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810" windowWidth="19575" windowHeight="7080" activeTab="6"/>
  </bookViews>
  <sheets>
    <sheet name="BDI" sheetId="7" r:id="rId1"/>
    <sheet name="MEMÓRIA DE CALCULO" sheetId="3" r:id="rId2"/>
    <sheet name="ORÇAMENTO" sheetId="1" r:id="rId3"/>
    <sheet name="CRONOGRAMA " sheetId="4" r:id="rId4"/>
    <sheet name="SINAPI " sheetId="5" r:id="rId5"/>
    <sheet name="SETOP" sheetId="6" r:id="rId6"/>
    <sheet name="ABC" sheetId="8" r:id="rId7"/>
  </sheets>
  <externalReferences>
    <externalReference r:id="rId8"/>
  </externalReferences>
  <definedNames>
    <definedName name="_xlnm._FilterDatabase" localSheetId="5" hidden="1">SETOP!$A$1:$D$1</definedName>
    <definedName name="_xlnm._FilterDatabase" localSheetId="4" hidden="1">'SINAPI '!$A$1:$D$1</definedName>
    <definedName name="_xlnm.Print_Area" localSheetId="6">ABC!$A$1:$F$34</definedName>
    <definedName name="_xlnm.Print_Area" localSheetId="0">BDI!$A$1:$R$34</definedName>
    <definedName name="_xlnm.Print_Area" localSheetId="3">'CRONOGRAMA '!$A$1:$O$51</definedName>
    <definedName name="_xlnm.Print_Area" localSheetId="1">'MEMÓRIA DE CALCULO'!$A$1:$L$622</definedName>
    <definedName name="_xlnm.Print_Area" localSheetId="2">ORÇAMENTO!$A$1:$P$193</definedName>
    <definedName name="ORC" localSheetId="6">ABC!$A:$HO</definedName>
    <definedName name="ORC">ORÇAMENTO!$A:$IV</definedName>
    <definedName name="quant">'MEMÓRIA DE CALCULO'!$A:$IV</definedName>
    <definedName name="SET">SETOP!$A$1:$C$1</definedName>
    <definedName name="SETOP" localSheetId="6">#REF!</definedName>
    <definedName name="SETOP">#REF!</definedName>
    <definedName name="SIN" localSheetId="6">'SINAPI '!#REF!</definedName>
    <definedName name="SIN">'SINAPI '!#REF!</definedName>
    <definedName name="SINAPI" localSheetId="6">#REF!</definedName>
    <definedName name="SINAPI">#REF!</definedName>
  </definedNames>
  <calcPr calcId="124519"/>
</workbook>
</file>

<file path=xl/calcChain.xml><?xml version="1.0" encoding="utf-8"?>
<calcChain xmlns="http://schemas.openxmlformats.org/spreadsheetml/2006/main">
  <c r="D24" i="8"/>
  <c r="E11" s="1"/>
  <c r="O42" i="1"/>
  <c r="O35"/>
  <c r="P26"/>
  <c r="O26"/>
  <c r="P20"/>
  <c r="O20"/>
  <c r="P15"/>
  <c r="O15"/>
  <c r="O107"/>
  <c r="O96"/>
  <c r="M187"/>
  <c r="M184"/>
  <c r="M183"/>
  <c r="M167"/>
  <c r="M168"/>
  <c r="M169"/>
  <c r="M170"/>
  <c r="M171"/>
  <c r="M172"/>
  <c r="M173"/>
  <c r="M174"/>
  <c r="M175"/>
  <c r="M176"/>
  <c r="M177"/>
  <c r="M178"/>
  <c r="M179"/>
  <c r="M180"/>
  <c r="M166"/>
  <c r="M161"/>
  <c r="M162"/>
  <c r="M163"/>
  <c r="M160"/>
  <c r="M155"/>
  <c r="M149"/>
  <c r="M150"/>
  <c r="M151"/>
  <c r="M152"/>
  <c r="M148"/>
  <c r="M144"/>
  <c r="M145"/>
  <c r="M146"/>
  <c r="M143"/>
  <c r="M135"/>
  <c r="M136"/>
  <c r="M137"/>
  <c r="M138"/>
  <c r="M139"/>
  <c r="M134"/>
  <c r="M118"/>
  <c r="M119"/>
  <c r="M120"/>
  <c r="M121"/>
  <c r="M122"/>
  <c r="M123"/>
  <c r="M124"/>
  <c r="M125"/>
  <c r="M126"/>
  <c r="M127"/>
  <c r="M128"/>
  <c r="M129"/>
  <c r="M130"/>
  <c r="M131"/>
  <c r="M117"/>
  <c r="M114"/>
  <c r="M113"/>
  <c r="M109"/>
  <c r="M110"/>
  <c r="M111"/>
  <c r="M108"/>
  <c r="M98"/>
  <c r="M99"/>
  <c r="M100"/>
  <c r="M101"/>
  <c r="M102"/>
  <c r="M103"/>
  <c r="N103" s="1"/>
  <c r="M104"/>
  <c r="N104" s="1"/>
  <c r="M105"/>
  <c r="N105" s="1"/>
  <c r="M106"/>
  <c r="N106" s="1"/>
  <c r="M97"/>
  <c r="N97" s="1"/>
  <c r="N98"/>
  <c r="N99"/>
  <c r="N100"/>
  <c r="N101"/>
  <c r="N102"/>
  <c r="M89"/>
  <c r="M90"/>
  <c r="M91"/>
  <c r="M92"/>
  <c r="M93"/>
  <c r="M94"/>
  <c r="M95"/>
  <c r="M88"/>
  <c r="M81"/>
  <c r="M82"/>
  <c r="M83"/>
  <c r="M84"/>
  <c r="M80"/>
  <c r="M67"/>
  <c r="M69"/>
  <c r="M71"/>
  <c r="M73"/>
  <c r="M74"/>
  <c r="M75"/>
  <c r="M76"/>
  <c r="M77"/>
  <c r="M66"/>
  <c r="M60"/>
  <c r="M61"/>
  <c r="M62"/>
  <c r="M59"/>
  <c r="M55"/>
  <c r="M56"/>
  <c r="M54"/>
  <c r="M51"/>
  <c r="M52"/>
  <c r="M50"/>
  <c r="M44"/>
  <c r="M45"/>
  <c r="M46"/>
  <c r="M43"/>
  <c r="M39"/>
  <c r="M40"/>
  <c r="M41"/>
  <c r="M38"/>
  <c r="K109"/>
  <c r="K110"/>
  <c r="K111"/>
  <c r="K108"/>
  <c r="K98"/>
  <c r="K99"/>
  <c r="K100"/>
  <c r="K101"/>
  <c r="K102"/>
  <c r="K103"/>
  <c r="K104"/>
  <c r="K105"/>
  <c r="K106"/>
  <c r="K97"/>
  <c r="K89"/>
  <c r="K90"/>
  <c r="K91"/>
  <c r="K92"/>
  <c r="K93"/>
  <c r="K94"/>
  <c r="K95"/>
  <c r="K88"/>
  <c r="K81"/>
  <c r="K82"/>
  <c r="K83"/>
  <c r="K84"/>
  <c r="K80"/>
  <c r="K74"/>
  <c r="K75"/>
  <c r="K76"/>
  <c r="K77"/>
  <c r="K73"/>
  <c r="K67"/>
  <c r="K66"/>
  <c r="K59"/>
  <c r="K60"/>
  <c r="K61"/>
  <c r="K62"/>
  <c r="K58"/>
  <c r="K55"/>
  <c r="K56"/>
  <c r="K54"/>
  <c r="K51"/>
  <c r="K52"/>
  <c r="K50"/>
  <c r="K44"/>
  <c r="K45"/>
  <c r="K46"/>
  <c r="K43"/>
  <c r="K16"/>
  <c r="K17"/>
  <c r="K18"/>
  <c r="K21"/>
  <c r="K22"/>
  <c r="K23"/>
  <c r="K24"/>
  <c r="K27"/>
  <c r="K28"/>
  <c r="K29"/>
  <c r="K30"/>
  <c r="K31"/>
  <c r="K32"/>
  <c r="K36"/>
  <c r="K37"/>
  <c r="K38"/>
  <c r="K39"/>
  <c r="K40"/>
  <c r="K41"/>
  <c r="E16" i="8" l="1"/>
  <c r="E20"/>
  <c r="E12"/>
  <c r="E8"/>
  <c r="F8" s="1"/>
  <c r="E21"/>
  <c r="E17"/>
  <c r="E13"/>
  <c r="E9"/>
  <c r="F9" s="1"/>
  <c r="E22"/>
  <c r="E18"/>
  <c r="E14"/>
  <c r="E10"/>
  <c r="E23"/>
  <c r="E19"/>
  <c r="E15"/>
  <c r="B155" i="1"/>
  <c r="B156"/>
  <c r="B157"/>
  <c r="B160"/>
  <c r="B161"/>
  <c r="B162"/>
  <c r="B163"/>
  <c r="B166"/>
  <c r="B167"/>
  <c r="B168"/>
  <c r="B169"/>
  <c r="B170"/>
  <c r="B171"/>
  <c r="B172"/>
  <c r="B173"/>
  <c r="B174"/>
  <c r="B175"/>
  <c r="B176"/>
  <c r="B177"/>
  <c r="B178"/>
  <c r="B179"/>
  <c r="B180"/>
  <c r="B183"/>
  <c r="B184"/>
  <c r="B187"/>
  <c r="M24"/>
  <c r="M22"/>
  <c r="M23"/>
  <c r="M17"/>
  <c r="M18"/>
  <c r="M16"/>
  <c r="M27"/>
  <c r="M28"/>
  <c r="M29"/>
  <c r="M30"/>
  <c r="M32"/>
  <c r="M31"/>
  <c r="B24"/>
  <c r="B23"/>
  <c r="B22"/>
  <c r="B21"/>
  <c r="B17"/>
  <c r="B18"/>
  <c r="B16"/>
  <c r="B28"/>
  <c r="B29"/>
  <c r="B30"/>
  <c r="B31"/>
  <c r="B32"/>
  <c r="B27"/>
  <c r="B149"/>
  <c r="B150"/>
  <c r="B151"/>
  <c r="B152"/>
  <c r="B148"/>
  <c r="B144"/>
  <c r="B145"/>
  <c r="B146"/>
  <c r="B143"/>
  <c r="B135"/>
  <c r="B136"/>
  <c r="B137"/>
  <c r="B138"/>
  <c r="B139"/>
  <c r="B134"/>
  <c r="B118"/>
  <c r="B119"/>
  <c r="B120"/>
  <c r="B121"/>
  <c r="B122"/>
  <c r="B123"/>
  <c r="B124"/>
  <c r="B125"/>
  <c r="B126"/>
  <c r="B127"/>
  <c r="B128"/>
  <c r="B129"/>
  <c r="B130"/>
  <c r="B131"/>
  <c r="B117"/>
  <c r="B114"/>
  <c r="B113"/>
  <c r="B109"/>
  <c r="B110"/>
  <c r="B111"/>
  <c r="B108"/>
  <c r="B98"/>
  <c r="B99"/>
  <c r="B100"/>
  <c r="B101"/>
  <c r="B102"/>
  <c r="B103"/>
  <c r="B104"/>
  <c r="B105"/>
  <c r="B106"/>
  <c r="B97"/>
  <c r="B95"/>
  <c r="B89"/>
  <c r="B90"/>
  <c r="B91"/>
  <c r="B92"/>
  <c r="B93"/>
  <c r="B94"/>
  <c r="B88"/>
  <c r="B81"/>
  <c r="B82"/>
  <c r="B83"/>
  <c r="B84"/>
  <c r="B80"/>
  <c r="B74"/>
  <c r="B75"/>
  <c r="B76"/>
  <c r="B77"/>
  <c r="B73"/>
  <c r="B71"/>
  <c r="B69"/>
  <c r="B67"/>
  <c r="B66"/>
  <c r="B59"/>
  <c r="B60"/>
  <c r="B61"/>
  <c r="B62"/>
  <c r="B58"/>
  <c r="B55"/>
  <c r="B56"/>
  <c r="B54"/>
  <c r="B51"/>
  <c r="B52"/>
  <c r="B50"/>
  <c r="B44"/>
  <c r="B45"/>
  <c r="B46"/>
  <c r="B43"/>
  <c r="B39"/>
  <c r="B40"/>
  <c r="B41"/>
  <c r="B38"/>
  <c r="H78" i="3"/>
  <c r="H70"/>
  <c r="H211"/>
  <c r="I182"/>
  <c r="L184"/>
  <c r="I199"/>
  <c r="I196"/>
  <c r="K191"/>
  <c r="K188"/>
  <c r="K199"/>
  <c r="K196"/>
  <c r="K283"/>
  <c r="L234"/>
  <c r="K236"/>
  <c r="I232"/>
  <c r="I231"/>
  <c r="K231" s="1"/>
  <c r="L224"/>
  <c r="L219"/>
  <c r="K221"/>
  <c r="K226"/>
  <c r="L214"/>
  <c r="K216"/>
  <c r="K222"/>
  <c r="K180" i="1"/>
  <c r="K535" i="3"/>
  <c r="L83" i="1"/>
  <c r="B43" i="4"/>
  <c r="E24" i="8" l="1"/>
  <c r="F10"/>
  <c r="F11" s="1"/>
  <c r="F12" s="1"/>
  <c r="F13" s="1"/>
  <c r="F14" s="1"/>
  <c r="F15" s="1"/>
  <c r="F16" s="1"/>
  <c r="F17" s="1"/>
  <c r="F18" s="1"/>
  <c r="F19" s="1"/>
  <c r="F20" s="1"/>
  <c r="F21" s="1"/>
  <c r="F22" s="1"/>
  <c r="F23" s="1"/>
  <c r="O180" i="1"/>
  <c r="O83"/>
  <c r="K237" i="3"/>
  <c r="K227"/>
  <c r="K217"/>
  <c r="M156" i="1"/>
  <c r="M157"/>
  <c r="M58"/>
  <c r="M37"/>
  <c r="M36"/>
  <c r="M21"/>
  <c r="L179"/>
  <c r="L178"/>
  <c r="L602" i="3"/>
  <c r="K604"/>
  <c r="K602"/>
  <c r="B602"/>
  <c r="K598"/>
  <c r="B598"/>
  <c r="K600"/>
  <c r="L598" s="1"/>
  <c r="K287"/>
  <c r="L404"/>
  <c r="L401"/>
  <c r="L594"/>
  <c r="L177" i="1" s="1"/>
  <c r="K594" i="3"/>
  <c r="B594"/>
  <c r="L589"/>
  <c r="L176" i="1" s="1"/>
  <c r="K589" i="3"/>
  <c r="B589"/>
  <c r="K176" i="1"/>
  <c r="L584" i="3"/>
  <c r="L175" i="1" s="1"/>
  <c r="K584" i="3"/>
  <c r="B584"/>
  <c r="K175" i="1"/>
  <c r="K582" i="3"/>
  <c r="L580" s="1"/>
  <c r="L174" i="1" s="1"/>
  <c r="K580" i="3"/>
  <c r="B580"/>
  <c r="K174" i="1"/>
  <c r="K578" i="3"/>
  <c r="L576" s="1"/>
  <c r="L173" i="1" s="1"/>
  <c r="K576" i="3"/>
  <c r="B576"/>
  <c r="K177" i="1"/>
  <c r="K178"/>
  <c r="K179"/>
  <c r="K173"/>
  <c r="L573" i="3"/>
  <c r="K573"/>
  <c r="B573"/>
  <c r="L171" i="1"/>
  <c r="K171"/>
  <c r="L570" i="3"/>
  <c r="K570"/>
  <c r="B570"/>
  <c r="L567"/>
  <c r="L170" i="1" s="1"/>
  <c r="K567" i="3"/>
  <c r="B567"/>
  <c r="K168" i="1"/>
  <c r="K169"/>
  <c r="O169"/>
  <c r="B560" i="3"/>
  <c r="K560"/>
  <c r="K562"/>
  <c r="L564"/>
  <c r="K564"/>
  <c r="B564"/>
  <c r="L560"/>
  <c r="L168" i="1" s="1"/>
  <c r="O168" s="1"/>
  <c r="K558" i="3"/>
  <c r="K557"/>
  <c r="L555" s="1"/>
  <c r="L167" i="1" s="1"/>
  <c r="K425" i="3"/>
  <c r="K555"/>
  <c r="B555"/>
  <c r="K553"/>
  <c r="L551"/>
  <c r="L166" i="1" s="1"/>
  <c r="K170"/>
  <c r="K172"/>
  <c r="K551" i="3"/>
  <c r="B551"/>
  <c r="K163" i="1"/>
  <c r="K167"/>
  <c r="K166"/>
  <c r="N165"/>
  <c r="K184" i="3"/>
  <c r="B184"/>
  <c r="K180"/>
  <c r="B180"/>
  <c r="K182"/>
  <c r="L180" s="1"/>
  <c r="L18"/>
  <c r="C7" i="7"/>
  <c r="P28"/>
  <c r="M28"/>
  <c r="J28"/>
  <c r="P23"/>
  <c r="M23"/>
  <c r="J23"/>
  <c r="F23"/>
  <c r="F28" s="1"/>
  <c r="P22"/>
  <c r="M22"/>
  <c r="J22"/>
  <c r="P21"/>
  <c r="M21"/>
  <c r="J21"/>
  <c r="P20"/>
  <c r="M20"/>
  <c r="J20"/>
  <c r="P19"/>
  <c r="M19"/>
  <c r="J19"/>
  <c r="P18"/>
  <c r="M18"/>
  <c r="J18"/>
  <c r="P17"/>
  <c r="M17"/>
  <c r="J17"/>
  <c r="P16"/>
  <c r="M16"/>
  <c r="J16"/>
  <c r="L419" i="3"/>
  <c r="L416"/>
  <c r="L413"/>
  <c r="L410"/>
  <c r="L407"/>
  <c r="K419"/>
  <c r="B419"/>
  <c r="K416"/>
  <c r="B416"/>
  <c r="K413"/>
  <c r="B413"/>
  <c r="K410"/>
  <c r="B410"/>
  <c r="K407"/>
  <c r="B407"/>
  <c r="K404"/>
  <c r="B404"/>
  <c r="K401"/>
  <c r="B401"/>
  <c r="L398"/>
  <c r="L395"/>
  <c r="K398"/>
  <c r="B398"/>
  <c r="K395"/>
  <c r="B395"/>
  <c r="L392"/>
  <c r="K392"/>
  <c r="B392"/>
  <c r="L389"/>
  <c r="K389"/>
  <c r="B389"/>
  <c r="B33" i="4"/>
  <c r="B35"/>
  <c r="B37"/>
  <c r="B39"/>
  <c r="B41"/>
  <c r="K131" i="1"/>
  <c r="K130"/>
  <c r="N186"/>
  <c r="N182"/>
  <c r="N159"/>
  <c r="N154"/>
  <c r="N141"/>
  <c r="N133"/>
  <c r="N116"/>
  <c r="N86"/>
  <c r="K386" i="3"/>
  <c r="B386"/>
  <c r="J384"/>
  <c r="L383" s="1"/>
  <c r="L119" i="1" s="1"/>
  <c r="K383" i="3"/>
  <c r="B383"/>
  <c r="J381"/>
  <c r="K380"/>
  <c r="B380"/>
  <c r="K229"/>
  <c r="B229"/>
  <c r="L614"/>
  <c r="K614"/>
  <c r="B614"/>
  <c r="K607"/>
  <c r="L610"/>
  <c r="L172" i="1" s="1"/>
  <c r="K610" i="3"/>
  <c r="B610"/>
  <c r="L183" i="1"/>
  <c r="L607" i="3"/>
  <c r="B607"/>
  <c r="K548"/>
  <c r="K547"/>
  <c r="K545"/>
  <c r="B545"/>
  <c r="O173" i="1" l="1"/>
  <c r="O174"/>
  <c r="O178"/>
  <c r="O176"/>
  <c r="O177"/>
  <c r="O175"/>
  <c r="O179"/>
  <c r="O171"/>
  <c r="O172"/>
  <c r="O170"/>
  <c r="O166"/>
  <c r="J387" i="3"/>
  <c r="L387" s="1"/>
  <c r="L120" i="1" s="1"/>
  <c r="L380" i="3"/>
  <c r="L118" i="1" s="1"/>
  <c r="I28" i="7"/>
  <c r="A32" s="1"/>
  <c r="F25"/>
  <c r="O131" i="1"/>
  <c r="O130"/>
  <c r="L545" i="3"/>
  <c r="L163" i="1" l="1"/>
  <c r="O163" s="1"/>
  <c r="C7" i="3"/>
  <c r="C8" i="1"/>
  <c r="N146" s="1"/>
  <c r="K543" i="3"/>
  <c r="K542"/>
  <c r="K537"/>
  <c r="K536"/>
  <c r="K539"/>
  <c r="B539"/>
  <c r="K533"/>
  <c r="B533"/>
  <c r="K530"/>
  <c r="B530"/>
  <c r="K161" i="1"/>
  <c r="K162"/>
  <c r="K160"/>
  <c r="K265" i="3"/>
  <c r="B265"/>
  <c r="K270"/>
  <c r="L274" s="1"/>
  <c r="L75" i="1" s="1"/>
  <c r="K269" i="3"/>
  <c r="K268"/>
  <c r="L265" s="1"/>
  <c r="L73" i="1" s="1"/>
  <c r="K267" i="3"/>
  <c r="K278"/>
  <c r="B278"/>
  <c r="K276"/>
  <c r="B276"/>
  <c r="K274"/>
  <c r="B274"/>
  <c r="K272"/>
  <c r="B272"/>
  <c r="K426"/>
  <c r="K427"/>
  <c r="K423"/>
  <c r="B423"/>
  <c r="K134" i="1"/>
  <c r="K526" i="3"/>
  <c r="K525"/>
  <c r="K522"/>
  <c r="B522"/>
  <c r="K520"/>
  <c r="K511"/>
  <c r="K512"/>
  <c r="K515"/>
  <c r="B515"/>
  <c r="K513"/>
  <c r="K510"/>
  <c r="K507"/>
  <c r="B507"/>
  <c r="K156" i="1"/>
  <c r="K157"/>
  <c r="K155"/>
  <c r="I504" i="3"/>
  <c r="L503" s="1"/>
  <c r="K502"/>
  <c r="B502"/>
  <c r="K500"/>
  <c r="L498" s="1"/>
  <c r="L151" i="1" s="1"/>
  <c r="K498" i="3"/>
  <c r="B498"/>
  <c r="K492"/>
  <c r="L490" s="1"/>
  <c r="L149" i="1" s="1"/>
  <c r="K490" i="3"/>
  <c r="B490"/>
  <c r="K150" i="1"/>
  <c r="K496" i="3"/>
  <c r="L494" s="1"/>
  <c r="K494"/>
  <c r="B494"/>
  <c r="K488"/>
  <c r="L486" s="1"/>
  <c r="L148" i="1" s="1"/>
  <c r="K486" i="3"/>
  <c r="B486"/>
  <c r="K149" i="1"/>
  <c r="K151"/>
  <c r="K152"/>
  <c r="J483" i="3"/>
  <c r="J482"/>
  <c r="J478"/>
  <c r="J479"/>
  <c r="L457"/>
  <c r="L143" i="1" s="1"/>
  <c r="K475" i="3"/>
  <c r="B475"/>
  <c r="L468"/>
  <c r="L145" i="1" s="1"/>
  <c r="K468" i="3"/>
  <c r="B468"/>
  <c r="L464"/>
  <c r="L144" i="1" s="1"/>
  <c r="K464" i="3"/>
  <c r="B464"/>
  <c r="K144" i="1"/>
  <c r="N144"/>
  <c r="K145"/>
  <c r="K146"/>
  <c r="K148"/>
  <c r="K457" i="3"/>
  <c r="B457"/>
  <c r="K143" i="1"/>
  <c r="K450" i="3"/>
  <c r="K449"/>
  <c r="L452"/>
  <c r="L139" i="1" s="1"/>
  <c r="L443" i="3"/>
  <c r="L137" i="1" s="1"/>
  <c r="L439" i="3"/>
  <c r="L429"/>
  <c r="L135" i="1" s="1"/>
  <c r="K452" i="3"/>
  <c r="B452"/>
  <c r="K447"/>
  <c r="B447"/>
  <c r="K443"/>
  <c r="B443"/>
  <c r="K439"/>
  <c r="B439"/>
  <c r="K429"/>
  <c r="B429"/>
  <c r="K118" i="1"/>
  <c r="K119"/>
  <c r="K120"/>
  <c r="K121"/>
  <c r="K122"/>
  <c r="K123"/>
  <c r="K124"/>
  <c r="K125"/>
  <c r="K126"/>
  <c r="K127"/>
  <c r="K128"/>
  <c r="K129"/>
  <c r="K377" i="3"/>
  <c r="B377"/>
  <c r="L377"/>
  <c r="L117" i="1" s="1"/>
  <c r="K136"/>
  <c r="K137"/>
  <c r="K138"/>
  <c r="K139"/>
  <c r="K135"/>
  <c r="N138" l="1"/>
  <c r="N83"/>
  <c r="P83" s="1"/>
  <c r="N180"/>
  <c r="P180" s="1"/>
  <c r="N136"/>
  <c r="N151"/>
  <c r="P151" s="1"/>
  <c r="N179"/>
  <c r="P179" s="1"/>
  <c r="N175"/>
  <c r="P175" s="1"/>
  <c r="N177"/>
  <c r="P177" s="1"/>
  <c r="N178"/>
  <c r="P178" s="1"/>
  <c r="N176"/>
  <c r="P176" s="1"/>
  <c r="N169"/>
  <c r="P169" s="1"/>
  <c r="N168"/>
  <c r="P168" s="1"/>
  <c r="N173"/>
  <c r="P173" s="1"/>
  <c r="N174"/>
  <c r="P174" s="1"/>
  <c r="N163"/>
  <c r="N172"/>
  <c r="P172" s="1"/>
  <c r="N170"/>
  <c r="P170" s="1"/>
  <c r="N171"/>
  <c r="P171" s="1"/>
  <c r="P163"/>
  <c r="N166"/>
  <c r="P166" s="1"/>
  <c r="N167"/>
  <c r="N155"/>
  <c r="N122"/>
  <c r="P122" s="1"/>
  <c r="N120"/>
  <c r="P120" s="1"/>
  <c r="N118"/>
  <c r="P118" s="1"/>
  <c r="N143"/>
  <c r="P143" s="1"/>
  <c r="N149"/>
  <c r="P149" s="1"/>
  <c r="N75"/>
  <c r="P75" s="1"/>
  <c r="N148"/>
  <c r="P148" s="1"/>
  <c r="N74"/>
  <c r="N73"/>
  <c r="P73" s="1"/>
  <c r="N135"/>
  <c r="P135" s="1"/>
  <c r="N129"/>
  <c r="P129" s="1"/>
  <c r="N127"/>
  <c r="P127" s="1"/>
  <c r="N125"/>
  <c r="P125" s="1"/>
  <c r="N119"/>
  <c r="P119" s="1"/>
  <c r="N156"/>
  <c r="N134"/>
  <c r="N131"/>
  <c r="P131" s="1"/>
  <c r="N130"/>
  <c r="P130" s="1"/>
  <c r="N183"/>
  <c r="N160"/>
  <c r="N162"/>
  <c r="N161"/>
  <c r="L533" i="3"/>
  <c r="L161" i="1" s="1"/>
  <c r="O161" s="1"/>
  <c r="L539" i="3"/>
  <c r="L272"/>
  <c r="L74" i="1" s="1"/>
  <c r="L278" i="3"/>
  <c r="L77" i="1" s="1"/>
  <c r="L276" i="3"/>
  <c r="L76" i="1" s="1"/>
  <c r="O76" s="1"/>
  <c r="L423" i="3"/>
  <c r="L134" i="1" s="1"/>
  <c r="O134" s="1"/>
  <c r="L522" i="3"/>
  <c r="L157" i="1" s="1"/>
  <c r="O157" s="1"/>
  <c r="L152"/>
  <c r="O152" s="1"/>
  <c r="N77"/>
  <c r="O73"/>
  <c r="O75"/>
  <c r="N76"/>
  <c r="L475" i="3"/>
  <c r="L146" i="1" s="1"/>
  <c r="P146" s="1"/>
  <c r="L507" i="3"/>
  <c r="K517" s="1"/>
  <c r="L515" s="1"/>
  <c r="L447"/>
  <c r="L138" i="1" s="1"/>
  <c r="O138" s="1"/>
  <c r="L150"/>
  <c r="O150" s="1"/>
  <c r="N157"/>
  <c r="O151"/>
  <c r="O149"/>
  <c r="N152"/>
  <c r="N150"/>
  <c r="O145"/>
  <c r="P144"/>
  <c r="O144"/>
  <c r="O148"/>
  <c r="N145"/>
  <c r="P145" s="1"/>
  <c r="O126"/>
  <c r="O123"/>
  <c r="L136"/>
  <c r="O136" s="1"/>
  <c r="O143"/>
  <c r="O128"/>
  <c r="O124"/>
  <c r="O121"/>
  <c r="O120"/>
  <c r="O119"/>
  <c r="O118"/>
  <c r="O129"/>
  <c r="O127"/>
  <c r="O125"/>
  <c r="O122"/>
  <c r="N128"/>
  <c r="P128" s="1"/>
  <c r="N126"/>
  <c r="P126" s="1"/>
  <c r="N124"/>
  <c r="P124" s="1"/>
  <c r="N123"/>
  <c r="P123" s="1"/>
  <c r="N121"/>
  <c r="P121" s="1"/>
  <c r="O137"/>
  <c r="O139"/>
  <c r="N139"/>
  <c r="P139" s="1"/>
  <c r="N137"/>
  <c r="P137" s="1"/>
  <c r="O135"/>
  <c r="N117"/>
  <c r="K117"/>
  <c r="L373" i="3"/>
  <c r="L114" i="1" s="1"/>
  <c r="K373" i="3"/>
  <c r="B373"/>
  <c r="J371"/>
  <c r="L369" s="1"/>
  <c r="L113" i="1" s="1"/>
  <c r="K369" i="3"/>
  <c r="B369"/>
  <c r="K114" i="1"/>
  <c r="N114"/>
  <c r="N113"/>
  <c r="K113"/>
  <c r="N17"/>
  <c r="L365" i="3"/>
  <c r="L111" i="1" s="1"/>
  <c r="K365" i="3"/>
  <c r="B365"/>
  <c r="L355"/>
  <c r="L108" i="1" s="1"/>
  <c r="L358" i="3"/>
  <c r="L109" i="1" s="1"/>
  <c r="K363" i="3"/>
  <c r="L361" s="1"/>
  <c r="L110" i="1" s="1"/>
  <c r="K361" i="3"/>
  <c r="B361"/>
  <c r="K358"/>
  <c r="B358"/>
  <c r="K355"/>
  <c r="B355"/>
  <c r="L351"/>
  <c r="L106" i="1" s="1"/>
  <c r="K351" i="3"/>
  <c r="B351"/>
  <c r="L348"/>
  <c r="L105" i="1" s="1"/>
  <c r="K348" i="3"/>
  <c r="B348"/>
  <c r="L104" i="1"/>
  <c r="L345" i="3"/>
  <c r="K345"/>
  <c r="B345"/>
  <c r="L103" i="1"/>
  <c r="L342" i="3"/>
  <c r="K342"/>
  <c r="B342"/>
  <c r="L102" i="1"/>
  <c r="L339" i="3"/>
  <c r="K339"/>
  <c r="B339"/>
  <c r="L336"/>
  <c r="L101" i="1" s="1"/>
  <c r="L333" i="3"/>
  <c r="L100" i="1" s="1"/>
  <c r="K336" i="3"/>
  <c r="B336"/>
  <c r="K333"/>
  <c r="B333"/>
  <c r="L330"/>
  <c r="L99" i="1" s="1"/>
  <c r="K330" i="3"/>
  <c r="B330"/>
  <c r="L327"/>
  <c r="L98" i="1" s="1"/>
  <c r="K327" i="3"/>
  <c r="B327"/>
  <c r="L324"/>
  <c r="L97" i="1" s="1"/>
  <c r="K324" i="3"/>
  <c r="B324"/>
  <c r="L320"/>
  <c r="L95" i="1" s="1"/>
  <c r="L317" i="3"/>
  <c r="L94" i="1" s="1"/>
  <c r="K320" i="3"/>
  <c r="B320"/>
  <c r="K317"/>
  <c r="B317"/>
  <c r="L314"/>
  <c r="L93" i="1" s="1"/>
  <c r="K314" i="3"/>
  <c r="B314"/>
  <c r="L311"/>
  <c r="L92" i="1" s="1"/>
  <c r="K311" i="3"/>
  <c r="B311"/>
  <c r="L308"/>
  <c r="L91" i="1" s="1"/>
  <c r="L305" i="3"/>
  <c r="L90" i="1" s="1"/>
  <c r="K308" i="3"/>
  <c r="B308"/>
  <c r="K305"/>
  <c r="B305"/>
  <c r="L302"/>
  <c r="L89" i="1" s="1"/>
  <c r="K302" i="3"/>
  <c r="B302"/>
  <c r="L299"/>
  <c r="L88" i="1" s="1"/>
  <c r="K299" i="3"/>
  <c r="B299"/>
  <c r="N109" i="1"/>
  <c r="N110"/>
  <c r="N111"/>
  <c r="N108"/>
  <c r="N88"/>
  <c r="N93"/>
  <c r="N92"/>
  <c r="N91"/>
  <c r="N89"/>
  <c r="C7" i="4"/>
  <c r="K295" i="3"/>
  <c r="L293" s="1"/>
  <c r="K293"/>
  <c r="B293"/>
  <c r="K291"/>
  <c r="L289" s="1"/>
  <c r="L82" i="1" s="1"/>
  <c r="K289" i="3"/>
  <c r="B289"/>
  <c r="L285"/>
  <c r="L81" i="1" s="1"/>
  <c r="K285" i="3"/>
  <c r="B285"/>
  <c r="L281"/>
  <c r="K281"/>
  <c r="B281"/>
  <c r="K262"/>
  <c r="L260" s="1"/>
  <c r="L71" i="1" s="1"/>
  <c r="K257" i="3"/>
  <c r="K256"/>
  <c r="K260"/>
  <c r="B260"/>
  <c r="N82" i="1"/>
  <c r="N84"/>
  <c r="N80"/>
  <c r="J251" i="3"/>
  <c r="L250" s="1"/>
  <c r="L67" i="1" s="1"/>
  <c r="N71"/>
  <c r="K254" i="3"/>
  <c r="B254"/>
  <c r="N69" i="1"/>
  <c r="K69"/>
  <c r="N67"/>
  <c r="K250" i="3"/>
  <c r="B250"/>
  <c r="K244"/>
  <c r="K245"/>
  <c r="K246"/>
  <c r="K247"/>
  <c r="K248"/>
  <c r="K243"/>
  <c r="K241"/>
  <c r="B241"/>
  <c r="K71" i="1"/>
  <c r="N79"/>
  <c r="K80" i="3"/>
  <c r="B80"/>
  <c r="L59" i="1"/>
  <c r="L60"/>
  <c r="L62"/>
  <c r="K232" i="3"/>
  <c r="K224"/>
  <c r="B224"/>
  <c r="L58" i="1"/>
  <c r="K214" i="3"/>
  <c r="B214"/>
  <c r="K209"/>
  <c r="B209"/>
  <c r="I204"/>
  <c r="K204" s="1"/>
  <c r="I191"/>
  <c r="I207" s="1"/>
  <c r="K207" s="1"/>
  <c r="I188"/>
  <c r="L54" i="1"/>
  <c r="K234" i="3"/>
  <c r="B234"/>
  <c r="K177"/>
  <c r="L175" s="1"/>
  <c r="L52" i="1" s="1"/>
  <c r="K173" i="3"/>
  <c r="L171" s="1"/>
  <c r="L51" i="1" s="1"/>
  <c r="K171" i="3"/>
  <c r="B171"/>
  <c r="B13"/>
  <c r="I169"/>
  <c r="K169" s="1"/>
  <c r="I166"/>
  <c r="I148"/>
  <c r="K148" s="1"/>
  <c r="I143"/>
  <c r="K143" s="1"/>
  <c r="I140"/>
  <c r="K140" s="1"/>
  <c r="K163"/>
  <c r="B163"/>
  <c r="N56" i="1"/>
  <c r="N55"/>
  <c r="N54"/>
  <c r="N59"/>
  <c r="I159" i="3"/>
  <c r="K159" s="1"/>
  <c r="L157" s="1"/>
  <c r="K157"/>
  <c r="B157"/>
  <c r="H155"/>
  <c r="K155" s="1"/>
  <c r="L153" s="1"/>
  <c r="K153"/>
  <c r="B153"/>
  <c r="K136"/>
  <c r="B136"/>
  <c r="I134"/>
  <c r="K134" s="1"/>
  <c r="L132" s="1"/>
  <c r="L43" i="1" s="1"/>
  <c r="K132" i="3"/>
  <c r="B132"/>
  <c r="O46" i="1"/>
  <c r="N37"/>
  <c r="N38"/>
  <c r="B37"/>
  <c r="B36"/>
  <c r="K129" i="3"/>
  <c r="L127" s="1"/>
  <c r="L41" i="1" s="1"/>
  <c r="K127" i="3"/>
  <c r="B127"/>
  <c r="K125"/>
  <c r="L123" s="1"/>
  <c r="L40" i="1" s="1"/>
  <c r="K123" i="3"/>
  <c r="B123"/>
  <c r="N40" i="1"/>
  <c r="I121" i="3"/>
  <c r="K121" s="1"/>
  <c r="I117"/>
  <c r="K117" s="1"/>
  <c r="I113"/>
  <c r="K113" s="1"/>
  <c r="K109"/>
  <c r="B109"/>
  <c r="K107"/>
  <c r="L105" s="1"/>
  <c r="L38" i="1" s="1"/>
  <c r="K105" i="3"/>
  <c r="B105"/>
  <c r="K97"/>
  <c r="L95" s="1"/>
  <c r="K95"/>
  <c r="B95"/>
  <c r="K102"/>
  <c r="L100" s="1"/>
  <c r="L37" i="1" s="1"/>
  <c r="K100" i="3"/>
  <c r="B100"/>
  <c r="K84"/>
  <c r="B84"/>
  <c r="K88"/>
  <c r="B88"/>
  <c r="K82"/>
  <c r="N27" i="1"/>
  <c r="K76" i="3"/>
  <c r="B76"/>
  <c r="K70"/>
  <c r="K74"/>
  <c r="L72" s="1"/>
  <c r="L28" i="1" s="1"/>
  <c r="K72" i="3"/>
  <c r="B72"/>
  <c r="K68"/>
  <c r="B68"/>
  <c r="E65"/>
  <c r="D65"/>
  <c r="K59"/>
  <c r="B59"/>
  <c r="D57"/>
  <c r="L50" s="1"/>
  <c r="L23" i="1" s="1"/>
  <c r="K50" i="3"/>
  <c r="B50"/>
  <c r="E48"/>
  <c r="D48"/>
  <c r="D30"/>
  <c r="L24" s="1"/>
  <c r="B42"/>
  <c r="K42"/>
  <c r="C40"/>
  <c r="G40"/>
  <c r="K33"/>
  <c r="B33"/>
  <c r="C7" i="1"/>
  <c r="C6" i="3"/>
  <c r="K24"/>
  <c r="B24"/>
  <c r="L17" i="1"/>
  <c r="K18" i="3"/>
  <c r="B18"/>
  <c r="L13"/>
  <c r="L16" i="1" s="1"/>
  <c r="K13" i="3"/>
  <c r="B13" i="4"/>
  <c r="N24" i="1"/>
  <c r="N21"/>
  <c r="N26"/>
  <c r="N16"/>
  <c r="B31" i="4"/>
  <c r="B29"/>
  <c r="B27"/>
  <c r="B25"/>
  <c r="B23"/>
  <c r="B21"/>
  <c r="B19"/>
  <c r="B17"/>
  <c r="B15"/>
  <c r="C8"/>
  <c r="K90" i="3"/>
  <c r="K78"/>
  <c r="L76" s="1"/>
  <c r="L29" i="1" s="1"/>
  <c r="L68" i="3"/>
  <c r="L27" i="1" s="1"/>
  <c r="O187"/>
  <c r="O186" s="1"/>
  <c r="K187"/>
  <c r="O184"/>
  <c r="K184"/>
  <c r="P183"/>
  <c r="K183"/>
  <c r="N64"/>
  <c r="N62"/>
  <c r="N61"/>
  <c r="N60"/>
  <c r="N52"/>
  <c r="N51"/>
  <c r="N50"/>
  <c r="N39"/>
  <c r="N34"/>
  <c r="N20"/>
  <c r="N15"/>
  <c r="L61" l="1"/>
  <c r="P61" s="1"/>
  <c r="L229" i="3"/>
  <c r="O147" i="1"/>
  <c r="K211" i="3"/>
  <c r="L209" s="1"/>
  <c r="L56" i="1" s="1"/>
  <c r="L162"/>
  <c r="O167"/>
  <c r="O165" s="1"/>
  <c r="L241" i="3"/>
  <c r="P161" i="1"/>
  <c r="O133"/>
  <c r="P74"/>
  <c r="P134"/>
  <c r="P76"/>
  <c r="O74"/>
  <c r="L156"/>
  <c r="O156" s="1"/>
  <c r="K531" i="3"/>
  <c r="L530" s="1"/>
  <c r="L160" i="1" s="1"/>
  <c r="P157"/>
  <c r="L80"/>
  <c r="P80" s="1"/>
  <c r="O77"/>
  <c r="P152"/>
  <c r="O146"/>
  <c r="O142" s="1"/>
  <c r="P138"/>
  <c r="L155"/>
  <c r="P150"/>
  <c r="P142"/>
  <c r="P136"/>
  <c r="L254" i="3"/>
  <c r="L69" i="1" s="1"/>
  <c r="P69" s="1"/>
  <c r="P68" s="1"/>
  <c r="P93"/>
  <c r="P91"/>
  <c r="P117"/>
  <c r="P116" s="1"/>
  <c r="O30" i="4" s="1"/>
  <c r="O117" i="1"/>
  <c r="O116" s="1"/>
  <c r="P114"/>
  <c r="O114"/>
  <c r="P113"/>
  <c r="O113"/>
  <c r="P111"/>
  <c r="P110"/>
  <c r="P109"/>
  <c r="P108"/>
  <c r="P106"/>
  <c r="P105"/>
  <c r="O104"/>
  <c r="P103"/>
  <c r="P102"/>
  <c r="P101"/>
  <c r="P100"/>
  <c r="O101"/>
  <c r="P99"/>
  <c r="P98"/>
  <c r="P97"/>
  <c r="O105"/>
  <c r="O103"/>
  <c r="O99"/>
  <c r="P104"/>
  <c r="O100"/>
  <c r="O98"/>
  <c r="O106"/>
  <c r="O102"/>
  <c r="P92"/>
  <c r="O90"/>
  <c r="O95"/>
  <c r="O94"/>
  <c r="P82"/>
  <c r="O81"/>
  <c r="P89"/>
  <c r="N95"/>
  <c r="P95" s="1"/>
  <c r="O110"/>
  <c r="O109"/>
  <c r="O111"/>
  <c r="O108"/>
  <c r="P88"/>
  <c r="O88"/>
  <c r="O92"/>
  <c r="N90"/>
  <c r="P90" s="1"/>
  <c r="N94"/>
  <c r="P94" s="1"/>
  <c r="O91"/>
  <c r="O93"/>
  <c r="O97"/>
  <c r="O89"/>
  <c r="P67"/>
  <c r="P84"/>
  <c r="P71"/>
  <c r="P70" s="1"/>
  <c r="O84"/>
  <c r="O82"/>
  <c r="N81"/>
  <c r="P81" s="1"/>
  <c r="O67"/>
  <c r="O71"/>
  <c r="O70" s="1"/>
  <c r="P62"/>
  <c r="P60"/>
  <c r="P59"/>
  <c r="L45"/>
  <c r="O45" s="1"/>
  <c r="O58"/>
  <c r="P54"/>
  <c r="P52"/>
  <c r="L55"/>
  <c r="P51"/>
  <c r="I151" i="3"/>
  <c r="K151" s="1"/>
  <c r="L136" s="1"/>
  <c r="O54" i="1"/>
  <c r="O59"/>
  <c r="N58"/>
  <c r="P58" s="1"/>
  <c r="O43"/>
  <c r="P40"/>
  <c r="O41"/>
  <c r="O40"/>
  <c r="N41"/>
  <c r="P41" s="1"/>
  <c r="L109" i="3"/>
  <c r="L39" i="1" s="1"/>
  <c r="P39" s="1"/>
  <c r="P37"/>
  <c r="P38"/>
  <c r="O28"/>
  <c r="O37"/>
  <c r="O38"/>
  <c r="L59" i="3"/>
  <c r="L24" i="1" s="1"/>
  <c r="P24" s="1"/>
  <c r="L42" i="3"/>
  <c r="L22" i="1" s="1"/>
  <c r="O22" s="1"/>
  <c r="O29"/>
  <c r="P27"/>
  <c r="N32"/>
  <c r="N31"/>
  <c r="N30"/>
  <c r="N29"/>
  <c r="P29" s="1"/>
  <c r="N28"/>
  <c r="P28" s="1"/>
  <c r="O27"/>
  <c r="L33" i="3"/>
  <c r="O23" i="1"/>
  <c r="O18"/>
  <c r="O16"/>
  <c r="P17"/>
  <c r="L88" i="3"/>
  <c r="L32" i="1" s="1"/>
  <c r="O32" s="1"/>
  <c r="L80" i="3"/>
  <c r="L30" i="1" s="1"/>
  <c r="O30" s="1"/>
  <c r="L36"/>
  <c r="O36" s="1"/>
  <c r="N46"/>
  <c r="P46" s="1"/>
  <c r="N45"/>
  <c r="N44"/>
  <c r="N43"/>
  <c r="P43" s="1"/>
  <c r="N23"/>
  <c r="P23" s="1"/>
  <c r="N22"/>
  <c r="N18"/>
  <c r="P18" s="1"/>
  <c r="N36"/>
  <c r="O60"/>
  <c r="N66"/>
  <c r="O62"/>
  <c r="O52"/>
  <c r="N184"/>
  <c r="P184" s="1"/>
  <c r="P182" s="1"/>
  <c r="N187"/>
  <c r="P187" s="1"/>
  <c r="P186" s="1"/>
  <c r="O44" i="4" s="1"/>
  <c r="N44" s="1"/>
  <c r="O17" i="1"/>
  <c r="P16"/>
  <c r="O183"/>
  <c r="O182" s="1"/>
  <c r="O51"/>
  <c r="O61" l="1"/>
  <c r="O57" s="1"/>
  <c r="P79"/>
  <c r="O26" i="4" s="1"/>
  <c r="O72" i="1"/>
  <c r="O87"/>
  <c r="J86" i="3"/>
  <c r="P167" i="1"/>
  <c r="P165" s="1"/>
  <c r="O56"/>
  <c r="P56"/>
  <c r="O42" i="4"/>
  <c r="N42" s="1"/>
  <c r="O40"/>
  <c r="O112" i="1"/>
  <c r="J30" i="4"/>
  <c r="K30"/>
  <c r="P133" i="1"/>
  <c r="O32" i="4" s="1"/>
  <c r="P96" i="1"/>
  <c r="P87"/>
  <c r="P160"/>
  <c r="O160"/>
  <c r="L66"/>
  <c r="O66" s="1"/>
  <c r="O65" s="1"/>
  <c r="O162"/>
  <c r="P162"/>
  <c r="P156"/>
  <c r="P147"/>
  <c r="P141" s="1"/>
  <c r="O34" i="4" s="1"/>
  <c r="O80" i="1"/>
  <c r="O79" s="1"/>
  <c r="P77"/>
  <c r="P72" s="1"/>
  <c r="O141"/>
  <c r="P155"/>
  <c r="O155"/>
  <c r="O154" s="1"/>
  <c r="O69"/>
  <c r="O68" s="1"/>
  <c r="P112"/>
  <c r="P107"/>
  <c r="P57"/>
  <c r="O55"/>
  <c r="P55"/>
  <c r="P45"/>
  <c r="O39"/>
  <c r="K166" i="3"/>
  <c r="L163" s="1"/>
  <c r="L50" i="1" s="1"/>
  <c r="I86" i="3"/>
  <c r="P36" i="1"/>
  <c r="P35" s="1"/>
  <c r="P30"/>
  <c r="O24"/>
  <c r="L21"/>
  <c r="P21" s="1"/>
  <c r="P32"/>
  <c r="P22"/>
  <c r="O53" l="1"/>
  <c r="O14" i="4"/>
  <c r="I40"/>
  <c r="L40"/>
  <c r="K40"/>
  <c r="J40"/>
  <c r="O159" i="1"/>
  <c r="P53"/>
  <c r="O86"/>
  <c r="J26" i="4"/>
  <c r="K26"/>
  <c r="L32"/>
  <c r="M32"/>
  <c r="M34"/>
  <c r="N34"/>
  <c r="I34"/>
  <c r="L34"/>
  <c r="P159" i="1"/>
  <c r="O38" i="4" s="1"/>
  <c r="P154" i="1"/>
  <c r="O36" i="4" s="1"/>
  <c r="O64" i="1"/>
  <c r="P66"/>
  <c r="P65" s="1"/>
  <c r="P64" s="1"/>
  <c r="O24" i="4" s="1"/>
  <c r="P86" i="1"/>
  <c r="O28" i="4" s="1"/>
  <c r="O50" i="1"/>
  <c r="O49" s="1"/>
  <c r="P50"/>
  <c r="L44"/>
  <c r="O16" i="4"/>
  <c r="K86" i="3"/>
  <c r="L84" s="1"/>
  <c r="L31" i="1" s="1"/>
  <c r="O21"/>
  <c r="O48" l="1"/>
  <c r="I28" i="4"/>
  <c r="H28"/>
  <c r="J28"/>
  <c r="M38"/>
  <c r="N38"/>
  <c r="G16"/>
  <c r="L36"/>
  <c r="K36"/>
  <c r="I24"/>
  <c r="H24"/>
  <c r="J24"/>
  <c r="K14"/>
  <c r="J14"/>
  <c r="N14"/>
  <c r="M14"/>
  <c r="L14"/>
  <c r="G14"/>
  <c r="I14"/>
  <c r="H14"/>
  <c r="P49" i="1"/>
  <c r="O44"/>
  <c r="P44"/>
  <c r="P42" s="1"/>
  <c r="P34" s="1"/>
  <c r="O20" i="4" s="1"/>
  <c r="P31" i="1"/>
  <c r="O31"/>
  <c r="P48" l="1"/>
  <c r="O22" i="4" s="1"/>
  <c r="O34" i="1"/>
  <c r="O190" s="1"/>
  <c r="G20" i="4"/>
  <c r="H20"/>
  <c r="P190" i="1" l="1"/>
  <c r="H22" i="4"/>
  <c r="I22"/>
  <c r="O18"/>
  <c r="O46" s="1"/>
  <c r="O43" l="1"/>
  <c r="O45"/>
  <c r="O23"/>
  <c r="O17"/>
  <c r="O19"/>
  <c r="O25"/>
  <c r="G18"/>
  <c r="O35"/>
  <c r="O37"/>
  <c r="O29"/>
  <c r="O15"/>
  <c r="O27"/>
  <c r="O41"/>
  <c r="O33"/>
  <c r="O21"/>
  <c r="O31"/>
  <c r="O39"/>
  <c r="O13"/>
</calcChain>
</file>

<file path=xl/sharedStrings.xml><?xml version="1.0" encoding="utf-8"?>
<sst xmlns="http://schemas.openxmlformats.org/spreadsheetml/2006/main" count="58212" uniqueCount="37365">
  <si>
    <t>QUANTITATIVOS E ORÇAMENTO SINTÉTICO</t>
  </si>
  <si>
    <t>OBJETO:</t>
  </si>
  <si>
    <t>Responsável:</t>
  </si>
  <si>
    <t>Data:</t>
  </si>
  <si>
    <t>BDI</t>
  </si>
  <si>
    <t>Revisão:</t>
  </si>
  <si>
    <t>R00</t>
  </si>
  <si>
    <t>ITEM</t>
  </si>
  <si>
    <t>DESCRIÇÃO</t>
  </si>
  <si>
    <t>CÓDIGO</t>
  </si>
  <si>
    <t>REFERÊNCIA</t>
  </si>
  <si>
    <t>UNID.</t>
  </si>
  <si>
    <t xml:space="preserve">QUANT. </t>
  </si>
  <si>
    <t>UNIT COM BDI</t>
  </si>
  <si>
    <t>TOTAL</t>
  </si>
  <si>
    <t>TOTAL COM BDI</t>
  </si>
  <si>
    <t>SERVIÇOS PRELIMINARES</t>
  </si>
  <si>
    <t xml:space="preserve">SUBTOTAL </t>
  </si>
  <si>
    <t>1.1</t>
  </si>
  <si>
    <t>ED-50152</t>
  </si>
  <si>
    <t>SETOP</t>
  </si>
  <si>
    <t>1.2</t>
  </si>
  <si>
    <t>SINAPI</t>
  </si>
  <si>
    <t>1.3</t>
  </si>
  <si>
    <t>ED-50157</t>
  </si>
  <si>
    <t>MOVIMENTAÇÃO DE TERRA E PREPARO DE VALAS</t>
  </si>
  <si>
    <t>2.1</t>
  </si>
  <si>
    <t>2.3</t>
  </si>
  <si>
    <t>2.4</t>
  </si>
  <si>
    <t>ED-51131</t>
  </si>
  <si>
    <t>ED-51128</t>
  </si>
  <si>
    <t>ED-48311</t>
  </si>
  <si>
    <t>ESTRUTURA DE  FUNDAÇÕES</t>
  </si>
  <si>
    <t>3.1</t>
  </si>
  <si>
    <t>ED-49748</t>
  </si>
  <si>
    <t>ED-48295</t>
  </si>
  <si>
    <t>ED-49638</t>
  </si>
  <si>
    <t>3.2</t>
  </si>
  <si>
    <t>ED-49643</t>
  </si>
  <si>
    <t>ED-50174</t>
  </si>
  <si>
    <t>3.3</t>
  </si>
  <si>
    <t>VIGAS BALDRAMES</t>
  </si>
  <si>
    <t>ED-48298</t>
  </si>
  <si>
    <t>ED-49798</t>
  </si>
  <si>
    <t>ESTRUTURAS</t>
  </si>
  <si>
    <t>4.1</t>
  </si>
  <si>
    <t>4.1.1</t>
  </si>
  <si>
    <t>4.1.2</t>
  </si>
  <si>
    <t>4.1.3</t>
  </si>
  <si>
    <t>ED-50252</t>
  </si>
  <si>
    <t>COBERTURA</t>
  </si>
  <si>
    <t>5.1</t>
  </si>
  <si>
    <t>ED-49686</t>
  </si>
  <si>
    <t>5.2</t>
  </si>
  <si>
    <t>5.3</t>
  </si>
  <si>
    <t>ED-50924</t>
  </si>
  <si>
    <t>ED-50831</t>
  </si>
  <si>
    <t>ED-48463</t>
  </si>
  <si>
    <t>ED-48464</t>
  </si>
  <si>
    <t>PINTURA</t>
  </si>
  <si>
    <t>6.1</t>
  </si>
  <si>
    <t>6.1.1</t>
  </si>
  <si>
    <t>ED-50493</t>
  </si>
  <si>
    <t>6.1.2</t>
  </si>
  <si>
    <t>ED-50498</t>
  </si>
  <si>
    <t>ED-50532</t>
  </si>
  <si>
    <t>ED-50487</t>
  </si>
  <si>
    <t>ED-50451</t>
  </si>
  <si>
    <t>ED-50474</t>
  </si>
  <si>
    <t>ED-50514</t>
  </si>
  <si>
    <t>ED-50505</t>
  </si>
  <si>
    <t>ED-50520</t>
  </si>
  <si>
    <t>6.2</t>
  </si>
  <si>
    <t>6.2.1</t>
  </si>
  <si>
    <t>ED-50519</t>
  </si>
  <si>
    <t>ED-50530</t>
  </si>
  <si>
    <t>ED-50525</t>
  </si>
  <si>
    <t>ED-50463</t>
  </si>
  <si>
    <t>ESQUADRIAS</t>
  </si>
  <si>
    <t>7.1</t>
  </si>
  <si>
    <t>ED-50961</t>
  </si>
  <si>
    <t>7.2</t>
  </si>
  <si>
    <t>ED-50811</t>
  </si>
  <si>
    <t>7.3</t>
  </si>
  <si>
    <t>ED-50799</t>
  </si>
  <si>
    <t>7.4</t>
  </si>
  <si>
    <t>ED-50810</t>
  </si>
  <si>
    <t>ED-49603</t>
  </si>
  <si>
    <t>ED-49602</t>
  </si>
  <si>
    <t>ED-49601</t>
  </si>
  <si>
    <t>ED-50979</t>
  </si>
  <si>
    <t>ED-49701</t>
  </si>
  <si>
    <t>ED-49698</t>
  </si>
  <si>
    <t>ED-50951</t>
  </si>
  <si>
    <t>ED-50936</t>
  </si>
  <si>
    <t>8.1</t>
  </si>
  <si>
    <t>8.1.1</t>
  </si>
  <si>
    <t>ED-49858</t>
  </si>
  <si>
    <t>8.1.2</t>
  </si>
  <si>
    <t>8.1.3</t>
  </si>
  <si>
    <t>8.1.4</t>
  </si>
  <si>
    <t>8.1.5</t>
  </si>
  <si>
    <t>ED-50347</t>
  </si>
  <si>
    <t>8.1.6</t>
  </si>
  <si>
    <t>ED-50335</t>
  </si>
  <si>
    <t>8.1.7</t>
  </si>
  <si>
    <t>ED-49990</t>
  </si>
  <si>
    <t>8.1.8</t>
  </si>
  <si>
    <t>ED-49972</t>
  </si>
  <si>
    <t>ED-50323</t>
  </si>
  <si>
    <t>ED-50325</t>
  </si>
  <si>
    <t>ED-50330</t>
  </si>
  <si>
    <t>ED-50324</t>
  </si>
  <si>
    <t>ED-50331</t>
  </si>
  <si>
    <t>ED-50304</t>
  </si>
  <si>
    <t>ED-50328</t>
  </si>
  <si>
    <t>ED-50329</t>
  </si>
  <si>
    <t>ED-50297</t>
  </si>
  <si>
    <t>ED-50298</t>
  </si>
  <si>
    <t>ED-50282</t>
  </si>
  <si>
    <t>ED-50283</t>
  </si>
  <si>
    <t>ED-50281</t>
  </si>
  <si>
    <t>ED-50288</t>
  </si>
  <si>
    <t>ED-50294</t>
  </si>
  <si>
    <t>ED-50279</t>
  </si>
  <si>
    <t>ED-50280</t>
  </si>
  <si>
    <t>ED-48337</t>
  </si>
  <si>
    <t>ED-48343</t>
  </si>
  <si>
    <t>ED-48163</t>
  </si>
  <si>
    <t>ED-48160</t>
  </si>
  <si>
    <t>ED-48162</t>
  </si>
  <si>
    <t>ED-48165</t>
  </si>
  <si>
    <t>ED-48157</t>
  </si>
  <si>
    <t>ED-50018</t>
  </si>
  <si>
    <t>ED-50019</t>
  </si>
  <si>
    <t>ED-50020</t>
  </si>
  <si>
    <t>ED-50021</t>
  </si>
  <si>
    <t>ED-50022</t>
  </si>
  <si>
    <t>ED-50023</t>
  </si>
  <si>
    <t>ED-50027</t>
  </si>
  <si>
    <t>ED-50028</t>
  </si>
  <si>
    <t>ED-50029</t>
  </si>
  <si>
    <t>ED-50030</t>
  </si>
  <si>
    <t>ED-50031</t>
  </si>
  <si>
    <t>ED-50096</t>
  </si>
  <si>
    <t>ED-50002</t>
  </si>
  <si>
    <t>ED-50003</t>
  </si>
  <si>
    <t>ED-50321</t>
  </si>
  <si>
    <t>ED-50320</t>
  </si>
  <si>
    <t>ED-50317</t>
  </si>
  <si>
    <t>ED-50318</t>
  </si>
  <si>
    <t>ED-50008</t>
  </si>
  <si>
    <t>ED-50011</t>
  </si>
  <si>
    <t>ED-50316</t>
  </si>
  <si>
    <t>ED-48189</t>
  </si>
  <si>
    <t>ED-48183</t>
  </si>
  <si>
    <t>ED-48182</t>
  </si>
  <si>
    <t>ED-48179</t>
  </si>
  <si>
    <t>ED-48186</t>
  </si>
  <si>
    <t>8.2</t>
  </si>
  <si>
    <t>ÁGUAS PLUVIAIS</t>
  </si>
  <si>
    <t>8.2.1</t>
  </si>
  <si>
    <t>ED-48553</t>
  </si>
  <si>
    <t>8.3</t>
  </si>
  <si>
    <t>ED-50193</t>
  </si>
  <si>
    <t>ED-50206</t>
  </si>
  <si>
    <t>ED-50199</t>
  </si>
  <si>
    <t>ED-50200</t>
  </si>
  <si>
    <t>ED-50207</t>
  </si>
  <si>
    <t>ED-50201</t>
  </si>
  <si>
    <t>ED-50202</t>
  </si>
  <si>
    <t>ED-50204</t>
  </si>
  <si>
    <t>ED-50205</t>
  </si>
  <si>
    <t>ED-50203</t>
  </si>
  <si>
    <t>COMUNICAÇÃO VISUAL</t>
  </si>
  <si>
    <t>9.1</t>
  </si>
  <si>
    <t>9.2</t>
  </si>
  <si>
    <t>ED-50636</t>
  </si>
  <si>
    <t>9.3</t>
  </si>
  <si>
    <t>ED-50634</t>
  </si>
  <si>
    <t>10.1</t>
  </si>
  <si>
    <t>10.2</t>
  </si>
  <si>
    <t>ED-50374</t>
  </si>
  <si>
    <t>10.3</t>
  </si>
  <si>
    <t>SERVIÇOS</t>
  </si>
  <si>
    <t>RESPONSÁVEL TÉCNICO:</t>
  </si>
  <si>
    <t>CREA -  MG 214.579/D</t>
  </si>
  <si>
    <t>Projeto:</t>
  </si>
  <si>
    <t>Aran Monteiro Chiarini</t>
  </si>
  <si>
    <t>FUNDAÇÃO</t>
  </si>
  <si>
    <t>QUANT.</t>
  </si>
  <si>
    <t>m</t>
  </si>
  <si>
    <t>m³</t>
  </si>
  <si>
    <t>m²</t>
  </si>
  <si>
    <t>H (M)</t>
  </si>
  <si>
    <t>VOLUME TOTAL</t>
  </si>
  <si>
    <t>Comprimento</t>
  </si>
  <si>
    <t>ÁREA TOTAL</t>
  </si>
  <si>
    <t>Comp. Proj.</t>
  </si>
  <si>
    <t>L (M)</t>
  </si>
  <si>
    <t>VOLUME</t>
  </si>
  <si>
    <t>2.2</t>
  </si>
  <si>
    <t>ED-49813</t>
  </si>
  <si>
    <t>KG</t>
  </si>
  <si>
    <t>ED-8458</t>
  </si>
  <si>
    <t>ED-48392</t>
  </si>
  <si>
    <t>ED-51129</t>
  </si>
  <si>
    <t>ED-51107</t>
  </si>
  <si>
    <t>ED-50046</t>
  </si>
  <si>
    <t>3.4</t>
  </si>
  <si>
    <t>3.5</t>
  </si>
  <si>
    <t>4.2</t>
  </si>
  <si>
    <t>H</t>
  </si>
  <si>
    <t>6.3</t>
  </si>
  <si>
    <t>UNIDADE</t>
  </si>
  <si>
    <t>DRENAGEM</t>
  </si>
  <si>
    <t>L</t>
  </si>
  <si>
    <t>ED-48669</t>
  </si>
  <si>
    <t>9.4</t>
  </si>
  <si>
    <t>ED-48670</t>
  </si>
  <si>
    <t>9.5</t>
  </si>
  <si>
    <t>ED-48671</t>
  </si>
  <si>
    <t>9.6</t>
  </si>
  <si>
    <t>ED-49955</t>
  </si>
  <si>
    <t>U</t>
  </si>
  <si>
    <t>9.7</t>
  </si>
  <si>
    <t>9.8</t>
  </si>
  <si>
    <t>9.9</t>
  </si>
  <si>
    <t>ED-48572</t>
  </si>
  <si>
    <t>9.10</t>
  </si>
  <si>
    <t>9.11</t>
  </si>
  <si>
    <t>SERVIÇOS FINAIS</t>
  </si>
  <si>
    <t>ED-50467</t>
  </si>
  <si>
    <t>M</t>
  </si>
  <si>
    <t>ED-50266</t>
  </si>
  <si>
    <t xml:space="preserve">CRONOGRAMA FÍSICO-FINANCEIRO DE OBRA </t>
  </si>
  <si>
    <t>%</t>
  </si>
  <si>
    <t>R$</t>
  </si>
  <si>
    <t>UN</t>
  </si>
  <si>
    <t>M2</t>
  </si>
  <si>
    <t>M3</t>
  </si>
  <si>
    <t>TXKM</t>
  </si>
  <si>
    <t>M3XKM</t>
  </si>
  <si>
    <t>AJUDANTE DE ARMADOR COM ENCARGOS COMPLEMENTARES</t>
  </si>
  <si>
    <t>AJUDANTE DE CARPINTEIRO COM ENCARGOS COMPLEMENTARES</t>
  </si>
  <si>
    <t>AJUDANTE ESPECIALIZADO COM ENCARGOS COMPLEMENTARES</t>
  </si>
  <si>
    <t>ARMADOR COM ENCARGOS COMPLEMENTARES</t>
  </si>
  <si>
    <t>CALCETEIRO COM ENCARGOS COMPLEMENTARES</t>
  </si>
  <si>
    <t>CARPINTEIRO DE ESQUADRIA COM ENCARGOS COMPLEMENTARES</t>
  </si>
  <si>
    <t>ELETRICISTA COM ENCARGOS COMPLEMENTARES</t>
  </si>
  <si>
    <t>GESSEIRO COM ENCARGOS COMPLEMENTARES</t>
  </si>
  <si>
    <t>IMPERMEABILIZADOR COM ENCARGOS COMPLEMENTARES</t>
  </si>
  <si>
    <t>MARCENEIRO COM ENCARGOS COMPLEMENTARES</t>
  </si>
  <si>
    <t>PEDREIRO COM ENCARGOS COMPLEMENTARES</t>
  </si>
  <si>
    <t>PINTOR COM ENCARGOS COMPLEMENTARES</t>
  </si>
  <si>
    <t>POCEIRO COM ENCARGOS COMPLEMENTARES</t>
  </si>
  <si>
    <t>RASTELEIRO COM ENCARGOS COMPLEMENTARES</t>
  </si>
  <si>
    <t>SERRALHEIRO COM ENCARGOS COMPLEMENTARES</t>
  </si>
  <si>
    <t>SERVENTE COM ENCARGOS COMPLEMENTARES</t>
  </si>
  <si>
    <t>TELHADISTA COM ENCARGOS COMPLEMENTARES</t>
  </si>
  <si>
    <t>VIDRACEIRO COM ENCARGOS COMPLEMENTARES</t>
  </si>
  <si>
    <t>JARDINEIRO COM ENCARGOS COMPLEMENTARES</t>
  </si>
  <si>
    <t>AJUDANTE DE PINTOR COM ENCARGOS COMPLEMENTARES</t>
  </si>
  <si>
    <t>AJUDANTE DE ELETRICISTA COM ENCARGOS COMPLEMENTARES</t>
  </si>
  <si>
    <t>OPERADOR DE BETONEIRA ESTACIONÁRIA COM ENCARGOS COMPLEMENTARES</t>
  </si>
  <si>
    <t>DESCRIÇÃO DO SERVIÇO</t>
  </si>
  <si>
    <t>CUSTO UNITÁRIO</t>
  </si>
  <si>
    <t>ED-48151</t>
  </si>
  <si>
    <t>ABERTURA MANUAL DE POÇO COM PROFUNDIDADE &lt;= 2,00M, DIÂMETRO DE 1,20M, INCLUSIVE AFASTAMENTO DO MATERIAL ESCAVADO</t>
  </si>
  <si>
    <t>ED-48152</t>
  </si>
  <si>
    <t>ABERTURA MANUAL DE POÇO COM PROFUNDIDADE &gt; 2,00M, DIÂMETRO DE 1,20M, INCLUSIVE AFASTAMENTO DO MATERIAL ESCAVADO</t>
  </si>
  <si>
    <t>ED-48145</t>
  </si>
  <si>
    <t>FILTROS ANAERÓBICOS COM DIÂMETRO 250 CM E PROFUNDIDADE ÚTIL DE 160 CM, INSTALADOS, INCLUSIVE BOTA FORA DE MATERIAL ESCAVADO</t>
  </si>
  <si>
    <t>ED-48146</t>
  </si>
  <si>
    <t>FOSSA SÉPTICA PARA 1500 L/DIA, DE CONCRETO, INSTALADA (15 PESSOAS), INCLUSIVE BOTA FORA DE MATERIAL ESCAVADO</t>
  </si>
  <si>
    <t>ED-48147</t>
  </si>
  <si>
    <t>FOSSA SÉPTICA PARA 2250 L/DIA, DE CONCRETO, INSTALADA (30 PESSOAS), INCLUSIVE BOTA FORA DE MATERIAL ESCAVADO</t>
  </si>
  <si>
    <t>ED-48148</t>
  </si>
  <si>
    <t>FOSSA SÉPTICA PARA 3000 L/DIA, DE CONCRETO, INSTALADA (40 PESSOAS), INCLUSIVE BOTA FORA DE MATERIAL ESCAVADO</t>
  </si>
  <si>
    <t>ED-48149</t>
  </si>
  <si>
    <t>FOSSA SÉPTICA PARA 3750 L/DIA, DE CONCRETO, INSTALADA (100 PESSOAS), INCLUSIVE BOTA FORA DE MATERIAL ESCAVADO</t>
  </si>
  <si>
    <t>ED-48154</t>
  </si>
  <si>
    <t>REVESTIMENTO DE CISTERNA COM 1/2 TIJOLO MACIÇO REQUEIMADO</t>
  </si>
  <si>
    <t>ED-48153</t>
  </si>
  <si>
    <t>REVESTIMENTO DE POÇO COM ANÉIS DE CONCRETO, D = 1,20 M</t>
  </si>
  <si>
    <t>ED-48156</t>
  </si>
  <si>
    <t>ASSENTO BRANCO PARA VASO</t>
  </si>
  <si>
    <t>ASSENTO PARA VASO PNE (NBR 9050)</t>
  </si>
  <si>
    <t>ED-48158</t>
  </si>
  <si>
    <t>BANCO ARTICULADO EM AÇO INOX COM CANTOS ARREDONDADOS, PROFUNDIDADE MÍNIMA DE 0,45 M E COMPRIMENTO MÍNIMO DE 0,70 M, CONFORME NBR 9050</t>
  </si>
  <si>
    <t>ED-48159</t>
  </si>
  <si>
    <t>BANCO ARTICULADO EM FÓRMICA COM CANTOS ARREDONDADOS E SUPERFÍCIE ANTIDERRAPANTE IMPERMEÁVEL, PROFUNDIDADE MÍNIMA DE 0,45 M E COMPRIMENTO MÍNIMO DE 0,70 M, PARA ESFORÇO DE 1,5 KN CONFORME NBR 9050</t>
  </si>
  <si>
    <t>BARRA DE APOIO EM AÇO INOX POLIDO EM "L", DN 1.1/4" (31,75MM), PARA ACESSIBILIDADE (PMR/PCR), COMPRIMENTO 140CM, INSTALADO EM PAREDE, INCLUSIVE FORNECIMENTO, INSTALAÇÃO E ACESSÓRIOS PARA FIXAÇÃO</t>
  </si>
  <si>
    <t>ED-48167</t>
  </si>
  <si>
    <t>ED-48161</t>
  </si>
  <si>
    <t>ED-48166</t>
  </si>
  <si>
    <t>BARRA DE APOIO EM AÇO INOX POLIDO RETA, DN 1.1/4" (31,75MM), PARA ACESSIBILIDADE (PMR/PCR), COMPRIMENTO 120CM, INSTALADO EM PAREDE, INCLUSIVE FORNECIMENTO, INSTALAÇÃO E ACESSÓRIOS PARA FIXAÇÃO</t>
  </si>
  <si>
    <t>BARRA DE APOIO EM AÇO INOX POLIDO RETA, DN 1.1/4" (31,75MM), PARA ACESSIBILIDADE (PMR/PCR), COMPRIMENTO 40CM, INSTALADO EM PORTA/PAREDE, INCLUSIVE FORNECIMENTO, INSTALAÇÃO E ACESSÓRIOS PARA FIXAÇÃO</t>
  </si>
  <si>
    <t>ED-48164</t>
  </si>
  <si>
    <t>BARRA DE APOIO EM AÇO INOX POLIDO RETA, DN 1.1/4" (31,75MM), PARA ACESSIBILIDADE (PMR/PCR), COMPRIMENTO 80CM, INSTALADO EM PAREDE, INCLUSIVE FORNECIMENTO, INSTALAÇÃO E ACESSÓRIOS PARA FIXAÇÃO</t>
  </si>
  <si>
    <t>BARRA DE APOIO EM AÇO INOX POLIDO RETA, DN 1.1/4" (31,75MM), PARA ACESSIBILIDADE (PMR/PCR), COMPRIMENTO 90CM, INSTALADO EM PAREDE, INCLUSIVE FORNECIMENTO, INSTALAÇÃO E ACESSÓRIOS PARA FIXAÇÃO</t>
  </si>
  <si>
    <t>ED-48169</t>
  </si>
  <si>
    <t>BEBEDOURO GEMINADO MG-F 80 INOX</t>
  </si>
  <si>
    <t>ED-48170</t>
  </si>
  <si>
    <t>BEBEDOURO MF-F PINTADO</t>
  </si>
  <si>
    <t>ED-48171</t>
  </si>
  <si>
    <t>BEBEDOURO MG-F INFANTIL INOX</t>
  </si>
  <si>
    <t>ED-48172</t>
  </si>
  <si>
    <t>BEBEDOURO MG-F INFANTIL PINTADO</t>
  </si>
  <si>
    <t>ED-48174</t>
  </si>
  <si>
    <t>CABIDE DE LOUÇA COM DOIS (2) GANCHOS, NA COR BRANCA, ASSENTAMENTO EM ARGAMASSA INDUSTRIALIZADA, INCLUSIVE REJUNTAMENTO E FORNECIMENTO</t>
  </si>
  <si>
    <t>ED-48175</t>
  </si>
  <si>
    <t>CABIDE EM TUBO DE AÇO GALVANIZADO D = 1/2"</t>
  </si>
  <si>
    <t>ED-48176</t>
  </si>
  <si>
    <t>CABIDE METÁLICO SIMPLES CROMADO, INCLUSIVE FIXAÇÃO</t>
  </si>
  <si>
    <t>ED-48180</t>
  </si>
  <si>
    <t>DISPENSER EM AÇO INOX PARA PAPEL TOALHA 2 OU 3 FOLHAS</t>
  </si>
  <si>
    <t>DISPENSER EM PLÁSTICO PARA PAPEL TOALHA 2 OU 3 FOLHAS</t>
  </si>
  <si>
    <t>ED-48155</t>
  </si>
  <si>
    <t>DISPENSER PARA GEL/ÁLCOOL COM RESERVATORIO 800 ML</t>
  </si>
  <si>
    <t>ED-48177</t>
  </si>
  <si>
    <t>FILTRO AP-200 CURTO</t>
  </si>
  <si>
    <t>ED-48185</t>
  </si>
  <si>
    <t>MEIA SABONETEIRA DE LOUÇA, NA COR BRANCA, ASSENTAMENTO COM ARGAMASSA INDUSTRIALIZADA, INCLUSIVE REJUNTAMENTO E FORNECIMENTO</t>
  </si>
  <si>
    <t>PAPELEIRA DE LOUÇA COM ROLETE, NA COR BRANCA, ASSENTAMENTO COM ARGAMASSA INDUSTRIALIZADA, INCLUSIVE REJUNTAMENTO E FORNECIMENTO</t>
  </si>
  <si>
    <t>ED-48181</t>
  </si>
  <si>
    <t>PAPELEIRA METÁLICA CROMADA, INCLUSIVE FIXAÇÃO</t>
  </si>
  <si>
    <t>PAPELEIRA PLASTICA TIPO DISPENSER PARA PAPEL HIGIENICO ROLAO</t>
  </si>
  <si>
    <t>ED-48184</t>
  </si>
  <si>
    <t>SABONETEIRA EM AÇO INOX TIPO DISPENSER PARA SABONETE LIQUIDO COM RESERVATORIO 800 ML</t>
  </si>
  <si>
    <t>ED-48187</t>
  </si>
  <si>
    <t>SABONETEIRA METÁLICA CROMADA, TIPO CONCHA, DE SOBREPOR</t>
  </si>
  <si>
    <t>SABONETEIRA PLASTICA TIPO DISPENSER PARA SABONETE LIQUIDO COM RESERVATORIO 1500 ML</t>
  </si>
  <si>
    <t>ED-48188</t>
  </si>
  <si>
    <t>SABONETEIRA PLASTICA TIPO DISPENSER PARA SABONETE LIQUIDO COM RESERVATORIO 800 ML</t>
  </si>
  <si>
    <t>ED-48213</t>
  </si>
  <si>
    <t>ALVENARIA DE BLOCO DE CONCRETO CHEIO COM ARMAÇÃO, EM CONCRETO COM FCK 15MPA , ESP. 14CM, PARA REVESTIMENTO, INCLUSIVE ARGAMASSA PARA ASSENTAMENTO (DETALHE D - CADERNO SEDS)</t>
  </si>
  <si>
    <t>ED-48214</t>
  </si>
  <si>
    <t>ALVENARIA DE BLOCO DE CONCRETO CHEIO COM ARMAÇÃO, EM CONCRETO COM FCK 15MPA , ESP. 19CM, PARA REVESTIMENTO, INCLUSIVE ARGAMASSA PARA ASSENTAMENTO (DETALHE D - CADERNO SEDS)</t>
  </si>
  <si>
    <t>ED-48212</t>
  </si>
  <si>
    <t>ALVENARIA DE BLOCO DE CONCRETO CHEIO COM ARMAÇÃO, EM CONCRETO COM FCK 15MPA , ESP. 9CM, PARA REVESTIMENTO, INCLUSIVE ARGAMASSA PARA ASSENTAMENTO (DETALHE D - CADERNO SEDS)</t>
  </si>
  <si>
    <t>ED-48219</t>
  </si>
  <si>
    <t>ALVENARIA DE BLOCO DE CONCRETO CHEIO SEM ARMAÇÃO, EM CONCRETO COM FCK DE 20MPA , ESP. 14CM, PARA REVESTIMENTO, INCLUSIVE ARGAMASSA PARA ASSENTAMENTO (DETALHE D - CADERNO SEDS)</t>
  </si>
  <si>
    <t>ED-48220</t>
  </si>
  <si>
    <t>ALVENARIA DE BLOCO DE CONCRETO CHEIO SEM ARMAÇÃO, EM CONCRETO COM FCK DE 20MPA , ESP. 19CM, PARA REVESTIMENTO, INCLUSIVE ARGAMASSA PARA ASSENTAMENTO (DETALHE D - CADERNO SEDS)</t>
  </si>
  <si>
    <t>ED-48218</t>
  </si>
  <si>
    <t>ALVENARIA DE BLOCO DE CONCRETO CHEIO SEM ARMAÇÃO, EM CONCRETO COM FCK DE 20MPA , ESP. 9CM, PARA REVESTIMENTO, INCLUSIVE ARGAMASSA PARA ASSENTAMENTO (DETALHE D - CADERNO SEDS)</t>
  </si>
  <si>
    <t>ED-48216</t>
  </si>
  <si>
    <t>ALVENARIA DE BLOCO DE CONCRETO CHEIO SEM ARMAÇÃO, EM CONCRETO COM FCK 15MPA , ESP. 14CM, PARA REVESTIMENTO, INCLUSIVE ARGAMASSA PARA ASSENTAMENTO (DETALHE D - CADERNO SEDS)</t>
  </si>
  <si>
    <t>ED-48217</t>
  </si>
  <si>
    <t>ALVENARIA DE BLOCO DE CONCRETO CHEIO SEM ARMAÇÃO, EM CONCRETO COM FCK 15MPA , ESP. 19CM, PARA REVESTIMENTO, INCLUSIVE ARGAMASSA PARA ASSENTAMENTO (DETALHE D - CADERNO SEDS)</t>
  </si>
  <si>
    <t>ED-48215</t>
  </si>
  <si>
    <t>ALVENARIA DE BLOCO DE CONCRETO CHEIO SEM ARMAÇÃO, EM CONCRETO COM FCK 15MPA , ESP. 9CM, PARA REVESTIMENTO, INCLUSIVE ARGAMASSA PARA ASSENTAMENTO (DETALHE D - CADERNO SEDS)</t>
  </si>
  <si>
    <t>ED-48208</t>
  </si>
  <si>
    <t>ED-48207</t>
  </si>
  <si>
    <t>ALVENARIA DE ELEMENTO VAZADO,  COBOGÓ DE CONCRETO (20X40CM), ESP. 20CM, TIPO VENEZIANA COM ACABAMENTO APARENTE, INCLUSIVE ARGAMASSA PARA ASSENTAMENTO</t>
  </si>
  <si>
    <t>ED-48206</t>
  </si>
  <si>
    <t>ALVENARIA DE ELEMENTO VAZADO, COBOGÓ CERÂMICO (18X18CM), ESP. 7CM, COM ACABAMENTO APARENTE, INCLUSIVE ARGAMASSA PARA ASSENTAMENTO</t>
  </si>
  <si>
    <t>ED-48235</t>
  </si>
  <si>
    <t>ED-48236</t>
  </si>
  <si>
    <t>ALVENARIA DE ELEMENTO VAZADO DE VIDRO,  BLOCO DE VIDRO (10X20CM), ESP. 10CM, TIPO RIO, INCLUSIVE ARGAMASSA PARA ASSENTAMENTO E REJUNTAMENTO</t>
  </si>
  <si>
    <t>ED-48195</t>
  </si>
  <si>
    <t>ALVENARIA DE VEDAÇÃO COM BLOCO DE CONCRETO, ESP. 14CM, COM ACABAMENTO APARENTE, INCLUSIVE ARGAMASSA PARA ASSENTAMENTO</t>
  </si>
  <si>
    <t>ED-48192</t>
  </si>
  <si>
    <t>ALVENARIA DE VEDAÇÃO COM BLOCO DE CONCRETO, ESP. 14CM, PARA REVESTIMENTO, INCLUSIVE ARGAMASSA PARA ASSENTAMENTO</t>
  </si>
  <si>
    <t>ED-48196</t>
  </si>
  <si>
    <t>ALVENARIA DE VEDAÇÃO COM BLOCO DE CONCRETO, ESP. 19CM, COM ACABAMENTO APARENTE, INCLUSIVE ARGAMASSA PARA ASSENTAMENTO</t>
  </si>
  <si>
    <t>ED-48193</t>
  </si>
  <si>
    <t>ALVENARIA DE VEDAÇÃO COM BLOCO DE CONCRETO, ESP. 19CM, PARA REVESTIMENTO, INCLUSIVE ARGAMASSA PARA ASSENTAMENTO</t>
  </si>
  <si>
    <t>ED-48194</t>
  </si>
  <si>
    <t>ALVENARIA DE VEDAÇÃO COM BLOCO DE CONCRETO, ESP. 9CM, COM ACABAMENTO APARENTE, INCLUSIVE ARGAMASSA PARA ASSENTAMENTO</t>
  </si>
  <si>
    <t>ED-48191</t>
  </si>
  <si>
    <t>ALVENARIA DE VEDAÇÃO COM BLOCO DE CONCRETO, ESP. 9CM, PARA REVESTIMENTO, INCLUSIVE ARGAMASSA PARA ASSENTAMENTO</t>
  </si>
  <si>
    <t>ED-48234</t>
  </si>
  <si>
    <t>ALVENARIA DE VEDAÇÃO COM BLOCO DE VIDRO (19X19CM), ESP. 8CM, TIPO ONDULADO, INCLUSIVE ARGAMASSA PARA ASSENTAMENTO E REJUTAMENTO</t>
  </si>
  <si>
    <t>ED-48203</t>
  </si>
  <si>
    <t>ALVENARIA DE VEDAÇÃO COM BLOCOS DE CONCRETO CELULAR AUTOCLAVADO (CCA), ESP. 10CM, INCLUSIVE ARGAMASSA INDUSTRIALIZADA PARA ASSENTAMENTO</t>
  </si>
  <si>
    <t>ED-48204</t>
  </si>
  <si>
    <t>ALVENARIA DE VEDAÇÃO COM BLOCOS DE CONCRETO CELULAR AUTOCLAVADO (CCA), ESP. 15CM, INCLUSIVE ARGAMASSA INDUSTRIALIZADA PARA ASSENTAMENTO</t>
  </si>
  <si>
    <t>ED-48205</t>
  </si>
  <si>
    <t>ALVENARIA DE VEDAÇÃO COM BLOCOS DE CONCRETO CELULAR AUTOCLAVADO (CCA), ESP. 20CM, INCLUSIVE ARGAMASSA INDUSTRIALIZADA PARA ASSENTAMENTO</t>
  </si>
  <si>
    <t>ED-48232</t>
  </si>
  <si>
    <t>ALVENARIA DE VEDAÇÃO COM TIJOLO CERÂMICO FURADO, ESP. 14CM, PARA REVESTIMENTO, INCLUSIVE ARGAMASSA PARA ASSENTAMENTO</t>
  </si>
  <si>
    <t>ED-48233</t>
  </si>
  <si>
    <t>ALVENARIA DE VEDAÇÃO COM TIJOLO CERÂMICO FURADO, ESP. 19CM, PARA REVESTIMENTO, INCLUSIVE ARGAMASSA PARA ASSENTAMENTO</t>
  </si>
  <si>
    <t>ED-48231</t>
  </si>
  <si>
    <t>ALVENARIA DE VEDAÇÃO COM TIJOLO CERÂMICO FURADO, ESP. 9CM, PARA REVESTIMENTO, INCLUSIVE ARGAMASSA PARA ASSENTAMENTO</t>
  </si>
  <si>
    <t>ED-48222</t>
  </si>
  <si>
    <t>ALVENARIA DE VEDAÇÃO COM TIJOLO CERÂMICO LAMINADO, 18 FUROS, ESP. 11CM, COM ACABAMENTO APARENTE, INCLUSIVE ARGAMASSA PARA ASSENTAMENTO</t>
  </si>
  <si>
    <t>ED-48224</t>
  </si>
  <si>
    <t>ALVENARIA DE VEDAÇÃO COM TIJOLO CERÂMICO LAMINADO, 18 FUROS, ESP. 23,5CM, COM ACABAMENTO APARENTE, INCLUSIVE ARGAMASSA PARA ASSENTAMENTO</t>
  </si>
  <si>
    <t>ED-48221</t>
  </si>
  <si>
    <t>ALVENARIA DE VEDAÇÃO COM TIJOLO CERÂMICO LAMINADO, 18 FUROS, ESP. 5,5CM, COM ACABAMENTO APARENTE, INCLUSIVE ARGAMASSA PARA ASSENTAMENTO</t>
  </si>
  <si>
    <t>ED-48229</t>
  </si>
  <si>
    <t>ALVENARIA DE VEDAÇÃO COM TIJOLO MACIÇO REQUEIMADO, ESP. 10CM, COM ACABAMENTO APARENTE, INCLUSIVE ARGAMASSA PARA ASSENTAMENTO</t>
  </si>
  <si>
    <t>ED-48227</t>
  </si>
  <si>
    <t>ALVENARIA DE VEDAÇÃO COM TIJOLO MACIÇO REQUEIMADO, ESP. 10CM, PARA REVESTIMENTO, INCLUSIVE ARGAMASSA PARA ASSENTAMENTO</t>
  </si>
  <si>
    <t>ED-48230</t>
  </si>
  <si>
    <t>ALVENARIA DE VEDAÇÃO COM TIJOLO MACIÇO REQUEIMADO, ESP. 20CM, COM ACABAMENTO APARENTE, INCLUSIVE ARGAMASSA PARA ASSENTAMENTO</t>
  </si>
  <si>
    <t>ED-48228</t>
  </si>
  <si>
    <t>ALVENARIA DE VEDAÇÃO COM TIJOLO MACIÇO REQUEIMADO, ESP. 20CM, PARA REVESTIMENTO, INCLUSIVE ARGAMASSA PARA ASSENTAMENTO</t>
  </si>
  <si>
    <t>ED-48226</t>
  </si>
  <si>
    <t>ALVENARIA DE VEDAÇÃO COM TIJOLO MACIÇO REQUEIMADO, ESP. 5CM, PARA REVESTIMENTO, INCLUSIVE ARGAMASSA PARA ASSENTAMENTO</t>
  </si>
  <si>
    <t>ED-48201</t>
  </si>
  <si>
    <t>ALVENARIA ESTRUTURAL COM BLOCO DE CONCRETO, ESP. 14CM, (FBK 4,5MPA), COM ACABAMENTO APARENTE, INCLUSIVE ARGAMASSA PARA ASSENTAMENTO</t>
  </si>
  <si>
    <t>ED-48198</t>
  </si>
  <si>
    <t>ALVENARIA ESTRUTURAL COM BLOCO DE CONCRETO, ESP. 14CM, (FBK 4,5MPA), PARA REVESTIMENTO, INCLUSIVE ARGAMASSA PARA ASSENTAMENTO</t>
  </si>
  <si>
    <t>ED-48202</t>
  </si>
  <si>
    <t>ALVENARIA ESTRUTURAL COM BLOCO DE CONCRETO, ESP. 19CM, (FBK 4,5MPA), COM ACABAMENTO APARENTE, INCLUSIVE ARGAMASSA PARA ASSENTAMENTO</t>
  </si>
  <si>
    <t>ED-48199</t>
  </si>
  <si>
    <t>ALVENARIA ESTRUTURAL COM BLOCO DE CONCRETO, ESP. 19CM, (FBK 4,5MPA), PARA REVESTIMENTO, INCLUSIVE ARGAMASSA PARA ASSENTAMENTO</t>
  </si>
  <si>
    <t>ED-48200</t>
  </si>
  <si>
    <t>ALVENARIA ESTRUTURAL COM BLOCO DE CONCRETO, ESP. 9CM, (FBK 4,5MPA), COM ACABAMENTO APARENTE, INCLUSIVE ARGAMASSA PARA ASSENTAMENTO</t>
  </si>
  <si>
    <t>ED-48197</t>
  </si>
  <si>
    <t>ALVENARIA ESTRUTURAL COM BLOCO DE CONCRETO, ESP. 9CM, (FBK 4,5MPA), PARA REVESTIMENTO, INCLUSIVE ARGAMASSA PARA ASSENTAMENTO</t>
  </si>
  <si>
    <t>ED-48210</t>
  </si>
  <si>
    <t>ED-48209</t>
  </si>
  <si>
    <t>ED-48211</t>
  </si>
  <si>
    <t>ED-48243</t>
  </si>
  <si>
    <t>ED-9075</t>
  </si>
  <si>
    <t>FORNECIMENTO DE ANDAIME METÁLICO PARA FACHADA (LOCAÇÃO), INCLUSIVE PISO METÁLICO E SAPATAS, EXCLUSIVE MONTAGEM E DESMONTAGEM</t>
  </si>
  <si>
    <t>ED-9076</t>
  </si>
  <si>
    <t>FORNECIMENTO DE ANDAIME METÁLICO TUBULAR TIPO TORRE (LOCAÇÃO), INCLUSIVE RODÍZIOS, EXCLUSIVE MONTAGEM E DESMONTAGEM</t>
  </si>
  <si>
    <t>ED-48246</t>
  </si>
  <si>
    <t>MONTAGEM E DESMONTAGEM DE ANDAIME METÁLICO PARA FACHADA COM PISO METÁLICO, EXCLUSIVE FORNECIMENTO DO ANDAIME E RODAPÉ/GUARDA-CORPO EM MADEIRA</t>
  </si>
  <si>
    <t>ED-48245</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</si>
  <si>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</si>
  <si>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</si>
  <si>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</si>
  <si>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</si>
  <si>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ED-48248</t>
  </si>
  <si>
    <t>ED-48250</t>
  </si>
  <si>
    <t>CILINDRO DE PRESSÃO MÁXI,A 140 BAR, 3/4" NPT</t>
  </si>
  <si>
    <t>ED-48251</t>
  </si>
  <si>
    <t>COMPRESSOR SL/100 - 120PSI -8,3 BAR 100 LIBRAS</t>
  </si>
  <si>
    <t>ED-48256</t>
  </si>
  <si>
    <t>FILTRO TIPO "Y" EM BRONZE, DIÂMETRO DE 1" NPT</t>
  </si>
  <si>
    <t>ED-48258</t>
  </si>
  <si>
    <t>FILTRO TIPO "Y" EM BRONZE, DIÂMETRO DE 1 1/2" NPT</t>
  </si>
  <si>
    <t>ED-48257</t>
  </si>
  <si>
    <t>FILTRO TIPO "Y" EM BRONZE, DIÂMETRO DE 1 1/4" NPT</t>
  </si>
  <si>
    <t>ED-48254</t>
  </si>
  <si>
    <t>FILTRO TIPO "Y" EM BRONZE, DIÂMETRO DE 1/2" NPT</t>
  </si>
  <si>
    <t>ED-48259</t>
  </si>
  <si>
    <t>FILTRO TIPO "Y" EM BRONZE, DIÂMETRO DE 2" NPT</t>
  </si>
  <si>
    <t>ED-48255</t>
  </si>
  <si>
    <t>FILTRO TIPO "Y" EM BRONZE, DIÂMETRO DE 3/4" NPT</t>
  </si>
  <si>
    <t>ED-48262</t>
  </si>
  <si>
    <t>ED-48261</t>
  </si>
  <si>
    <t>ED-48253</t>
  </si>
  <si>
    <t>PRESSOSTATO PARA COMPRESSOR DE 125 A 175 PSI</t>
  </si>
  <si>
    <t>ED-48252</t>
  </si>
  <si>
    <t>PRESSOSTATO PARA COMPRESSOR DE 80 A 125 PSI</t>
  </si>
  <si>
    <t>ED-48290</t>
  </si>
  <si>
    <t>VÁLVULA DE ALÍVIO E SEGURANÇA, DIÂMETRO DE 1" NPT</t>
  </si>
  <si>
    <t>ED-48292</t>
  </si>
  <si>
    <t>VÁLVULA DE ALÍVIO E SEGURANÇA, DIÂMETRO DE 1 1/2" NPT</t>
  </si>
  <si>
    <t>ED-48291</t>
  </si>
  <si>
    <t>VÁLVULA DE ALÍVIO E SEGURANÇA, DIÂMETRO DE 1 1/4" NPT</t>
  </si>
  <si>
    <t>ED-48288</t>
  </si>
  <si>
    <t>VÁLVULA DE ALÍVIO E SEGURANÇA, DIÂMETRO DE 1/2" NPT</t>
  </si>
  <si>
    <t>ED-48293</t>
  </si>
  <si>
    <t>VÁLVULA DE ALÍVIO E SEGURANÇA, DIÂMETRO DE 2" NPT</t>
  </si>
  <si>
    <t>ED-48294</t>
  </si>
  <si>
    <t>VÁLVULA DE ALÍVIO E SEGURANÇA, DIÂMETRO DE 2 1/2" NPT</t>
  </si>
  <si>
    <t>ED-48289</t>
  </si>
  <si>
    <t>VÁLVULA DE ALÍVIO E SEGURANÇA, DIÂMETRO DE 3/4" NPT</t>
  </si>
  <si>
    <t>ED-48276</t>
  </si>
  <si>
    <t>VÁLVULA DE ESFERA EM LATÃO, DIÂMETRO DE 1" NPT</t>
  </si>
  <si>
    <t>ED-48278</t>
  </si>
  <si>
    <t>VÁLVULA DE ESFERA EM LATÃO, DIÂMETRO DE 1 1/2" NPT</t>
  </si>
  <si>
    <t>ED-48277</t>
  </si>
  <si>
    <t>VÁLVULA DE ESFERA EM LATÃO, DIÂMETRO DE 1 1/4" NPT</t>
  </si>
  <si>
    <t>ED-48274</t>
  </si>
  <si>
    <t>VÁLVULA DE ESFERA EM LATÃO, DIÂMETRO DE 1/2" NPT</t>
  </si>
  <si>
    <t>ED-48279</t>
  </si>
  <si>
    <t>VÁLVULA DE ESFERA EM LATÃO, DIÂMETRO DE 2" NPT</t>
  </si>
  <si>
    <t>ED-48280</t>
  </si>
  <si>
    <t>VÁLVULA DE ESFERA EM LATÃO, DIÂMETRO DE 2 1/2" NPT</t>
  </si>
  <si>
    <t>ED-48275</t>
  </si>
  <si>
    <t>VÁLVULA DE ESFERA EM LATÃO, DIÂMETRO DE 3/4" NPT</t>
  </si>
  <si>
    <t>ED-48283</t>
  </si>
  <si>
    <t>VÁLVULA DE RETENÇÃO EM LATÃO, DIÂMETRO DE 1" NPT</t>
  </si>
  <si>
    <t>ED-48285</t>
  </si>
  <si>
    <t>VÁLVULA DE RETENÇÃO EM LATÃO, DIÂMETRO DE 1 1/2" NPT</t>
  </si>
  <si>
    <t>ED-48284</t>
  </si>
  <si>
    <t>VÁLVULA DE RETENÇÃO EM LATÃO, DIÂMETRO DE 1 1/4" NPT</t>
  </si>
  <si>
    <t>ED-48281</t>
  </si>
  <si>
    <t>VÁLVULA DE RETENÇÃO EM LATÃO, DIÂMETRO DE 1/2" NPT</t>
  </si>
  <si>
    <t>ED-48286</t>
  </si>
  <si>
    <t>VÁLVULA DE RETENÇÃO EM LATÃO, DIÂMETRO DE 2" NPT</t>
  </si>
  <si>
    <t>ED-48287</t>
  </si>
  <si>
    <t>VÁLVULA DE RETENÇÃO EM LATÃO, DIÂMETRO DE 2 1/2" NPT</t>
  </si>
  <si>
    <t>ED-48282</t>
  </si>
  <si>
    <t>VÁLVULA DE RETENÇÃO EM LATÃO, DIÂMETRO DE 3/4" NPT</t>
  </si>
  <si>
    <t>ED-48273</t>
  </si>
  <si>
    <t>VÁLVULA SOLENÓIDE 2/3 VIAS NF. AÇÃO DIRETA 1/2" BSP</t>
  </si>
  <si>
    <t>ED-48272</t>
  </si>
  <si>
    <t>VÁLVULA SOLENÓIDE 2/3 VIAS NF. AÇÃO DIRETA 3/8" BSP</t>
  </si>
  <si>
    <t>ED-48299</t>
  </si>
  <si>
    <t>ARMADURA DE TELA DE AÇO CA-60 B SOLDADA TIPO Q-138 (DIÂMETRO DO FIO: 4,20 MM / DIMENSÕES DA TRAMA: 100 X 100 MM / TIPO DA MALHA: QUADRANGULAR )</t>
  </si>
  <si>
    <t>ED-48300</t>
  </si>
  <si>
    <t>ARMADURA DE TELA DE AÇO CA-60 B SOLDADA TIPO Q-92 (DIÂMETRO DO FIO: 4,20 MM / DIMENSÕES DA TRAMA: 150 X 150 MM / TIPO DA MALHA: QUADRANGULAR)</t>
  </si>
  <si>
    <t>ED-48296</t>
  </si>
  <si>
    <t xml:space="preserve">CORTE, DOBRA E MONTAGEM DE AÇO CA-50 DIÂMETRO (16,0MM A 25,0MM) </t>
  </si>
  <si>
    <t>CORTE, DOBRA E MONTAGEM DE AÇO CA-50 DIÂMETRO (6,3MM A 12,5MM)</t>
  </si>
  <si>
    <t>CORTE, DOBRA E MONTAGEM DE AÇO CA-50/60</t>
  </si>
  <si>
    <t>ED-48297</t>
  </si>
  <si>
    <t>CORTE, DOBRA E MONTAGEM DE AÇO CA-60 DIÂMETRO (4,2MM A 5,0MM)</t>
  </si>
  <si>
    <t>ED-8506</t>
  </si>
  <si>
    <t>APLICAÇÃO DE CONCRETO EM ESTRUTURA, INCLUSIVE ESPALHAMENTO, ADENSAMENTO E ACABAMENTO</t>
  </si>
  <si>
    <t>ED-8505</t>
  </si>
  <si>
    <t>APLICAÇÃO DE CONCRETO EM FUNDAÇÃO, INCLUSIVE ESPALHAMENTO, ADENSAMENTO E ACABAMENTO</t>
  </si>
  <si>
    <t>ED-48326</t>
  </si>
  <si>
    <t>APLICAÇÃO DE PEDRA DE MÃO EM SAPATAS, ARRIMOS E TUBULÕES</t>
  </si>
  <si>
    <t>ED-48335</t>
  </si>
  <si>
    <t>ARGAMASSA COM VERMICULITA, PREPARO MANUAL</t>
  </si>
  <si>
    <t>ED-48301</t>
  </si>
  <si>
    <t>ARGAMASSA DE CAL HIDRATADA, TRAÇO 1:3 (CAL E AREIA), PREPARO MANUAL</t>
  </si>
  <si>
    <t>ED-48307</t>
  </si>
  <si>
    <t>ARGAMASSA, TRAÇO 1:2:8 (CIMENTO, CAL E AREIA), PREPARO MECÂNICO</t>
  </si>
  <si>
    <t>ED-48308</t>
  </si>
  <si>
    <t>ARGAMASSA, TRAÇO 1:2:9 (CIMENTO, CAL E AREIA), PREPARO MECÂNICO</t>
  </si>
  <si>
    <t>ED-48302</t>
  </si>
  <si>
    <t>ARGAMASSA, TRAÇO 1:3 (CIMENTO E AREIA), PREPARO MECÂNICO</t>
  </si>
  <si>
    <t>ED-48303</t>
  </si>
  <si>
    <t>ARGAMASSA, TRAÇO 1:4 (CIMENTO E AREIA), PREPARO MECÂNICO</t>
  </si>
  <si>
    <t>ED-48304</t>
  </si>
  <si>
    <t>ARGAMASSA, TRAÇO 1:5 (CIMENTO E AREIA), PREPARO MECÂNICO</t>
  </si>
  <si>
    <t>ED-48305</t>
  </si>
  <si>
    <t>ARGAMASSA, TRAÇO 1:6 (CIMENTO E AREIA), PREPARO MECÂNICO</t>
  </si>
  <si>
    <t>ED-48306</t>
  </si>
  <si>
    <t>ARGAMASSA, TRAÇO 1:7 (CIMENTO E AREIA), PREPARO MECÂNICO</t>
  </si>
  <si>
    <t>ED-48309</t>
  </si>
  <si>
    <t>BANCADA EM CONCRETO L = 40 CM COM DRAMIX</t>
  </si>
  <si>
    <t>ED-8494</t>
  </si>
  <si>
    <t>CONCRETO ESTRUTURAL, PREPARADO EM OBRA COM BETONEIRA, CONTROLE "A", COM FCK 20 MPA, BRITA Nº (1), CONSISTÊNCIA PARA VIBRAÇÃO (FABRICAÇÃO)</t>
  </si>
  <si>
    <t>ED-8486</t>
  </si>
  <si>
    <t>CONCRETO ESTRUTURAL, PREPARADO EM OBRA COM BETONEIRA, CONTROLE "A", COM FCK 20 MPA, BRITA Nº (1 E 2), CONSISTÊNCIA PARA VIBRAÇÃO (FABRICAÇÃO)</t>
  </si>
  <si>
    <t>ED-8495</t>
  </si>
  <si>
    <t>CONCRETO ESTRUTURAL, PREPARADO EM OBRA COM BETONEIRA, CONTROLE "A", COM FCK 25 MPA, BRITA Nº (1), CONSISTÊNCIA PARA VIBRAÇÃO (FABRICAÇÃO)</t>
  </si>
  <si>
    <t>ED-8487</t>
  </si>
  <si>
    <t>CONCRETO ESTRUTURAL, PREPARADO EM OBRA COM BETONEIRA, CONTROLE "A", COM FCK 25 MPA, BRITA Nº (1 E 2), CONSISTÊNCIA PARA VIBRAÇÃO (FABRICAÇÃO)</t>
  </si>
  <si>
    <t>ED-8496</t>
  </si>
  <si>
    <t>CONCRETO ESTRUTURAL, PREPARADO EM OBRA COM BETONEIRA, CONTROLE "A", COM FCK 30 MPA, BRITA Nº (1), CONSISTÊNCIA PARA VIBRAÇÃO (FABRICAÇÃO)</t>
  </si>
  <si>
    <t>ED-48319</t>
  </si>
  <si>
    <t>CONCRETO ESTRUTURAL, PREPARADO EM OBRA COM BETONEIRA, CONTROLE "A", COM FCK 30 MPA, BRITA Nº (1 E 2), CONSISTÊNCIA PARA VIBRAÇÃO (FABRICAÇÃO)</t>
  </si>
  <si>
    <t>ED-8497</t>
  </si>
  <si>
    <t>CONCRETO ESTRUTURAL, PREPARADO EM OBRA COM BETONEIRA, CONTROLE "A", COM FCK 35 MPA, BRITA Nº (1), CONSISTÊNCIA PARA VIBRAÇÃO (FABRICAÇÃO)</t>
  </si>
  <si>
    <t>ED-48320</t>
  </si>
  <si>
    <t>CONCRETO ESTRUTURAL, PREPARADO EM OBRA COM BETONEIRA, CONTROLE "A", COM FCK 35 MPA, BRITA Nº (1 E 2), CONSISTÊNCIA PARA VIBRAÇÃO (FABRICAÇÃO)</t>
  </si>
  <si>
    <t>ED-8498</t>
  </si>
  <si>
    <t>CONCRETO ESTRUTURAL, PREPARADO EM OBRA COM BETONEIRA, CONTROLE "A", COM FCK 40 MPA, BRITA Nº (1), CONSISTÊNCIA PARA VIBRAÇÃO (FABRICAÇÃO)</t>
  </si>
  <si>
    <t>ED-48321</t>
  </si>
  <si>
    <t>CONCRETO ESTRUTURAL, PREPARADO EM OBRA COM BETONEIRA, CONTROLE "A", COM FCK 40 MPA, BRITA Nº (1 E 2), CONSISTÊNCIA PARA VIBRAÇÃO (FABRICAÇÃO)</t>
  </si>
  <si>
    <t>ED-48317</t>
  </si>
  <si>
    <t>CONCRETO ESTRUTURAL, PREPARADO EM OBRA COM BETONEIRA, CONTROLE "B", COM FCK 20 MPA, BRITA Nº (1 E 2), CONSISTÊNCIA PARA VIBRAÇÃO (FABRICAÇÃO)</t>
  </si>
  <si>
    <t>ED-48318</t>
  </si>
  <si>
    <t>CONCRETO ESTRUTURAL, PREPARADO EM OBRA COM BETONEIRA, CONTROLE "B", COM FCK 25 MPA, BRITA Nº (1 E 2), CONSISTÊNCIA PARA VIBRAÇÃO (FABRICAÇÃO)</t>
  </si>
  <si>
    <t>CONCRETO MAGRO, TRAÇO 1:3:6, PREPARADO EM OBRA COM BETONEIRA, SEM FUNÇÃO ESTRUTURAL</t>
  </si>
  <si>
    <t>ED-48310</t>
  </si>
  <si>
    <t>CONCRETO MAGRO, TRAÇO 1:4:8, PREPARADO EM OBRA COM BETONEIRA, SEM FUNÇÃO ESTRUTURAL</t>
  </si>
  <si>
    <t>ED-8493</t>
  </si>
  <si>
    <t>CONCRETO NÃO ESTRUTURAL, PREPARADO EM OBRA COM BETONEIRA, CONTROLE "A", COM FCK 15 MPA, BRITA Nº (1), CONSISTÊNCIA PARA VIBRAÇÃO (FABRICAÇÃO)</t>
  </si>
  <si>
    <t>ED-8485</t>
  </si>
  <si>
    <t>CONCRETO NÃO ESTRUTURAL, PREPARADO EM OBRA COM BETONEIRA, CONTROLE "A", COM FCK 15 MPA, BRITA Nº (1 E 2), CONSISTÊNCIA PARA VIBRAÇÃO (FABRICAÇÃO)</t>
  </si>
  <si>
    <t>ED-48313</t>
  </si>
  <si>
    <t>CONCRETO NÃO ESTRUTURAL, PREPARADO EM OBRA COM BETONEIRA, CONTROLE "B", COM FCK 10 MPA, BRITA Nº (1 E 2), CONSISTÊNCIA PARA VIBRAÇÃO (FABRICAÇÃO)</t>
  </si>
  <si>
    <t>ED-48314</t>
  </si>
  <si>
    <t>CONCRETO NÃO ESTRUTURAL, PREPARADO EM OBRA COM BETONEIRA, CONTROLE "B", COM FCK 13,5 MPA, BRITA Nº (1 E 2), CONSISTÊNCIA PARA VIBRAÇÃO (FABRICAÇÃO)</t>
  </si>
  <si>
    <t>ED-48315</t>
  </si>
  <si>
    <t>CONCRETO NÃO ESTRUTURAL, PREPARADO EM OBRA COM BETONEIRA, CONTROLE "B", COM FCK 15 MPA, BRITA Nº (1 E 2), CONSISTÊNCIA PARA VIBRAÇÃO (FABRICAÇÃO)</t>
  </si>
  <si>
    <t>ED-48316</t>
  </si>
  <si>
    <t>CONCRETO NÃO ESTRUTURAL, PREPARADO EM OBRA COM BETONEIRA, CONTROLE "B", COM FCK 18 MPA, BRITA Nº (1 E 2), CONSISTÊNCIA PARA VIBRAÇÃO (FABRICAÇÃO)</t>
  </si>
  <si>
    <t>ED-48312</t>
  </si>
  <si>
    <t>CONCRETO NÃO ESTRUTURAL, PREPARADO EM OBRA COM BETONEIRA, CONTROLE "B", COM FCK 9 MPA, BRITA Nº (1 E 2), CONSISTÊNCIA PARA VIBRAÇÃO (FABRICAÇÃO)</t>
  </si>
  <si>
    <t>ED-8562</t>
  </si>
  <si>
    <t>FORMA PARA VIGA-CINTA/BLOCO COM CHAPA DE COMPENSADO PLASTIFICADO, ESP. 12MM (DESMONTAGEM)</t>
  </si>
  <si>
    <t>ED-8560</t>
  </si>
  <si>
    <t>FORMA PARA VIGA-CINTA/BLOCO COM CHAPA DE COMPENSADO PLASTIFICADO, ESP. 12MM (FABRICAÇÃO)</t>
  </si>
  <si>
    <t>ED-8561</t>
  </si>
  <si>
    <t>FORMA PARA VIGA-CINTA/BLOCO COM CHAPA DE COMPENSADO PLASTIFICADO, ESP. 12MM (MONTAGEM)</t>
  </si>
  <si>
    <t>ED-8569</t>
  </si>
  <si>
    <t>FORMA PARA VIGA-CINTA/BLOCO COM CHAPA DE COMPENSADO RESINADO, ESP. 12MM (DESMONTAGEM)</t>
  </si>
  <si>
    <t>ED-8567</t>
  </si>
  <si>
    <t>FORMA PARA VIGA-CINTA/BLOCO COM CHAPA DE COMPENSADO RESINADO, ESP. 12MM (FABRICAÇÃO)</t>
  </si>
  <si>
    <t>ED-8568</t>
  </si>
  <si>
    <t>FORMA PARA VIGA-CINTA/BLOCO COM CHAPA DE COMPENSADO RESINADO, ESP. 12MM (MONTAGEM)</t>
  </si>
  <si>
    <t>ED-8565</t>
  </si>
  <si>
    <t>FORMA PARA VIGA-CINTA/BLOCO DE MADEIRA COM TÁBUA E SARRAFO (DESMONTAGEM)</t>
  </si>
  <si>
    <t>ED-8563</t>
  </si>
  <si>
    <t>FORMA PARA VIGA-CINTA/BLOCO DE MADEIRA COM TÁBUA E SARRAFO (FABRICAÇÃO)</t>
  </si>
  <si>
    <t>ED-8564</t>
  </si>
  <si>
    <t>FORMA PARA VIGA-CINTA/BLOCO DE MADEIRA COM TÁBUA E SARRAFO (MONTAGEM)</t>
  </si>
  <si>
    <t>ED-48323</t>
  </si>
  <si>
    <t>LAJE PRÉ-MOLDADA D = 8 CM, CONCRETO 1:2:4 COM ARMAÇÃO E FORMA RESINADA</t>
  </si>
  <si>
    <t>ED-48322</t>
  </si>
  <si>
    <t>LAJE SOBRE O SOLO, D = 8 CM, CONCRETO 1:3:6, CIMENTO, AREIA E BRITA</t>
  </si>
  <si>
    <t>ED-8504</t>
  </si>
  <si>
    <t>LANÇAMENTO DE CONCRETO EM ESTRUTURA, INCLUSIVE TRANSPORTE ATÉ O LOCAL DE APLICAÇÃO, EXCLUSIVE APLICAÇÃO</t>
  </si>
  <si>
    <t>ED-8503</t>
  </si>
  <si>
    <t>LANÇAMENTO DE CONCRETO EM FUNDAÇÃO, INCLUSIVE TRANSPORTE ATÉ O LOCAL DE APLICAÇÃO, EXCLUSIVE APLICAÇÃO</t>
  </si>
  <si>
    <t>ED-48328</t>
  </si>
  <si>
    <t>ED-48329</t>
  </si>
  <si>
    <t>PINTURA ESMALTE EM POSTES OU TUBULAÇÕES 2 DEMÃO</t>
  </si>
  <si>
    <t>ED-48331</t>
  </si>
  <si>
    <t>PLACA DE CONCRETO ARMADO D = 5 CM, PRÉ MOLDADA</t>
  </si>
  <si>
    <t>ED-48330</t>
  </si>
  <si>
    <t>PLACA DE CONCRETO ARMADO D = 8 CM, PRÉ MOLDADA</t>
  </si>
  <si>
    <t>ED-48332</t>
  </si>
  <si>
    <t>ED-48333</t>
  </si>
  <si>
    <t>TAMPA DE CONCRETO PARA CAIXA DE INSPEÇÃO EM ALVENARIA E = 8 CM</t>
  </si>
  <si>
    <t>ED-48334</t>
  </si>
  <si>
    <t>TAMPA EM CONCRETO COM FCK 15MPA, MOLDADA IN LOCO, PARA CANALETA COM LARGURA 30CM, ESP. 8CM, INCLUSIVE ARMAÇÃO CA-50 DIÂMETRO (6,3MM)</t>
  </si>
  <si>
    <t>ED-48325</t>
  </si>
  <si>
    <t>TRANSPORTE, LANÇAMENTO E ADENSAMENTO E ACABAMENTO DE CONCRETO EM ESTRUTURA</t>
  </si>
  <si>
    <t>ED-48324</t>
  </si>
  <si>
    <t>TRANSPORTE, LANÇAMENTO E ADENSAMENTO E ACABAMENTO DE CONCRETO EM FUNDAÇÃO/RADIER</t>
  </si>
  <si>
    <t>ED-48336</t>
  </si>
  <si>
    <t>VIGA 0,10 A 0,20 M DE LARGURA, CONCRETO 1:2:4 COM ARMAÇÃO E FORMA RESINADA</t>
  </si>
  <si>
    <t>BANCADA EM AÇO INOXIDÁVEL</t>
  </si>
  <si>
    <t>ED-48338</t>
  </si>
  <si>
    <t>BANCADA EM ARDÓSIA E = 3 CM, APOIADA EM ALVENARIA</t>
  </si>
  <si>
    <t>ED-48339</t>
  </si>
  <si>
    <t>BANCADA EM ARDÓSIA E = 3 CM, L = 55 CM, APOIADA EM CONSOLE DE METALON</t>
  </si>
  <si>
    <t>ED-48341</t>
  </si>
  <si>
    <t>BANCADA EM CONCRETO, APOIADA EM CONSOLE DE METALON 20 X 30 MM</t>
  </si>
  <si>
    <t>ED-48344</t>
  </si>
  <si>
    <t>BANCADA EM GRANITO CINZA ANDORINHA E = 3 CM, APOIADA EM ALVENARIA</t>
  </si>
  <si>
    <t>BANCADA EM GRANITO CINZA ANDORINHA E = 3 CM, APOIADA EM CONSOLE DE METALON 20 X 30 MM</t>
  </si>
  <si>
    <t>ED-48346</t>
  </si>
  <si>
    <t>BANCADA EM MÁRMORE BRANCO E = 3 CM, APOIADA EM ALVENARIA</t>
  </si>
  <si>
    <t>ED-48345</t>
  </si>
  <si>
    <t>BANCADA EM MÁRMORE BRANCO E = 3 CM, APOIADA EM CONSOLE DE METALON 20 X 30 MM</t>
  </si>
  <si>
    <t>ED-48340</t>
  </si>
  <si>
    <t>BANCADA SIMPLES EM CONCRETO, APOIADA EM ALVENARIA</t>
  </si>
  <si>
    <t>ED-48342</t>
  </si>
  <si>
    <t>ED-48348</t>
  </si>
  <si>
    <t>ED-48347</t>
  </si>
  <si>
    <t>ED-48350</t>
  </si>
  <si>
    <t>RODABANCADA EM MÁRMORE BRANCO H = 10 CM, E = 2 CM</t>
  </si>
  <si>
    <t>ED-48349</t>
  </si>
  <si>
    <t>RODABANCADA EM MÁRMORE BRANCO H = 7 CM, E = 2 CM</t>
  </si>
  <si>
    <t>ED-48351</t>
  </si>
  <si>
    <t>TESTEIRA EM GRANITO CINZA ANDORINHA</t>
  </si>
  <si>
    <t>ED-48352</t>
  </si>
  <si>
    <t>TESTEIRA EM MÁRMORE BRANCO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</si>
  <si>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</si>
  <si>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</si>
  <si>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</si>
  <si>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</si>
  <si>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</si>
  <si>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</si>
  <si>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</si>
  <si>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</si>
  <si>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</si>
  <si>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</si>
  <si>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</si>
  <si>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BANCO EM CONCRETO APARENTE, TIPO-2, PADRÃO SEE-MG, SEM ENCOSTO, POLIDO COM ACABAMENTO EM VERNIZ, ESP. 5CM, COMPRIMENTO 150CM, LARGURA 40CM, ALTURA 45CM, INCLUSIVE CORTE NO PISO PARA FIXAÇÃO COM CONCRETO NÃO ESTRUTURAL, PREPARADO EM OBRA COM BETONEIRA, COM FCK 15 MPA</t>
  </si>
  <si>
    <t>ED-48355</t>
  </si>
  <si>
    <t>BANCO EM GRANITO ANDORINHA POLIDO 52 X 30 CM</t>
  </si>
  <si>
    <t>ED-48354</t>
  </si>
  <si>
    <t>BANCO INTERNO EM CONCRETO APARENTE, ALTURA 45 CM, LARGURA 30 CM</t>
  </si>
  <si>
    <t>ED-48353</t>
  </si>
  <si>
    <t>BANCO INTERNO EM CONCRETO E ALVENARIA, ACABAMENTO EM VERNIZ, E = 8 CM, L = 40 CM</t>
  </si>
  <si>
    <t>ED-48359</t>
  </si>
  <si>
    <t>CONJUNTO DE MESA E BANCOS DE ARDÓSIA</t>
  </si>
  <si>
    <t>ED-48360</t>
  </si>
  <si>
    <t>CONJUNTO DE MESA E BANCOS DE CONCRETO PARA JOGOS (02 BANCOS EM ARCO COM D INTERNO = 130 CM E H = 43 CM E MESA COM D = 80 CM, E = 8 CM E H = 75 CM)</t>
  </si>
  <si>
    <t>ED-48362</t>
  </si>
  <si>
    <t>ANILHA (MARCADOR) PARA IDENTIFICAÇÃO DE CABOS (# 16 MM2) - 500 UN</t>
  </si>
  <si>
    <t>ED-48361</t>
  </si>
  <si>
    <t>ANILHA (MARCADOR) PARA IDENTIFICAÇÃO DE CABOS (# 6 MM2) - 500 UN</t>
  </si>
  <si>
    <t>ED-48364</t>
  </si>
  <si>
    <t>CABO COAXIAL RG-59, IMPEDÂNCIA 75 OHM, CONDUTOR EM FIO DE COBRE NU, BLINDAGEM TRANÇA FORMADA POR FIOS DE COBRE MALHA 90%</t>
  </si>
  <si>
    <t>ED-48363</t>
  </si>
  <si>
    <t>CABO COAXIAL RG-59-75 OHMS</t>
  </si>
  <si>
    <t>ED-48365</t>
  </si>
  <si>
    <t>CABO UTP 4 PARES CATEGORIA 6 COM REVESTIMENTO EXTERNO NÃO PROPAGANTE A CHAMA</t>
  </si>
  <si>
    <t>ED-48367</t>
  </si>
  <si>
    <t>CERTIFICAÇÃO DE GARANTIA DE TRANSMISSÃO DE CABOS LÓGICOS - CATEGORIA 5E</t>
  </si>
  <si>
    <t>ED-48368</t>
  </si>
  <si>
    <t>CERTIFICAÇÃO DE GARANTIA DE TRANSMISSÃO DE CABOS LÓGICOS CAT. 5/6</t>
  </si>
  <si>
    <t>ED-48371</t>
  </si>
  <si>
    <t>ESTABILIZADOR 127V, 60HZ - 5,0KVA</t>
  </si>
  <si>
    <t>ED-48376</t>
  </si>
  <si>
    <t>GAVETA DE VENTILAÇÃO COM 4 VENTILADORES PARA RACK 19"</t>
  </si>
  <si>
    <t>ED-48377</t>
  </si>
  <si>
    <t>ORGANIZADOR DE CABOS DE 1U PARA RACK 19"</t>
  </si>
  <si>
    <t>ED-48372</t>
  </si>
  <si>
    <t>PATCH CORD RJ45/RJ45 UTP-4P METÁLICO CATEGORIA 6, PINAGEM T568A NA COR AZUL (VOZ), COMPRIMENTO 3 METROS</t>
  </si>
  <si>
    <t>ED-48373</t>
  </si>
  <si>
    <t>PATCH PANEL 24 POSIÇÕES, CATEGORIA COM GUIA TRASEIRO</t>
  </si>
  <si>
    <t>ED-48374</t>
  </si>
  <si>
    <t>PATCH PANEL 48 POSIÇÕES, CATEGORIA COM GUIA TRASEIRO</t>
  </si>
  <si>
    <t>ED-48375</t>
  </si>
  <si>
    <t>RÉGUA COM 8 TOMADAS (2P+T), PARA FIXAÇÃO NO RACK DE 19" (1U)</t>
  </si>
  <si>
    <t>ED-48378</t>
  </si>
  <si>
    <t>TAMPA CEGA DE 1U PARA RACK 19"</t>
  </si>
  <si>
    <t>ED-48383</t>
  </si>
  <si>
    <t>TOMADA PARA LÓGICA COM CAIXA SISTEMA "X", APARENTE</t>
  </si>
  <si>
    <t>ED-48384</t>
  </si>
  <si>
    <t>CERCA DE MOURÃO H = 2,15 M - MOURÃO PRÉ-FABRICADO DE CONCRETO PONTA LISA A CADA 2,20 M E 7 FIOS DE ARAME FARPADO, EXCLUSIVE BASE</t>
  </si>
  <si>
    <t>ED-48385</t>
  </si>
  <si>
    <t>CERCA DE MOURÃO H = 2,80 M - MOURÃO PRÉ-FABRICADO DE CONCRETO PONTA VIRADA A CADA 2,20 M E 7 + 4 FIOS DE ARAME FARPADO, EXCLUSIVE BASE</t>
  </si>
  <si>
    <t>ED-48386</t>
  </si>
  <si>
    <t>CERCA DE MOURÃO H = 2,80 M - MOURÃO PRÉ-FABRICADO DE CONCRETO PONTA VIRADA A CADA 2,50 M, 3 FIOS DE ARAME FARPADO E TELA GALVANIZADA # 2" FIO 12, INCLUSIVE FUNDAÇÃO</t>
  </si>
  <si>
    <t>ED-48394</t>
  </si>
  <si>
    <t>CINTA DE AMARRAÇÃO DE ALVENARIA COM BLOCO DE CONCRETO ESTRUTURAL, CANALETA TIPO "J", ESP. 14CM, (FBK 4,5MPA), COM ACABAMENTO APARENTE, INCLUSIVE ARGAMASSA PARA ASSENTAMENTO, EXCLUSIVE GRAUTE E ARMAÇÃO</t>
  </si>
  <si>
    <t>ED-48393</t>
  </si>
  <si>
    <t>CINTA DE AMARRAÇÃO DE ALVENARIA COM BLOCO DE CONCRETO ESTRUTURAL, CANALETA TIPO "J", ESP. 14CM, (FBK 4,5MPA), PARA REVESTIMENTO, INCLUSIVE ARGAMASSA PARA ASSENTAMENTO, EXCLUSIVE GRAUTE E ARMAÇÃO</t>
  </si>
  <si>
    <t>ED-48391</t>
  </si>
  <si>
    <t>CINTA DE AMARRAÇÃO DE ALVENARIA COM BLOCO DE CONCRETO ESTRUTURAL, CANALETA TIPO "U", ESP. 14CM, (FBK 4,5MPA), COM ACABAMENTO APARENTE, INCLUSIVE ARGAMASSA PARA ASSENTAMENTO, EXCLUSIVE GRAUTE E ARMAÇÃO</t>
  </si>
  <si>
    <t>ED-48388</t>
  </si>
  <si>
    <t>CINTA DE AMARRAÇÃO DE ALVENARIA COM BLOCO DE CONCRETO ESTRUTURAL, CANALETA TIPO "U", ESP. 14CM, (FBK 4,5MPA), PARA REVESTIMENTO, INCLUSIVE ARGAMASSA PARA ASSENTAMENTO, EXCLUSIVE GRAUTE E ARMAÇÃO</t>
  </si>
  <si>
    <t>CINTA DE AMARRAÇÃO DE ALVENARIA COM BLOCO DE CONCRETO ESTRUTURAL, CANALETA TIPO "U", ESP. 19CM, (FBK 4,5MPA), COM ACABAMENTO APARENTE, INCLUSIVE ARGAMASSA PARA ASSENTAMENTO, EXCLUSIVE GRAUTE E ARMAÇÃO</t>
  </si>
  <si>
    <t>ED-48389</t>
  </si>
  <si>
    <t>CINTA DE AMARRAÇÃO DE ALVENARIA COM BLOCO DE CONCRETO ESTRUTURAL, CANALETA TIPO "U", ESP. 19CM, (FBK 4,5MPA), PARA REVESTIMENTO, INCLUSIVE ARGAMASSA PARA ASSENTAMENTO, EXCLUSIVE GRAUTE E ARMAÇÃO</t>
  </si>
  <si>
    <t>ED-48390</t>
  </si>
  <si>
    <t>CINTA DE AMARRAÇÃO DE ALVENARIA COM BLOCO DE CONCRETO ESTRUTURAL, CANALETA TIPO "U", ESP. 9CM, (FBK 4,5MPA), COM ACABAMENTO APARENTE, INCLUSIVE ARGAMASSA PARA ASSENTAMENTO, EXCLUSIVE GRAUTE E ARMAÇÃO</t>
  </si>
  <si>
    <t>ED-48387</t>
  </si>
  <si>
    <t>CINTA DE AMARRAÇÃO DE ALVENARIA COM BLOCO DE CONCRETO ESTRUTURAL, CANALETA TIPO "U", ESP. 9CM, (FBK 4,5MPA), PARA REVESTIMENTO, INCLUSIVE ARGAMASSA PARA ASSENTAMENTO, EXCLUSIVE GRAUTE E ARMAÇÃO</t>
  </si>
  <si>
    <t>ED-9906</t>
  </si>
  <si>
    <t>CONTRAVERGA EM CONCRETO ESTRUTURAL PARA VÃOS ACIMA DE 150CM, PREPARADO EM OBRA COM BETONEIRA, CONTROLE "A", COM FCK 20 MPA, MOLDADA IN LOCO, INCLUSIVE ARMAÇÃO</t>
  </si>
  <si>
    <t>ED-9903</t>
  </si>
  <si>
    <t>CONTRAVERGA EM CONCRETO ESTRUTURAL PARA VÃOS DE ATÉ 150CM, PREPARADO EM OBRA COM BETONEIRA, CONTROLE "A", COM FCK 20 MPA, MOLDADA IN LOCO, INCLUSIVE ARMAÇÃO</t>
  </si>
  <si>
    <t>ED-8346</t>
  </si>
  <si>
    <t>ENCUNHAMENTO DE ALVENARIA DE VEDAÇÃO COM ARGAMASSA, INCLUSIVE ADITIVO EXPANSOR PARA ENCUNHAMENTO</t>
  </si>
  <si>
    <t>ED-48397</t>
  </si>
  <si>
    <t>ENCUNHAMENTO DE ALVENARIA DE VEDAÇÃO COM ESPUMA DE POLIURETANO EXPANSIVA</t>
  </si>
  <si>
    <t>ED-9907</t>
  </si>
  <si>
    <t>VERGA EM CONCRETO ESTRUTURAL PARA VÃOS ACIMA DE 150CM, PREPARADO EM OBRA COM BETONEIRA, CONTROLE "A", COM FCK 20 MPA, MOLDADA IN LOCO, INCLUSIVE ARMAÇÃO</t>
  </si>
  <si>
    <t>ED-9904</t>
  </si>
  <si>
    <t>VERGA EM CONCRETO ESTRUTURAL PARA VÃOS DE ATÉ 150CM, PREPARADO EM OBRA COM BETONEIRA, CONTROLE "A", COM FCK 20 MPA, MOLDADA IN LOCO, INCLUSIVE ARMAÇÃO</t>
  </si>
  <si>
    <t>ED-48414</t>
  </si>
  <si>
    <t>CAIBRO DE MADEIRA EM PARAJU 7 X 4 CM</t>
  </si>
  <si>
    <t>ED-48421</t>
  </si>
  <si>
    <t>COBERTURA EM TELHA CERÂMICA COLONIAL CURVA, 26 UNID/M2</t>
  </si>
  <si>
    <t>ED-48420</t>
  </si>
  <si>
    <t>COBERTURA EM TELHA CERÂMICA COLONIAL PLANA, 24 UNID/M2</t>
  </si>
  <si>
    <t>ED-48419</t>
  </si>
  <si>
    <t>COBERTURA EM TELHA CERÂMICA FRANCESA</t>
  </si>
  <si>
    <t>ED-48425</t>
  </si>
  <si>
    <t>COBERTURA EM TELHA DE FIBROCIMENTO ESTRUTURAL, ESP. 8MM, COM RECOBRIMENTO TRANSVERSAL E LONGITUDINAL, EXCLUSIVE CUMEEIRA, INCLUSIVE ACESSÓRIOS DE FIXAÇÃO E IÇAMENTO</t>
  </si>
  <si>
    <t>ED-48423</t>
  </si>
  <si>
    <t>COBERTURA EM TELHA DE FIBROCIMENTO ONDULADA E = 5 MM</t>
  </si>
  <si>
    <t>ED-48424</t>
  </si>
  <si>
    <t>COBERTURA EM TELHA DE FIBROCIMENTO ONDULADA E = 6 MM</t>
  </si>
  <si>
    <t>ED-48426</t>
  </si>
  <si>
    <t>COBERTURA EM TELHA DE FIBROCIMENTO TIPO KALHETA, CANALETE 49</t>
  </si>
  <si>
    <t>ED-48427</t>
  </si>
  <si>
    <t>COBERTURA EM TELHA DE FIBROCIMENTO TIPO KALHETÃO,CANALETE 90</t>
  </si>
  <si>
    <t>ED-13852</t>
  </si>
  <si>
    <t>COBERTURA EM TELHA METÁLICA GALVANIZADA ONDULADA, TIPO SIMPLES, ESP. 0,50MM, ACABAMENTO NATURAL, INCLUSIVE ACESSÓRIOS PARA FIXAÇÃO, FORNECIMENTO E INSTALAÇÃO</t>
  </si>
  <si>
    <t>ED-48430</t>
  </si>
  <si>
    <t>COBERTURA EM TELHA METÁLICA GALVANIZADA TRAPEZOIDAL, DUPLA COM TRATAMENTO ANTI-CHAMA</t>
  </si>
  <si>
    <t>ED-48429</t>
  </si>
  <si>
    <t>COBERTURA EM TELHA METÁLICA GALVANIZADA TRAPEZOIDAL, TIPO DUPLA TERMOACÚSTICA COM DUAS FACES TRAPEZOIDAIS, ESP. 0,43MM, PREENCHIMENTO EM POLIESTIRENO EXPANDIDO/ISOPOR COM ESP. 30MM, ACABAMENTO NATURAL, INCLUSIVE ACESSÓRIOS PARA FIXAÇÃO, FORNECIMENTO E INSTALAÇÃO</t>
  </si>
  <si>
    <t>ED-48428</t>
  </si>
  <si>
    <t>COBERTURA EM TELHA METÁLICA GALVANIZADA TRAPEZOIDAL, TIPO SIMPLES, ESP. 0,50MM, ACABAMENTO NATURAL, INCLUSIVE ACESSÓRIOS PARA FIXAÇÃO, FORNECIMENTO E INSTALAÇÃO</t>
  </si>
  <si>
    <t>ED-48432</t>
  </si>
  <si>
    <t>COBERTURA EM TELHA ONDULADA TRADICIONAL DE FIBRA VEGETAL COM BETUME ESP. = 3 MM - INCLINAÇÃO ACIMA DE 15º (FIXAÇÃO EM ESTRUTURA METÁLICA)</t>
  </si>
  <si>
    <t>ED-48431</t>
  </si>
  <si>
    <t>COBERTURA EM TELHA ONDULADA TRADICIONAL DE FIBRA VEGETAL COM BETUME ESP. = 3 MM - INCLINAÇÃO DE 10º A 15º (FIXAÇÃO EM ESTRUTURA METÁLICA)</t>
  </si>
  <si>
    <t>ED-48403</t>
  </si>
  <si>
    <t>COLOCAÇÃO DE CUMEEIRA DE FIBROCIMENTO PARA TELHA KALHETA, CANALETE 49</t>
  </si>
  <si>
    <t>ED-48404</t>
  </si>
  <si>
    <t>COLOCAÇÃO DE CUMEEIRA DE FIBROCIMENTO PARA TELHA KALHETÃO,CANALETE 90</t>
  </si>
  <si>
    <t>ED-48402</t>
  </si>
  <si>
    <t>COLOCAÇÃO DE CUMEEIRA GALVANIZADA TRAPEZOIDAL E = 0,50 MM, SIMPLES</t>
  </si>
  <si>
    <t>ED-48405</t>
  </si>
  <si>
    <t>COLOCAÇÃO DE CUMEEIRA ONDULADA DE FIBRA VEGETAL COM BETUME - TRADICIONAL</t>
  </si>
  <si>
    <t>ED-48416</t>
  </si>
  <si>
    <t>COLOCAÇÃO DE ESPIGÃO EM FIBROCIMENTO PARA TELHA ONDULADA</t>
  </si>
  <si>
    <t>ED-48417</t>
  </si>
  <si>
    <t>COLOCAÇÃO DE RUFO EM FIBROCIMENTO PARA TELHA ONDULADA</t>
  </si>
  <si>
    <t>ED-48418</t>
  </si>
  <si>
    <t>COLOCAÇÃO DE RUFO EM POLIETILENO PARA TELHA VEGETAL TRADICIONAL</t>
  </si>
  <si>
    <t>ED-48433</t>
  </si>
  <si>
    <t>COLOCAÇÃO DE VEDA ONDA EM POLIETILENO PARA TELHA ONDULADA</t>
  </si>
  <si>
    <t>ED-48401</t>
  </si>
  <si>
    <t>CUMEEIRA NORMAL OU ARTICULADA DE FIBROCIMENTO PARA TELHA ONDULADA E = 6 OU 8 MM</t>
  </si>
  <si>
    <t>ED-48400</t>
  </si>
  <si>
    <t>CUMEEIRA PARA TELHA CERÂMICA, INCLUSIVE ASSENTAMENTO EM ARGAMASSA, TRAÇO 1:2:9 (CIMENTO, CAL E AREIA), PREPARO MECÂNICO</t>
  </si>
  <si>
    <t>ED-48406</t>
  </si>
  <si>
    <t>EMBOÇAMENTO DA ÚLTIMA FIADA DE TELHA CERÂMICA COM ARGAMASSA DE CIMENTO, CAL HIDRATADA E AREIA SEM PENEIRAR, NO TRAÇO 1:2:9</t>
  </si>
  <si>
    <t>ED-48408</t>
  </si>
  <si>
    <t>ENGRADAMENTO PARA TELHADO DE FIBROCIMENTO ONDULADA</t>
  </si>
  <si>
    <t>ED-48409</t>
  </si>
  <si>
    <t>ENGRADAMENTO PARA TELHADO DE FIBROCIMENTO TIPO KALHETA, CANALETE 49</t>
  </si>
  <si>
    <t>ED-48410</t>
  </si>
  <si>
    <t>ENGRADAMENTO PARA TELHADO DE FIBROCIMENTO TIPO KALHETÃO, CANALETE 90</t>
  </si>
  <si>
    <t>ED-48407</t>
  </si>
  <si>
    <t>ENGRADAMENTO PARA TELHAS CERÂMICA OU CONCRETO EM MADEIRA PARAJU</t>
  </si>
  <si>
    <t>ED-48412</t>
  </si>
  <si>
    <t>PEÇAS DE MADEIRA EM PARAJU 12 X 8 CM</t>
  </si>
  <si>
    <t>ED-48411</t>
  </si>
  <si>
    <t>PEÇAS DE MADEIRA EM PARAJU 15 X 8 CM</t>
  </si>
  <si>
    <t>ED-48413</t>
  </si>
  <si>
    <t>PEÇAS DE MADEIRA EM PARAJU 8 X 8 CM</t>
  </si>
  <si>
    <t>ED-48415</t>
  </si>
  <si>
    <t>RIPA EM MADEIRA EM 4 X 1,5 CM</t>
  </si>
  <si>
    <t>ED-48422</t>
  </si>
  <si>
    <t>TELHA COLONIAL DE RESERVA</t>
  </si>
  <si>
    <t>ED-48436</t>
  </si>
  <si>
    <t>ED-48435</t>
  </si>
  <si>
    <t>ED-48488</t>
  </si>
  <si>
    <t>ED-48443</t>
  </si>
  <si>
    <t>ED-48445</t>
  </si>
  <si>
    <t>ED-48441</t>
  </si>
  <si>
    <t>ED-48442</t>
  </si>
  <si>
    <t>ED-48444</t>
  </si>
  <si>
    <t>ED-48440</t>
  </si>
  <si>
    <t>ED-48452</t>
  </si>
  <si>
    <t>ED-48453</t>
  </si>
  <si>
    <t>ED-8024</t>
  </si>
  <si>
    <t>ED-48457</t>
  </si>
  <si>
    <t>ED-48454</t>
  </si>
  <si>
    <t>ED-48455</t>
  </si>
  <si>
    <t>ED-48504</t>
  </si>
  <si>
    <t>ED-48460</t>
  </si>
  <si>
    <t>ED-48459</t>
  </si>
  <si>
    <t>ED-48489</t>
  </si>
  <si>
    <t>ED-48486</t>
  </si>
  <si>
    <t>ED-48487</t>
  </si>
  <si>
    <t>ED-48476</t>
  </si>
  <si>
    <t>ED-48491</t>
  </si>
  <si>
    <t>ED-48480</t>
  </si>
  <si>
    <t>ED-48479</t>
  </si>
  <si>
    <t>ED-48483</t>
  </si>
  <si>
    <t>ED-48481</t>
  </si>
  <si>
    <t>ED-48485</t>
  </si>
  <si>
    <t>ED-48484</t>
  </si>
  <si>
    <t>ED-48482</t>
  </si>
  <si>
    <t>ED-48501</t>
  </si>
  <si>
    <t>ED-48492</t>
  </si>
  <si>
    <t>ED-48502</t>
  </si>
  <si>
    <t>ED-48503</t>
  </si>
  <si>
    <t>ED-48505</t>
  </si>
  <si>
    <t>ED-48507</t>
  </si>
  <si>
    <t>ED-48490</t>
  </si>
  <si>
    <t>ED-48499</t>
  </si>
  <si>
    <t>ED-49515</t>
  </si>
  <si>
    <t>REATOR ELETRÔNICO, ALTO FATOR DE POTÊNCIA (A.F.P), PARTIDA RÁPIDA, PARA UMA (1) LÂMPADA TUBULAR, POTÊNCIA 32W, FORNECIMENTO E INSTALAÇÃO</t>
  </si>
  <si>
    <t>ED-48434</t>
  </si>
  <si>
    <t>ED-48496</t>
  </si>
  <si>
    <t>ED-48437</t>
  </si>
  <si>
    <t>ED-48438</t>
  </si>
  <si>
    <t>ED-48439</t>
  </si>
  <si>
    <t>ED-48449</t>
  </si>
  <si>
    <t>ED-48446</t>
  </si>
  <si>
    <t>ED-48458</t>
  </si>
  <si>
    <t>ED-48494</t>
  </si>
  <si>
    <t>ED-48465</t>
  </si>
  <si>
    <t>ED-48466</t>
  </si>
  <si>
    <t>ED-48467</t>
  </si>
  <si>
    <t>ED-48468</t>
  </si>
  <si>
    <t>ED-48469</t>
  </si>
  <si>
    <t>ED-48495</t>
  </si>
  <si>
    <t>ED-48473</t>
  </si>
  <si>
    <t>ED-48472</t>
  </si>
  <si>
    <t>ED-48470</t>
  </si>
  <si>
    <t>ED-48471</t>
  </si>
  <si>
    <t>ED-48474</t>
  </si>
  <si>
    <t>ED-48475</t>
  </si>
  <si>
    <t>ED-48493</t>
  </si>
  <si>
    <t>ED-48497</t>
  </si>
  <si>
    <t>ED-48498</t>
  </si>
  <si>
    <t>ED-48506</t>
  </si>
  <si>
    <t>ED-48514</t>
  </si>
  <si>
    <t>ED-48509</t>
  </si>
  <si>
    <t>ED-48512</t>
  </si>
  <si>
    <t>ED-48510</t>
  </si>
  <si>
    <t>ED-48478</t>
  </si>
  <si>
    <t>ED-48508</t>
  </si>
  <si>
    <t>ED-48515</t>
  </si>
  <si>
    <t>ED-48500</t>
  </si>
  <si>
    <t>ED-48516</t>
  </si>
  <si>
    <t>ED-48532</t>
  </si>
  <si>
    <t>DIVISÓRIA EM ARDÓSIA E = 3 CM, INCLUSIVE FERRAGENS EM LATÃO CROMADO</t>
  </si>
  <si>
    <t>ED-48535</t>
  </si>
  <si>
    <t>DIVISÓRIA EM ARDÓSIA E = 3 CM, INCLUSIVE PERFIS EM CHAPA 18</t>
  </si>
  <si>
    <t>ED-48533</t>
  </si>
  <si>
    <t>DIVISÓRIA EM GRANITO CINZA ANDORINHA E = 3 CM, INCLUSIVE FERRAGENS EM LATÃO CROMADO</t>
  </si>
  <si>
    <t>ED-48531</t>
  </si>
  <si>
    <t>DIVISÓRIA EM MÁRMORE BRANCO E = 3 CM, INCLUSIVE FERRAGENS EM LATÃO CROMADO</t>
  </si>
  <si>
    <t>ED-48534</t>
  </si>
  <si>
    <t>DIVISÓRIA EM MARMORITE E = 3 CM, INCLUSIVE FERRAGENS EM LATÃO CROMADO</t>
  </si>
  <si>
    <t>ED-48536</t>
  </si>
  <si>
    <t>DIVISÓRIA EM PAINEL REMOVÍVEL, NÚCLEO COMPENSADO NAVAL - P. AÇO TIPO C</t>
  </si>
  <si>
    <t>ED-48537</t>
  </si>
  <si>
    <t>DIVISÓRIA EM PAINEL REMOVÍVEL, NÚCLEO COMPENSADO NAVAL - P. ALUMÍNIO TIPO C</t>
  </si>
  <si>
    <t>ED-48611</t>
  </si>
  <si>
    <t>ALA DE GALERIA CELULAR B = 1,20 M, EXCLUSIVE BOTA FORA</t>
  </si>
  <si>
    <t>ED-48612</t>
  </si>
  <si>
    <t>ALA DE GALERIA CELULAR B = 1,30 M, EXCLUSIVE BOTA FORA</t>
  </si>
  <si>
    <t>ED-48613</t>
  </si>
  <si>
    <t>ALA DE GALERIA CELULAR B = 1,40 M, EXCLUSIVE BOTA FORA</t>
  </si>
  <si>
    <t>ED-48614</t>
  </si>
  <si>
    <t>ALA DE GALERIA CELULAR B = 1,50 M, EXCLUSIVE BOTA FORA</t>
  </si>
  <si>
    <t>ED-48615</t>
  </si>
  <si>
    <t>ALA DE GALERIA CELULAR B = 1,60 M, EXCLUSIVE BOTA FORA</t>
  </si>
  <si>
    <t>ED-48616</t>
  </si>
  <si>
    <t>ALA DE GALERIA CELULAR B = 1,70 M, EXCLUSIVE BOTA FORA</t>
  </si>
  <si>
    <t>ED-48617</t>
  </si>
  <si>
    <t>ALA DE GALERIA CELULAR B = 1,80 M, EXCLUSIVE BOTA FORA</t>
  </si>
  <si>
    <t>ED-48618</t>
  </si>
  <si>
    <t>ALA DE GALERIA CELULAR B = 1,90 M, EXCLUSIVE BOTA FORA</t>
  </si>
  <si>
    <t>ED-48619</t>
  </si>
  <si>
    <t>ALA DE GALERIA CELULAR B = 2,00 M, EXCLUSIVE BOTA FORA</t>
  </si>
  <si>
    <t>ED-48620</t>
  </si>
  <si>
    <t>ALA DE GALERIA CELULAR B = 2,10 M, EXCLUSIVE BOTA FORA</t>
  </si>
  <si>
    <t>ED-48621</t>
  </si>
  <si>
    <t>ALA DE GALERIA CELULAR B = 2,20 M, EXCLUSIVE BOTA FORA</t>
  </si>
  <si>
    <t>ED-48622</t>
  </si>
  <si>
    <t>ALA DE GALERIA CELULAR B = 2,30 M, EXCLUSIVE BOTA FORA</t>
  </si>
  <si>
    <t>ED-48623</t>
  </si>
  <si>
    <t>ALA DE GALERIA CELULAR B = 2,40 M, EXCLUSIVE BOTA FORA</t>
  </si>
  <si>
    <t>ED-48624</t>
  </si>
  <si>
    <t>ALA DE GALERIA CELULAR B = 2,50 M, EXCLUSIVE BOTA FORA</t>
  </si>
  <si>
    <t>ED-48625</t>
  </si>
  <si>
    <t>ALA DE GALERIA CELULAR B = 2,60 M, EXCLUSIVE BOTA FORA</t>
  </si>
  <si>
    <t>ED-48626</t>
  </si>
  <si>
    <t>ALA DE GALERIA CELULAR B = 2,70 M, EXCLUSIVE BOTA FORA</t>
  </si>
  <si>
    <t>ED-48627</t>
  </si>
  <si>
    <t>ALA DE GALERIA CELULAR B = 2,80 M, EXCLUSIVE BOTA FORA</t>
  </si>
  <si>
    <t>ED-48628</t>
  </si>
  <si>
    <t>ALA DE GALERIA CELULAR B = 2,90 M, EXCLUSIVE BOTA FORA</t>
  </si>
  <si>
    <t>ED-48629</t>
  </si>
  <si>
    <t>ALA DE GALERIA CELULAR B = 3,00 M, EXCLUSIVE BOTA FORA</t>
  </si>
  <si>
    <t>ED-48544</t>
  </si>
  <si>
    <t>ALA DE REDE TUBULAR DN 1000, EXCLUSIVE BOTA FORA</t>
  </si>
  <si>
    <t>ED-48545</t>
  </si>
  <si>
    <t>ALA DE REDE TUBULAR DN 1100, EXCLUSIVE BOTA FORA</t>
  </si>
  <si>
    <t>ED-48546</t>
  </si>
  <si>
    <t>ALA DE REDE TUBULAR DN 1200, EXCLUSIVE BOTA FORA</t>
  </si>
  <si>
    <t>ED-48547</t>
  </si>
  <si>
    <t>ALA DE REDE TUBULAR DN 1300, EXCLUSIVE BOTA FORA</t>
  </si>
  <si>
    <t>ED-48548</t>
  </si>
  <si>
    <t>ALA DE REDE TUBULAR DN 1500, EXCLUSIVE BOTA FORA</t>
  </si>
  <si>
    <t>ED-48539</t>
  </si>
  <si>
    <t>ALA DE REDE TUBULAR DN 500, EXCLUSIVE BOTA FORA</t>
  </si>
  <si>
    <t>ED-48540</t>
  </si>
  <si>
    <t>ALA DE REDE TUBULAR DN 600, EXCLUSIVE BOTA FORA</t>
  </si>
  <si>
    <t>ED-48541</t>
  </si>
  <si>
    <t>ALA DE REDE TUBULAR DN 700, EXCLUSIVE BOTA FORA</t>
  </si>
  <si>
    <t>ED-48542</t>
  </si>
  <si>
    <t>ALA DE REDE TUBULAR DN 800, EXCLUSIVE BOTA FORA</t>
  </si>
  <si>
    <t>ED-48543</t>
  </si>
  <si>
    <t>ALA DE REDE TUBULAR DN 900, EXCLUSIVE BOTA FORA</t>
  </si>
  <si>
    <t>ED-48551</t>
  </si>
  <si>
    <t>BOCA DE LOBO DUPLA (TIPO B - CONCRETO), QUADRO, GRELHA E CANTONEIRA, INCLUSIVE ESCAVAÇÃO, REATERRO E BOTA-FORA</t>
  </si>
  <si>
    <t>ED-48549</t>
  </si>
  <si>
    <t>BOCA DE LOBO SIMPLES (TIPO A - FERRO FUNDIDO), QUADRO, GRELHA E CANTONEIRA, INCLUSIVE ESCAVAÇÃO, REATERRO E BOTA-FORA</t>
  </si>
  <si>
    <t>ED-48550</t>
  </si>
  <si>
    <t>BOCA DE LOBO SIMPLES (TIPO B - CONCRETO), QUADRO, GRELHA E CANTONEIRA, INCLUSIVE ESCAVAÇÃO, REATERRO E BOTA-FORA</t>
  </si>
  <si>
    <t>ED-48587</t>
  </si>
  <si>
    <t>CAIXA DE AREIA 100 X 100 X 100 CM</t>
  </si>
  <si>
    <t>ED-48586</t>
  </si>
  <si>
    <t>CAIXA DE AREIA 50 X 60 X 70 CM</t>
  </si>
  <si>
    <t>CAIXA DE CAPTAÇÃO E DRENAGEM TIPO A (100 X 100 X 120 CM), D = 500 MM A 1500MM, INCLUSIVE ESCAVAÇÃO, REATERRO E BOTA FORA</t>
  </si>
  <si>
    <t>ED-48573</t>
  </si>
  <si>
    <t>CAIXA DE CAPTAÇÃO E DRENAGEM TIPO A (120 X 120 X 150 CM), D = 500 MM A 1500MM, INCLUSIVE ESCAVAÇÃO, REATERRO E BOTA FORA</t>
  </si>
  <si>
    <t>ED-48574</t>
  </si>
  <si>
    <t>CAIXA DE CAPTAÇÃO E DRENAGEM TIPO B D = 500 MM</t>
  </si>
  <si>
    <t>ED-48575</t>
  </si>
  <si>
    <t>CAIXA DE CAPTAÇÃO E DRENAGEM TIPO B (100 X 100 X 120 CM), D = 500 MM A 1500MM, INCLUSIVE ESCAVAÇÃO, REATERRO E BOTA FORA</t>
  </si>
  <si>
    <t>ED-48576</t>
  </si>
  <si>
    <t>CAIXA DE CAPTAÇÃO E DRENAGEM TIPO B (120 X 120 X 150 CM), D = 500 MM A 1500MM, INCLUSIVE ESCAVAÇÃO, REATERRO E BOTA FORA</t>
  </si>
  <si>
    <t>ED-48578</t>
  </si>
  <si>
    <t>CAIXA DE CAPTAÇÃO E DRENAGEM TIPO C (100 X 100 X 120 CM), D = 500 MM A 1500MM, INCLUSIVE ESCAVAÇÃO, REATERRO E BOTA FORA</t>
  </si>
  <si>
    <t>ED-48579</t>
  </si>
  <si>
    <t>CAIXA DE CAPTAÇÃO E DRENAGEM TIPO C (120 X 120 X 150 CM), D = 500 MM A 1500MM, INCLUSIVE ESCAVAÇÃO, REATERRO E BOTA FORA</t>
  </si>
  <si>
    <t>ED-48582</t>
  </si>
  <si>
    <t>CAIXA DE CAPTAÇÃO E DRENAGEM TIPO E (100 X 100 X 120 CM), D = 500 MM A 1500MM, INCLUSIVE ESCAVAÇÃO, REATERRO E BOTA FORA</t>
  </si>
  <si>
    <t>ED-48583</t>
  </si>
  <si>
    <t>CAIXA DE CAPTAÇÃO E DRENAGEM TIPO E (120 X 120 X 150 CM), D = 500 MM A 1500MM, INCLUSIVE ESCAVAÇÃO, REATERRO E BOTA FORA</t>
  </si>
  <si>
    <t>ED-48584</t>
  </si>
  <si>
    <t>CAIXA DE CAPTAÇÃO E DRENAGEM TIPO F (100 X 100 X 120 CM), D = 500 MM A 1500MM, INCLUSIVE ESCAVAÇÃO, REATERRO E BOTA FORA</t>
  </si>
  <si>
    <t>ED-48585</t>
  </si>
  <si>
    <t>CAIXA DE CAPTAÇÃO E DRENAGEM TIPO F (120 X 120 X 150 CM), D = 500 MM A 1500MM, INCLUSIVE ESCAVAÇÃO, REATERRO E BOTA FORA</t>
  </si>
  <si>
    <t>ED-48571</t>
  </si>
  <si>
    <t>CAIXAS DE CAPTAÇÃO E DRENAGEM TIPO A D = 500 MM</t>
  </si>
  <si>
    <t>ED-48577</t>
  </si>
  <si>
    <t>CAIXAS DE CAPTAÇÃO E DRENAGEM TIPO C D = 500 MM</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</si>
  <si>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</si>
  <si>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</si>
  <si>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</si>
  <si>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</si>
  <si>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</si>
  <si>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</si>
  <si>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</si>
  <si>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</si>
  <si>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</si>
  <si>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</si>
  <si>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ED-14726</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</si>
  <si>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</si>
  <si>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</si>
  <si>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</si>
  <si>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</si>
  <si>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</si>
  <si>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</si>
  <si>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</si>
  <si>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</si>
  <si>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</si>
  <si>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</si>
  <si>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</si>
  <si>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</si>
  <si>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</si>
  <si>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</si>
  <si>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</si>
  <si>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</si>
  <si>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</si>
  <si>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</si>
  <si>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</si>
  <si>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</si>
  <si>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</si>
  <si>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</si>
  <si>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</si>
  <si>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</si>
  <si>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</si>
  <si>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</si>
  <si>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</si>
  <si>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</si>
  <si>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</si>
  <si>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</si>
  <si>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</si>
  <si>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</si>
  <si>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ED-48552</t>
  </si>
  <si>
    <t>CANALETA PARA DRENAGEM, PRÉ-MOLDADA, TIPO MEIA CANA, DIÂMETRO 30CM, EXCLUSIVE TAMPA, INCLUSIVE ASSENTAMENTO EM ARGAMASSA, TRAÇO 1:3 (CIMENTO E AREIA), ESCAVAÇÃO, TRANSPORTE E RETIRADA DO MATERIAL ESCAVADO (EM CAÇAMBA)</t>
  </si>
  <si>
    <t>CANALETA PARA DRENAGEM, PRÉ-MOLDADA, TIPO MEIA CANA, DIÂMETRO 40CM, EXCLUSIVE TAMPA, INCLUSIVE ASSENTAMENTO EM ARGAMASSA, TRAÇO 1:3 (CIMENTO E AREIA), ESCAVAÇÃO, TRANSPORTE E RETIRADA DO MATERIAL ESCAVADO (EM CAÇAMBA)</t>
  </si>
  <si>
    <t>ED-48554</t>
  </si>
  <si>
    <t>CANALETA PARA DRENAGEM, PRÉ-MOLDADA, TIPO MEIA CANA, DIÂMETRO 50CM, EXCLUSIVE TAMPA, INCLUSIVE ASSENTAMENTO EM ARGAMASSA, TRAÇO 1:3 (CIMENTO E AREIA), ESCAVAÇÃO, TRANSPORTE E RETIRADA DO MATERIAL ESCAVADO (EM CAÇAMBA)</t>
  </si>
  <si>
    <t>ED-48555</t>
  </si>
  <si>
    <t>CANALETA PARA DRENAGEM, PRÉ-MOLDADA, TIPO MEIA CANA, DIÂMETRO 60CM, EXCLUSIVE TAMPA, INCLUSIVE ASSENTAMENTO EM ARGAMASSA, TRAÇO 1:3 (CIMENTO E AREIA), ESCAVAÇÃO, TRANSPORTE E RETIRADA DO MATERIAL ESCAVADO (EM CAÇAMBA)</t>
  </si>
  <si>
    <t>ED-48562</t>
  </si>
  <si>
    <t>ED-48568</t>
  </si>
  <si>
    <t>CHAMINÉ DE POÇO DE VISITA TIPO "A", EM ALVENARIA COM DEGRAUS DE AÇO CA-50</t>
  </si>
  <si>
    <t>ED-48569</t>
  </si>
  <si>
    <t>CHAMINÉ DE POÇO DE VISITA TIPO "B", EM ANEL DE CONCRETO CA-1 COM DEGRAUS DE AÇO CA-50</t>
  </si>
  <si>
    <t>ED-48603</t>
  </si>
  <si>
    <t>DESCIDA D´ÁGUA TIPO CALHA DN 1000, EXCLUSIVE BOTA FORA</t>
  </si>
  <si>
    <t>ED-48604</t>
  </si>
  <si>
    <t>DESCIDA D´ÁGUA TIPO CALHA DN 1100, EXCLUSIVE BOTA FORA</t>
  </si>
  <si>
    <t>ED-48605</t>
  </si>
  <si>
    <t>DESCIDA D´ÁGUA TIPO CALHA DN 1200, EXCLUSIVE BOTA FORA</t>
  </si>
  <si>
    <t>ED-48606</t>
  </si>
  <si>
    <t>DESCIDA D´ÁGUA TIPO CALHA DN 1300, EXCLUSIVE BOTA FORA</t>
  </si>
  <si>
    <t>ED-48607</t>
  </si>
  <si>
    <t>DESCIDA D´ÁGUA TIPO CALHA DN 1500, EXCLUSIVE BOTA FORA</t>
  </si>
  <si>
    <t>ED-48598</t>
  </si>
  <si>
    <t>DESCIDA D´ÁGUA TIPO CALHA DN 500, EXCLUSIVE BOTA FORA</t>
  </si>
  <si>
    <t>ED-48599</t>
  </si>
  <si>
    <t>DESCIDA D´ÁGUA TIPO CALHA DN 600, EXCLUSIVE BOTA FORA</t>
  </si>
  <si>
    <t>ED-48600</t>
  </si>
  <si>
    <t>DESCIDA D´ÁGUA TIPO CALHA DN 700, EXCLUSIVE BOTA FORA</t>
  </si>
  <si>
    <t>ED-48601</t>
  </si>
  <si>
    <t>DESCIDA D´ÁGUA TIPO CALHA DN 800, EXCLUSIVE BOTA FORA</t>
  </si>
  <si>
    <t>ED-48602</t>
  </si>
  <si>
    <t>DESCIDA D´ÁGUA TIPO CALHA DN 900, EXCLUSIVE BOTA FORA</t>
  </si>
  <si>
    <t>ED-48593</t>
  </si>
  <si>
    <t>DESCIDA D´ÁGUA TIPO DEGRAU DN 1000, EXCLUSIVE BOTA FORA</t>
  </si>
  <si>
    <t>ED-48594</t>
  </si>
  <si>
    <t>DESCIDA D´ÁGUA TIPO DEGRAU DN 1100, EXCLUSIVE BOTA FORA</t>
  </si>
  <si>
    <t>ED-48595</t>
  </si>
  <si>
    <t>DESCIDA D´ÁGUA TIPO DEGRAU DN 1200, EXCLUSIVE BOTA FORA</t>
  </si>
  <si>
    <t>ED-48596</t>
  </si>
  <si>
    <t>DESCIDA D´ÁGUA TIPO DEGRAU DN 1300, EXCLUSIVE BOTA FORA</t>
  </si>
  <si>
    <t>ED-48597</t>
  </si>
  <si>
    <t>DESCIDA D´ÁGUA TIPO DEGRAU DN 1500, EXCLUSIVE BOTA FORA</t>
  </si>
  <si>
    <t>ED-48588</t>
  </si>
  <si>
    <t>DESCIDA D´ÁGUA TIPO DEGRAU DN 500, EXCLUSIVE BOTA FORA</t>
  </si>
  <si>
    <t>ED-48589</t>
  </si>
  <si>
    <t>DESCIDA D´ÁGUA TIPO DEGRAU DN 600, EXCLUSIVE BOTA FORA</t>
  </si>
  <si>
    <t>ED-48590</t>
  </si>
  <si>
    <t>DESCIDA D´ÁGUA TIPO DEGRAU DN 700, EXCLUSIVE BOTA FORA</t>
  </si>
  <si>
    <t>ED-48591</t>
  </si>
  <si>
    <t>DESCIDA D´ÁGUA TIPO DEGRAU DN 800, EXCLUSIVE BOTA FORA</t>
  </si>
  <si>
    <t>ED-48592</t>
  </si>
  <si>
    <t>DESCIDA D´ÁGUA TIPO DEGRAU DN 900, EXCLUSIVE BOTA FORA</t>
  </si>
  <si>
    <t>ED-48608</t>
  </si>
  <si>
    <t>DRENO TIPO A, AREIA GROSSA, BRITA 2, TUBO CONCRETO POROSO D = 15 CM, L = 50 CM, INCLUSIVE ESCAVAÇÃO E BOTA FORA</t>
  </si>
  <si>
    <t>ED-48609</t>
  </si>
  <si>
    <t>DRENO TIPO B, MANTA DRENANTE, BRITA 3, TUBO CONCRETO POROSO D = 15 CM, L = 50 CM, INCLUSIVE ESCAVAÇÃO E BOTA FORA</t>
  </si>
  <si>
    <t>ED-48684</t>
  </si>
  <si>
    <t>ED-48685</t>
  </si>
  <si>
    <t>ED-48686</t>
  </si>
  <si>
    <t>ED-48680</t>
  </si>
  <si>
    <t>ED-48681</t>
  </si>
  <si>
    <t>ED-48682</t>
  </si>
  <si>
    <t>ED-48683</t>
  </si>
  <si>
    <t>ED-48675</t>
  </si>
  <si>
    <t>ED-48676</t>
  </si>
  <si>
    <t>ED-48677</t>
  </si>
  <si>
    <t>ED-48678</t>
  </si>
  <si>
    <t>ED-48689</t>
  </si>
  <si>
    <t>FORNECIMENTO E ASSENTAMENTO DE TUBO PVC FLEXÍVEL CORRUGADO, PERFURADO, DN 100 MM (4"), PARA DRENAGEM</t>
  </si>
  <si>
    <t>ED-48688</t>
  </si>
  <si>
    <t>FORNECIMENTO E ASSENTAMENTO DE TUBO PVC FLEXÍVEL CORRUGADO, PERFURADO, DN 65 MM (2.1/2"), PARA DRENAGEM</t>
  </si>
  <si>
    <t>ED-48690</t>
  </si>
  <si>
    <t>FORNECIMENTO E ASSENTAMENTO DE TUBO PVC RÍGIDO CORRUGADO, PERFURADO, DN 160 MM (6"), PARA DRENAGEM</t>
  </si>
  <si>
    <t>FORNECIMENTO E ASSENTAMENTO DE TUBO PVC RÍGIDO, DRENAGEM/PLUVIAL, PBV - SÉRIE NORMAL, DN 100 MM (4"), INCLUSIVE CONEXÕES</t>
  </si>
  <si>
    <t>FORNECIMENTO E ASSENTAMENTO DE TUBO PVC RÍGIDO, DRENAGEM/PLUVIAL, PBV - SÉRIE NORMAL, DN 150 MM (6"), INCLUSIVE CONEXÕES</t>
  </si>
  <si>
    <t>FORNECIMENTO E ASSENTAMENTO DE TUBO PVC RÍGIDO, DRENAGEM/PLUVIAL, PBV - SÉRIE NORMAL, DN 200 MM (8"), INCLUSIVE CONEXÕES</t>
  </si>
  <si>
    <t>ED-48667</t>
  </si>
  <si>
    <t>FORNECIMENTO E ASSENTAMENTO DE TUBO PVC RÍGIDO, DRENAGEM/PLUVIAL, PBV - SÉRIE NORMAL, DN 50 MM (2"), INCLUSIVE CONEXÕES</t>
  </si>
  <si>
    <t>ED-48668</t>
  </si>
  <si>
    <t>FORNECIMENTO E ASSENTAMENTO DE TUBO PVC RÍGIDO, DRENAGEM/PLUVIAL, PBV - SÉRIE NORMAL, DN 75 MM (3"), INCLUSIVE CONEXÕES</t>
  </si>
  <si>
    <t>ED-48664</t>
  </si>
  <si>
    <t>GUIA DE MEIO-FIO (10X15X22)CM E SARJETA (30X10)CM COM INCLINAÇÃO DE 10%, EM CONCRETO COM FCK 15MPA, MOLDADA IN-LOCO, FORMA EM MADEIRA, INCLUSIVE ESCAVAÇÃO, APILOAMENTO E TRANSPORTE COM RETIRADA DO MATERIAL ESCAVADO (EM CAÇAMBA)</t>
  </si>
  <si>
    <t>ED-48665</t>
  </si>
  <si>
    <t>MEIO-FIO COM SARJETA, EXECUTADO C/EXTRUSORA (SARJETA 30X8CM MEIO-FIO 15X10CM X H=23CM), INCLUI ESCAVAÇÃO E ACERTO FAIXA 0,45M</t>
  </si>
  <si>
    <t>ED-48636</t>
  </si>
  <si>
    <t>POÇO DE VISITA PARA REDE TUBULAR TIPO A DN 1000, EXCLUSIVE ESCAVAÇÃO, REATERRO E BOTA FORA</t>
  </si>
  <si>
    <t>ED-48637</t>
  </si>
  <si>
    <t>POÇO DE VISITA PARA REDE TUBULAR TIPO A DN 1100, EXCLUSIVE ESCAVAÇÃO, REATERRO E BOTA FORA</t>
  </si>
  <si>
    <t>ED-48638</t>
  </si>
  <si>
    <t>POÇO DE VISITA PARA REDE TUBULAR TIPO A DN 1200, EXCLUSIVE ESCAVAÇÃO, REATERRO E BOTA FORA</t>
  </si>
  <si>
    <t>ED-48639</t>
  </si>
  <si>
    <t>POÇO DE VISITA PARA REDE TUBULAR TIPO A DN 1300, EXCLUSIVE ESCAVAÇÃO, REATERRO E BOTA FORA</t>
  </si>
  <si>
    <t>ED-48640</t>
  </si>
  <si>
    <t>POÇO DE VISITA PARA REDE TUBULAR TIPO A DN 1500, EXCLUSIVE ESCAVAÇÃO, REATERRO E BOTA FORA</t>
  </si>
  <si>
    <t>ED-48630</t>
  </si>
  <si>
    <t>POÇO DE VISITA PARA REDE TUBULAR TIPO A DN 500, EXCLUSIVE ESCAVAÇÃO, REATERRO E BOTA FORA</t>
  </si>
  <si>
    <t>ED-48631</t>
  </si>
  <si>
    <t>POÇO DE VISITA PARA REDE TUBULAR TIPO A DN 600, EXCLUSIVE ESCAVAÇÃO, REATERRO E BOTA FORA</t>
  </si>
  <si>
    <t>ED-48632</t>
  </si>
  <si>
    <t>POÇO DE VISITA PARA REDE TUBULAR TIPO A DN 700, EXCLUSIVE ESCAVAÇÃO, REATERRO E BOTA FORA</t>
  </si>
  <si>
    <t>ED-48634</t>
  </si>
  <si>
    <t>POÇO DE VISITA PARA REDE TUBULAR TIPO A DN 800, EXCLUSIVE ESCAVAÇÃO, REATERRO E BOTA FORA</t>
  </si>
  <si>
    <t>ED-48635</t>
  </si>
  <si>
    <t>POÇO DE VISITA PARA REDE TUBULAR TIPO A DN 900, EXCLUSIVE ESCAVAÇÃO, REATERRO E BOTA FORA</t>
  </si>
  <si>
    <t>ED-48646</t>
  </si>
  <si>
    <t>POÇO DE VISITA PARA REDE TUBULAR TIPO B DN 1000, EXCLUSIVE ESCAVAÇÃO, REATERRO E BOTA FORA</t>
  </si>
  <si>
    <t>ED-48647</t>
  </si>
  <si>
    <t>POÇO DE VISITA PARA REDE TUBULAR TIPO B DN 1100, EXCLUSIVE ESCAVAÇÃO, REATERRO E BOTA FORA</t>
  </si>
  <si>
    <t>ED-48648</t>
  </si>
  <si>
    <t>POÇO DE VISITA PARA REDE TUBULAR TIPO B DN 1200, EXCLUSIVE ESCAVAÇÃO, REATERRO E BOTA FORA</t>
  </si>
  <si>
    <t>ED-48649</t>
  </si>
  <si>
    <t>POÇO DE VISITA PARA REDE TUBULAR TIPO B DN 1300, EXCLUSIVE ESCAVAÇÃO, REATERRO E BOTA FORA</t>
  </si>
  <si>
    <t>ED-48650</t>
  </si>
  <si>
    <t>POÇO DE VISITA PARA REDE TUBULAR TIPO B DN 1500, EXCLUSIVE ESCAVAÇÃO, REATERRO E BOTA FORA</t>
  </si>
  <si>
    <t>ED-48641</t>
  </si>
  <si>
    <t>POÇO DE VISITA PARA REDE TUBULAR TIPO B DN 500, EXCLUSIVE ESCAVAÇÃO, REATERRO E BOTA FORA</t>
  </si>
  <si>
    <t>ED-48642</t>
  </si>
  <si>
    <t>POÇO DE VISITA PARA REDE TUBULAR TIPO B DN 600, EXCLUSIVE ESCAVAÇÃO, REATERRO E BOTA FORA</t>
  </si>
  <si>
    <t>ED-48643</t>
  </si>
  <si>
    <t>POÇO DE VISITA PARA REDE TUBULAR TIPO B DN 700, EXCLUSIVE ESCAVAÇÃO, REATERRO E BOTA FORA</t>
  </si>
  <si>
    <t>ED-48644</t>
  </si>
  <si>
    <t>POÇO DE VISITA PARA REDE TUBULAR TIPO B DN 800, EXCLUSIVE ESCAVAÇÃO, REATERRO E BOTA FORA</t>
  </si>
  <si>
    <t>ED-48645</t>
  </si>
  <si>
    <t>POÇO DE VISITA PARA REDE TUBULAR TIPO B DN 900, EXCLUSIVE ESCAVAÇÃO, REATERRO E BOTA FORA</t>
  </si>
  <si>
    <t>ED-48656</t>
  </si>
  <si>
    <t>POÇO DE VISITA PARA REDE TUBULAR TIPO C DN 1000, EXCLUSIVE ESCAVAÇÃO, REATERRO E BOTA FORA</t>
  </si>
  <si>
    <t>ED-48657</t>
  </si>
  <si>
    <t>POÇO DE VISITA PARA REDE TUBULAR TIPO C DN 1100, EXCLUSIVE ESCAVAÇÃO, REATERRO E BOTA FORA</t>
  </si>
  <si>
    <t>ED-48658</t>
  </si>
  <si>
    <t>POÇO DE VISITA PARA REDE TUBULAR TIPO C DN 1200, EXCLUSIVE ESCAVAÇÃO, REATERRO E BOTA FORA</t>
  </si>
  <si>
    <t>ED-48659</t>
  </si>
  <si>
    <t>POÇO DE VISITA PARA REDE TUBULAR TIPO C DN 1300, EXCLUSIVE ESCAVAÇÃO, REATERRO E BOTA FORA</t>
  </si>
  <si>
    <t>ED-48660</t>
  </si>
  <si>
    <t>POÇO DE VISITA PARA REDE TUBULAR TIPO C DN 1500, EXCLUSIVE ESCAVAÇÃO, REATERRO E BOTA FORA</t>
  </si>
  <si>
    <t>ED-48651</t>
  </si>
  <si>
    <t>POÇO DE VISITA PARA REDE TUBULAR TIPO C DN 500, EXCLUSIVE ESCAVAÇÃO, REATERRO E BOTA FORA</t>
  </si>
  <si>
    <t>ED-48652</t>
  </si>
  <si>
    <t>POÇO DE VISITA PARA REDE TUBULAR TIPO C DN 600, EXCLUSIVE ESCAVAÇÃO, REATERRO E BOTA FORA</t>
  </si>
  <si>
    <t>ED-48653</t>
  </si>
  <si>
    <t>POÇO DE VISITA PARA REDE TUBULAR TIPO C DN 700, EXCLUSIVE ESCAVAÇÃO, REATERRO E BOTA FORA</t>
  </si>
  <si>
    <t>ED-48654</t>
  </si>
  <si>
    <t>POÇO DE VISITA PARA REDE TUBULAR TIPO C DN 800, EXCLUSIVE ESCAVAÇÃO, REATERRO E BOTA FORA</t>
  </si>
  <si>
    <t>ED-48655</t>
  </si>
  <si>
    <t>POÇO DE VISITA PARA REDE TUBULAR TIPO C DN 900, EXCLUSIVE ESCAVAÇÃO, REATERRO E BOTA FORA</t>
  </si>
  <si>
    <t>ED-14762</t>
  </si>
  <si>
    <t>ED-14763</t>
  </si>
  <si>
    <t>ED-14764</t>
  </si>
  <si>
    <t>ED-48666</t>
  </si>
  <si>
    <t>ED-48687</t>
  </si>
  <si>
    <t>ED-48697</t>
  </si>
  <si>
    <t>VALA DE INFILTRAÇÃO E DRENAGEM 100 X 300 X 100 CM, INCLUSIVE ESCAVAÇÃO E BOTA FORA</t>
  </si>
  <si>
    <t>ED-48691</t>
  </si>
  <si>
    <t>VALA DE INFILTRAÇÃO E DRENAGEM 40 X 120 X 40 CM, INCLUSIVE ESCAVAÇÃO E BOTA FORA</t>
  </si>
  <si>
    <t>ED-48692</t>
  </si>
  <si>
    <t>VALA DE INFILTRAÇÃO E DRENAGEM 50 X 150 X 50 CM, INCLUSIVE ESCAVAÇÃO E BOTA FORA</t>
  </si>
  <si>
    <t>ED-48693</t>
  </si>
  <si>
    <t>VALA DE INFILTRAÇÃO E DRENAGEM 60 X 180 X 60 CM, INCLUSIVE ESCAVAÇÃO E BOTA FORA</t>
  </si>
  <si>
    <t>ED-48694</t>
  </si>
  <si>
    <t>VALA DE INFILTRAÇÃO E DRENAGEM 70 X 210 X 70 CM, INCLUSIVE ESCAVAÇÃO E BOTA FORA</t>
  </si>
  <si>
    <t>ED-48695</t>
  </si>
  <si>
    <t>VALA DE INFILTRAÇÃO E DRENAGEM 80 X 240 X 80 CM, INCLUSIVE ESCAVAÇÃO E BOTA FORA</t>
  </si>
  <si>
    <t>ED-48696</t>
  </si>
  <si>
    <t>VALA DE INFILTRAÇÃO E DRENAGEM 90 X 270 X 90 CM, INCLUSIVE ESCAVAÇÃO E BOTA FORA</t>
  </si>
  <si>
    <t>ED-48998</t>
  </si>
  <si>
    <t>CABO DE COBRE FLEXÍVEL, CLASSE 5, ISOLAMENTO TIPO EPR/HEPR, NÃO HALOGENADO, ANTICHAMA, TERMOFIXO, UNIPOLAR, SEÇÃO 10 MM2, 90°C, 0,6/1KV</t>
  </si>
  <si>
    <t>ED-49019</t>
  </si>
  <si>
    <t>CABO DE COBRE FLEXÍVEL, CLASSE 5, ISOLAMENTO TIPO EPR/HEPR, NÃO HALOGENADO, ANTICHAMA, TERMOFIXO, UNIPOLAR, SEÇÃO 120 MM2, 90°C, 0,6/1KV</t>
  </si>
  <si>
    <t>ED-48986</t>
  </si>
  <si>
    <t>CABO DE COBRE FLEXÍVEL, CLASSE 5, ISOLAMENTO TIPO EPR/HEPR, NÃO HALOGENADO, ANTICHAMA, TERMOFIXO, UNIPOLAR, SEÇÃO 1,5 MM2, 90°C, 0,6/1KV</t>
  </si>
  <si>
    <t>ED-49022</t>
  </si>
  <si>
    <t>CABO DE COBRE FLEXÍVEL, CLASSE 5, ISOLAMENTO TIPO EPR/HEPR, NÃO HALOGENADO, ANTICHAMA, TERMOFIXO, UNIPOLAR, SEÇÃO 150 MM2, 90°C, 0,6/1KV</t>
  </si>
  <si>
    <t>ED-49001</t>
  </si>
  <si>
    <t>CABO DE COBRE FLEXÍVEL, CLASSE 5, ISOLAMENTO TIPO EPR/HEPR, NÃO HALOGENADO, ANTICHAMA, TERMOFIXO, UNIPOLAR, SEÇÃO 16 MM2, 90°C, 0,6/1KV</t>
  </si>
  <si>
    <t>ED-49025</t>
  </si>
  <si>
    <t>CABO DE COBRE FLEXÍVEL, CLASSE 5, ISOLAMENTO TIPO EPR/HEPR, NÃO HALOGENADO, ANTICHAMA, TERMOFIXO, UNIPOLAR, SEÇÃO 185 MM2, 90°C, 0,6/1KV</t>
  </si>
  <si>
    <t>ED-49028</t>
  </si>
  <si>
    <t>CABO DE COBRE FLEXÍVEL, CLASSE 5, ISOLAMENTO TIPO EPR/HEPR, NÃO HALOGENADO, ANTICHAMA, TERMOFIXO, UNIPOLAR, SEÇÃO 240 MM2, 90°C, 0,6/1KV</t>
  </si>
  <si>
    <t>ED-48989</t>
  </si>
  <si>
    <t>CABO DE COBRE FLEXÍVEL, CLASSE 5, ISOLAMENTO TIPO EPR/HEPR, NÃO HALOGENADO, ANTICHAMA, TERMOFIXO, UNIPOLAR, SEÇÃO 2,5 MM2, 90°C, 0,6/1KV</t>
  </si>
  <si>
    <t>ED-49004</t>
  </si>
  <si>
    <t>CABO DE COBRE FLEXÍVEL, CLASSE 5, ISOLAMENTO TIPO EPR/HEPR, NÃO HALOGENADO, ANTICHAMA, TERMOFIXO, UNIPOLAR, SEÇÃO 25 MM2, 90°C, 0,6/1KV</t>
  </si>
  <si>
    <t>ED-49031</t>
  </si>
  <si>
    <t>CABO DE COBRE FLEXÍVEL, CLASSE 5, ISOLAMENTO TIPO EPR/HEPR, NÃO HALOGENADO, ANTICHAMA, TERMOFIXO, UNIPOLAR, SEÇÃO 300 MM2, 90°C, 0,6/1KV</t>
  </si>
  <si>
    <t>ED-49007</t>
  </si>
  <si>
    <t>CABO DE COBRE FLEXÍVEL, CLASSE 5, ISOLAMENTO TIPO EPR/HEPR, NÃO HALOGENADO, ANTICHAMA, TERMOFIXO, UNIPOLAR, SEÇÃO 35 MM2, 90°C, 0,6/1KV</t>
  </si>
  <si>
    <t>ED-48992</t>
  </si>
  <si>
    <t>CABO DE COBRE FLEXÍVEL, CLASSE 5, ISOLAMENTO TIPO EPR/HEPR, NÃO HALOGENADO, ANTICHAMA, TERMOFIXO, UNIPOLAR, SEÇÃO 4 MM2, 90°C, 0,6/1KV</t>
  </si>
  <si>
    <t>ED-49010</t>
  </si>
  <si>
    <t>CABO DE COBRE FLEXÍVEL, CLASSE 5, ISOLAMENTO TIPO EPR/HEPR, NÃO HALOGENADO, ANTICHAMA, TERMOFIXO, UNIPOLAR, SEÇÃO 50 MM2, 90°C, 0,6/1KV</t>
  </si>
  <si>
    <t>ED-48995</t>
  </si>
  <si>
    <t>CABO DE COBRE FLEXÍVEL, CLASSE 5, ISOLAMENTO TIPO EPR/HEPR, NÃO HALOGENADO, ANTICHAMA, TERMOFIXO, UNIPOLAR, SEÇÃO 6 MM2, 90°C, 0,6/1KV</t>
  </si>
  <si>
    <t>ED-49013</t>
  </si>
  <si>
    <t>CABO DE COBRE FLEXÍVEL, CLASSE 5, ISOLAMENTO TIPO EPR/HEPR, NÃO HALOGENADO, ANTICHAMA, TERMOFIXO, UNIPOLAR, SEÇÃO 70 MM2, 90°C, 0,6/1KV</t>
  </si>
  <si>
    <t>ED-49016</t>
  </si>
  <si>
    <t>CABO DE COBRE FLEXÍVEL, CLASSE 5, ISOLAMENTO TIPO EPR/HEPR, NÃO HALOGENADO, ANTICHAMA, TERMOFIXO, UNIPOLAR, SEÇÃO 95 MM2, 90°C, 0,6/1KV</t>
  </si>
  <si>
    <t>ED-48966</t>
  </si>
  <si>
    <t>CABO DE COBRE FLEXÍVEL, CLASSE 5, ISOLAMENTO TIPO LSHF/ATOX, NÃO HALOGENADO, ANTICHAMA, TERMOPLÁSTICO, UNIPOLAR, SEÇÃO 10 MM2, 70°C, 450/750V</t>
  </si>
  <si>
    <t>ED-48946</t>
  </si>
  <si>
    <t>CABO DE COBRE FLEXÍVEL, CLASSE 5, ISOLAMENTO TIPO LSHF/ATOX, NÃO HALOGENADO, ANTICHAMA, TERMOPLÁSTICO, UNIPOLAR, SEÇÃO 1,5 MM2, 70°C, 450/750V</t>
  </si>
  <si>
    <t>ED-48971</t>
  </si>
  <si>
    <t>CABO DE COBRE FLEXÍVEL, CLASSE 5, ISOLAMENTO TIPO LSHF/ATOX, NÃO HALOGENADO, ANTICHAMA, TERMOPLÁSTICO, UNIPOLAR, SEÇÃO 16 MM2, 70°C, 450/750V</t>
  </si>
  <si>
    <t>ED-48951</t>
  </si>
  <si>
    <t>CABO DE COBRE FLEXÍVEL, CLASSE 5, ISOLAMENTO TIPO LSHF/ATOX, NÃO HALOGENADO, ANTICHAMA, TERMOPLÁSTICO, UNIPOLAR, SEÇÃO 2,5 MM2, 70°C, 450/750V</t>
  </si>
  <si>
    <t>ED-48976</t>
  </si>
  <si>
    <t>CABO DE COBRE FLEXÍVEL, CLASSE 5, ISOLAMENTO TIPO LSHF/ATOX, NÃO HALOGENADO, ANTICHAMA, TERMOPLÁSTICO, UNIPOLAR, SEÇÃO 25 MM2, 70°C, 450/750V</t>
  </si>
  <si>
    <t>ED-48981</t>
  </si>
  <si>
    <t>CABO DE COBRE FLEXÍVEL, CLASSE 5, ISOLAMENTO TIPO LSHF/ATOX, NÃO HALOGENADO, ANTICHAMA, TERMOPLÁSTICO, UNIPOLAR, SEÇÃO 35 MM2, 70°C, 450/750V</t>
  </si>
  <si>
    <t>ED-48956</t>
  </si>
  <si>
    <t>CABO DE COBRE FLEXÍVEL, CLASSE 5, ISOLAMENTO TIPO LSHF/ATOX, NÃO HALOGENADO, ANTICHAMA, TERMOPLÁSTICO, UNIPOLAR, SEÇÃO 4 MM2, 70°C, 450/750V</t>
  </si>
  <si>
    <t>ED-48961</t>
  </si>
  <si>
    <t>CABO DE COBRE FLEXÍVEL, CLASSE 5, ISOLAMENTO TIPO LSHF/ATOX, NÃO HALOGENADO, ANTICHAMA, TERMOPLÁSTICO, UNIPOLAR, SEÇÃO 6 MM2, 70°C, 450/750V</t>
  </si>
  <si>
    <t>ED-49339</t>
  </si>
  <si>
    <t>FIO RÍGIDO ISOLAÇÃO EM PVC 450/750V # 10 MM2</t>
  </si>
  <si>
    <t>ED-49335</t>
  </si>
  <si>
    <t>FIO RÍGIDO ISOLAÇÃO EM PVC 450/750V # 1,5 MM2</t>
  </si>
  <si>
    <t>ED-49336</t>
  </si>
  <si>
    <t>FIO RÍGIDO ISOLAÇÃO EM PVC 450/750V # 2,5 MM2</t>
  </si>
  <si>
    <t>ED-49337</t>
  </si>
  <si>
    <t>FIO RÍGIDO ISOLAÇÃO EM PVC 450/750V # 4 MM2</t>
  </si>
  <si>
    <t>ED-49338</t>
  </si>
  <si>
    <t>FIO RÍGIDO ISOLAÇÃO EM PVC 450/750V # 6 MM2</t>
  </si>
  <si>
    <t>ED-17935</t>
  </si>
  <si>
    <t>SONDAGEM DE ELETRODUTO/DUTOS COM ARAME GALVANIZADO, DIÂMETRO DO FIO 1,24MM, 18 BWG, INCLUSIVE FORNECIMENTO E INSTALAÇÃO</t>
  </si>
  <si>
    <t>ED-49132</t>
  </si>
  <si>
    <t>ED-49133</t>
  </si>
  <si>
    <t>ED-49134</t>
  </si>
  <si>
    <t>ED-49135</t>
  </si>
  <si>
    <t>ED-49136</t>
  </si>
  <si>
    <t>ED-49137</t>
  </si>
  <si>
    <t>ED-49138</t>
  </si>
  <si>
    <t>ED-48936</t>
  </si>
  <si>
    <t>CABO TELEFÔNICO CCE-APL-50.2</t>
  </si>
  <si>
    <t>ED-48937</t>
  </si>
  <si>
    <t>CABO TELEFÔNICO CCE-APL-50.3</t>
  </si>
  <si>
    <t>ED-48938</t>
  </si>
  <si>
    <t>CABO TELEFÔNICO CCE-APL-50.4</t>
  </si>
  <si>
    <t>ED-48939</t>
  </si>
  <si>
    <t>CABO TELEFÔNICO CCE-APL-50.5</t>
  </si>
  <si>
    <t>ED-48940</t>
  </si>
  <si>
    <t>CABO TELEFÔNICO CCE-APL-50.6</t>
  </si>
  <si>
    <t>ED-48931</t>
  </si>
  <si>
    <t>CABO TELEFÔNICO CI 50.10</t>
  </si>
  <si>
    <t>ED-48935</t>
  </si>
  <si>
    <t>CABO TELEFÔNICO CI 50.100</t>
  </si>
  <si>
    <t>ED-48932</t>
  </si>
  <si>
    <t>CABO TELEFÔNICO CI 50.20</t>
  </si>
  <si>
    <t>ED-48933</t>
  </si>
  <si>
    <t>CABO TELEFÔNICO CI 50.30</t>
  </si>
  <si>
    <t>ED-48934</t>
  </si>
  <si>
    <t>CABO TELEFÔNICO CI 50.50</t>
  </si>
  <si>
    <t>ED-48941</t>
  </si>
  <si>
    <t>CABO TELEFÔNICO CTP-APL-5N 50.10</t>
  </si>
  <si>
    <t>ED-48945</t>
  </si>
  <si>
    <t>CABO TELEFÔNICO CTP-APL-5N 50.100</t>
  </si>
  <si>
    <t>ED-48942</t>
  </si>
  <si>
    <t>CABO TELEFÔNICO CTP-APL-5N 50.20</t>
  </si>
  <si>
    <t>ED-48943</t>
  </si>
  <si>
    <t>CABO TELEFÔNICO CTP-APL-5N 50.30</t>
  </si>
  <si>
    <t>ED-48944</t>
  </si>
  <si>
    <t>CABO TELEFÔNICO CTP-APL-5N 50.50</t>
  </si>
  <si>
    <t>ED-49341</t>
  </si>
  <si>
    <t>FIO TELEFÔNICO EXTERNO 2 X 100 - FE</t>
  </si>
  <si>
    <t>ED-49340</t>
  </si>
  <si>
    <t>FIO TELEFÔNICO (FI) EM COBRE ELETROLÍTICO ESTANHADO DE SEÇÃO MACIÇA, ESP. 0,60MM (2X0,60MM), UM (1) PAR TORCIDO, ISOLAMENTO EM CLORETO DE POLIVINILA (PVC) - FORNECIMENTO E INSTALAÇÃO</t>
  </si>
  <si>
    <t>ED-49183</t>
  </si>
  <si>
    <t>ED-49184</t>
  </si>
  <si>
    <t>ED-49185</t>
  </si>
  <si>
    <t>ED-49216</t>
  </si>
  <si>
    <t>CAIXA DE PASSAGEM Nº 1 PADRÃO TELEBRÁS DIM. (10 X 10 X 5) CM EM CHAPA DE AÇO GALVANIZADO</t>
  </si>
  <si>
    <t>ED-49177</t>
  </si>
  <si>
    <t>ED-49178</t>
  </si>
  <si>
    <t>CAIXA DE PASSAGEM Nº 2 PADRÃO TELEBRÁS DIM. (20 X 20 X 12) CM EM CHAPA DE AÇO GALVANIZADO</t>
  </si>
  <si>
    <t>ED-49217</t>
  </si>
  <si>
    <t>CAIXA DE PASSAGEM Nº 2 PADRÃO TELEBRÁS DIM. (20 X 20 X 13,5) CM EM CHAPA DE AÇO GALVANIZADO - EMBUTIR, FECHO DE PLÁSTICO C/ FUNDO DE MADEIRA S/ FUNDO DE CHAPA</t>
  </si>
  <si>
    <t>ED-49218</t>
  </si>
  <si>
    <t>ED-49179</t>
  </si>
  <si>
    <t>CAIXA DE PASSAGEM Nº 3 PADRÃO TELEBRÁS DIM. (40 X 40 X 12) CM EM CHAPA DE AÇO GALVANIZADO</t>
  </si>
  <si>
    <t>ED-49219</t>
  </si>
  <si>
    <t>CAIXA DE PASSAGEM Nº 3 PADRÃO TELEBRÁS DIM. (40 X 40 X 13,5) CM EM CHAPA DE AÇO GALVANIZADO - EMBUTIR, FECHO DE PLÁSTICO C/ FUNDO DE MADEIRA S/ FUNDO DE CHAPA</t>
  </si>
  <si>
    <t>ED-49220</t>
  </si>
  <si>
    <t>ED-49222</t>
  </si>
  <si>
    <t>ED-49224</t>
  </si>
  <si>
    <t>ED-49182</t>
  </si>
  <si>
    <t>CAIXA DE PASSAGEM Nº 6 PADRÃO TELEBRÁS DIM. (120 X 120 X 12) CM EM CHAPA DE AÇO GALVANIZADO</t>
  </si>
  <si>
    <t>ED-49225</t>
  </si>
  <si>
    <t>CAIXA DE PASSAGEM Nº 6 PADRÃO TELEBRÁS DIM. (120 X 120 X 13,5) CM EM CHAPA DE AÇO GALVANIZADO - EMBUTIR, FECHO DE PLÁSTICO C/ FUNDO DE MADEIRA S/ FUNDO DE CHAPA</t>
  </si>
  <si>
    <t>ED-49227</t>
  </si>
  <si>
    <t>ED-49176</t>
  </si>
  <si>
    <t>ED-49174</t>
  </si>
  <si>
    <t>ED-49171</t>
  </si>
  <si>
    <t>CAIXA DE PASSAGEM EM ALVENARIA E TAMPA DE CONCRETO, FUNDO DE BRITA, TIPO 1, 25 X 25 X 50 CM, INCLUSIVE ESCAVAÇÃO, REATERRO E BOTA-FORA</t>
  </si>
  <si>
    <t>ED-49168</t>
  </si>
  <si>
    <t>CAIXA DE PASSAGEM EM ALVENARIA E TAMPA DE CONCRETO, FUNDO DE BRITA, TIPO 1, 30 X 30 X 40 CM, INCLUSIVE ESCAVAÇÃO, REATERRO E BOTA-FORA</t>
  </si>
  <si>
    <t>ED-49169</t>
  </si>
  <si>
    <t>CAIXA DE PASSAGEM EM ALVENARIA E TAMPA DE CONCRETO, FUNDO DE BRITA, TIPO 1, 40 X 40 X 60 CM, INCLUSIVE ESCAVAÇÃO, REATERRO E BOTA-FORA</t>
  </si>
  <si>
    <t>ED-49170</t>
  </si>
  <si>
    <t>CAIXA DE PASSAGEM EM ALVENARIA E TAMPA DE CONCRETO, FUNDO DE BRITA, TIPO 1, 50 X 50 X 60 CM, INCLUSIVE ESCAVAÇÃO, REATERRO E BOTA-FORA</t>
  </si>
  <si>
    <t>ED-16634</t>
  </si>
  <si>
    <t>CAIXA DE LIGAÇÃO/PASSAGEM EM PVC RÍGIDO PARA ELETRODUTO COM SUPORTE PARA LAJOTA, OCTOGONAL COM FUNDO MÓVEL, DIMENSÕES 4"X4", EMBUTIDA EM LAJE PRÉ-MOLDADA - FORNECIMENTO E INSTALAÇÃO</t>
  </si>
  <si>
    <t>ED-49187</t>
  </si>
  <si>
    <t>CAIXA DE LIGAÇÃO/PASSAGEM EM PVC RÍGIDO PARA ELETRODUTO, DIMENSÕES 4"X2", EMBUTIDA EM ALVENARIA - FORNECIMENTO E INSTALAÇÃO</t>
  </si>
  <si>
    <t>ED-49194</t>
  </si>
  <si>
    <t>ED-49188</t>
  </si>
  <si>
    <t>CAIXA DE LIGAÇÃO/PASSAGEM EM PVC RÍGIDO PARA ELETRODUTO, DIMENSÕES 4"X4", EMBUTIDA EM ALVENARIA - FORNECIMENTO E INSTALAÇÃO</t>
  </si>
  <si>
    <t>ED-49195</t>
  </si>
  <si>
    <t>ED-49191</t>
  </si>
  <si>
    <t>ED-49190</t>
  </si>
  <si>
    <t>CAIXA DE LIGAÇÃO/PASSAGEM EM PVC RÍGIDO PARA ELETRODUTO, OCTOGONAL COM FUNDO FIXO REFORÇADO, DIMENSÕES 4"X4", EMBUTIDA EM LAJE - FORNECIMENTO E INSTALAÇÃO</t>
  </si>
  <si>
    <t>ED-49189</t>
  </si>
  <si>
    <t>ED-49192</t>
  </si>
  <si>
    <t>ED-49193</t>
  </si>
  <si>
    <t>ED-49196</t>
  </si>
  <si>
    <t>ED-49213</t>
  </si>
  <si>
    <t>CAIXA DE PASSAGEM CP-N2 INCLUSIVE TAMPA</t>
  </si>
  <si>
    <t>ED-49151</t>
  </si>
  <si>
    <t>CAIXA DE PASSAGEM EM CHAPA DE AÇO COM TAMPA APARAFUSADA, SOBREPOR, 102 X 102 X 82 MM</t>
  </si>
  <si>
    <t>ED-49152</t>
  </si>
  <si>
    <t>CAIXA DE PASSAGEM EM CHAPA DE AÇO COM TAMPA APARAFUSADA, SOBREPOR, 152 X 152 X 82 MM</t>
  </si>
  <si>
    <t>ED-49153</t>
  </si>
  <si>
    <t>CAIXA DE PASSAGEM EM CHAPA DE AÇO COM TAMPA APARAFUSADA, SOBREPOR, 202 X 202 X 102 MM</t>
  </si>
  <si>
    <t>ED-49154</t>
  </si>
  <si>
    <t>CAIXA DE PASSAGEM EM CHAPA DE AÇO COM TAMPA APARAFUSADA, SOBREPOR, 252 X 252 X 102 MM</t>
  </si>
  <si>
    <t>ED-49155</t>
  </si>
  <si>
    <t>CAIXA DE PASSAGEM EM CHAPA DE AÇO COM TAMPA APARAFUSADA, SOBREPOR, 302 X 302 X 122 MM</t>
  </si>
  <si>
    <t>ED-49156</t>
  </si>
  <si>
    <t>CAIXA DE PASSAGEM EM CHAPA DE AÇO COM TAMPA APARAFUSADA, SOBREPOR, 352 X 352 X 122 MM</t>
  </si>
  <si>
    <t>ED-49148</t>
  </si>
  <si>
    <t>CAIXA DE PASSAGEM EM CHAPA DE AÇO, EMBUTIR 153 X 153 X 82 MM</t>
  </si>
  <si>
    <t>ED-49149</t>
  </si>
  <si>
    <t>CAIXA DE PASSAGEM EM CHAPA DE AÇO, EMBUTIR 230 X 230 X 102 MM</t>
  </si>
  <si>
    <t>ED-49150</t>
  </si>
  <si>
    <t>CAIXA DE PASSAGEM EM CHAPA DE AÇO, EMBUTIR 330 X 330 X 122 MM</t>
  </si>
  <si>
    <t>ED-49197</t>
  </si>
  <si>
    <t>ED-49200</t>
  </si>
  <si>
    <t>ED-49199</t>
  </si>
  <si>
    <t>ED-49202</t>
  </si>
  <si>
    <t>ED-49201</t>
  </si>
  <si>
    <t>ED-49164</t>
  </si>
  <si>
    <t>CAIXA DE PASSAGEM PARA PISO, METÁLICA, TAMPA ANTIDERRAPANTE, 100 X 100 X 60 CM</t>
  </si>
  <si>
    <t>ED-49165</t>
  </si>
  <si>
    <t>CAIXA DE PASSAGEM PARA PISO, METÁLICA, TAMPA ANTIDERRAPANTE, 200 X 200 X 100 CM</t>
  </si>
  <si>
    <t>ED-49166</t>
  </si>
  <si>
    <t>CAIXA DE PASSAGEM PARA PISO, METÁLICA, TAMPA ANTIDERRAPANTE, 300 X 300 X 120 CM</t>
  </si>
  <si>
    <t>ED-49167</t>
  </si>
  <si>
    <t>CAIXA DE PASSAGEM PARA PISO, METÁLICA, TAMPA ANTIDERRAPANTE, 400 X 400 X 200 CM</t>
  </si>
  <si>
    <t>ED-49214</t>
  </si>
  <si>
    <t>ED-49215</t>
  </si>
  <si>
    <t>CAIXA DE PASSAGEM 20 X 20 CM EM CHAPA DE FERRO COM TAMPA CEGA</t>
  </si>
  <si>
    <t>ED-49205</t>
  </si>
  <si>
    <t>ED-49203</t>
  </si>
  <si>
    <t>ED-49208</t>
  </si>
  <si>
    <t>ED-49206</t>
  </si>
  <si>
    <t>ED-49212</t>
  </si>
  <si>
    <t>ED-49210</t>
  </si>
  <si>
    <t>ED-49211</t>
  </si>
  <si>
    <t>ED-49207</t>
  </si>
  <si>
    <t>ED-49209</t>
  </si>
  <si>
    <t>ED-49060</t>
  </si>
  <si>
    <t>CANALETA EM PVC PARA INSTALAÇÃO ELÉTRICA APARENTE, INCLUSIVE CONEXÕES, DIMENSÕES 20 X 10 MM</t>
  </si>
  <si>
    <t>ED-49061</t>
  </si>
  <si>
    <t>CANALETA EM PVC PARA INSTALAÇÃO ELÉTRICA APARENTE, INCLUSIVE CONEXÕES, DIMENSÕES 50 X 20 MM</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</si>
  <si>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</si>
  <si>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</si>
  <si>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</si>
  <si>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</si>
  <si>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</si>
  <si>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</si>
  <si>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</si>
  <si>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</si>
  <si>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</si>
  <si>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</si>
  <si>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ED-3021</t>
  </si>
  <si>
    <t>CONDULETE DE ALUMÍNIO, TIPO "B" OU "E", DIÂMETRO DE SAÍDA 1" (25MM), EXCLUSIVE INSTALAÇÃO, MÓDULO E PLACA (FORNECIMENTO)</t>
  </si>
  <si>
    <t>ED-2922</t>
  </si>
  <si>
    <t>CONDULETE DE ALUMÍNIO, TIPO "B" OU "E", DIÂMETRO DE SAÍDA 1.1/2" (40MM), EXCLUSIVE INSTALAÇÃO, MÓDULO E PLACA (FORNECIMENTO)</t>
  </si>
  <si>
    <t>ED-2926</t>
  </si>
  <si>
    <t>CONDULETE DE ALUMÍNIO, TIPO "B" OU "E", DIÂMETRO DE SAÍDA 1.1/4" (32MM), EXCLUSIVE INSTALAÇÃO, MÓDULO E PLACA (FORNECIMENTO)</t>
  </si>
  <si>
    <t>ED-2924</t>
  </si>
  <si>
    <t>CONDULETE DE ALUMÍNIO, TIPO "B" OU "E", DIÂMETRO DE SAÍDA 2" (50MM), EXCLUSIVE INSTALAÇÃO, MÓDULO E PLACA (FORNECIMENTO)</t>
  </si>
  <si>
    <t>ED-2930</t>
  </si>
  <si>
    <t>CONDULETE DE ALUMÍNIO, TIPO "B" OU "E", DIÂMETRO DE SAÍDA 3/4" (20MM), EXCLUSIVE INSTALAÇÃO, MÓDULO E PLACA (FORNECIMENTO)</t>
  </si>
  <si>
    <t>ED-49071</t>
  </si>
  <si>
    <t>CONDULETE DE ALUMÍNIO, TIPO "C", DIÂMETRO DE SAÍDA 1" (25MM), EXCLUSIVE MÓDULO E PLACA, INCLUSIVE FIXAÇÃO</t>
  </si>
  <si>
    <t>ED-49073</t>
  </si>
  <si>
    <t>CONDULETE DE ALUMÍNIO, TIPO "C", DIÂMETRO DE SAÍDA 1.1/2" (40MM), EXCLUSIVE MÓDULO E PLACA, INCLUSIVE FIXAÇÃO</t>
  </si>
  <si>
    <t>ED-49072</t>
  </si>
  <si>
    <t>CONDULETE DE ALUMÍNIO, TIPO "C", DIÂMETRO DE SAÍDA 1.1/4" (32MM), EXCLUSIVE MÓDULO E PLACA, INCLUSIVE FIXAÇÃO</t>
  </si>
  <si>
    <t>ED-49074</t>
  </si>
  <si>
    <t>CONDULETE DE ALUMÍNIO, TIPO "C", DIÂMETRO DE SAÍDA 2" (50MM), EXCLUSIVE MÓDULO E PLACA, INCLUSIVE FIXAÇÃO</t>
  </si>
  <si>
    <t>ED-49070</t>
  </si>
  <si>
    <t>CONDULETE DE ALUMÍNIO, TIPO "C", DIÂMETRO DE SAÍDA 3/4" (20MM), EXCLUSIVE MÓDULO E PLACA, INCLUSIVE FIXAÇÃO</t>
  </si>
  <si>
    <t>ED-2915</t>
  </si>
  <si>
    <t>CONDULETE DE ALUMÍNIO, TIPO "C" OU "LB" OU "LL" OU "LR", DIÂMETRO DE SAÍDA 1" (25MM), EXCLUSIVE INSTALAÇÃO, MÓDULO E PLACA (FORNECIMENTO)</t>
  </si>
  <si>
    <t>ED-4121</t>
  </si>
  <si>
    <t>CONDULETE DE ALUMÍNIO, TIPO "C" OU "LB" OU "LL" OU "LR", DIÂMETRO DE SAÍDA 1.1/2" (40MM), EXCLUSIVE INSTALAÇÃO, MÓDULO E PLACA (FORNECIMENTO)</t>
  </si>
  <si>
    <t>ED-2925</t>
  </si>
  <si>
    <t>CONDULETE DE ALUMÍNIO, TIPO "C" OU "LB" OU "LL" OU "LR", DIÂMETRO DE SAÍDA 1.1/4" (32MM), EXCLUSIVE INSTALAÇÃO, MÓDULO E PLACA (FORNECIMENTO)</t>
  </si>
  <si>
    <t>ED-4498</t>
  </si>
  <si>
    <t>CONDULETE DE ALUMÍNIO, TIPO "C" OU "LB" OU "LL" OU "LR", DIÂMETRO DE SAÍDA 2" (50MM), EXCLUSIVE INSTALAÇÃO, MÓDULO E PLACA (FORNECIMENTO)</t>
  </si>
  <si>
    <t>ED-2923</t>
  </si>
  <si>
    <t>CONDULETE DE ALUMÍNIO, TIPO "C" OU "LB" OU "LL" OU "LR", DIÂMETRO DE SAÍDA 3/4" (20MM), EXCLUSIVE INSTALAÇÃO, MÓDULO E PLACA (FORNECIMENTO)</t>
  </si>
  <si>
    <t>ED-49080</t>
  </si>
  <si>
    <t>CONDULETE DE ALUMÍNIO, TIPO "E", DIÂMETRO DE SAÍDA 1" (25MM), EXCLUSIVE MÓDULO E PLACA, INCLUSIVE FIXAÇÃO</t>
  </si>
  <si>
    <t>ED-49082</t>
  </si>
  <si>
    <t>CONDULETE DE ALUMÍNIO, TIPO "E", DIÂMETRO DE SAÍDA 1.1/2" (40MM), EXCLUSIVE MÓDULO E PLACA, INCLUSIVE FIXAÇÃO</t>
  </si>
  <si>
    <t>ED-49081</t>
  </si>
  <si>
    <t>CONDULETE DE ALUMÍNIO, TIPO "E", DIÂMETRO DE SAÍDA 1.1/4" (32MM), EXCLUSIVE MÓDULO E PLACA, INCLUSIVE FIXAÇÃO</t>
  </si>
  <si>
    <t>ED-49083</t>
  </si>
  <si>
    <t>CONDULETE DE ALUMÍNIO, TIPO "E", DIÂMETRO DE SAÍDA 2" (50MM), EXCLUSIVE MÓDULO E PLACA, INCLUSIVE FIXAÇÃO</t>
  </si>
  <si>
    <t>ED-49079</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</si>
  <si>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</si>
  <si>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</si>
  <si>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</si>
  <si>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</si>
  <si>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</si>
  <si>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</si>
  <si>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</si>
  <si>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</si>
  <si>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</si>
  <si>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</si>
  <si>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</si>
  <si>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</si>
  <si>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CONDULETE DE ALUMÍNIO, TIPO "LL", DIÂMETRO DE SAÍDA 1" (25MM), EXCLUSIVE MÓDULO E PLACA, INCLUSIVE FIXAÇÃO</t>
  </si>
  <si>
    <t>ED-49124</t>
  </si>
  <si>
    <t>CONDULETE DE ALUMÍNIO, TIPO "LL", DIÂMETRO DE SAÍDA 1.1/2" (40MM), EXCLUSIVE MÓDULO E PLACA, INCLUSIVE FIXAÇÃO</t>
  </si>
  <si>
    <t>ED-49123</t>
  </si>
  <si>
    <t>CONDULETE DE ALUMÍNIO, TIPO "LL", DIÂMETRO DE SAÍDA 1.1/4" (32MM), EXCLUSIVE MÓDULO E PLACA, INCLUSIVE FIXAÇÃO</t>
  </si>
  <si>
    <t>ED-49125</t>
  </si>
  <si>
    <t>CONDULETE DE ALUMÍNIO, TIPO "LL", DIÂMETRO DE SAÍDA 2" (50MM), EXCLUSIVE MÓDULO E PLACA, INCLUSIVE FIXAÇÃO</t>
  </si>
  <si>
    <t>ED-49121</t>
  </si>
  <si>
    <t>CONDULETE DE ALUMÍNIO, TIPO "LL", DIÂMETRO DE SAÍDA 3/4" (20MM), EXCLUSIVE MÓDULO E PLACA, INCLUSIVE FIXAÇÃO</t>
  </si>
  <si>
    <t>ED-49107</t>
  </si>
  <si>
    <t>CONDULETE DE ALUMÍNIO, TIPO "LR", DIÂMETRO DE SAÍDA 1" (25MM), EXCLUSIVE MÓDULO E PLACA, INCLUSIVE FIXAÇÃO</t>
  </si>
  <si>
    <t>ED-49109</t>
  </si>
  <si>
    <t>CONDULETE DE ALUMÍNIO, TIPO "LR", DIÂMETRO DE SAÍDA 1.1/2" (40MM), EXCLUSIVE MÓDULO E PLACA, INCLUSIVE FIXAÇÃO</t>
  </si>
  <si>
    <t>ED-49108</t>
  </si>
  <si>
    <t>CONDULETE DE ALUMÍNIO, TIPO "LR", DIÂMETRO DE SAÍDA 1.1/4" (32MM), EXCLUSIVE MÓDULO E PLACA, INCLUSIVE FIXAÇÃO</t>
  </si>
  <si>
    <t>ED-49110</t>
  </si>
  <si>
    <t>CONDULETE DE ALUMÍNIO, TIPO "LR", DIÂMETRO DE SAÍDA 2" (50MM), EXCLUSIVE MÓDULO E PLACA, INCLUSIVE FIXAÇÃO</t>
  </si>
  <si>
    <t>ED-49106</t>
  </si>
  <si>
    <t>CONDULETE DE ALUMÍNIO, TIPO "LR", DIÂMETRO DE SAÍDA 3/4" (20MM), EXCLUSIVE MÓDULO E PLACA, INCLUSIVE FIXAÇÃO</t>
  </si>
  <si>
    <t>ED-49089</t>
  </si>
  <si>
    <t>CONDULETE DE ALUMÍNIO, TIPO "T", DIÂMETRO DE SAÍDA 1" (25MM), EXCLUSIVE MÓDULO E PLACA, INCLUSIVE FIXAÇÃO</t>
  </si>
  <si>
    <t>ED-49091</t>
  </si>
  <si>
    <t>CONDULETE DE ALUMÍNIO, TIPO "T", DIÂMETRO DE SAÍDA 1.1/2" (40MM), EXCLUSIVE MÓDULO E PLACA, INCLUSIVE FIXAÇÃO</t>
  </si>
  <si>
    <t>ED-49090</t>
  </si>
  <si>
    <t>CONDULETE DE ALUMÍNIO, TIPO "T", DIÂMETRO DE SAÍDA 1.1/4" (32MM), EXCLUSIVE MÓDULO E PLACA, INCLUSIVE FIXAÇÃO</t>
  </si>
  <si>
    <t>ED-49092</t>
  </si>
  <si>
    <t>CONDULETE DE ALUMÍNIO, TIPO "T", DIÂMETRO DE SAÍDA 2" (50MM), EXCLUSIVE MÓDULO E PLACA, INCLUSIVE FIXAÇÃO</t>
  </si>
  <si>
    <t>ED-49088</t>
  </si>
  <si>
    <t>CONDULETE DE ALUMÍNIO, TIPO "T", DIÂMETRO DE SAÍDA 3/4" (20MM), EXCLUSIVE MÓDULO E PLACA, INCLUSIVE FIXAÇÃO</t>
  </si>
  <si>
    <t>ED-17969</t>
  </si>
  <si>
    <t>CONDULETE DE ALUMÍNIO, TIPO "T" OU "TB", DIÂMETRO DE SAÍDA 1" (25MM), EXCLUSIVE INSTALAÇÃO, MÓDULO E PLACA (FORNECIMENTO)</t>
  </si>
  <si>
    <t>ED-17971</t>
  </si>
  <si>
    <t>CONDULETE DE ALUMÍNIO, TIPO "T" OU "TB", DIÂMETRO DE SAÍDA 1.1/2" (40MM), EXCLUSIVE INSTALAÇÃO, MÓDULO E PLACA (FORNECIMENTO)</t>
  </si>
  <si>
    <t>ED-17970</t>
  </si>
  <si>
    <t>CONDULETE DE ALUMÍNIO, TIPO "T" OU "TB", DIÂMETRO DE SAÍDA 1.1/4" (32MM), EXCLUSIVE INSTALAÇÃO, MÓDULO E PLACA (FORNECIMENTO)</t>
  </si>
  <si>
    <t>ED-17972</t>
  </si>
  <si>
    <t>CONDULETE DE ALUMÍNIO, TIPO "T" OU "TB", DIÂMETRO DE SAÍDA 2" (50MM), EXCLUSIVE INSTALAÇÃO, MÓDULO E PLACA (FORNECIMENTO)</t>
  </si>
  <si>
    <t>ED-4499</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</si>
  <si>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</si>
  <si>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</si>
  <si>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</si>
  <si>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</si>
  <si>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</si>
  <si>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</si>
  <si>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</si>
  <si>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</si>
  <si>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</si>
  <si>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</si>
  <si>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ED-17974</t>
  </si>
  <si>
    <t>CONDULETE DE ALUMÍNIO, TIPO "X", DIÂMETRO DE SAÍDA 1" (25MM), EXCLUSIVE INSTALAÇÃO, MÓDULO E PLACA (FORNECIMENTO)</t>
  </si>
  <si>
    <t>ED-49098</t>
  </si>
  <si>
    <t>CONDULETE DE ALUMÍNIO, TIPO "X", DIÂMETRO DE SAÍDA 1" (25MM), EXCLUSIVE MÓDULO E PLACA, INCLUSIVE FIXAÇÃO</t>
  </si>
  <si>
    <t>ED-17976</t>
  </si>
  <si>
    <t>CONDULETE DE ALUMÍNIO, TIPO "X", DIÂMETRO DE SAÍDA 1.1/2" (40MM), EXCLUSIVE INSTALAÇÃO, MÓDULO E PLACA (FORNECIMENTO)</t>
  </si>
  <si>
    <t>ED-49100</t>
  </si>
  <si>
    <t>CONDULETE DE ALUMÍNIO, TIPO "X", DIÂMETRO DE SAÍDA 1.1/2" (40MM), EXCLUSIVE MÓDULO E PLACA, INCLUSIVE FIXAÇÃO</t>
  </si>
  <si>
    <t>ED-17975</t>
  </si>
  <si>
    <t>CONDULETE DE ALUMÍNIO, TIPO "X", DIÂMETRO DE SAÍDA 1.1/4" (32MM), EXCLUSIVE INSTALAÇÃO, MÓDULO E PLACA (FORNECIMENTO)</t>
  </si>
  <si>
    <t>ED-49099</t>
  </si>
  <si>
    <t>CONDULETE DE ALUMÍNIO, TIPO "X", DIÂMETRO DE SAÍDA 1.1/4" (32MM), EXCLUSIVE MÓDULO E PLACA, INCLUSIVE FIXAÇÃO</t>
  </si>
  <si>
    <t>ED-17977</t>
  </si>
  <si>
    <t>CONDULETE DE ALUMÍNIO, TIPO "X", DIÂMETRO DE SAÍDA 2" (50MM), EXCLUSIVE INSTALAÇÃO, MÓDULO E PLACA (FORNECIMENTO)</t>
  </si>
  <si>
    <t>ED-49101</t>
  </si>
  <si>
    <t>CONDULETE DE ALUMÍNIO, TIPO "X", DIÂMETRO DE SAÍDA 2" (50MM), EXCLUSIVE MÓDULO E PLACA, INCLUSIVE FIXAÇÃO</t>
  </si>
  <si>
    <t>ED-17973</t>
  </si>
  <si>
    <t>CONDULETE DE ALUMÍNIO, TIPO "X", DIÂMETRO DE SAÍDA 3/4" (20MM), EXCLUSIVE INSTALAÇÃO, MÓDULO E PLACA (FORNECIMENTO)</t>
  </si>
  <si>
    <t>ED-49097</t>
  </si>
  <si>
    <t>CONDULETE DE ALUMÍNIO, TIPO "X", DIÂMETRO DE SAÍDA 3/4" (20MM), EXCLUSIVE MÓDULO E PLACA, INCLUSIVE FIXAÇÃO</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</si>
  <si>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</si>
  <si>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</si>
  <si>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</si>
  <si>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</si>
  <si>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</si>
  <si>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</si>
  <si>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</si>
  <si>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</si>
  <si>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</si>
  <si>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</si>
  <si>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CONECTOR</t>
  </si>
  <si>
    <t>ED-48701</t>
  </si>
  <si>
    <t>DISJUNTOR</t>
  </si>
  <si>
    <t>ED-49248</t>
  </si>
  <si>
    <t>DISJUNTOR BIPOLAR TERMOMAGNÉTICO 10KA, DE 100A</t>
  </si>
  <si>
    <t>ED-49249</t>
  </si>
  <si>
    <t>DISJUNTOR BIPOLAR TERMOMAGNÉTICO 10KA, DE 120A</t>
  </si>
  <si>
    <t>ED-49250</t>
  </si>
  <si>
    <t>DISJUNTOR BIPOLAR TERMOMAGNÉTICO 10KA, DE 125A</t>
  </si>
  <si>
    <t>ED-49251</t>
  </si>
  <si>
    <t>DISJUNTOR BIPOLAR TERMOMAGNÉTICO 10KA, DE 200A</t>
  </si>
  <si>
    <t>ED-49240</t>
  </si>
  <si>
    <t>DISJUNTOR BIPOLAR TERMOMAGNÉTICO 10KA, DE 25A</t>
  </si>
  <si>
    <t>ED-49241</t>
  </si>
  <si>
    <t>DISJUNTOR BIPOLAR TERMOMAGNÉTICO 10KA, DE 30A</t>
  </si>
  <si>
    <t>ED-49242</t>
  </si>
  <si>
    <t>DISJUNTOR BIPOLAR TERMOMAGNÉTICO 10KA, DE 35A</t>
  </si>
  <si>
    <t>ED-49243</t>
  </si>
  <si>
    <t>DISJUNTOR BIPOLAR TERMOMAGNÉTICO 10KA, DE 40A</t>
  </si>
  <si>
    <t>ED-49244</t>
  </si>
  <si>
    <t>DISJUNTOR BIPOLAR TERMOMAGNÉTICO 10KA, DE 50A</t>
  </si>
  <si>
    <t>ED-49245</t>
  </si>
  <si>
    <t>DISJUNTOR BIPOLAR TERMOMAGNÉTICO 10KA, DE 60A</t>
  </si>
  <si>
    <t>ED-49246</t>
  </si>
  <si>
    <t>DISJUNTOR BIPOLAR TERMOMAGNÉTICO 10KA, DE 70A</t>
  </si>
  <si>
    <t>ED-49247</t>
  </si>
  <si>
    <t>DISJUNTOR BIPOLAR TERMOMAGNÉTICO 10KA, DE 90A</t>
  </si>
  <si>
    <t>ED-49268</t>
  </si>
  <si>
    <t>DISJUNTOR BIPOLAR TERMOMAGNÉTICO 5KA, DE 10A</t>
  </si>
  <si>
    <t>ED-49281</t>
  </si>
  <si>
    <t>DISJUNTOR BIPOLAR TERMOMAGNÉTICO 5KA, DE 100A</t>
  </si>
  <si>
    <t>ED-49269</t>
  </si>
  <si>
    <t>DISJUNTOR BIPOLAR TERMOMAGNÉTICO 5KA, DE 15A</t>
  </si>
  <si>
    <t>ED-49270</t>
  </si>
  <si>
    <t>DISJUNTOR BIPOLAR TERMOMAGNÉTICO 5KA, DE 16A</t>
  </si>
  <si>
    <t>ED-49271</t>
  </si>
  <si>
    <t>DISJUNTOR BIPOLAR TERMOMAGNÉTICO 5KA, DE 20A</t>
  </si>
  <si>
    <t>ED-49272</t>
  </si>
  <si>
    <t>DISJUNTOR BIPOLAR TERMOMAGNÉTICO 5KA, DE 25A</t>
  </si>
  <si>
    <t>ED-49273</t>
  </si>
  <si>
    <t>DISJUNTOR BIPOLAR TERMOMAGNÉTICO 5KA, DE 30A</t>
  </si>
  <si>
    <t>ED-49274</t>
  </si>
  <si>
    <t>DISJUNTOR BIPOLAR TERMOMAGNÉTICO 5KA, DE 32A</t>
  </si>
  <si>
    <t>ED-49275</t>
  </si>
  <si>
    <t>DISJUNTOR BIPOLAR TERMOMAGNÉTICO 5KA, DE 35A</t>
  </si>
  <si>
    <t>ED-49276</t>
  </si>
  <si>
    <t>DISJUNTOR BIPOLAR TERMOMAGNÉTICO 5KA, DE 40A</t>
  </si>
  <si>
    <t>ED-49277</t>
  </si>
  <si>
    <t>DISJUNTOR BIPOLAR TERMOMAGNÉTICO 5KA, DE 50A</t>
  </si>
  <si>
    <t>ED-49278</t>
  </si>
  <si>
    <t>DISJUNTOR BIPOLAR TERMOMAGNÉTICO 5KA, DE 60A</t>
  </si>
  <si>
    <t>ED-49279</t>
  </si>
  <si>
    <t>DISJUNTOR BIPOLAR TERMOMAGNÉTICO 5KA, DE 70A</t>
  </si>
  <si>
    <t>ED-49280</t>
  </si>
  <si>
    <t>DISJUNTOR BIPOLAR TERMOMAGNÉTICO 5KA, DE 90A</t>
  </si>
  <si>
    <t>ED-15114</t>
  </si>
  <si>
    <t>DISJUNTOR DE PROTEÇÃO DIFERENCIAL RESIDUAL (DR), BIPOLAR, TIPO DIN, CORRENTE NOMINAL DE 25A, ALTA SENSIBILIDADE, CORRENTE DIFERENCIAL RESIDUAL NOMINAL COM ATUAÇÃO DE 30MA</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</si>
  <si>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</si>
  <si>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</si>
  <si>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</si>
  <si>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</si>
  <si>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ED-15117</t>
  </si>
  <si>
    <t>DISJUNTOR DE PROTEÇÃO DIFERENCIAL RESIDUAL (DR), TETRAPOLAR, TIPO DIN, CORRENTE NOMINAL DE 63A, ALTA SENSIBILIDADE, CORRENTE DIFERENCIAL RESIDUAL NOMINAL COM ATUAÇÃO DE 30MA</t>
  </si>
  <si>
    <t>ED-49228</t>
  </si>
  <si>
    <t>DISJUNTOR MONOPOLAR TERMOMAGNÉTICO 5KA, DE 10A</t>
  </si>
  <si>
    <t>ED-49229</t>
  </si>
  <si>
    <t>DISJUNTOR MONOPOLAR TERMOMAGNÉTICO 5KA, DE 15A</t>
  </si>
  <si>
    <t>ED-49230</t>
  </si>
  <si>
    <t>DISJUNTOR MONOPOLAR TERMOMAGNÉTICO 5KA, DE 16A</t>
  </si>
  <si>
    <t>ED-49231</t>
  </si>
  <si>
    <t>DISJUNTOR MONOPOLAR TERMOMAGNÉTICO 5KA, DE 20A</t>
  </si>
  <si>
    <t>ED-49232</t>
  </si>
  <si>
    <t>DISJUNTOR MONOPOLAR TERMOMAGNÉTICO 5KA, DE 25A</t>
  </si>
  <si>
    <t>ED-49233</t>
  </si>
  <si>
    <t>DISJUNTOR MONOPOLAR TERMOMAGNÉTICO 5KA, DE 30A</t>
  </si>
  <si>
    <t>ED-49234</t>
  </si>
  <si>
    <t>DISJUNTOR MONOPOLAR TERMOMAGNÉTICO 5KA, DE 32A</t>
  </si>
  <si>
    <t>ED-49235</t>
  </si>
  <si>
    <t>DISJUNTOR MONOPOLAR TERMOMAGNÉTICO 5KA, DE 35A</t>
  </si>
  <si>
    <t>ED-49236</t>
  </si>
  <si>
    <t>DISJUNTOR MONOPOLAR TERMOMAGNÉTICO 5KA, DE 40A</t>
  </si>
  <si>
    <t>ED-49237</t>
  </si>
  <si>
    <t>DISJUNTOR MONOPOLAR TERMOMAGNÉTICO 5KA, DE 50A</t>
  </si>
  <si>
    <t>ED-49238</t>
  </si>
  <si>
    <t>DISJUNTOR MONOPOLAR TERMOMAGNÉTICO 5KA, DE 60A</t>
  </si>
  <si>
    <t>ED-49239</t>
  </si>
  <si>
    <t>DISJUNTOR MONOPOLAR TERMOMAGNÉTICO 5KA, DE 70A</t>
  </si>
  <si>
    <t>ED-49294</t>
  </si>
  <si>
    <t>DISJUNTOR TERMOMAGNÉTICO 150A PARA MEDIDOR</t>
  </si>
  <si>
    <t>ED-49252</t>
  </si>
  <si>
    <t>DISJUNTOR TRIPOLAR TERMOMAGNÉTICO 10KA, DE 10A</t>
  </si>
  <si>
    <t>ED-49263</t>
  </si>
  <si>
    <t>DISJUNTOR TRIPOLAR TERMOMAGNÉTICO 10KA, DE 100A</t>
  </si>
  <si>
    <t>ED-49264</t>
  </si>
  <si>
    <t>DISJUNTOR TRIPOLAR TERMOMAGNÉTICO 10KA, DE 120A</t>
  </si>
  <si>
    <t>ED-49265</t>
  </si>
  <si>
    <t>DISJUNTOR TRIPOLAR TERMOMAGNÉTICO 10KA, DE 125A</t>
  </si>
  <si>
    <t>ED-49253</t>
  </si>
  <si>
    <t>DISJUNTOR TRIPOLAR TERMOMAGNÉTICO 10KA, DE 15A</t>
  </si>
  <si>
    <t>ED-49267</t>
  </si>
  <si>
    <t>DISJUNTOR TRIPOLAR TERMOMAGNÉTICO 10KA, DE 175A</t>
  </si>
  <si>
    <t>ED-49254</t>
  </si>
  <si>
    <t>DISJUNTOR TRIPOLAR TERMOMAGNÉTICO 10KA, DE 20A</t>
  </si>
  <si>
    <t>ED-49266</t>
  </si>
  <si>
    <t>DISJUNTOR TRIPOLAR TERMOMAGNÉTICO 10KA, DE 200A</t>
  </si>
  <si>
    <t>ED-49255</t>
  </si>
  <si>
    <t>DISJUNTOR TRIPOLAR TERMOMAGNÉTICO 10KA, DE 25A</t>
  </si>
  <si>
    <t>ED-49256</t>
  </si>
  <si>
    <t>DISJUNTOR TRIPOLAR TERMOMAGNÉTICO 10KA, DE 30A</t>
  </si>
  <si>
    <t>ED-49257</t>
  </si>
  <si>
    <t>DISJUNTOR TRIPOLAR TERMOMAGNÉTICO 10KA, DE 35A</t>
  </si>
  <si>
    <t>ED-49258</t>
  </si>
  <si>
    <t>DISJUNTOR TRIPOLAR TERMOMAGNÉTICO 10KA, DE 40A</t>
  </si>
  <si>
    <t>ED-49259</t>
  </si>
  <si>
    <t>DISJUNTOR TRIPOLAR TERMOMAGNÉTICO 10KA, DE 50A</t>
  </si>
  <si>
    <t>ED-49260</t>
  </si>
  <si>
    <t>DISJUNTOR TRIPOLAR TERMOMAGNÉTICO 10KA, DE 60A</t>
  </si>
  <si>
    <t>ED-49261</t>
  </si>
  <si>
    <t>DISJUNTOR TRIPOLAR TERMOMAGNÉTICO 10KA, DE 70A</t>
  </si>
  <si>
    <t>ED-49262</t>
  </si>
  <si>
    <t>DISJUNTOR TRIPOLAR TERMOMAGNÉTICO 10KA, DE 90A</t>
  </si>
  <si>
    <t>ED-49282</t>
  </si>
  <si>
    <t>DISJUNTOR TRIPOLAR TERMOMAGNÉTICO 5KA, DE 10A</t>
  </si>
  <si>
    <t>ED-49293</t>
  </si>
  <si>
    <t>DISJUNTOR TRIPOLAR TERMOMAGNÉTICO 5KA, DE 100A</t>
  </si>
  <si>
    <t>ED-49283</t>
  </si>
  <si>
    <t>DISJUNTOR TRIPOLAR TERMOMAGNÉTICO 5KA, DE 15A</t>
  </si>
  <si>
    <t>ED-49284</t>
  </si>
  <si>
    <t>DISJUNTOR TRIPOLAR TERMOMAGNÉTICO 5KA, DE 20A</t>
  </si>
  <si>
    <t>ED-49285</t>
  </si>
  <si>
    <t>DISJUNTOR TRIPOLAR TERMOMAGNÉTICO 5KA, DE 25A</t>
  </si>
  <si>
    <t>ED-49286</t>
  </si>
  <si>
    <t>DISJUNTOR TRIPOLAR TERMOMAGNÉTICO 5KA, DE 30A</t>
  </si>
  <si>
    <t>ED-49287</t>
  </si>
  <si>
    <t>DISJUNTOR TRIPOLAR TERMOMAGNÉTICO 5KA, DE 35A</t>
  </si>
  <si>
    <t>ED-49288</t>
  </si>
  <si>
    <t>DISJUNTOR TRIPOLAR TERMOMAGNÉTICO 5KA, DE 40A</t>
  </si>
  <si>
    <t>ED-49289</t>
  </si>
  <si>
    <t>DISJUNTOR TRIPOLAR TERMOMAGNÉTICO 5KA, DE 50A</t>
  </si>
  <si>
    <t>ED-49290</t>
  </si>
  <si>
    <t>DISJUNTOR TRIPOLAR TERMOMAGNÉTICO 5KA, DE 60A</t>
  </si>
  <si>
    <t>ED-49291</t>
  </si>
  <si>
    <t>DISJUNTOR TRIPOLAR TERMOMAGNÉTICO 5KA, DE 70A</t>
  </si>
  <si>
    <t>ED-49292</t>
  </si>
  <si>
    <t>DISJUNTOR TRIPOLAR TERMOMAGNÉTICO 5KA, DE 90A</t>
  </si>
  <si>
    <t>ED-49298</t>
  </si>
  <si>
    <t>DUTO CORRUGADO EM PEAD (POLIETILENO DE ALTA DENSIDADE), PARA PROTEÇÃO DE CABOS SUBTERRÂNEOS DN 100 MM (4")</t>
  </si>
  <si>
    <t>ED-49299</t>
  </si>
  <si>
    <t>DUTO CORRUGADO EM PEAD (POLIETILENO DE ALTA DENSIDADE), PARA PROTEÇÃO DE CABOS SUBTERRÂNEOS DN 125 MM (5")</t>
  </si>
  <si>
    <t>ED-49300</t>
  </si>
  <si>
    <t>DUTO CORRUGADO EM PEAD (POLIETILENO DE ALTA DENSIDADE), PARA PROTEÇÃO DE CABOS SUBTERRÂNEOS DN 150 MM (6")</t>
  </si>
  <si>
    <t>ED-4155</t>
  </si>
  <si>
    <t>DUTO CORRUGADO EM PEAD (POLIETILENO DE ALTA DENSIDADE), PARA PROTEÇÃO DE CABOS SUBTERRÂNEOS DN 30 MM (1.1/4")</t>
  </si>
  <si>
    <t>ED-49295</t>
  </si>
  <si>
    <t>DUTO CORRUGADO EM PEAD (POLIETILENO DE ALTA DENSIDADE), PARA PROTEÇÃO DE CABOS SUBTERRÂNEOS DN 40 MM (1.1/2")</t>
  </si>
  <si>
    <t>ED-49296</t>
  </si>
  <si>
    <t>DUTO CORRUGADO EM PEAD (POLIETILENO DE ALTA DENSIDADE), PARA PROTEÇÃO DE CABOS SUBTERRÂNEOS DN 50 MM (2")</t>
  </si>
  <si>
    <t>ED-49297</t>
  </si>
  <si>
    <t>DUTO CORRUGADO EM PEAD (POLIETILENO DE ALTA DENSIDADE), PARA PROTEÇÃO DE CABOS SUBTERRÂNEOS DN 75 MM (3")</t>
  </si>
  <si>
    <t>ED-49413</t>
  </si>
  <si>
    <t>ELETRODUTO FLEXÍVEL CORRUGADO, PVC, ANTI-CHAMA, DN 20MM (1/2"), APLICADO EM ALVENARIA, INCLUSIVE RASGO</t>
  </si>
  <si>
    <t>ED-49414</t>
  </si>
  <si>
    <t>ELETRODUTO FLEXÍVEL CORRUGADO, PVC, ANTI-CHAMA, DN 25MM (3/4"), APLICADO EM ALVENARIA, INCLUSIVE RASGO</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</si>
  <si>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</si>
  <si>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</si>
  <si>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</si>
  <si>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</si>
  <si>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</si>
  <si>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</si>
  <si>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</si>
  <si>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</si>
  <si>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</si>
  <si>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</si>
  <si>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</si>
  <si>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</si>
  <si>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ED-49316</t>
  </si>
  <si>
    <t>ELETRODUTO DE AÇO GALVANIZADO LEVE, INCLUSIVE CONEXÕES, SUPORTES E FIXAÇÃO DN 15 (1/2")</t>
  </si>
  <si>
    <t>ED-49317</t>
  </si>
  <si>
    <t>ELETRODUTO DE AÇO GALVANIZADO LEVE, INCLUSIVE CONEXÕES, SUPORTES E FIXAÇÃO DN 20 (3/4")</t>
  </si>
  <si>
    <t>ED-49318</t>
  </si>
  <si>
    <t>ELETRODUTO DE AÇO GALVANIZADO LEVE, INCLUSIVE CONEXÕES, SUPORTES E FIXAÇÃO DN 25 (1")</t>
  </si>
  <si>
    <t>ED-49324</t>
  </si>
  <si>
    <t>ELETRODUTO DE AÇO GALVANIZADO MÉDIO, INCLUSIVE CONEXÕES, SUPORTES E FIXAÇÃO DN 100 (4")</t>
  </si>
  <si>
    <t>ED-49319</t>
  </si>
  <si>
    <t>ELETRODUTO DE AÇO GALVANIZADO MÉDIO, INCLUSIVE CONEXÕES, SUPORTES E FIXAÇÃO DN 32 (1.1/4")</t>
  </si>
  <si>
    <t>ED-49320</t>
  </si>
  <si>
    <t>ELETRODUTO DE AÇO GALVANIZADO MÉDIO, INCLUSIVE CONEXÕES, SUPORTES E FIXAÇÃO DN 40 (1.1/2")</t>
  </si>
  <si>
    <t>ED-49321</t>
  </si>
  <si>
    <t>ELETRODUTO DE AÇO GALVANIZADO MÉDIO, INCLUSIVE CONEXÕES, SUPORTES E FIXAÇÃO DN 50 (2")</t>
  </si>
  <si>
    <t>ED-49322</t>
  </si>
  <si>
    <t>ELETRODUTO DE AÇO GALVANIZADO MÉDIO, INCLUSIVE CONEXÕES, SUPORTES E FIXAÇÃO DN 65 (2.1/2")</t>
  </si>
  <si>
    <t>ED-49323</t>
  </si>
  <si>
    <t>ELETRODUTO DE AÇO GALVANIZADO MÉDIO, INCLUSIVE CONEXÕES, SUPORTES E FIXAÇÃO DN 80 (3")</t>
  </si>
  <si>
    <t>ED-49333</t>
  </si>
  <si>
    <t>ELETRODUTO DE AÇO GALVANIZADO PESADO, INCLUSIVE CONEXÕES, SUPORTES E FIXAÇÃO DN 100 (4")</t>
  </si>
  <si>
    <t>ED-49325</t>
  </si>
  <si>
    <t>ELETRODUTO DE AÇO GALVANIZADO PESADO, INCLUSIVE CONEXÕES, SUPORTES E FIXAÇÃO DN 15 (1/2")</t>
  </si>
  <si>
    <t>ED-49326</t>
  </si>
  <si>
    <t>ELETRODUTO DE AÇO GALVANIZADO PESADO, INCLUSIVE CONEXÕES, SUPORTES E FIXAÇÃO DN 20 (3/4")</t>
  </si>
  <si>
    <t>ED-49327</t>
  </si>
  <si>
    <t>ELETRODUTO DE AÇO GALVANIZADO PESADO, INCLUSIVE CONEXÕES, SUPORTES E FIXAÇÃO DN 25 (1")</t>
  </si>
  <si>
    <t>ED-49328</t>
  </si>
  <si>
    <t>ELETRODUTO DE AÇO GALVANIZADO PESADO, INCLUSIVE CONEXÕES, SUPORTES E FIXAÇÃO DN 32 (1.1/4")</t>
  </si>
  <si>
    <t>ED-49329</t>
  </si>
  <si>
    <t>ELETRODUTO DE AÇO GALVANIZADO PESADO, INCLUSIVE CONEXÕES, SUPORTES E FIXAÇÃO DN 40 (1.1/2")</t>
  </si>
  <si>
    <t>ED-49330</t>
  </si>
  <si>
    <t>ELETRODUTO DE AÇO GALVANIZADO PESADO, INCLUSIVE CONEXÕES, SUPORTES E FIXAÇÃO DN 50 (2")</t>
  </si>
  <si>
    <t>ED-49331</t>
  </si>
  <si>
    <t>ELETRODUTO DE AÇO GALVANIZADO PESADO, INCLUSIVE CONEXÕES, SUPORTES E FIXAÇÃO DN 65 (2.1/2")</t>
  </si>
  <si>
    <t>ED-49332</t>
  </si>
  <si>
    <t>ELETRODUTO DE AÇO GALVANIZADO PESADO, INCLUSIVE CONEXÕES, SUPORTES E FIXAÇÃO DN 80 (3")</t>
  </si>
  <si>
    <t>ED-49315</t>
  </si>
  <si>
    <t>ELETRODUTO DE PVC RÍGIDO ROSCÁVEL, DN 100 MM (4"), INCLUSIVE CONEXÕES, SUPORTES E FIXAÇÃO</t>
  </si>
  <si>
    <t>ED-49307</t>
  </si>
  <si>
    <t>ELETRODUTO DE PVC RÍGIDO ROSCÁVEL, DN 16 MM (1/2"), INCLUSIVE CONEXÕES, SUPORTES E FIXAÇÃO</t>
  </si>
  <si>
    <t>ED-49308</t>
  </si>
  <si>
    <t>ELETRODUTO DE PVC RÍGIDO ROSCÁVEL, DN 20 MM (3/4"), INCLUSIVE CONEXÕES, SUPORTES E FIXAÇÃO</t>
  </si>
  <si>
    <t>ED-49309</t>
  </si>
  <si>
    <t>ELETRODUTO DE PVC RÍGIDO ROSCÁVEL, DN 25 MM (1"), INCLUSIVE CONEXÕES, SUPORTES E FIXAÇÃO</t>
  </si>
  <si>
    <t>ED-49310</t>
  </si>
  <si>
    <t>ELETRODUTO DE PVC RÍGIDO ROSCÁVEL, DN 32 MM (1.1/4"), INCLUSIVE CONEXÕES, SUPORTES E FIXAÇÃO</t>
  </si>
  <si>
    <t>ED-49311</t>
  </si>
  <si>
    <t>ELETRODUTO DE PVC RÍGIDO ROSCÁVEL, DN 40 MM (1.1/2"), INCLUSIVE CONEXÕES, SUPORTES E FIXAÇÃO</t>
  </si>
  <si>
    <t>ED-49312</t>
  </si>
  <si>
    <t>ELETRODUTO DE PVC RÍGIDO ROSCÁVEL, DN 50 MM (2"), INCLUSIVE CONEXÕES, SUPORTES E FIXAÇÃO</t>
  </si>
  <si>
    <t>ED-49313</t>
  </si>
  <si>
    <t>ELETRODUTO DE PVC RÍGIDO ROSCÁVEL, DN 60 MM (2.1/2"), INCLUSIVE CONEXÕES, SUPORTES E FIXAÇÃO</t>
  </si>
  <si>
    <t>ED-49314</t>
  </si>
  <si>
    <t>ELETRODUTO DE PVC RÍGIDO ROSCÁVEL, DN 75 MM (3"), INCLUSIVE CONEXÕES, SUPORTES E FIXAÇÃO</t>
  </si>
  <si>
    <t>ENTRADA DE ENERGIA</t>
  </si>
  <si>
    <t>ED-49440</t>
  </si>
  <si>
    <t>ED-49443</t>
  </si>
  <si>
    <t>ED-49334</t>
  </si>
  <si>
    <t>ENVELOPE DE CONCRETO PARA PROTEÇÃO DE TUBOS DE PVC ENTERRADO - CONCRETO TIPO A FCK = 13,5 MPA</t>
  </si>
  <si>
    <t>ED-49172</t>
  </si>
  <si>
    <t>CAIXA ALVENARIA 70 X 70 X 50 CM PARA REFLETOR, COM GRADE, TIPO 1, INCLUSIVE ESCAVAÇÃO, REATERRO E BOTA-FORA</t>
  </si>
  <si>
    <t>ED-49173</t>
  </si>
  <si>
    <t>CAIXA ALVENARIA 90 X 90 X 65 CM PARA REFLETOR, COM GRADE, TIPO 2, INCLUSIVE ESCAVAÇÃO, REATERRO E BOTA-FORA</t>
  </si>
  <si>
    <t>ED-49497</t>
  </si>
  <si>
    <t>POSTE TELECÔNICO RETO, H = 9,00 M EM AÇO GALVANIZADO , (LIVRE)</t>
  </si>
  <si>
    <t>ED-49523</t>
  </si>
  <si>
    <t>ED-49524</t>
  </si>
  <si>
    <t>ED-49058</t>
  </si>
  <si>
    <t>ED-49057</t>
  </si>
  <si>
    <t>CAMPAINHA DE SOBREPOR (SINCRONSOM 117)</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</si>
  <si>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</si>
  <si>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</si>
  <si>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</si>
  <si>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</si>
  <si>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</si>
  <si>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</si>
  <si>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</si>
  <si>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</si>
  <si>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</si>
  <si>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</si>
  <si>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</si>
  <si>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</si>
  <si>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</si>
  <si>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</si>
  <si>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</si>
  <si>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</si>
  <si>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</si>
  <si>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</si>
  <si>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</si>
  <si>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</si>
  <si>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</si>
  <si>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</si>
  <si>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</si>
  <si>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</si>
  <si>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</si>
  <si>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</si>
  <si>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</si>
  <si>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</si>
  <si>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</si>
  <si>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</si>
  <si>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</si>
  <si>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</si>
  <si>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</si>
  <si>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</si>
  <si>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</si>
  <si>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</si>
  <si>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</si>
  <si>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</si>
  <si>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</si>
  <si>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</si>
  <si>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</si>
  <si>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</si>
  <si>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</si>
  <si>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</si>
  <si>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</si>
  <si>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</si>
  <si>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</si>
  <si>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</si>
  <si>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ED-15795</t>
  </si>
  <si>
    <t>CONJUNTO DE DUAS (2) TOMADAS TELEFÔNICAS (CONECTOR RJ11),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</si>
  <si>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</si>
  <si>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</si>
  <si>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</si>
  <si>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</si>
  <si>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</si>
  <si>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</si>
  <si>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</si>
  <si>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</si>
  <si>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</si>
  <si>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</si>
  <si>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</si>
  <si>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</si>
  <si>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</si>
  <si>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</si>
  <si>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</si>
  <si>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</si>
  <si>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</si>
  <si>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</si>
  <si>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</si>
  <si>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</si>
  <si>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</si>
  <si>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</si>
  <si>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</si>
  <si>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</si>
  <si>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</si>
  <si>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</si>
  <si>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</si>
  <si>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</si>
  <si>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</si>
  <si>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</si>
  <si>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</si>
  <si>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</si>
  <si>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</si>
  <si>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</si>
  <si>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</si>
  <si>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ED-15768</t>
  </si>
  <si>
    <t>ED-15778</t>
  </si>
  <si>
    <t>ED-15780</t>
  </si>
  <si>
    <t>ED-15777</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</si>
  <si>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</si>
  <si>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</si>
  <si>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</si>
  <si>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</si>
  <si>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</si>
  <si>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</si>
  <si>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</si>
  <si>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</si>
  <si>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</si>
  <si>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</si>
  <si>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ED-15752</t>
  </si>
  <si>
    <t>CONJUNTO DE UMA (1) TOMADA DE DADOS (CONECTOR RJ45 CAT.6E),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</si>
  <si>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</si>
  <si>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</si>
  <si>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</si>
  <si>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</si>
  <si>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</si>
  <si>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</si>
  <si>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</si>
  <si>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</si>
  <si>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</si>
  <si>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</si>
  <si>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</si>
  <si>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</si>
  <si>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</si>
  <si>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</si>
  <si>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</si>
  <si>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</si>
  <si>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</si>
  <si>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</si>
  <si>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ED-15754</t>
  </si>
  <si>
    <t>CONJUNTO DE UMA (1) TOMADA USB (CONECTOR USB TIPO A), CORRENTE 1A, TENSÃO 5V, (1A-5V), COM PLACA 4"X2" DE UM (1) POSTO, INCLUSIVE FORNECIMENTO, INSTALAÇÃO, SUPORTE, MÓDULO E PLACA</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</si>
  <si>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</si>
  <si>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</si>
  <si>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</si>
  <si>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</si>
  <si>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</si>
  <si>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</si>
  <si>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</si>
  <si>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</si>
  <si>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</si>
  <si>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CONJUNTO PARA CONDULETE DE 1" (25MM) COM UMA (1) TOMADA PADRÃO, TRÊS (3) POLOS, CORRENTE 10A, TENSÃO 250V, (2P+T/10A-250V) E PLACA DE UM (1) POSTO, INCLUSIVE FORNECIMENTO, INSTALAÇÃO, SUPORTE, MÓDULO E PLACA, EXCLUSIVE CONDULETE</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</si>
  <si>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</si>
  <si>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</si>
  <si>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</si>
  <si>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</si>
  <si>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ED-49115</t>
  </si>
  <si>
    <t>CONJUNTO PARA CONDULETE DE 3/4" (20MM) COM UM (1) INTERRUPTOR PARALELO, CORRENTE 10A, TENSÃO 250V, (10A-250V) E PLACA DE UM (1) POSTO, INCLUSIVE FORNECIMENTO, INSTALAÇÃO, SUPORTE, MÓDULO E PLACA, EXCLUSIVE CONDULETE</t>
  </si>
  <si>
    <t>ED-49114</t>
  </si>
  <si>
    <t>CONJUNTO PARA CONDULETE DE 3/4" (20MM) COM UM (1) INTERRUPTOR SIMPLES, CORRENTE 10A, TENSÃO 250V, (10A-250V) E PLACA DE UM (1) POSTO, INCLUSIVE FORNECIMENTO, INSTALAÇÃO, SUPORTE, MÓDULO E PLACA, EXCLUSIVE CONDULETE</t>
  </si>
  <si>
    <t>ED-49119</t>
  </si>
  <si>
    <t>CONJUNTO PARA CONDULETE DE 3/4" (20MM) COM UMA (1) TOMADA DE DADOS OU TELEFONIA (CONECTOR RJ45 CAT.6E OU RJ11) E PLACA DE UM (1) POSTO, INCLUSIVE FORNECIMENTO, INSTALAÇÃO, SUPORTE, MÓDULO E PLACA, EXCLUSIVE CONDULETE</t>
  </si>
  <si>
    <t>ED-49116</t>
  </si>
  <si>
    <t>CONJUNTO PARA CONDULETE DE 3/4" (20MM) COM UMA (1) TOMADA PADRÃO, TRÊS (3) POLOS, CORRENTE 10A, TENSÃO 250V, (2P+T/10A-250V) E PLACA DE UM (1) POSTO,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</si>
  <si>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</si>
  <si>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</si>
  <si>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</si>
  <si>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</si>
  <si>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</si>
  <si>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</si>
  <si>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</si>
  <si>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</si>
  <si>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</si>
  <si>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</si>
  <si>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</si>
  <si>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</si>
  <si>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</si>
  <si>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</si>
  <si>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</si>
  <si>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</si>
  <si>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</si>
  <si>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</si>
  <si>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</si>
  <si>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</si>
  <si>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</si>
  <si>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</si>
  <si>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</si>
  <si>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</si>
  <si>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</si>
  <si>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</si>
  <si>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</si>
  <si>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</si>
  <si>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</si>
  <si>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</si>
  <si>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</si>
  <si>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ED-49483</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</si>
  <si>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</si>
  <si>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</si>
  <si>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</si>
  <si>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</si>
  <si>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</si>
  <si>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</si>
  <si>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</si>
  <si>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</si>
  <si>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</si>
  <si>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</si>
  <si>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</si>
  <si>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</si>
  <si>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</si>
  <si>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</si>
  <si>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</si>
  <si>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</si>
  <si>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</si>
  <si>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</si>
  <si>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</si>
  <si>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</si>
  <si>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ED-49371</t>
  </si>
  <si>
    <t>LÂMPADA COMPACTADA ELETRÔNICA FLUORESCENTE, BASE E27, POTÊNCIA 11W, TENSÃO 110-127V, FORNECIMENTO E INSTALAÇÃO, EXCLUSIVE LUMINÁRIA</t>
  </si>
  <si>
    <t>ED-49372</t>
  </si>
  <si>
    <t>LÂMPADA COMPACTADA ELETRÔNICA FLUORESCENTE, BASE E27, POTÊNCIA 15W, TENSÃO 110-127V, FORNECIMENTO E INSTALAÇÃO, EXCLUSIVE LUMINÁRIA</t>
  </si>
  <si>
    <t>ED-49373</t>
  </si>
  <si>
    <t>LÂMPADA COMPACTADA ELETRÔNICA FLUORESCENTE, BASE E27, POTÊNCIA 20W, TENSÃO 110-127V, FORNECIMENTO E INSTALAÇÃO, EXCLUSIVE LUMINÁRIA</t>
  </si>
  <si>
    <t>ED-49374</t>
  </si>
  <si>
    <t>LÂMPADA COMPACTADA ELETRÔNICA FLUORESCENTE, BASE E27, POTÊNCIA 23W, TENSÃO 110-127V, FORNECIMENTO E INSTALAÇÃO, EXCLUSIVE LUMINÁRIA</t>
  </si>
  <si>
    <t>ED-49370</t>
  </si>
  <si>
    <t>LÂMPADA COMPACTADA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</si>
  <si>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</si>
  <si>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</si>
  <si>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</si>
  <si>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</si>
  <si>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</si>
  <si>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</si>
  <si>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</si>
  <si>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LÂMPADA MISTA DE 160W/220V</t>
  </si>
  <si>
    <t>ED-49375</t>
  </si>
  <si>
    <t>LÂMPADA TUBULAR FLUORESCENTE, BASE G13, POTÊNCIA 16W, FORNECIMENTO E INSTALAÇÃO, EXCLUSIVE REATOR E LUMINÁRIA</t>
  </si>
  <si>
    <t>ED-49377</t>
  </si>
  <si>
    <t>ED-49376</t>
  </si>
  <si>
    <t>LÂMPADA TUBULAR FLUORESCENTE, BASE G13, POTÊNCIA 32W, FORNECIMENTO E INSTALAÇÃO, EXCLUSIVE REATOR E LUMINÁRIA</t>
  </si>
  <si>
    <t>ED-49378</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</si>
  <si>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</si>
  <si>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</si>
  <si>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</si>
  <si>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</si>
  <si>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</si>
  <si>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</si>
  <si>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</si>
  <si>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</si>
  <si>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RECEPTÁCULO DE PORCELANA PARA LÂMPADA COM ROSCA E-27, FORNECIMENTO E INSTALAÇÃO</t>
  </si>
  <si>
    <t>ED-13345</t>
  </si>
  <si>
    <t>LUMINÁRIA ARANDELA TIPO MEIA-LUA COMPLETA, DIÂMETRO 25 CM, PARA UMA (1) LÂMPADA LED, POTÊNCIA 15W, BULBO A65, FORNECIMENTO E INSTALAÇÃO, INCLUSIVE BASE E LÂMPADA</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</si>
  <si>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</si>
  <si>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</si>
  <si>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</si>
  <si>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</si>
  <si>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</si>
  <si>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</si>
  <si>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</si>
  <si>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LUMINÁRIA ARANDELA TIPO TARTARUGA BLINDADA COMPLETA, PARA UMA (1) LÂMPADA FLUORESCENTE COMPACTA 20W, FORNECIMENTO E INSTALAÇÃO, INCLUSIVE BASE E LÂMPADA</t>
  </si>
  <si>
    <t>ED-49404</t>
  </si>
  <si>
    <t>LUMINÁRIA ARANDELA TIPO TARTARUGA BLINDADA, PARA UMA (1) LÂMPADA BASE E-27, POTÊNCIA MÁXIMA 60W, FORNECIMENTO E INSTALAÇÃO, EXCLUSIVE BASE E LÂMPADA</t>
  </si>
  <si>
    <t>ED-49403</t>
  </si>
  <si>
    <t>LUMINÁRIA ARANDELA TIPO TARTARUGA COMPLETA, PARA UMA (1) LÂMPADA FLUORESCENTE COMPACTA 20W, FORNECIMENTO E INSTALAÇÃO, INCLUSIVE BASE E LÂMPADA</t>
  </si>
  <si>
    <t>ED-49402</t>
  </si>
  <si>
    <t>LUMINÁRIA ARANDELA TIPO TARTARUGA, PARA UMA (1) LÂMPADA BASE E-27, POTÊNCIA MÁXIMA 60W, FORNECIMENTO E INSTALAÇÃO, EXCLUSIVE BASE E LÂMPADA</t>
  </si>
  <si>
    <t>ED-49387</t>
  </si>
  <si>
    <t>LUMINÁRIA COMERCIAL CHANFRADA DE SOBREPOR COMPLETA, PARA DUAS (2) LÂMPADAS TUBULARES FLUORESCENTE 2X16W-ØT8, FORNECIMENTO E INSTALAÇÃO, INCLUSIVE BASE, REATOR E LÂMPADAS</t>
  </si>
  <si>
    <t>ED-49393</t>
  </si>
  <si>
    <t>LUMINÁRIA COMERCIAL CHANFRADA DE SOBREPOR COMPLETA, PARA DUAS (2) LÂMPADAS TUBULARES FLUORESCENTE 2X32W-ØT8, FORNECIMENTO E INSTALAÇÃO, INCLUSIVE BASE, REATOR E LÂMPADAS</t>
  </si>
  <si>
    <t>ED-13338</t>
  </si>
  <si>
    <t>LUMINÁRIA COMERCIAL CHANFRADA DE SOBREPOR COMPLETA, PARA DUAS (2) LÂMPADAS TUBULARES LED 2X18W-ØT8, TEMPERATURA DA COR 6500K, FORNECIMENTO E INSTALAÇÃO, INCLUSIVE BASE E LÂMPADAS</t>
  </si>
  <si>
    <t>ED-13337</t>
  </si>
  <si>
    <t>LUMINÁRIA COMERCIAL CHANFRADA DE SOBREPOR COMPLETA, PARA DUAS (2) LÂMPADAS TUBULARES LED 2X9W-ØT8, TEMPERATURA DA COR 6500K, FORNECIMENTO E INSTALAÇÃO, INCLUSIVE BASE E LÂMPADAS</t>
  </si>
  <si>
    <t>ED-49389</t>
  </si>
  <si>
    <t>LUMINÁRIA COMERCIAL CHANFRADA DE SOBREPOR COMPLETA, PARA QUATRO (4) LÂMPADAS TUBULARES FLUORESCENTE 4X16W-ØT8, FORNECIMENTO E INSTALAÇÃO, INCLUSIVE BASE, REATOR E LÂMPADAS</t>
  </si>
  <si>
    <t>ED-49395</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</si>
  <si>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</si>
  <si>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</si>
  <si>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</si>
  <si>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</si>
  <si>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</si>
  <si>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</si>
  <si>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LUMINÁRIA COMERCIAL CHANFRADA DE SOBREPOR COMPLETA, PARA UMA (1) LÂMPADA TUBULAR FLUORESCENTE 1X16W-ØT8, FORNECIMENTO E INSTALAÇÃO, INCLUSIVE BASE, REATOR E LÂMPADA</t>
  </si>
  <si>
    <t>ED-49391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</si>
  <si>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</si>
  <si>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</si>
  <si>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</si>
  <si>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</si>
  <si>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</si>
  <si>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</si>
  <si>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LUMINÁRIA COMERCIAL CHANFRADA DE SOBREPOR, PARA DUAS (2) LÂMPADAS TUBULARES FLUORESCENTE 2X16W-ØT8 OU 2X20W-ØT10 OU LED 2X9W-ØT8, FORNECIMENTO E INSTALAÇÃO, EXCLUSIVE BASE, REATOR E LÂMPADAS</t>
  </si>
  <si>
    <t>ED-49392</t>
  </si>
  <si>
    <t>LUMINÁRIA COMERCIAL CHANFRADA DE SOBREPOR, PARA DUAS (2) LÂMPADAS TUBULARES FLUORESCENTE 2X32W-ØT8 OU 2X40W-ØT10 OU LED 2X18W-ØT8, FORNECIMENTO E INSTALAÇÃO, EXCLUSIVE BASE, REATOR E LÂMPADAS</t>
  </si>
  <si>
    <t>ED-49388</t>
  </si>
  <si>
    <t>LUMINÁRIA COMERCIAL CHANFRADA DE SOBREPOR, PARA QUATRO (4) LÂMPADAS TUBULARES FLUORESCENTE 4X16W-ØT8 OU 4X20W-ØT10 OU LED 4X9W-ØT8, FORNECIMENTO E INSTALAÇÃO, EXCLUSIVE BASE, REATOR E LÂMPADAS</t>
  </si>
  <si>
    <t>ED-49394</t>
  </si>
  <si>
    <t>LUMINÁRIA COMERCIAL CHANFRADA DE SOBREPOR, PARA QUATRO (4) LÂMPADAS TUBULARES FLUORESCENTE 4X32W-ØT8 OU 4X40W-ØT10 OU LED 4X18W-ØT8, FORNECIMENTO E INSTALAÇÃO, EXCLUSIVE BASE, REATOR E LÂMPADAS</t>
  </si>
  <si>
    <t>ED-49384</t>
  </si>
  <si>
    <t>LUMINÁRIA COMERCIAL CHANFRADA DE SOBREPOR, PARA UMA (1) LÂMPADA TUBULAR FLUORESCENTE 1X16W-ØT8 OU 1X20W-ØT10 OU LED 1X9W-ØT8, FORNECIMENTO E INSTALAÇÃO, EXCLUSIVE BASE, REATOR E LÂMPADA</t>
  </si>
  <si>
    <t>ED-49390</t>
  </si>
  <si>
    <t>LUMINÁRIA COMERCIAL CHANFRADA DE SOBREPOR, PARA UMA (1) LÂMPADA TUBULAR FLUORESCENTE 1X32W-ØT8 OU 1X40W-ØT10 OU LED 1X18W-ØT8,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</si>
  <si>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</si>
  <si>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</si>
  <si>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</si>
  <si>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</si>
  <si>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</si>
  <si>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</si>
  <si>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</si>
  <si>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LUMINÁRIA REFLETORA PARA ILUMINAÇÃO PÚBLICA COM LÂMPADA VAPOR DE MERCÚRIO, 2 REFLETORES DE 250W EM POSTE DE CONCRETO COM 9 M DE ALTURA (COMPLETA)</t>
  </si>
  <si>
    <t>ED-49410</t>
  </si>
  <si>
    <t>LUMINÁRIA REFLETORA PARA ILUMINAÇÃO PÚBLICA COM LÂMPADA VAPOR DE MERCÚRIO, 3 REFLETORES DE 400W EM POSTE DE CONCRETO COM 11 M DE ALTURA (COMPLETA)</t>
  </si>
  <si>
    <t>ED-49409</t>
  </si>
  <si>
    <t>LUMINÁRIA REFLETORA PARA ILUMINAÇÃO PÚBLICA COM LÂMPADA VAPOR DE MERCÚRIO, 6 REFLETORES DE 400W EM POSTE DE CONCRETO COM 9 M DE ALTURA (COMPLETA)</t>
  </si>
  <si>
    <t>ED-49406</t>
  </si>
  <si>
    <t>LUMINÁRIA REFLETORA PARA ILUMINAÇÃO PÚBLICA PARA LÂMPADA VAPOR DE MERCÚRIO, SÓDIO E METÁLICA, 1 PÉTALA, POSTE DE AÇO GALVANIZADO COM 10 M DE ALTURA LIVRE (COMPLETA)</t>
  </si>
  <si>
    <t>ED-49407</t>
  </si>
  <si>
    <t>LUMINÁRIA REFLETORA PARA ILUMINAÇÃO PÚBLICA PARA LÂMPADA VAPOR DE MERCÚRIO, SÓDIO E METÁLICA, 2 PÉTALAS, POSTE DE AÇO GALVANIZADO COM 10 M DE ALTURA LIVRE (COMPLETA)</t>
  </si>
  <si>
    <t>ED-49401</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</si>
  <si>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</si>
  <si>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</si>
  <si>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</si>
  <si>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</si>
  <si>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</si>
  <si>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</si>
  <si>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LUMINÁRIA TIPO DROPS COM BASE SUPORTE GALVANIZADA E GLOBO LEITOSO, PARA UMA (1) LÂMPADA BASE E-27, FORNECIMENTO E INSTALAÇÃO, EXCLUSIVE BASE E LÂMPADA</t>
  </si>
  <si>
    <t>ED-49496</t>
  </si>
  <si>
    <t>PROJETOR EXTERNO PARA LÂMPADA A VAPOR DE MERCÚRIO , DE IODETO METÁLICO OU DE SÓDIO, COM ÂNGULO REGULÁVEL, COM ALOJAMENTO PARA REATOR, COMPLETO</t>
  </si>
  <si>
    <t>ED-17951</t>
  </si>
  <si>
    <t>ELETRODUTO FLEXÍVEL CORRUGADO, PVC, ANTI-CHAMA, DN 20MM (1/2"), APLICADO EM ALVENARIA, EXCLUSIVE RASGO</t>
  </si>
  <si>
    <t>ED-17952</t>
  </si>
  <si>
    <t>ELETRODUTO FLEXÍVEL CORRUGADO, PVC, ANTI-CHAMA, DN 25MM (3/4"), APLICADO EM ALVENARIA, EXCLUSIVE RASGO</t>
  </si>
  <si>
    <t>ED-17953</t>
  </si>
  <si>
    <t>ELETRODUTO FLEXÍVEL CORRUGADO, PVC, ANTI-CHAMA, DN 32MM (1"), APLICADO EM ALVENARIA, EXCLUSIVE RASGO</t>
  </si>
  <si>
    <t>ED-49415</t>
  </si>
  <si>
    <t>ELETRODUTO FLEXÍVEL CORRUGADO, PVC, ANTI-CHAMA, DN 32MM (1"), APLICADO EM ALVENARIA, INCLUSIVE RASGO</t>
  </si>
  <si>
    <t>PERFILADO LISO E PERFURADO</t>
  </si>
  <si>
    <t>ED-49463</t>
  </si>
  <si>
    <t>ED-49464</t>
  </si>
  <si>
    <t>ED-49465</t>
  </si>
  <si>
    <t>ED-49466</t>
  </si>
  <si>
    <t>ED-49467</t>
  </si>
  <si>
    <t>ED-49446</t>
  </si>
  <si>
    <t>ED-49447</t>
  </si>
  <si>
    <t>ED-49448</t>
  </si>
  <si>
    <t>ED-49451</t>
  </si>
  <si>
    <t>ED-49450</t>
  </si>
  <si>
    <t>ED-49457</t>
  </si>
  <si>
    <t>ED-49458</t>
  </si>
  <si>
    <t>QUADRO DE COMANDO</t>
  </si>
  <si>
    <t>ED-49507</t>
  </si>
  <si>
    <t>QUADRO DE COMANDO PARA BOMBA P = 0,5 CV, RECALQUE</t>
  </si>
  <si>
    <t>ED-49509</t>
  </si>
  <si>
    <t>QUADRO DE COMANDO PARA BOMBA P = 1,5 CV, RECALQUE</t>
  </si>
  <si>
    <t>ED-49510</t>
  </si>
  <si>
    <t>QUADRO DE COMANDO PARA BOMBA P = 2,0 CV, RECALQUE</t>
  </si>
  <si>
    <t>ED-49511</t>
  </si>
  <si>
    <t>QUADRO DE COMANDO PARA BOMBA P = 2,5 CV, RECALQUE</t>
  </si>
  <si>
    <t>ED-49512</t>
  </si>
  <si>
    <t>QUADRO DE COMANDO PARA BOMBA P = 3,0 CV, RECALQUE</t>
  </si>
  <si>
    <t>QUADRO DE DISTRIBUIÇÃO</t>
  </si>
  <si>
    <t>ED-49508</t>
  </si>
  <si>
    <t>QUADRO DE COMANDO PARA BOMBA P = 1,0 CV, RECALQUE</t>
  </si>
  <si>
    <t>ED-49506</t>
  </si>
  <si>
    <t>QUADRO DE DISTRIBUIÇÃO DE LUZ EM PVC DE EMBUTIR, ATÉ 16 DIVISÕES MODULARES, DIMENSÕES EXTERNAS 260 X 310 X 85 MM</t>
  </si>
  <si>
    <t>ED-49505</t>
  </si>
  <si>
    <t>QUADRO DE DISTRIBUIÇÃO DE LUZ EM PVC DE EMBUTIR, ATÉ 8 DIVISÕES MODULARES, DIMENSÕES EXTERNAS 160 X 240 X 89 MM</t>
  </si>
  <si>
    <t>ED-49499</t>
  </si>
  <si>
    <t>QUADRO DE DISTRIBUIÇÃO PARA 12 MÓDULOS COM BARRAMENTO E CHAVE</t>
  </si>
  <si>
    <t>ED-49500</t>
  </si>
  <si>
    <t>QUADRO DE DISTRIBUIÇÃO PARA 20 MÓDULOS COM BARRAMENTO 100 A</t>
  </si>
  <si>
    <t>ED-49501</t>
  </si>
  <si>
    <t>QUADRO DE DISTRIBUIÇÃO PARA 24 MÓDULOS COM BARRAMENTO 100 A</t>
  </si>
  <si>
    <t>ED-49502</t>
  </si>
  <si>
    <t>QUADRO DE DISTRIBUIÇÃO PARA 36 MÓDULOS COM BARRAMENTO 100 A</t>
  </si>
  <si>
    <t>ED-49503</t>
  </si>
  <si>
    <t>QUADRO DE DISTRIBUIÇÃO PARA 42 MÓDULOS COM BARRAMENTO 100 A</t>
  </si>
  <si>
    <t>ED-49504</t>
  </si>
  <si>
    <t>QUADRO DE DISTRIBUIÇÃO PARA 50 MÓDULOS COM BARRAMENTO 100 A</t>
  </si>
  <si>
    <t>ED-49498</t>
  </si>
  <si>
    <t>QUADRO DE DISTRIBUIÇÃO PARA 8 MÓDULOS COM BARRAMENTO E CHAVE</t>
  </si>
  <si>
    <t>REATOR ELETRÔNICO</t>
  </si>
  <si>
    <t>ED-49514</t>
  </si>
  <si>
    <t>REATOR ELETRÔNICO, ALTO FATOR DE POTÊNCIA (A.F.P), PARTIDA RÁPIDA, PARA DUAS (2) LÂMPADAS TUBULARES, POTÊNCIA 16W, FORNECIMENTO E INSTALAÇÃO</t>
  </si>
  <si>
    <t>ED-49518</t>
  </si>
  <si>
    <t>REATOR ELETRÔNICO, ALTO FATOR DE POTÊNCIA (A.F.P), PARTIDA RÁPIDA, PARA DUAS (2) LÂMPADAS TUBULARES, POTÊNCIA 20W, FORNECIMENTO E INSTALAÇÃO</t>
  </si>
  <si>
    <t>ED-49516</t>
  </si>
  <si>
    <t>REATOR ELETRÔNICO, ALTO FATOR DE POTÊNCIA (A.F.P), PARTIDA RÁPIDA, PARA DUAS (2) LÂMPADAS TUBULARES, POTÊNCIA 32W, FORNECIMENTO E INSTALAÇÃO</t>
  </si>
  <si>
    <t>ED-49520</t>
  </si>
  <si>
    <t>REATOR ELETRÔNICO, ALTO FATOR DE POTÊNCIA (A.F.P), PARTIDA RÁPIDA, PARA DUAS (2) LÂMPADAS TUBULARES, POTÊNCIA 40W, FORNECIMENTO E INSTALAÇÃO</t>
  </si>
  <si>
    <t>ED-49513</t>
  </si>
  <si>
    <t>REATOR ELETRÔNICO, ALTO FATOR DE POTÊNCIA (A.F.P), PARTIDA RÁPIDA, PARA UMA (1) LÂMPADA TUBULAR, POTÊNCIA 16W, FORNECIMENTO E INSTALAÇÃO</t>
  </si>
  <si>
    <t>ED-49517</t>
  </si>
  <si>
    <t>REATOR ELETRÔNICO, ALTO FATOR DE POTÊNCIA (A.F.P), PARTIDA RÁPIDA, PARA UMA (1) LÂMPADA TUBULAR, POTÊNCIA 20W, FORNECIMENTO E INSTALAÇÃO</t>
  </si>
  <si>
    <t>ED-49519</t>
  </si>
  <si>
    <t>REATOR ELETRÔNICO, ALTO FATOR DE POTÊNCIA (A.F.P), PARTIDA RÁPIDA, PARA UMA (1) LÂMPADA TUBULAR, POTÊNCIA 40W, FORNECIMENTO E INSTALAÇÃO</t>
  </si>
  <si>
    <t>SIRENE</t>
  </si>
  <si>
    <t>ED-49526</t>
  </si>
  <si>
    <t>SIRENE DE ALTA POTÊNCIA, TIMBRE Ø 150MM, 100DCB</t>
  </si>
  <si>
    <t>ED-49525</t>
  </si>
  <si>
    <t>SIRENE PARA ALCANCE ATÉ 500 M REF. RT-10</t>
  </si>
  <si>
    <t>SUPRESSOR DE SURTO</t>
  </si>
  <si>
    <t>ED-49528</t>
  </si>
  <si>
    <t>SUPRESSOR DE SURTO PARA PROTEÇÃO DE CENTRAL DE TELECOMUNICAÇÕES</t>
  </si>
  <si>
    <t>ED-49527</t>
  </si>
  <si>
    <t>SUPRESSOR DE SURTO PARA PROTEÇÃO PRIMÁRIA EM QGD, ATÉ 1,5 KV - 5 KA</t>
  </si>
  <si>
    <t>VERGALHÃO DE AÇO COM ROSCA TOTAL</t>
  </si>
  <si>
    <t>ED-49461</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</si>
  <si>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</si>
  <si>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</si>
  <si>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</si>
  <si>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</si>
  <si>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ED-49541</t>
  </si>
  <si>
    <t>ENROCAMENTO COM PEDRA DE MÃO ARRUMADA, INCLUSIVE FORNECIMENTO</t>
  </si>
  <si>
    <t>ED-49540</t>
  </si>
  <si>
    <t>ENROCAMENTO COM PEDRA DE MÃO JOGADA, INCLUSIVE FORNECIMENTO</t>
  </si>
  <si>
    <t>ED-49543</t>
  </si>
  <si>
    <t>ENSAIO DE TRAÇÃO, DOBRAMENTO E VERIFICAÇÃO DE BITOLAS EM BARRAS DE AÇO ACIMA DE 1"</t>
  </si>
  <si>
    <t>ED-49542</t>
  </si>
  <si>
    <t>ENSAIO DE TRAÇÃO, DOBRAMENTO E VERIFICAÇÃO DE BITOLAS EM BARRAS DE AÇO ATÉ 1"</t>
  </si>
  <si>
    <t>ED-49545</t>
  </si>
  <si>
    <t>DETERMINAÇÃO E ANÁLISE DE RESULTADO DE RESISTÊNCIA A COMPRESSÃO DO CONCRETO MOLDADO</t>
  </si>
  <si>
    <t>ED-49556</t>
  </si>
  <si>
    <t>ENSAIO DE COMPACTACAO - AMOSTRAS NAO TRABALHADAS - ENERGIA INTERMEDIARIA - SOLOS</t>
  </si>
  <si>
    <t>ED-49557</t>
  </si>
  <si>
    <t>ENSAIO DE COMPACTACAO - AMOSTRAS NAO TRABALHADAS - ENERGIA MODIFICADA - SOLOS</t>
  </si>
  <si>
    <t>ED-49555</t>
  </si>
  <si>
    <t>ENSAIO DE COMPACTACAO - AMOSTRAS NAO TRABALHADAS - ENERGIA NORMAL - SOLOS</t>
  </si>
  <si>
    <t>ED-49558</t>
  </si>
  <si>
    <t>ENSAIO DE COMPACTACAO - AMOSTRAS TRABALHADAS - SOLOS</t>
  </si>
  <si>
    <t>ED-49544</t>
  </si>
  <si>
    <t>ENSAIO DE CONCRETO: CURA, FACEAMENTO, RUPTURA, EMISSÃO DE CERTIFICADOS - ATE 6 UNIDADES</t>
  </si>
  <si>
    <t>ED-49561</t>
  </si>
  <si>
    <t>ENSAIO DE DENSIDADE REAL - SOLOS</t>
  </si>
  <si>
    <t>ED-49567</t>
  </si>
  <si>
    <t>ENSAIO DE EXPANSIBILIDADE - SOLOS</t>
  </si>
  <si>
    <t>ED-49551</t>
  </si>
  <si>
    <t>ENSAIO DE GRANULOMETRIA POR PENEIRAMENTO - SOLOS</t>
  </si>
  <si>
    <t>ED-49552</t>
  </si>
  <si>
    <t>ENSAIO DE GRANULOMETRIA POR PENEIRAMENTO E SEDIMENTACAO - SOLOS</t>
  </si>
  <si>
    <t>ED-49553</t>
  </si>
  <si>
    <t>ENSAIO DE LIMITE DE LIQUIDEZ - SOLOS</t>
  </si>
  <si>
    <t>ED-49554</t>
  </si>
  <si>
    <t>ENSAIO DE LIMITE DE PLASTICIDADE - SOLOS</t>
  </si>
  <si>
    <t>ED-49562</t>
  </si>
  <si>
    <t>ENSAIO DE MASSA ESPECIFICA - IN SITU - EMPREGO DO OLEO - SOLOS</t>
  </si>
  <si>
    <t>ED-49560</t>
  </si>
  <si>
    <t>ENSAIO DE MASSA ESPECIFICA - IN SITU - METODO BALAO DE BORRACHA - SOLOS</t>
  </si>
  <si>
    <t>ED-49559</t>
  </si>
  <si>
    <t>ENSAIO DE MASSA ESPECIFICA - IN SITU - METODO FRASCO DE AREIA - SOLOS</t>
  </si>
  <si>
    <t>ED-49566</t>
  </si>
  <si>
    <t>ENSAIO DE RESILIENCIA - SOLOS</t>
  </si>
  <si>
    <t>ED-49546</t>
  </si>
  <si>
    <t>ENSAIO DE RESISTENCIA A COMPRESSAO SIMPLES - CONCRETO</t>
  </si>
  <si>
    <t>ED-49548</t>
  </si>
  <si>
    <t>ENSAIO DE RESISTENCIA A TRACAO NA FLEXAO DE CONCRETO</t>
  </si>
  <si>
    <t>ED-49547</t>
  </si>
  <si>
    <t>ENSAIO DE RESISTENCIA A TRACAO POR COMPRESSAO DIAMETRAL - CONCRETO</t>
  </si>
  <si>
    <t>ED-49565</t>
  </si>
  <si>
    <t>ENSAIO DE TEOR DE UMIDADE - EM LABORATORIO - SOLOS</t>
  </si>
  <si>
    <t>ED-49563</t>
  </si>
  <si>
    <t>ENSAIO DE TEOR DE UMIDADE - METODO EXPEDITO DO ALCOOL - SOLOS</t>
  </si>
  <si>
    <t>ED-49564</t>
  </si>
  <si>
    <t>ENSAIO DE TEOR DE UMIDADE - PROCESSO SPEEDY - SOLOS E AGREGADOS MIUDOS</t>
  </si>
  <si>
    <t>ED-49550</t>
  </si>
  <si>
    <t>ENSAIO DE TERRAPLENAGEM - CAMADA FINAL DO ATERRO</t>
  </si>
  <si>
    <t>ED-49549</t>
  </si>
  <si>
    <t>ENSAIOS DE TERRAPLENAGEM - CORPO DO ATERRO</t>
  </si>
  <si>
    <t>ED-49568</t>
  </si>
  <si>
    <t>PREPARACAO DE AMOSTRAS PARA ENSAIO DE CARACTERIZACAO - SOLOS</t>
  </si>
  <si>
    <t>ED-49573</t>
  </si>
  <si>
    <t>REDE DE PETECA COM MASTROS EM TUBO AÇO GALVANIZADO D = 76 MM</t>
  </si>
  <si>
    <t>ED-49572</t>
  </si>
  <si>
    <t>REDE DE VÔLEI COM MASTRO EM TUBO GALVANIZADO SEM PEDESTAL</t>
  </si>
  <si>
    <t>ED-49571</t>
  </si>
  <si>
    <t>REDE DE VÔLEI COM PEDESTAL PARA JUIZ</t>
  </si>
  <si>
    <t>ED-49574</t>
  </si>
  <si>
    <t>TABELA DE BASQUETE EM POSTE METÁLICO E SUPORTE DE PISO</t>
  </si>
  <si>
    <t>ED-49569</t>
  </si>
  <si>
    <t>TRAVE DE GOL EM TUBO GALVANIZADO PARA QUADRA, INCLUSIVE REDE E PINTURA</t>
  </si>
  <si>
    <t>ED-49570</t>
  </si>
  <si>
    <t>TRAVE DE GOL PARA CAMPO DE FUTEBOL , INCLUSIVE REDE E PINTURA</t>
  </si>
  <si>
    <t>ED-15342</t>
  </si>
  <si>
    <t>ED-49578</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</si>
  <si>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</si>
  <si>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</si>
  <si>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FORNECIMENTO E INSTALAÇÃO DE ESCADA HORIZONTAL METÁLICA PARA PARQUE INFANTIL, FIXADO COM CONCRETO NÃO ESTRUTURAL, PREPARADO EM OBRA COM BETONEIRA, COM FCK 15 MPA , INCLUSIVE ESCAVAÇÃO E TRANSPORTE COM RETIRADA DO MATERIAL ESCAVADO (EM CAÇAMBA)</t>
  </si>
  <si>
    <t>ED-49575</t>
  </si>
  <si>
    <t>ED-49580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</si>
  <si>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</si>
  <si>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</si>
  <si>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</si>
  <si>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</si>
  <si>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FORNECIMENTO E INSTALAÇÃO DE ZANGA BURRINHO METÁLICO COM DUAS PRANCHAS PARA PARQUE INFANTIL, FIXADO COM CONCRETO NÃO ESTRUTURAL, PREPARADO EM OBRA COM BETONEIRA, COM FCK 15 MPA , INCLUSIVE ESCAVAÇÃO E TRANSPORTE COM RETIRADA DO MATERIAL ESCAVADO (EM CAÇAMBA)</t>
  </si>
  <si>
    <t>ED-49582</t>
  </si>
  <si>
    <t>ED-49584</t>
  </si>
  <si>
    <t>FOLHA DE PORTA MADEIRA DE LEI PRANCHETA PARA PINTURA L &lt;= 60 CM, H &lt;= 180 CM</t>
  </si>
  <si>
    <t>ED-49585</t>
  </si>
  <si>
    <t>FOLHA DE PORTA MADEIRA DE LEI PRANCHETA PARA PINTURA 60 X 210 CM</t>
  </si>
  <si>
    <t>ED-49586</t>
  </si>
  <si>
    <t>FOLHA DE PORTA MADEIRA DE LEI PRANCHETA PARA PINTURA 70 X 210 CM</t>
  </si>
  <si>
    <t>ED-49587</t>
  </si>
  <si>
    <t>FOLHA DE PORTA MADEIRA DE LEI PRANCHETA PARA PINTURA 80 X 210 CM</t>
  </si>
  <si>
    <t>ED-49588</t>
  </si>
  <si>
    <t>FOLHA DE PORTA MADEIRA DE LEI PRANCHETA PARA PINTURA 90 X 210 CM</t>
  </si>
  <si>
    <t>ED-7066</t>
  </si>
  <si>
    <t>FORNECIMENTO DE VISOR 30X20 CM DE VIDRO EM CRISTAL INCOLOR FIXO E=4 MM COM MOLDURA DE MADEIRA, INSTALADO EM PORTA DE MADEIRA</t>
  </si>
  <si>
    <t>ED-49589</t>
  </si>
  <si>
    <t>MARCO DE MADEIRA DE LEI PARA PINTURA, L = 14 CM, 60 X 210 CM</t>
  </si>
  <si>
    <t>ED-49590</t>
  </si>
  <si>
    <t>MARCO EM MADEIRA DE LEI PARA PINTURA, L = 14 CM, 70 X 210 CM</t>
  </si>
  <si>
    <t>ED-49591</t>
  </si>
  <si>
    <t>MARCO EM MADEIRA DE LEI PARA PINTURA, L = 14 CM, 80 X 210 CM</t>
  </si>
  <si>
    <t>ED-49592</t>
  </si>
  <si>
    <t>MARCO EM MADEIRA DE LEI PARA PINTURA, L = 14 CM, 90 X 210 CM</t>
  </si>
  <si>
    <t>ED-49600</t>
  </si>
  <si>
    <t>PORTA DE ABRIR, MADEIRA DE LEI PRANCHETA PARA PINTURA COMPLETA 60 X 210 CM,COM FERRAGENS EM FERRO LATONADO</t>
  </si>
  <si>
    <t>PORTA DE ABRIR, MADEIRA DE LEI PRANCHETA PARA PINTURA COMPLETA 70 X 210 CM,COM FERRAGENS EM FERRO LATONADO</t>
  </si>
  <si>
    <t>PORTA DE ABRIR, MADEIRA DE LEI PRANCHETA PARA PINTURA COMPLETA 80 X 210 CM,COM FERRAGENS EM FERRO LATONADO</t>
  </si>
  <si>
    <t>PORTA DE ABRIR, MADEIRA DE LEI PRANCHETA PARA PINTURA COMPLETA 90 X 210 CM,COM FERRAGENS EM FERRO LATONADO</t>
  </si>
  <si>
    <t>ED-49597</t>
  </si>
  <si>
    <t>PORTA DE MADEIRA, TIPO PRANCHETA, COM MARCO FERRO "L" 1 1/4 X 1/8", TARJETA E DOBRADIÇAS - 100 X 160 CM</t>
  </si>
  <si>
    <t>ED-49594</t>
  </si>
  <si>
    <t>PORTA DE MADEIRA, TIPO PRANCHETA, COM MARCO FERRO "L" 1 1/4 X 1/8", TARJETA E DOBRADIÇAS - 55 X 180 CM</t>
  </si>
  <si>
    <t>ED-49598</t>
  </si>
  <si>
    <t>PORTA DE MADEIRA, TIPO PRANCHETA, COM MARCO FERRO "L" 1 1/4 X 1/8", TARJETA LIVRE/OCUPADO E DOBRADIÇAS - 100 X 160 CM</t>
  </si>
  <si>
    <t>ED-49593</t>
  </si>
  <si>
    <t>PORTA DE MADEIRA, TIPO PRANCHETA, COM MARCO FERRO "L" 1 1/4 X 1/8", TARJETA LIVRE/OCUPADO E DOBRADIÇAS - 55 X 160 CM</t>
  </si>
  <si>
    <t>ED-49595</t>
  </si>
  <si>
    <t>PORTA DE MADEIRA, TIPO PRANCHETA, COM MARCO FERRO "L" 1 1/4 X 1/8", TARJETA LIVRE/OCUPADO E DOBRADIÇAS - 55 X 180 CM</t>
  </si>
  <si>
    <t>ED-49596</t>
  </si>
  <si>
    <t>PORTA DE MADEIRA, TIPO PRANCHETA, COM MARCO FERRO "L" 1 1/4 X 1/8", TARJETA LIVRE/OCUPADO E DOBRADIÇAS - 60 X 165 CM</t>
  </si>
  <si>
    <t>ED-49607</t>
  </si>
  <si>
    <t>PORTA EM MADEIRA DE LEI ESPECIAL COMPLETA 60 X 210 CM, COM REVESTIMENTO EM LAMINADO MELAMÍNICO NAS DUAS FACES, INCLUSIVE FERRAGENS E MAÇANETA TIPO ALAVANCA</t>
  </si>
  <si>
    <t>ED-49606</t>
  </si>
  <si>
    <t>PORTA EM MADEIRA DE LEI ESPECIAL COMPLETA 70 X 210 CM, COM REVESTIMENTO EM LAMINADO MELAMÍNICO NAS DUAS FACES, INCLUSIVE FERRAGENS E MAÇANETA TIPO ALAVANCA</t>
  </si>
  <si>
    <t>ED-49605</t>
  </si>
  <si>
    <t>PORTA EM MADEIRA DE LEI ESPECIAL COMPLETA 80 X 210 CM, COM REVESTIMENTO EM LAMINADO MELAMÍNICO NAS DUAS FACES, INCLUSIVE FERRAGENS E MAÇANETA TIPO ALAVANCA</t>
  </si>
  <si>
    <t>ED-49604</t>
  </si>
  <si>
    <t>PORTA EM MADEIRA DE LEI ESPECIAL COMPLETA 90 X 210 CM, PARA PINTURA, PARA P.N.E., COM PROTEÇÃO INFERIOR EM LAMINADO MELAMÍNICO, INCLUSIVE FERRAGENS E MAÇANETA TIPO ALAVANCA (P2)</t>
  </si>
  <si>
    <t>ED-49599</t>
  </si>
  <si>
    <t>PORTA EM MADEIRA DE LEI REVESTIDA EM LAMINADO MELAMÍNICO, COM MARCO EM ALUMÍNIO ANODIZADO NATURAL, TARJETA LIVRE/OCUPADO E DOBRADIÇAS - 60 X 165 CM</t>
  </si>
  <si>
    <t>ED-49583</t>
  </si>
  <si>
    <t>PROTETOR DE PAREDE BATE MACA EM PVC RÍGIDO DE ALTO IMPACTO, BASE DE FIXAÇÃO, TERMINAIS DE ACABAMENTO E ADAPTADORES L = 200 MM</t>
  </si>
  <si>
    <t>ED-49611</t>
  </si>
  <si>
    <t>ED-49612</t>
  </si>
  <si>
    <t>ED-9058</t>
  </si>
  <si>
    <t>APLICAÇÃO DE CONCRETO AUTO-ADENSÁVEL EM ESTRUTURA, INCLUSIVE ESPALHAMENTO, ADENSAMENTO E ACABAMENTO</t>
  </si>
  <si>
    <t>ED-8398</t>
  </si>
  <si>
    <t>FORMA E DESFORMA DE COMPENSADO PLASTIFICADO, ESP. 12MM, REAPROVEITAMENTO (3X), EXCLUSIVE ESCORAMENTO</t>
  </si>
  <si>
    <t>ED-49647</t>
  </si>
  <si>
    <t>FORMA E DESFORMA DE COMPENSADO PLASTIFICADO, ESP. 12MM, REAPROVEITAMENTO (5X), EXCLUSIVE ESCORAMENTO</t>
  </si>
  <si>
    <t>ED-49648</t>
  </si>
  <si>
    <t>FORMA E DESFORMA DE COMPENSADO PLASTIFICADO, ESP. 14MM, REAPROVEITAMENTO (5X), EXCLUSIVE ESCORAMENTO</t>
  </si>
  <si>
    <t>ED-49644</t>
  </si>
  <si>
    <t>FORMA E DESFORMA DE COMPENSADO RESINADO, ESP. 10MM, REAPROVEITAMENTO (3X), EXCLUSIVE ESCORAMENTO</t>
  </si>
  <si>
    <t>ED-49645</t>
  </si>
  <si>
    <t>FORMA E DESFORMA DE COMPENSADO RESINADO, ESP. 12MM, REAPROVEITAMENTO (3X), EXCLUSIVE ESCORAMENTO</t>
  </si>
  <si>
    <t>ED-49646</t>
  </si>
  <si>
    <t>FORMA E DESFORMA DE COMPENSADO RESINADO, ESP. 14MM, REAPROVEITAMENTO (3X), EXCLUSIVE ESCORAMENTO</t>
  </si>
  <si>
    <t>ED-49649</t>
  </si>
  <si>
    <t>FORMA E DESFORMA DE MADEIRA PARA ESTRUTURA EM CURVA COM TÁBUA, SARRAFO E COMPENSADO RESINADO NAVAL, ESP. 6MM, REAPROVEITAMENTO (2X), EXCLUSIVE ESCORAMENTO</t>
  </si>
  <si>
    <t>ED-8457</t>
  </si>
  <si>
    <t>FORMA E DESFORMA DE MADEIRA PARA ESTRUTURA EM CURVA COM TÁBUA, SARRAFO E COMPENSADO RESINADO NAVAL, ESP. 6MM, REAPROVEITAMENTO (3X), EXCLUSIVE ESCORAMENTO</t>
  </si>
  <si>
    <t>FORMA E DESFORMA DE MADEIRA PARA ESTRUTURA EM CURVA COM TÁBUA, SARRAFO E COMPENSADO RESINADO NAVAL, ESP. 6MM, REAPROVEITAMENTO (5X), EXCLUSIVE ESCORAMENTO</t>
  </si>
  <si>
    <t>FORMA E DESFORMA DE TÁBUA E SARRAFO, REAPROVEITAMENTO (3X), EXCLUSIVE ESCORAMENTO</t>
  </si>
  <si>
    <t>ED-8471</t>
  </si>
  <si>
    <t>FORMA E DESFORMA DE TÁBUA E SARRAFO, REAPROVEITAMENTO (5X), EXCLUSIVE ESCORAMENTO</t>
  </si>
  <si>
    <t>ED-15690</t>
  </si>
  <si>
    <t>ED-49618</t>
  </si>
  <si>
    <t>FORNECIMENTO DE CONCRETO ESTRUTURAL, PREPARADO EM OBRA, COM FCK 20 MPA, INCLUSIVE LANÇAMENTO, ADENSAMENTO E ACABAMENTO</t>
  </si>
  <si>
    <t>ED-49619</t>
  </si>
  <si>
    <t>FORNECIMENTO DE CONCRETO ESTRUTURAL, PREPARADO EM OBRA, COM FCK 25 MPA, INCLUSIVE LANÇAMENTO, ADENSAMENTO E ACABAMENTO</t>
  </si>
  <si>
    <t>ED-49620</t>
  </si>
  <si>
    <t>FORNECIMENTO DE CONCRETO ESTRUTURAL, PREPARADO EM OBRA, COM FCK 30 MPA, INCLUSIVE LANÇAMENTO, ADENSAMENTO E ACABAMENTO</t>
  </si>
  <si>
    <t>ED-49621</t>
  </si>
  <si>
    <t>FORNECIMENTO DE CONCRETO ESTRUTURAL, PREPARADO EM OBRA, COM FCK 35 MPA, INCLUSIVE LANÇAMENTO, ADENSAMENTO E ACABAMENTO</t>
  </si>
  <si>
    <t>ED-49622</t>
  </si>
  <si>
    <t>FORNECIMENTO DE CONCRETO ESTRUTURAL, PREPARADO EM OBRA, COM FCK 40 MPA, INCLUSIVE LANÇAMENTO, ADENSAMENTO E ACABAMENTO</t>
  </si>
  <si>
    <t>ED-9052</t>
  </si>
  <si>
    <t>FORNECIMENTO DE CONCRETO ESTRUTURAL, USINADO BOMBEADO, AUTO-ADENSÁVEL, COM FCK 20 MPA, INCLUSIVE LANÇAMENTO E ACABAMENTO</t>
  </si>
  <si>
    <t>ED-9053</t>
  </si>
  <si>
    <t>FORNECIMENTO DE CONCRETO ESTRUTURAL, USINADO BOMBEADO, AUTO-ADENSÁVEL, COM FCK 25 MPA, INCLUSIVE LANÇAMENTO E ACABAMENTO</t>
  </si>
  <si>
    <t>ED-9054</t>
  </si>
  <si>
    <t>FORNECIMENTO DE CONCRETO ESTRUTURAL, USINADO BOMBEADO, AUTO-ADENSÁVEL, COM FCK 30 MPA, INCLUSIVE LANÇAMENTO E ACABAMENTO</t>
  </si>
  <si>
    <t>ED-9055</t>
  </si>
  <si>
    <t>FORNECIMENTO DE CONCRETO ESTRUTURAL, USINADO BOMBEADO, AUTO-ADENSÁVEL, COM FCK 35 MPA, INCLUSIVE LANÇAMENTO E ACABAMENTO</t>
  </si>
  <si>
    <t>ED-9056</t>
  </si>
  <si>
    <t>FORNECIMENTO DE CONCRETO ESTRUTURAL, USINADO BOMBEADO, AUTO-ADENSÁVEL, COM FCK 40 MPA, INCLUSIVE LANÇAMENTO E ACABAMENTO</t>
  </si>
  <si>
    <t>ED-9057</t>
  </si>
  <si>
    <t>FORNECIMENTO DE CONCRETO ESTRUTURAL, USINADO BOMBEADO, AUTO-ADENSÁVEL, COM FCK 45 MPA, INCLUSIVE LANÇAMENTO E ACABAMENTO</t>
  </si>
  <si>
    <t>ED-49637</t>
  </si>
  <si>
    <t>FORNECIMENTO DE CONCRETO ESTRUTURAL, USINADO BOMBEADO, COM FCK 20 MPA, INCLUSIVE LANÇAMENTO, ADENSAMENTO E ACABAMENTO</t>
  </si>
  <si>
    <t>FORNECIMENTO DE CONCRETO ESTRUTURAL, USINADO BOMBEADO, COM FCK 25 MPA, INCLUSIVE LANÇAMENTO, ADENSAMENTO E ACABAMENTO</t>
  </si>
  <si>
    <t>ED-49639</t>
  </si>
  <si>
    <t>FORNECIMENTO DE CONCRETO ESTRUTURAL, USINADO BOMBEADO, COM FCK 30 MPA, INCLUSIVE LANÇAMENTO, ADENSAMENTO E ACABAMENTO</t>
  </si>
  <si>
    <t>ED-49640</t>
  </si>
  <si>
    <t>FORNECIMENTO DE CONCRETO ESTRUTURAL, USINADO BOMBEADO, COM FCK 35 MPA, INCLUSIVE LANÇAMENTO, ADENSAMENTO E ACABAMENTO</t>
  </si>
  <si>
    <t>ED-49641</t>
  </si>
  <si>
    <t>FORNECIMENTO DE CONCRETO ESTRUTURAL, USINADO BOMBEADO, COM FCK 40 MPA, INCLUSIVE LANÇAMENTO, ADENSAMENTO E ACABAMENTO</t>
  </si>
  <si>
    <t>ED-49642</t>
  </si>
  <si>
    <t>FORNECIMENTO DE CONCRETO ESTRUTURAL, USINADO BOMBEADO, COM FCK 45 MPA, INCLUSIVE LANÇAMENTO, ADENSAMENTO E ACABAMENTO</t>
  </si>
  <si>
    <t>ED-49629</t>
  </si>
  <si>
    <t>FORNECIMENTO DE CONCRETO ESTRUTURAL, USINADO, COM FCK 20 MPA, INCLUSIVE LANÇAMENTO, ADENSAMENTO E ACABAMENTO</t>
  </si>
  <si>
    <t>ED-49630</t>
  </si>
  <si>
    <t>FORNECIMENTO DE CONCRETO ESTRUTURAL, USINADO, COM FCK 25 MPA, INCLUSIVE LANÇAMENTO, ADENSAMENTO E ACABAMENTO</t>
  </si>
  <si>
    <t>ED-49631</t>
  </si>
  <si>
    <t>FORNECIMENTO DE CONCRETO ESTRUTURAL, USINADO, COM FCK 30 MPA, INCLUSIVE LANÇAMENTO, ADENSAMENTO E ACABAMENTO</t>
  </si>
  <si>
    <t>ED-49632</t>
  </si>
  <si>
    <t>FORNECIMENTO DE CONCRETO ESTRUTURAL, USINADO, COM FCK 35 MPA, INCLUSIVE LANÇAMENTO, ADENSAMENTO E ACABAMENTO</t>
  </si>
  <si>
    <t>ED-49633</t>
  </si>
  <si>
    <t>FORNECIMENTO DE CONCRETO ESTRUTURAL, USINADO, COM FCK 40 MPA, INCLUSIVE LANÇAMENTO, ADENSAMENTO E ACABAMENTO</t>
  </si>
  <si>
    <t>ED-49634</t>
  </si>
  <si>
    <t>FORNECIMENTO DE CONCRETO ESTRUTURAL, USINADO, COM FCK 45 MPA, INCLUSIVE LANÇAMENTO, ADENSAMENTO E ACABAMENTO</t>
  </si>
  <si>
    <t>ED-49614</t>
  </si>
  <si>
    <t>FORNECIMENTO DE CONCRETO NÃO ESTRUTURAL, PREPARADO EM OBRA COM BETONEIRA, COM FCK 10 MPA, INCLUSIVE LANÇAMENTO, ADENSAMENTO E ACABAMENTO</t>
  </si>
  <si>
    <t>ED-49615</t>
  </si>
  <si>
    <t>FORNECIMENTO DE CONCRETO NÃO ESTRUTURAL, PREPARADO EM OBRA COM BETONEIRA, COM FCK 13,5 MPA, INCLUSIVE LANÇAMENTO, ADENSAMENTO E ACABAMENTO</t>
  </si>
  <si>
    <t>ED-49616</t>
  </si>
  <si>
    <t>FORNECIMENTO DE CONCRETO NÃO ESTRUTURAL, PREPARADO EM OBRA COM BETONEIRA, COM FCK 15 MPA, INCLUSIVE LANÇAMENTO, ADENSAMENTO E ACABAMENTO</t>
  </si>
  <si>
    <t>ED-49617</t>
  </si>
  <si>
    <t>FORNECIMENTO DE CONCRETO NÃO ESTRUTURAL, PREPARADO EM OBRA COM BETONEIRA, COM FCK 18 MPA, INCLUSIVE LANÇAMENTO, ADENSAMENTO E ACABAMENTO</t>
  </si>
  <si>
    <t>ED-49613</t>
  </si>
  <si>
    <t>FORNECIMENTO DE CONCRETO NÃO ESTRUTURAL, PREPARADO EM OBRA COM BETONEIRA, COM FCK 9 MPA, INCLUSIVE LANÇAMENTO, ADENSAMENTO E ACABAMENTO</t>
  </si>
  <si>
    <t>ED-49625</t>
  </si>
  <si>
    <t>FORNECIMENTO DE CONCRETO NÃO ESTRUTURAL, USINADO, COM FCK 10 MPA, INCLUSIVE LANÇAMENTO, ADENSAMENTO E ACABAMENTO</t>
  </si>
  <si>
    <t>ED-49627</t>
  </si>
  <si>
    <t>FORNECIMENTO DE CONCRETO NÃO ESTRUTURAL, USINADO, COM FCK 15 MPA, INCLUSIVE LANÇAMENTO, ADENSAMENTO E ACABAMENTO</t>
  </si>
  <si>
    <t>ED-49655</t>
  </si>
  <si>
    <t>ED-49660</t>
  </si>
  <si>
    <t>ESCARIFICAÇÃO MANUAL , CORTE DE CONCRETO ATÉ 3 CM DE PROFUNDIDADE</t>
  </si>
  <si>
    <t>ED-49662</t>
  </si>
  <si>
    <t>ED-49663</t>
  </si>
  <si>
    <t>ED-49661</t>
  </si>
  <si>
    <t>ED-49656</t>
  </si>
  <si>
    <t>LIXAMENTO MECANIZADO DA ARMADURA COM ESCOVA CIRCULAR</t>
  </si>
  <si>
    <t>ED-49657</t>
  </si>
  <si>
    <t>PROTEÇÃO DE ARMADURA CORROÍDA POR AÇÃO DE CLORETOS, COM TINTA DE ALTO TEOR DE ZINCO</t>
  </si>
  <si>
    <t>ED-49658</t>
  </si>
  <si>
    <t>REFORÇO ESTRUTURAL COM EMENDA POR SOLDA , PARA RECONSTITUIÇÃO DA SEÇÃO DA ARMADURA</t>
  </si>
  <si>
    <t>ED-49659</t>
  </si>
  <si>
    <t>REFORÇO ESTRUTURAL COM EMENDA POR TRANSPASSE , PARA RECONSTITUIÇÃO DA SEÇÃO DA ARMADURA</t>
  </si>
  <si>
    <t>ED-49664</t>
  </si>
  <si>
    <t>ED-49665</t>
  </si>
  <si>
    <t>ED-49691</t>
  </si>
  <si>
    <t>CIMALHA DE MADEIRA PARA FORRO DE MADEIRA</t>
  </si>
  <si>
    <t>ED-49688</t>
  </si>
  <si>
    <t>COLOCAÇÃO DE MOLDURA DE GESSO</t>
  </si>
  <si>
    <t>ED-49692</t>
  </si>
  <si>
    <t>EMPENAS DE MADEIRA (RÉGUAS)</t>
  </si>
  <si>
    <t>ED-49687</t>
  </si>
  <si>
    <t>ED-49685</t>
  </si>
  <si>
    <t>ED-49690</t>
  </si>
  <si>
    <t>FORRO DE MADEIRA DE PINUS</t>
  </si>
  <si>
    <t>ED-49689</t>
  </si>
  <si>
    <t>FORRO DE MADEIRA EM ANGELIM</t>
  </si>
  <si>
    <t>ED-52311</t>
  </si>
  <si>
    <t>MANTA ISOLANTE PARA TELHADOS</t>
  </si>
  <si>
    <t>ED-49697</t>
  </si>
  <si>
    <t>ED-49699</t>
  </si>
  <si>
    <t>ED-49700</t>
  </si>
  <si>
    <t>ED-49702</t>
  </si>
  <si>
    <t>MOLA HIDRÁULICA NORMAL</t>
  </si>
  <si>
    <t>ED-49704</t>
  </si>
  <si>
    <t>ED-49705</t>
  </si>
  <si>
    <t>ED-49773</t>
  </si>
  <si>
    <t>CORTE DE ESTACA TIPO TRILHO TR 25/32 DUPLO</t>
  </si>
  <si>
    <t>ED-49771</t>
  </si>
  <si>
    <t>CORTE DE ESTACA TIPO TRILHO TR 25/32 SIMPLES</t>
  </si>
  <si>
    <t>ED-49774</t>
  </si>
  <si>
    <t>CORTE DE ESTACA TIPO TRILHO TR 37/45/57 DUPLO</t>
  </si>
  <si>
    <t>ED-49772</t>
  </si>
  <si>
    <t>CORTE DE ESTACA TIPO TRILHO TR 37/45/57 SIMPLES</t>
  </si>
  <si>
    <t>ED-49738</t>
  </si>
  <si>
    <t>CORTE E PREPARO DE CABEÇA DE ESTACAS</t>
  </si>
  <si>
    <t>ED-49711</t>
  </si>
  <si>
    <t>CRAVAÇÃO E CONCRETAGEM ESTACA TIPO FRANKI MOLDADA "IN LOCO" 130 TON D = 520 MM</t>
  </si>
  <si>
    <t>ED-49712</t>
  </si>
  <si>
    <t>CRAVAÇÃO E CONCRETAGEM ESTACA TIPO FRANKI MOLDADA "IN LOCO" 170 TON D = 600 MM</t>
  </si>
  <si>
    <t>ED-49708</t>
  </si>
  <si>
    <t>CRAVAÇÃO E CONCRETAGEM ESTACA TIPO FRANKI MOLDADA "IN LOCO" 55 TON D = 350 MM</t>
  </si>
  <si>
    <t>ED-49709</t>
  </si>
  <si>
    <t>CRAVAÇÃO E CONCRETAGEM ESTACA TIPO FRANKI MOLDADA "IN LOCO" 70 TON D = 400 MM</t>
  </si>
  <si>
    <t>ED-49710</t>
  </si>
  <si>
    <t>CRAVAÇÃO E CONCRETAGEM ESTACA TIPO FRANKI MOLDADA "IN LOCO" 95 TON D = 450 MM</t>
  </si>
  <si>
    <t>ED-49737</t>
  </si>
  <si>
    <t>EMENDA DE ESTACA PRÉ MOLDADA ACIMA DE 95T</t>
  </si>
  <si>
    <t>ED-49735</t>
  </si>
  <si>
    <t>EMENDA DE ESTACA PRÉ-MOLDADA ATÉ 65T</t>
  </si>
  <si>
    <t>ED-49736</t>
  </si>
  <si>
    <t>EMENDA DE ESTACA PRÉ-MOLDADA DE 65T A 95T</t>
  </si>
  <si>
    <t>ED-49741</t>
  </si>
  <si>
    <t>ED-49742</t>
  </si>
  <si>
    <t>ED-49743</t>
  </si>
  <si>
    <t>ED-49777</t>
  </si>
  <si>
    <t>ESCAVAÇÃO MANUAL DE TUBULÃO A CÉU ABERTO</t>
  </si>
  <si>
    <t>ED-49721</t>
  </si>
  <si>
    <t>ESTACA PRÉ-MOLDADA DE CONCRETO ARMADO CRAVADA D = 180 MM/35T</t>
  </si>
  <si>
    <t>ED-49722</t>
  </si>
  <si>
    <t>ESTACA PRÉ-MOLDADA DE CONCRETO ARMADO CRAVADA D = 230 MM/55T</t>
  </si>
  <si>
    <t>ED-49723</t>
  </si>
  <si>
    <t>ESTACA PRÉ-MOLDADA DE CONCRETO ARMADO CRAVADA D = 260 MM/70T</t>
  </si>
  <si>
    <t>ED-49724</t>
  </si>
  <si>
    <t>ESTACA PRÉ-MOLDADA DE CONCRETO ARMADO CRAVADA D = 330 MM/90T</t>
  </si>
  <si>
    <t>ED-49725</t>
  </si>
  <si>
    <t>ESTACA PRÉ-MOLDADA DE CONCRETO ARMADO CRAVADA D = 380 MM/105T</t>
  </si>
  <si>
    <t>ED-49726</t>
  </si>
  <si>
    <t>ESTACA PRÉ-MOLDADA DE CONCRETO ARMADO CRAVADA D = 420 MM/130T</t>
  </si>
  <si>
    <t>ED-49727</t>
  </si>
  <si>
    <t>ESTACA PRÉ-MOLDADA DE CONCRETO ARMADO CRAVADA D = 500 MM/150T</t>
  </si>
  <si>
    <t>ED-49728</t>
  </si>
  <si>
    <t>ESTACA PRÉ-MOLDADA DE CONCRETO ARMADO CRAVADA 15 X 15 CM/25T</t>
  </si>
  <si>
    <t>ED-49729</t>
  </si>
  <si>
    <t>ED-49730</t>
  </si>
  <si>
    <t>ESTACA PRÉ-MOLDADA DE CONCRETO ARMADO CRAVADA 20 X 20 CM/50T</t>
  </si>
  <si>
    <t>ED-49731</t>
  </si>
  <si>
    <t>ESTACA PRÉ-MOLDADA DE CONCRETO ARMADO CRAVADA 21,5 X 21,5 CM/60T</t>
  </si>
  <si>
    <t>ED-49732</t>
  </si>
  <si>
    <t>ESTACA PRÉ-MOLDADA DE CONCRETO ARMADO CRAVADA 23 X 23 CM/70T</t>
  </si>
  <si>
    <t>ED-49733</t>
  </si>
  <si>
    <t>ESTACA PRÉ-MOLDADA DE CONCRETO ARMADO CRAVADA 25,5 X 25,5 CM/85T</t>
  </si>
  <si>
    <t>ED-49734</t>
  </si>
  <si>
    <t>ESTACA PRÉ-MOLDADA DE CONCRETO ARMADO CRAVADA 28 X 28 CM/105T</t>
  </si>
  <si>
    <t>ED-49766</t>
  </si>
  <si>
    <t>ESTACA TIPO TRILHO TR-25 DUPLO</t>
  </si>
  <si>
    <t>ED-49761</t>
  </si>
  <si>
    <t>ESTACA TIPO TRILHO TR-25 SIMPLES</t>
  </si>
  <si>
    <t>ED-49767</t>
  </si>
  <si>
    <t>ESTACA TIPO TRILHO TR-32 DUPLO</t>
  </si>
  <si>
    <t>ED-49762</t>
  </si>
  <si>
    <t>ESTACA TIPO TRILHO TR-32 SIMPLES</t>
  </si>
  <si>
    <t>ED-49768</t>
  </si>
  <si>
    <t>ESTACA TIPO TRILHO TR-37 DUPLO</t>
  </si>
  <si>
    <t>ED-49763</t>
  </si>
  <si>
    <t>ESTACA TIPO TRILHO TR-37 SIMPLES</t>
  </si>
  <si>
    <t>ED-49769</t>
  </si>
  <si>
    <t>ESTACA TIPO TRILHO TR-45 DUPLO</t>
  </si>
  <si>
    <t>ED-49764</t>
  </si>
  <si>
    <t>ESTACA TIPO TRILHO TR-45 SIMPLES</t>
  </si>
  <si>
    <t>ED-49770</t>
  </si>
  <si>
    <t>ESTACA TIPO TRILHO TR-57 DUPLO</t>
  </si>
  <si>
    <t>ED-49765</t>
  </si>
  <si>
    <t>ESTACA TIPO TRILHO TR-57 SIMPLES</t>
  </si>
  <si>
    <t>ED-49715</t>
  </si>
  <si>
    <t>ED-49716</t>
  </si>
  <si>
    <t>ED-49717</t>
  </si>
  <si>
    <t>ED-49718</t>
  </si>
  <si>
    <t>ED-49750</t>
  </si>
  <si>
    <t>MOBILIZAÇÃO E DESMOBILIZAÇÃO DE EQUIPAMENTO PARA BROCA TRADO DMT ATÉ 50 KM</t>
  </si>
  <si>
    <t>ED-49751</t>
  </si>
  <si>
    <t>MOBILIZAÇÃO E DESMOBILIZAÇÃO DE EQUIPAMENTO PARA BROCA TRADO DMT DE 50,1 A 100 KM</t>
  </si>
  <si>
    <t>ED-49719</t>
  </si>
  <si>
    <t>MOBILIZAÇÃO E DESMOBILIZAÇÃO DE EQUIPAMENTO PARA ESTACA CRAVADA DMT ATÉ 50 KM</t>
  </si>
  <si>
    <t>ED-49720</t>
  </si>
  <si>
    <t>MOBILIZAÇÃO E DESMOBILIZAÇÃO DE EQUIPAMENTO PARA ESTACA CRAVADA DMT DE 50,1 A 100 KM</t>
  </si>
  <si>
    <t>ED-49739</t>
  </si>
  <si>
    <t>MOBILIZAÇÃO E DESMOBILIZAÇÃO DE EQUIPAMENTO PARA ESTACA STRAUSS DMT ATÉ 50 KM</t>
  </si>
  <si>
    <t>ED-49740</t>
  </si>
  <si>
    <t>MOBILIZAÇÃO E DESMOBILIZAÇÃO DE EQUIPAMENTO PARA ESTACA STRAUSS DMT DE 50,1 A 100 KM</t>
  </si>
  <si>
    <t>ED-49706</t>
  </si>
  <si>
    <t>MOBILIZAÇÃO E DESMOBILIZAÇÃO DE EQUIPAMENTO PARA ESTACA TIPO FRANKI DMT ATÉ 50 KM</t>
  </si>
  <si>
    <t>ED-49707</t>
  </si>
  <si>
    <t>MOBILIZAÇÃO E DESMOBILIZAÇÃO DE EQUIPAMENTO PARA ESTACA TIPO FRANKI DMT DE 50,1 A 100 KM</t>
  </si>
  <si>
    <t>ED-49713</t>
  </si>
  <si>
    <t>MOBILIZAÇÃO E DESMOBILIZAÇÃO DE EQUIPAMENTO PARA ESTACA TIPO HÉLICE CONTÍNUA DMT ATÉ 50 KM</t>
  </si>
  <si>
    <t>ED-49714</t>
  </si>
  <si>
    <t>MOBILIZAÇÃO E DESMOBILIZAÇÃO DE EQUIPAMENTO PARA ESTACA TIPO HÉLICE CONTÍNUA DMT DE 50,1 A 100 KM</t>
  </si>
  <si>
    <t>ED-49759</t>
  </si>
  <si>
    <t>MOBILIZAÇÃO E DESMOBILIZAÇÃO DE EQUIPAMENTO PARA ESTACA TRILHO DMT ATÉ 50 KM</t>
  </si>
  <si>
    <t>ED-49760</t>
  </si>
  <si>
    <t>MOBILIZAÇÃO E DESMOBILIZAÇÃO DE EQUIPAMENTO PARA ESTACA TRILHO DMT DE 50,1 A 100 KM</t>
  </si>
  <si>
    <t>ED-49746</t>
  </si>
  <si>
    <t>PERFURAÇÃO DE ESTACA BROCA A TRADO MANUAL D = 150 MM</t>
  </si>
  <si>
    <t>ED-49747</t>
  </si>
  <si>
    <t>PERFURAÇÃO DE ESTACA BROCA A TRADO MANUAL D = 200 MM</t>
  </si>
  <si>
    <t>PERFURAÇÃO DE ESTACA BROCA A TRADO MANUAL D = 250 MM</t>
  </si>
  <si>
    <t>ED-49749</t>
  </si>
  <si>
    <t>PERFURAÇÃO DE ESTACA BROCA A TRADO MANUAL D = 300 MM</t>
  </si>
  <si>
    <t>ED-49752</t>
  </si>
  <si>
    <t>PERFURAÇÃO DE ESTACA BROCA A TRADO MECANIZADO D = 250 MM</t>
  </si>
  <si>
    <t>ED-49753</t>
  </si>
  <si>
    <t>PERFURAÇÃO DE ESTACA BROCA A TRADO MECANIZADO D = 300 MM</t>
  </si>
  <si>
    <t>ED-49754</t>
  </si>
  <si>
    <t>PERFURAÇÃO DE ESTACA BROCA A TRADO MECANIZADO D = 350 MM</t>
  </si>
  <si>
    <t>ED-49755</t>
  </si>
  <si>
    <t>PERFURAÇÃO DE ESTACA BROCA A TRADO MECANIZADO D = 400 MM</t>
  </si>
  <si>
    <t>ED-49756</t>
  </si>
  <si>
    <t>PERFURAÇÃO DE ESTACA BROCA A TRADO MECANIZADO D = 450 MM</t>
  </si>
  <si>
    <t>ED-49757</t>
  </si>
  <si>
    <t>PERFURAÇÃO DE ESTACA BROCA A TRADO MECANIZADO D = 500 MM</t>
  </si>
  <si>
    <t>ED-49780</t>
  </si>
  <si>
    <t>CONCRETO CICLÓPICO, FCK 15 MPA,  PREPARADO EM OBRA COM BETONEIRA, COM 30% DE PEDRA DE MÃO, INCLUSIVE LANÇAMENTO, ADENSAMENTO E ACABAMENTO</t>
  </si>
  <si>
    <t>ED-49779</t>
  </si>
  <si>
    <t>CONCRETO CICLÓPICO, TRAÇO 1:3:6,  PREPARADO EM OBRA COM BETONEIRA, COM 30% DE PEDRA DE MÃO, INCLUSIVE LANÇAMENTO, ADENSAMENTO E ACABAMENTO</t>
  </si>
  <si>
    <t>ED-49778</t>
  </si>
  <si>
    <t>CONCRETO CICLÓPICO, TRAÇO 1:4:8,  PREPARADO EM OBRA COM BETONEIRA, COM 30% DE PEDRA DE MÃO, INCLUSIVE LANÇAMENTO, ADENSAMENTO E ACABAMENTO</t>
  </si>
  <si>
    <t>ED-8571</t>
  </si>
  <si>
    <t>FORMA E DESFORMA DE COMPENSADO PLASTIFICADO, ESP. 12MM, REAPROVEITAMENTO (3X) (FUNDAÇÃO)</t>
  </si>
  <si>
    <t>ED-49811</t>
  </si>
  <si>
    <t>FORMA E DESFORMA DE COMPENSADO RESINADO, ESP. 12MM, REAPROVEITAMENTO (3X) (FUNDAÇÃO)</t>
  </si>
  <si>
    <t>ED-49810</t>
  </si>
  <si>
    <t>FORMA E DESFORMA DE TÁBUA E SARRAFO, REAPROVEITAMENTO (3X) (FUNDAÇÃO)</t>
  </si>
  <si>
    <t>ED-49786</t>
  </si>
  <si>
    <t>FORNECIMENTO DE CONCRETO ESTRUTURAL, PREPARADO EM OBRA COM BETONEIRA, COM FCK 20 MPA, INCLUSIVE LANÇAMENTO, ADENSAMENTO E ACABAMENTO (FUNDAÇÃO)</t>
  </si>
  <si>
    <t>ED-49787</t>
  </si>
  <si>
    <t>FORNECIMENTO DE CONCRETO ESTRUTURAL, PREPARADO EM OBRA COM BETONEIRA, COM FCK 25 MPA, INCLUSIVE LANÇAMENTO, ADENSAMENTO E ACABAMENTO (FUNDAÇÃO)</t>
  </si>
  <si>
    <t>ED-49788</t>
  </si>
  <si>
    <t>FORNECIMENTO DE CONCRETO ESTRUTURAL, PREPARADO EM OBRA COM BETONEIRA, COM FCK 30 MPA, INCLUSIVE LANÇAMENTO, ADENSAMENTO E ACABAMENTO (FUNDAÇÃO)</t>
  </si>
  <si>
    <t>ED-49789</t>
  </si>
  <si>
    <t>FORNECIMENTO DE CONCRETO ESTRUTURAL, PREPARADO EM OBRA COM BETONEIRA, COM FCK 35 MPA, INCLUSIVE LANÇAMENTO, ADENSAMENTO E ACABAMENTO (FUNDAÇÃO)</t>
  </si>
  <si>
    <t>ED-49790</t>
  </si>
  <si>
    <t>FORNECIMENTO DE CONCRETO ESTRUTURAL, PREPARADO EM OBRA COM BETONEIRA, COM FCK 40 MPA, INCLUSIVE LANÇAMENTO, ADENSAMENTO E ACABAMENTO (FUNDAÇÃO)</t>
  </si>
  <si>
    <t>ED-49804</t>
  </si>
  <si>
    <t>FORNECIMENTO DE CONCRETO ESTRUTURAL, USINADO BOMBEADO, COM FCK 20 MPA, INCLUSIVE LANÇAMENTO, ADENSAMENTO E ACABAMENTO (FUNDAÇÃO)</t>
  </si>
  <si>
    <t>ED-49809</t>
  </si>
  <si>
    <t>FORNECIMENTO DE CONCRETO ESTRUTURAL, USINADO BOMBEADO, COM FCK 20 MPA, SLUMP 20 +/- 2 (SLUMPFLOW 48 A 53 CM, COM AGREGADOS PEDRISCO E AREIA, CONSUMO MÍNIMO DE CIMENTO DE 400 KG/M3), INCLUSIVE LANÇAMENTO, ADENSAMENTO E ACABAMENTO (FUNDAÇÃO)</t>
  </si>
  <si>
    <t>ED-49805</t>
  </si>
  <si>
    <t>FORNECIMENTO DE CONCRETO ESTRUTURAL, USINADO BOMBEADO, COM FCK 25 MPA, INCLUSIVE LANÇAMENTO, ADENSAMENTO E ACABAMENTO (FUNDAÇÃO)</t>
  </si>
  <si>
    <t>ED-49806</t>
  </si>
  <si>
    <t>FORNECIMENTO DE CONCRETO ESTRUTURAL, USINADO BOMBEADO, COM FCK 30 MPA, INCLUSIVE LANÇAMENTO, ADENSAMENTO E ACABAMENTO (FUNDAÇÃO)</t>
  </si>
  <si>
    <t>ED-49807</t>
  </si>
  <si>
    <t>FORNECIMENTO DE CONCRETO ESTRUTURAL, USINADO BOMBEADO, COM FCK 35 MPA, INCLUSIVE LANÇAMENTO, ADENSAMENTO E ACABAMENTO (FUNDAÇÃO)</t>
  </si>
  <si>
    <t>ED-49808</t>
  </si>
  <si>
    <t>FORNECIMENTO DE CONCRETO ESTRUTURAL, USINADO BOMBEADO, COM FCK 40 MPA, INCLUSIVE LANÇAMENTO, ADENSAMENTO E ACABAMENTO (FUNDAÇÃO)</t>
  </si>
  <si>
    <t>ED-49797</t>
  </si>
  <si>
    <t>FORNECIMENTO DE CONCRETO ESTRUTURAL, USINADO, COM FCK 20 MPA, INCLUSIVE LANÇAMENTO, ADENSAMENTO E ACABAMENTO (FUNDAÇÃO)</t>
  </si>
  <si>
    <t>FORNECIMENTO DE CONCRETO ESTRUTURAL, USINADO, COM FCK 25 MPA, INCLUSIVE LANÇAMENTO, ADENSAMENTO E ACABAMENTO (FUNDAÇÃO)</t>
  </si>
  <si>
    <t>ED-49799</t>
  </si>
  <si>
    <t>FORNECIMENTO DE CONCRETO ESTRUTURAL, USINADO, COM FCK 30 MPA, INCLUSIVE LANÇAMENTO, ADENSAMENTO E ACABAMENTO (FUNDAÇÃO)</t>
  </si>
  <si>
    <t>ED-49800</t>
  </si>
  <si>
    <t>FORNECIMENTO DE CONCRETO ESTRUTURAL, USINADO, COM FCK 35 MPA, INCLUSIVE LANÇAMENTO, ADENSAMENTO E ACABAMENTO (FUNDAÇÃO)</t>
  </si>
  <si>
    <t>ED-49801</t>
  </si>
  <si>
    <t>FORNECIMENTO DE CONCRETO ESTRUTURAL, USINADO, COM FCK 40 MPA, INCLUSIVE LANÇAMENTO, ADENSAMENTO E ACABAMENTO (FUNDAÇÃO)</t>
  </si>
  <si>
    <t>ED-49782</t>
  </si>
  <si>
    <t>ED-49783</t>
  </si>
  <si>
    <t>FORNECIMENTO DE CONCRETO NÃO ESTRUTURAL, PREPARADO EM OBRA COM BETONEIRA, COM FCK 13,5 MPA, INCLUSIVE LANÇAMENTO, ADENSAMENTO E ACABAMENTO (FUNDAÇÃO)</t>
  </si>
  <si>
    <t>ED-49784</t>
  </si>
  <si>
    <t>FORNECIMENTO DE CONCRETO NÃO ESTRUTURAL, PREPARADO EM OBRA COM BETONEIRA, COM FCK 15 MPA, INCLUSIVE LANÇAMENTO, ADENSAMENTO E ACABAMENTO (FUNDAÇÃO)</t>
  </si>
  <si>
    <t>ED-49785</t>
  </si>
  <si>
    <t>FORNECIMENTO DE CONCRETO NÃO ESTRUTURAL, PREPARADO EM OBRA COM BETONEIRA, COM FCK 18 MPA, INCLUSIVE LANÇAMENTO, ADENSAMENTO E ACABAMENTO (FUNDAÇÃO)</t>
  </si>
  <si>
    <t>ED-49781</t>
  </si>
  <si>
    <t>FORNECIMENTO DE CONCRETO NÃO ESTRUTURAL, PREPARADO EM OBRA COM BETONEIRA, COM FCK 9 MPA, INCLUSIVE LANÇAMENTO, ADENSAMENTO E ACABAMENTO (FUNDAÇÃO)</t>
  </si>
  <si>
    <t>ED-49793</t>
  </si>
  <si>
    <t>FORNECIMENTO DE CONCRETO NÃO ESTRUTURAL, USINADO, COM FCK 10 MPA, INCLUSIVE LANÇAMENTO, ADENSAMENTO E ACABAMENTO (FUNDAÇÃO)</t>
  </si>
  <si>
    <t>ED-49795</t>
  </si>
  <si>
    <t>FORNECIMENTO DE CONCRETO NÃO ESTRUTURAL, USINADO, COM FCK 15 MPA, INCLUSIVE LANÇAMENTO, ADENSAMENTO E ACABAMENTO (FUNDAÇÃO)</t>
  </si>
  <si>
    <t>ED-49814</t>
  </si>
  <si>
    <t>LASTRO DE AREIA</t>
  </si>
  <si>
    <t>LASTRO DE BRITA 2 OU 3 APILOADO MANUALMENTE</t>
  </si>
  <si>
    <t>ED-49812</t>
  </si>
  <si>
    <t xml:space="preserve">LASTRO DE CONCRETO MAGRO, INCLUSIVE TRANSPORTE, LANÇAMENTO E ADENSAMENTO </t>
  </si>
  <si>
    <t>ED-49817</t>
  </si>
  <si>
    <t>CILINDRO DE AÇO COM GÁS GLP CAPACIDADE 45 KG</t>
  </si>
  <si>
    <t>ED-49818</t>
  </si>
  <si>
    <t>ED-49819</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</si>
  <si>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</si>
  <si>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</si>
  <si>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ED-49821</t>
  </si>
  <si>
    <t>MANGUEIRA PLÁSTICA PARA GÁS D = 3/8" X 1,50 M</t>
  </si>
  <si>
    <t>ED-49822</t>
  </si>
  <si>
    <t>ED-49823</t>
  </si>
  <si>
    <t>ED-49824</t>
  </si>
  <si>
    <t>ED-49826</t>
  </si>
  <si>
    <t>ED-49827</t>
  </si>
  <si>
    <t>ED-49830</t>
  </si>
  <si>
    <t>ED-49832</t>
  </si>
  <si>
    <t>TUBO AÇO PRETO SCH-40, D = 1/2" SEM COSTURA</t>
  </si>
  <si>
    <t>ED-49833</t>
  </si>
  <si>
    <t>TUBO AÇO PRETO SCH-40, D = 3/4" SEM COSTURA</t>
  </si>
  <si>
    <t>ED-49831</t>
  </si>
  <si>
    <t>TUBO AÇO PRETO SCH-40, D = 3/8" SEM COSTURA</t>
  </si>
  <si>
    <t>ED-49841</t>
  </si>
  <si>
    <t>ED-49842</t>
  </si>
  <si>
    <t>ED-49938</t>
  </si>
  <si>
    <t>CAIXA DE DESCARGA PLÁSTICA EXTERNA 12 LTS INSTALADA COM ACESSÓRIOS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</si>
  <si>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</si>
  <si>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</si>
  <si>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ED-49951</t>
  </si>
  <si>
    <t>MITRA PVC RÍGIDO (TERMINAL DE VENTILAÇÃO TIPO) 75 MM</t>
  </si>
  <si>
    <t>ED-49962</t>
  </si>
  <si>
    <t>RALO SEMI- HEMISFÉRICO TIPO ABACAXI D = 100 MM</t>
  </si>
  <si>
    <t>ED-49960</t>
  </si>
  <si>
    <t>RALO SEMI- HEMISFÉRICO TIPO ABACAXI D = 50 MM</t>
  </si>
  <si>
    <t>ED-49961</t>
  </si>
  <si>
    <t>RALO SEMI- HEMISFÉRICO TIPO ABACAXI D = 75 MM</t>
  </si>
  <si>
    <t>BOMBA CENTRÍFUGA DE SUCÇÃO E RECALQUE 1/2 HP D = 2"</t>
  </si>
  <si>
    <t>ED-49869</t>
  </si>
  <si>
    <t>CONJUNTO ELEVATÓRIO MOTOR-BOMBA (CENTRÍFUGA) DE 10 HP</t>
  </si>
  <si>
    <t>ED-49863</t>
  </si>
  <si>
    <t>CONJUNTO ELEVATÓRIO MOTOR-BOMBA (CENTRÍFUGA) DE 1/2 HP</t>
  </si>
  <si>
    <t>ED-49862</t>
  </si>
  <si>
    <t>CONJUNTO ELEVATÓRIO MOTOR-BOMBA (CENTRÍFUGA) DE 1/3 HP</t>
  </si>
  <si>
    <t>ED-49865</t>
  </si>
  <si>
    <t>CONJUNTO ELEVATÓRIO MOTOR-BOMBA (CENTRÍFUGA) DE 2 HP</t>
  </si>
  <si>
    <t>ED-49866</t>
  </si>
  <si>
    <t>CONJUNTO ELEVATÓRIO MOTOR-BOMBA (CENTRÍFUGA) DE 3 HP</t>
  </si>
  <si>
    <t>ED-49867</t>
  </si>
  <si>
    <t>CONJUNTO ELEVATÓRIO MOTOR-BOMBA (CENTRÍFUGA) DE 5 HP</t>
  </si>
  <si>
    <t>ED-49868</t>
  </si>
  <si>
    <t>CONJUNTO ELEVATÓRIO MOTOR-BOMBA (CENTRÍFUGA) DE 7,5 HP</t>
  </si>
  <si>
    <t>ED-49864</t>
  </si>
  <si>
    <t>CONJUNTO MOTO BOMBA 3/4" CV MONOFÁSICA, CENTRÍFUGA, 1 ESTAGIO</t>
  </si>
  <si>
    <t>ED-49861</t>
  </si>
  <si>
    <t>MOTO-BOMBA 1 CV SUCÇÃO = 1 1/2" R = 1 1/4", VM = 5M3/H, HM = 16 M</t>
  </si>
  <si>
    <t>ED-49936</t>
  </si>
  <si>
    <t>ED-49937</t>
  </si>
  <si>
    <t>ED-49934</t>
  </si>
  <si>
    <t>ED-49935</t>
  </si>
  <si>
    <t>ED-49931</t>
  </si>
  <si>
    <t>CAIXA DE DRENAGEM DE INSPEÇÃO/PASSAGEM EM ALVENARIA (100X100X50CM), REVESTIMENTO EM ARGAMASSA COM ADITIVO IMPERMEABILIZANTE, COM TAMPA EM GRELHA, INCLUSIVE ESCAVAÇÃO, REATERRO E TRANSPORTE E RETIRADA DO MATERIAL ESCAVADO (EM CAÇAMBA)</t>
  </si>
  <si>
    <t>ED-49932</t>
  </si>
  <si>
    <t>CAIXA DE DRENAGEM DE INSPEÇÃO/PASSAGEM EM ALVENARIA (100X100X80CM), REVESTIMENTO EM ARGAMASSA COM ADITIVO IMPERMEABILIZANTE, COM TAMPA EM GRELHA, INCLUSIVE ESCAVAÇÃO, REATERRO E TRANSPORTE E RETIRADA DO MATERIAL ESCAVADO (EM CAÇAMBA)</t>
  </si>
  <si>
    <t>ED-49905</t>
  </si>
  <si>
    <t>CAIXA DE DRENAGEM DE INSPEÇÃO/PASSAGEM EM ALVENARIA (30X30X30CM), REVESTIMENTO EM ARGAMASSA COM ADITIVO IMPERMEABILIZANTE, COM TAMPA EM GRELHA, INCLUSIVE ESCAVAÇÃO, REATERRO E TRANSPORTE E RETIRADA DO MATERIAL ESCAVADO (EM CAÇAMBA)</t>
  </si>
  <si>
    <t>ED-49906</t>
  </si>
  <si>
    <t>CAIXA DE DRENAGEM DE INSPEÇÃO/PASSAGEM EM ALVENARIA (30X30X40CM), REVESTIMENTO EM ARGAMASSA COM ADITIVO IMPERMEABILIZANTE, COM TAMPA EM GRELHA, INCLUSIVE ESCAVAÇÃO, REATERRO E TRANSPORTE E RETIRADA DO MATERIAL ESCAVADO (EM CAÇAMBA)</t>
  </si>
  <si>
    <t>ED-49907</t>
  </si>
  <si>
    <t>CAIXA DE DRENAGEM DE INSPEÇÃO/PASSAGEM EM ALVENARIA (30X30X60CM), REVESTIMENTO EM ARGAMASSA COM ADITIVO IMPERMEABILIZANTE, COM TAMPA EM GRELHA, INCLUSIVE ESCAVAÇÃO, REATERRO E TRANSPORTE E RETIRADA DO MATERIAL ESCAVADO (EM CAÇAMBA)</t>
  </si>
  <si>
    <t>ED-49908</t>
  </si>
  <si>
    <t>CAIXA DE DRENAGEM DE INSPEÇÃO/PASSAGEM EM ALVENARIA (40X40X40CM), REVESTIMENTO EM ARGAMASSA COM ADITIVO IMPERMEABILIZANTE, COM TAMPA EM GRELHA, INCLUSIVE ESCAVAÇÃO, REATERRO E TRANSPORTE E RETIRADA DO MATERIAL ESCAVADO (EM CAÇAMBA)</t>
  </si>
  <si>
    <t>ED-49909</t>
  </si>
  <si>
    <t>CAIXA DE DRENAGEM DE INSPEÇÃO/PASSAGEM EM ALVENARIA (40X40X60CM), REVESTIMENTO EM ARGAMASSA COM ADITIVO IMPERMEABILIZANTE, COM TAMPA EM GRELHA, INCLUSIVE ESCAVAÇÃO, REATERRO E TRANSPORTE E RETIRADA DO MATERIAL ESCAVADO (EM CAÇAMBA)</t>
  </si>
  <si>
    <t>ED-49910</t>
  </si>
  <si>
    <t>CAIXA DE DRENAGEM DE INSPEÇÃO/PASSAGEM EM ALVENARIA (40X40X80CM), REVESTIMENTO EM ARGAMASSA COM ADITIVO IMPERMEABILIZANTE, COM TAMPA EM GRELHA, INCLUSIVE ESCAVAÇÃO, REATERRO E TRANSPORTE E RETIRADA DO MATERIAL ESCAVADO (EM CAÇAMBA)</t>
  </si>
  <si>
    <t>ED-49913</t>
  </si>
  <si>
    <t>CAIXA DE DRENAGEM DE INSPEÇÃO/PASSAGEM EM ALVENARIA (50X50X100CM), REVESTIMENTO EM ARGAMASSA COM ADITIVO IMPERMEABILIZANTE, COM TAMPA EM GRELHA, INCLUSIVE ESCAVAÇÃO, REATERRO E TRANSPORTE E RETIRADA DO MATERIAL ESCAVADO (EM CAÇAMBA)</t>
  </si>
  <si>
    <t>ED-49911</t>
  </si>
  <si>
    <t>CAIXA DE DRENAGEM DE INSPEÇÃO/PASSAGEM EM ALVENARIA (50X50X40CM), REVESTIMENTO EM ARGAMASSA COM ADITIVO IMPERMEABILIZANTE, COM TAMPA EM GRELHA, INCLUSIVE ESCAVAÇÃO, REATERRO E TRANSPORTE E RETIRADA DO MATERIAL ESCAVADO (EM CAÇAMBA)</t>
  </si>
  <si>
    <t>ED-49912</t>
  </si>
  <si>
    <t>CAIXA DE DRENAGEM DE INSPEÇÃO/PASSAGEM EM ALVENARIA (50X50X60CM), REVESTIMENTO EM ARGAMASSA COM ADITIVO IMPERMEABILIZANTE, COM TAMPA EM GRELHA, INCLUSIVE ESCAVAÇÃO, REATERRO E TRANSPORTE E RETIRADA DO MATERIAL ESCAVADO (EM CAÇAMBA)</t>
  </si>
  <si>
    <t>ED-49917</t>
  </si>
  <si>
    <t>CAIXA DE DRENAGEM DE INSPEÇÃO/PASSAGEM EM ALVENARIA (60X60X100CM), REVESTIMENTO EM ARGAMASSA COM ADITIVO IMPERMEABILIZANTE, COM TAMPA EM GRELHA, INCLUSIVE ESCAVAÇÃO, REATERRO E TRANSPORTE E RETIRADA DO MATERIAL ESCAVADO (EM CAÇAMBA)</t>
  </si>
  <si>
    <t>ED-49914</t>
  </si>
  <si>
    <t>CAIXA DE DRENAGEM DE INSPEÇÃO/PASSAGEM EM ALVENARIA (60X60X40CM), REVESTIMENTO EM ARGAMASSA COM ADITIVO IMPERMEABILIZANTE, COM TAMPA EM GRELHA, INCLUSIVE ESCAVAÇÃO, REATERRO E TRANSPORTE E RETIRADA DO MATERIAL ESCAVADO (EM CAÇAMBA)</t>
  </si>
  <si>
    <t>ED-49915</t>
  </si>
  <si>
    <t>CAIXA DE DRENAGEM DE INSPEÇÃO/PASSAGEM EM ALVENARIA (60X60X60CM), REVESTIMENTO EM ARGAMASSA COM ADITIVO IMPERMEABILIZANTE, COM TAMPA EM GRELHA, INCLUSIVE ESCAVAÇÃO, REATERRO E TRANSPORTE E RETIRADA DO MATERIAL ESCAVADO (EM CAÇAMBA)</t>
  </si>
  <si>
    <t>ED-49916</t>
  </si>
  <si>
    <t>CAIXA DE DRENAGEM DE INSPEÇÃO/PASSAGEM EM ALVENARIA (60X60X80CM), REVESTIMENTO EM ARGAMASSA COM ADITIVO IMPERMEABILIZANTE, COM TAMPA EM GRELHA, INCLUSIVE ESCAVAÇÃO, REATERRO E TRANSPORTE E RETIRADA DO MATERIAL ESCAVADO (EM CAÇAMBA)</t>
  </si>
  <si>
    <t>ED-49921</t>
  </si>
  <si>
    <t>CAIXA DE DRENAGEM DE INSPEÇÃO/PASSAGEM EM ALVENARIA (70X70X110CM), REVESTIMENTO EM ARGAMASSA COM ADITIVO IMPERMEABILIZANTE, COM TAMPA EM GRELHA, INCLUSIVE ESCAVAÇÃO, REATERRO E TRANSPORTE E RETIRADA DO MATERIAL ESCAVADO (EM CAÇAMBA)</t>
  </si>
  <si>
    <t>ED-49918</t>
  </si>
  <si>
    <t>CAIXA DE DRENAGEM DE INSPEÇÃO/PASSAGEM EM ALVENARIA (70X70X40CM), REVESTIMENTO EM ARGAMASSA COM ADITIVO IMPERMEABILIZANTE, COM TAMPA EM GRELHA, INCLUSIVE ESCAVAÇÃO, REATERRO E TRANSPORTE E RETIRADA DO MATERIAL ESCAVADO (EM CAÇAMBA)</t>
  </si>
  <si>
    <t>ED-49919</t>
  </si>
  <si>
    <t>CAIXA DE DRENAGEM DE INSPEÇÃO/PASSAGEM EM ALVENARIA (70X70X60CM), REVESTIMENTO EM ARGAMASSA COM ADITIVO IMPERMEABILIZANTE, COM TAMPA EM GRELHA, INCLUSIVE ESCAVAÇÃO, REATERRO E TRANSPORTE E RETIRADA DO MATERIAL ESCAVADO (EM CAÇAMBA)</t>
  </si>
  <si>
    <t>ED-49920</t>
  </si>
  <si>
    <t>CAIXA DE DRENAGEM DE INSPEÇÃO/PASSAGEM EM ALVENARIA (70X70X80CM), REVESTIMENTO EM ARGAMASSA COM ADITIVO IMPERMEABILIZANTE, COM TAMPA EM GRELHA, INCLUSIVE ESCAVAÇÃO, REATERRO E TRANSPORTE E RETIRADA DO MATERIAL ESCAVADO (EM CAÇAMBA)</t>
  </si>
  <si>
    <t>ED-49925</t>
  </si>
  <si>
    <t>CAIXA DE DRENAGEM DE INSPEÇÃO/PASSAGEM EM ALVENARIA (80X80X100CM), REVESTIMENTO EM ARGAMASSA COM ADITIVO IMPERMEABILIZANTE, COM TAMPA EM GRELHA, INCLUSIVE ESCAVAÇÃO, REATERRO E TRANSPORTE E RETIRADA DO MATERIAL ESCAVADO (EM CAÇAMBA)</t>
  </si>
  <si>
    <t>ED-49926</t>
  </si>
  <si>
    <t>CAIXA DE DRENAGEM DE INSPEÇÃO/PASSAGEM EM ALVENARIA (80X80X140CM), REVESTIMENTO EM ARGAMASSA COM ADITIVO IMPERMEABILIZANTE, COM TAMPA EM GRELHA, INCLUSIVE ESCAVAÇÃO, REATERRO E TRANSPORTE E RETIRADA DO MATERIAL ESCAVADO (EM CAÇAMBA)</t>
  </si>
  <si>
    <t>ED-49922</t>
  </si>
  <si>
    <t>CAIXA DE DRENAGEM DE INSPEÇÃO/PASSAGEM EM ALVENARIA (80X80X40CM), REVESTIMENTO EM ARGAMASSA COM ADITIVO IMPERMEABILIZANTE, COM TAMPA EM GRELHA, INCLUSIVE ESCAVAÇÃO, REATERRO E TRANSPORTE E RETIRADA DO MATERIAL ESCAVADO (EM CAÇAMBA)</t>
  </si>
  <si>
    <t>ED-49923</t>
  </si>
  <si>
    <t>CAIXA DE DRENAGEM DE INSPEÇÃO/PASSAGEM EM ALVENARIA (80X80X60CM), REVESTIMENTO EM ARGAMASSA COM ADITIVO IMPERMEABILIZANTE, COM TAMPA EM GRELHA, INCLUSIVE ESCAVAÇÃO, REATERRO E TRANSPORTE E RETIRADA DO MATERIAL ESCAVADO (EM CAÇAMBA)</t>
  </si>
  <si>
    <t>ED-49924</t>
  </si>
  <si>
    <t>CAIXA DE DRENAGEM DE INSPEÇÃO/PASSAGEM EM ALVENARIA (80X80X80CM), REVESTIMENTO EM ARGAMASSA COM ADITIVO IMPERMEABILIZANTE, COM TAMPA EM GRELHA, INCLUSIVE ESCAVAÇÃO, REATERRO E TRANSPORTE E RETIRADA DO MATERIAL ESCAVADO (EM CAÇAMBA)</t>
  </si>
  <si>
    <t>ED-49929</t>
  </si>
  <si>
    <t>CAIXA DE DRENAGEM DE INSPEÇÃO/PASSAGEM EM ALVENARIA (90X90X100CM), REVESTIMENTO EM ARGAMASSA COM ADITIVO IMPERMEABILIZANTE, COM TAMPA EM GRELHA, INCLUSIVE ESCAVAÇÃO, REATERRO E TRANSPORTE E RETIRADA DO MATERIAL ESCAVADO (EM CAÇAMBA)</t>
  </si>
  <si>
    <t>ED-49930</t>
  </si>
  <si>
    <t>CAIXA DE DRENAGEM DE INSPEÇÃO/PASSAGEM EM ALVENARIA (90X90X140CM), REVESTIMENTO EM ARGAMASSA COM ADITIVO IMPERMEABILIZANTE, COM TAMPA EM GRELHA, INCLUSIVE ESCAVAÇÃO, REATERRO E TRANSPORTE E RETIRADA DO MATERIAL ESCAVADO (EM CAÇAMBA)</t>
  </si>
  <si>
    <t>ED-49927</t>
  </si>
  <si>
    <t>CAIXA DE DRENAGEM DE INSPEÇÃO/PASSAGEM EM ALVENARIA (90X90X60CM), REVESTIMENTO EM ARGAMASSA COM ADITIVO IMPERMEABILIZANTE, COM TAMPA EM GRELHA, INCLUSIVE ESCAVAÇÃO, REATERRO E TRANSPORTE E RETIRADA DO MATERIAL ESCAVADO (EM CAÇAMBA)</t>
  </si>
  <si>
    <t>ED-49928</t>
  </si>
  <si>
    <t>CAIXA DE DRENAGEM DE INSPEÇÃO/PASSAGEM EM ALVENARIA (90X90X80CM), REVESTIMENTO EM ARGAMASSA COM ADITIVO IMPERMEABILIZANTE, COM TAMPA EM GRELHA, INCLUSIVE ESCAVAÇÃO, REATERRO E TRANSPORTE E RETIRADA DO MATERIAL ESCAVADO (EM CAÇAMBA)</t>
  </si>
  <si>
    <t>ED-49903</t>
  </si>
  <si>
    <t>CAIXA DE ESGOTO DE INSPEÇÃO/PASSAGEM EM ALVENARIA (100X100X50CM), REVESTIMENTO EM ARGAMASSA COM ADITIVO IMPERMEABILIZANTE, COM TAMPA DE CONCRETO, INCLUSIVE ESCAVAÇÃO, REATERRO E TRANSPORTE E RETIRADA DO MATERIAL ESCAVADO (EM CAÇAMBA)</t>
  </si>
  <si>
    <t>ED-49904</t>
  </si>
  <si>
    <t>CAIXA DE ESGOTO DE INSPEÇÃO/PASSAGEM EM ALVENARIA (100X100X80CM), REVESTIMENTO EM ARGAMASSA COM ADITIVO IMPERMEABILIZANTE, COM TAMPA DE CONCRETO, INCLUSIVE ESCAVAÇÃO, REATERRO E TRANSPORTE E RETIRADA DO MATERIAL ESCAVADO (EM CAÇAMBA)</t>
  </si>
  <si>
    <t>ED-49870</t>
  </si>
  <si>
    <t>ED-49871</t>
  </si>
  <si>
    <t>ED-49872</t>
  </si>
  <si>
    <t>ED-49876</t>
  </si>
  <si>
    <t>ED-49873</t>
  </si>
  <si>
    <t>CAIXA DE ESGOTO DE INSPEÇÃO/PASSAGEM EM ALVENARIA (40X40X40CM), REVESTIMENTO EM ARGAMASSA COM ADITIVO IMPERMEABILIZANTE, COM TAMPA DE CONCRETO, INCLUSIVE ESCAVAÇÃO, REATERRO E TRANSPORTE E RETIRADA DO MATERIAL ESCAVADO (EM CAÇAMBA)</t>
  </si>
  <si>
    <t>ED-49874</t>
  </si>
  <si>
    <t>CAIXA DE ESGOTO DE INSPEÇÃO/PASSAGEM EM ALVENARIA (40X40X60CM), REVESTIMENTO EM ARGAMASSA COM ADITIVO IMPERMEABILIZANTE, COM TAMPA DE CONCRETO, INCLUSIVE ESCAVAÇÃO, REATERRO E TRANSPORTE E RETIRADA DO MATERIAL ESCAVADO (EM CAÇAMBA)</t>
  </si>
  <si>
    <t>ED-49875</t>
  </si>
  <si>
    <t>CAIXA DE ESGOTO DE INSPEÇÃO/PASSAGEM EM ALVENARIA (40X40X80CM), REVESTIMENTO EM ARGAMASSA COM ADITIVO IMPERMEABILIZANTE, COM TAMPA DE CONCRETO, INCLUSIVE ESCAVAÇÃO, REATERRO E TRANSPORTE E RETIRADA DO MATERIAL ESCAVADO (EM CAÇAMBA)</t>
  </si>
  <si>
    <t>ED-49881</t>
  </si>
  <si>
    <t>CAIXA DE ESGOTO DE INSPEÇÃO/PASSAGEM EM ALVENARIA (50X50X100CM), REVESTIMENTO EM ARGAMASSA COM ADITIVO IMPERMEABILIZANTE, COM TAMPA DE CONCRETO, INCLUSIVE ESCAVAÇÃO, REATERRO E TRANSPORTE E RETIRADA DO MATERIAL ESCAVADO (EM CAÇAMBA)</t>
  </si>
  <si>
    <t>ED-49877</t>
  </si>
  <si>
    <t>CAIXA DE ESGOTO DE INSPEÇÃO/PASSAGEM EM ALVENARIA (50X50X40CM), REVESTIMENTO EM ARGAMASSA COM ADITIVO IMPERMEABILIZANTE, COM TAMPA DE CONCRETO, INCLUSIVE ESCAVAÇÃO, REATERRO E TRANSPORTE E RETIRADA DO MATERIAL ESCAVADO (EM CAÇAMBA)</t>
  </si>
  <si>
    <t>ED-49878</t>
  </si>
  <si>
    <t>CAIXA DE ESGOTO DE INSPEÇÃO/PASSAGEM EM ALVENARIA (50X50X45CM), REVESTIMENTO EM ARGAMASSA COM ADITIVO IMPERMEABILIZANTE, COM TAMPA DE CONCRETO, INCLUSIVE ESCAVAÇÃO, REATERRO E TRANSPORTE E RETIRADA DO MATERIAL ESCAVADO (EM CAÇAMBA)</t>
  </si>
  <si>
    <t>ED-49879</t>
  </si>
  <si>
    <t>CAIXA DE ESGOTO DE INSPEÇÃO/PASSAGEM EM ALVENARIA (50X50X60CM), REVESTIMENTO EM ARGAMASSA COM ADITIVO IMPERMEABILIZANTE, COM TAMPA DE CONCRETO, INCLUSIVE ESCAVAÇÃO, REATERRO E TRANSPORTE E RETIRADA DO MATERIAL ESCAVADO (EM CAÇAMBA)</t>
  </si>
  <si>
    <t>ED-49880</t>
  </si>
  <si>
    <t>CAIXA DE ESGOTO DE INSPEÇÃO/PASSAGEM EM ALVENARIA (50X50X80CM), REVESTIMENTO EM ARGAMASSA COM ADITIVO IMPERMEABILIZANTE, COM TAMPA DE CONCRETO, INCLUSIVE ESCAVAÇÃO, REATERRO E TRANSPORTE E RETIRADA DO MATERIAL ESCAVADO (EM CAÇAMBA)</t>
  </si>
  <si>
    <t>ED-49889</t>
  </si>
  <si>
    <t>CAIXA DE ESGOTO DE INSPEÇÃO/PASSAGEM EM ALVENARIA (60X60X100CM), REVESTIMENTO EM ARGAMASSA COM ADITIVO IMPERMEABILIZANTE, COM TAMPA DE CONCRETO, INCLUSIVE ESCAVAÇÃO, REATERRO E TRANSPORTE E RETIRADA DO MATERIAL ESCAVADO (EM CAÇAMBA)</t>
  </si>
  <si>
    <t>ED-49882</t>
  </si>
  <si>
    <t>CAIXA DE ESGOTO DE INSPEÇÃO/PASSAGEM EM ALVENARIA (60X60X40CM), REVESTIMENTO EM ARGAMASSA COM ADITIVO IMPERMEABILIZANTE, COM TAMPA DE CONCRETO, INCLUSIVE ESCAVAÇÃO, REATERRO E TRANSPORTE E RETIRADA DO MATERIAL ESCAVADO (EM CAÇAMBA)</t>
  </si>
  <si>
    <t>ED-49883</t>
  </si>
  <si>
    <t>CAIXA DE ESGOTO DE INSPEÇÃO/PASSAGEM EM ALVENARIA (60X60X60CM), REVESTIMENTO EM ARGAMASSA COM ADITIVO IMPERMEABILIZANTE, COM TAMPA DE CONCRETO, INCLUSIVE ESCAVAÇÃO, REATERRO E TRANSPORTE E RETIRADA DO MATERIAL ESCAVADO (EM CAÇAMBA)</t>
  </si>
  <si>
    <t>ED-49884</t>
  </si>
  <si>
    <t>CAIXA DE ESGOTO DE INSPEÇÃO/PASSAGEM EM ALVENARIA (60X60X65CM), REVESTIMENTO EM ARGAMASSA COM ADITIVO IMPERMEABILIZANTE, COM TAMPA DE CONCRETO, INCLUSIVE ESCAVAÇÃO, REATERRO E TRANSPORTE E RETIRADA DO MATERIAL ESCAVADO (EM CAÇAMBA)</t>
  </si>
  <si>
    <t>ED-49885</t>
  </si>
  <si>
    <t>CAIXA DE ESGOTO DE INSPEÇÃO/PASSAGEM EM ALVENARIA (60X60X70CM), REVESTIMENTO EM ARGAMASSA COM ADITIVO IMPERMEABILIZANTE, COM TAMPA DE CONCRETO, INCLUSIVE ESCAVAÇÃO, REATERRO E TRANSPORTE E RETIRADA DO MATERIAL ESCAVADO (EM CAÇAMBA)</t>
  </si>
  <si>
    <t>ED-49886</t>
  </si>
  <si>
    <t>CAIXA DE ESGOTO DE INSPEÇÃO/PASSAGEM EM ALVENARIA (60X60X75CM), REVESTIMENTO EM ARGAMASSA COM ADITIVO IMPERMEABILIZANTE, COM TAMPA DE CONCRETO, INCLUSIVE ESCAVAÇÃO, REATERRO E TRANSPORTE E RETIRADA DO MATERIAL ESCAVADO (EM CAÇAMBA)</t>
  </si>
  <si>
    <t>ED-49887</t>
  </si>
  <si>
    <t>CAIXA DE ESGOTO DE INSPEÇÃO/PASSAGEM EM ALVENARIA (60X60X80CM), REVESTIMENTO EM ARGAMASSA COM ADITIVO IMPERMEABILIZANTE, COM TAMPA DE CONCRETO, INCLUSIVE ESCAVAÇÃO, REATERRO E TRANSPORTE E RETIRADA DO MATERIAL ESCAVADO (EM CAÇAMBA)</t>
  </si>
  <si>
    <t>ED-49888</t>
  </si>
  <si>
    <t>CAIXA DE ESGOTO DE INSPEÇÃO/PASSAGEM EM ALVENARIA (60X60X85CM), REVESTIMENTO EM ARGAMASSA COM ADITIVO IMPERMEABILIZANTE, COM TAMPA DE CONCRETO, INCLUSIVE ESCAVAÇÃO, REATERRO E TRANSPORTE E RETIRADA DO MATERIAL ESCAVADO (EM CAÇAMBA)</t>
  </si>
  <si>
    <t>ED-49893</t>
  </si>
  <si>
    <t>CAIXA DE ESGOTO DE INSPEÇÃO/PASSAGEM EM ALVENARIA (70X70X110CM), REVESTIMENTO EM ARGAMASSA COM ADITIVO IMPERMEABILIZANTE, COM TAMPA DE CONCRETO, INCLUSIVE ESCAVAÇÃO, REATERRO E TRANSPORTE E RETIRADA DO MATERIAL ESCAVADO (EM CAÇAMBA)</t>
  </si>
  <si>
    <t>ED-49890</t>
  </si>
  <si>
    <t>CAIXA DE ESGOTO DE INSPEÇÃO/PASSAGEM EM ALVENARIA (70X70X40CM), REVESTIMENTO EM ARGAMASSA COM ADITIVO IMPERMEABILIZANTE, COM TAMPA DE CONCRETO, INCLUSIVE ESCAVAÇÃO, REATERRO E TRANSPORTE E RETIRADA DO MATERIAL ESCAVADO (EM CAÇAMBA)</t>
  </si>
  <si>
    <t>ED-49891</t>
  </si>
  <si>
    <t>CAIXA DE ESGOTO DE INSPEÇÃO/PASSAGEM EM ALVENARIA (70X70X60CM), REVESTIMENTO EM ARGAMASSA COM ADITIVO IMPERMEABILIZANTE, COM TAMPA DE CONCRETO, INCLUSIVE ESCAVAÇÃO, REATERRO E TRANSPORTE E RETIRADA DO MATERIAL ESCAVADO (EM CAÇAMBA)</t>
  </si>
  <si>
    <t>ED-49892</t>
  </si>
  <si>
    <t>CAIXA DE ESGOTO DE INSPEÇÃO/PASSAGEM EM ALVENARIA (70X70X80CM), REVESTIMENTO EM ARGAMASSA COM ADITIVO IMPERMEABILIZANTE, COM TAMPA DE CONCRETO, INCLUSIVE ESCAVAÇÃO, REATERRO E TRANSPORTE E RETIRADA DO MATERIAL ESCAVADO (EM CAÇAMBA)</t>
  </si>
  <si>
    <t>ED-49897</t>
  </si>
  <si>
    <t>CAIXA DE ESGOTO DE INSPEÇÃO/PASSAGEM EM ALVENARIA (80X80X100CM), REVESTIMENTO EM ARGAMASSA COM ADITIVO IMPERMEABILIZANTE, COM TAMPA DE CONCRETO, INCLUSIVE ESCAVAÇÃO, REATERRO E TRANSPORTE E RETIRADA DO MATERIAL ESCAVADO (EM CAÇAMBA)</t>
  </si>
  <si>
    <t>ED-49898</t>
  </si>
  <si>
    <t>CAIXA DE ESGOTO DE INSPEÇÃO/PASSAGEM EM ALVENARIA (80X80X140CM), REVESTIMENTO EM ARGAMASSA COM ADITIVO IMPERMEABILIZANTE, COM TAMPA DE CONCRETO, INCLUSIVE ESCAVAÇÃO, REATERRO E TRANSPORTE E RETIRADA DO MATERIAL ESCAVADO (EM CAÇAMBA)</t>
  </si>
  <si>
    <t>ED-49894</t>
  </si>
  <si>
    <t>CAIXA DE ESGOTO DE INSPEÇÃO/PASSAGEM EM ALVENARIA (80X80X40CM), REVESTIMENTO EM ARGAMASSA COM ADITIVO IMPERMEABILIZANTE, COM TAMPA DE CONCRETO, INCLUSIVE ESCAVAÇÃO, REATERRO E TRANSPORTE E RETIRADA DO MATERIAL ESCAVADO (EM CAÇAMBA)</t>
  </si>
  <si>
    <t>ED-49895</t>
  </si>
  <si>
    <t>CAIXA DE ESGOTO DE INSPEÇÃO/PASSAGEM EM ALVENARIA (80X80X60CM), REVESTIMENTO EM ARGAMASSA COM ADITIVO IMPERMEABILIZANTE, COM TAMPA DE CONCRETO, INCLUSIVE ESCAVAÇÃO, REATERRO E TRANSPORTE E RETIRADA DO MATERIAL ESCAVADO (EM CAÇAMBA)</t>
  </si>
  <si>
    <t>ED-49896</t>
  </si>
  <si>
    <t>CAIXA DE ESGOTO DE INSPEÇÃO/PASSAGEM EM ALVENARIA (80X80X80CM), REVESTIMENTO EM ARGAMASSA COM ADITIVO IMPERMEABILIZANTE, COM TAMPA DE CONCRETO, INCLUSIVE ESCAVAÇÃO, REATERRO E TRANSPORTE E RETIRADA DO MATERIAL ESCAVADO (EM CAÇAMBA)</t>
  </si>
  <si>
    <t>ED-49901</t>
  </si>
  <si>
    <t>CAIXA DE ESGOTO DE INSPEÇÃO/PASSAGEM EM ALVENARIA (90X90X100CM), REVESTIMENTO EM ARGAMASSA COM ADITIVO IMPERMEABILIZANTE, COM TAMPA DE CONCRETO, INCLUSIVE ESCAVAÇÃO, REATERRO E TRANSPORTE E RETIRADA DO MATERIAL ESCAVADO (EM CAÇAMBA)</t>
  </si>
  <si>
    <t>ED-49902</t>
  </si>
  <si>
    <t>CAIXA DE ESGOTO DE INSPEÇÃO/PASSAGEM EM ALVENARIA (90X90X140CM), REVESTIMENTO EM ARGAMASSA COM ADITIVO IMPERMEABILIZANTE, COM TAMPA DE CONCRETO, INCLUSIVE ESCAVAÇÃO, REATERRO E TRANSPORTE E RETIRADA DO MATERIAL ESCAVADO (EM CAÇAMBA)</t>
  </si>
  <si>
    <t>ED-49899</t>
  </si>
  <si>
    <t>CAIXA DE ESGOTO DE INSPEÇÃO/PASSAGEM EM ALVENARIA (90X90X60CM), REVESTIMENTO EM ARGAMASSA COM ADITIVO IMPERMEABILIZANTE, COM TAMPA DE CONCRETO, INCLUSIVE ESCAVAÇÃO, REATERRO E TRANSPORTE E RETIRADA DO MATERIAL ESCAVADO (EM CAÇAMBA)</t>
  </si>
  <si>
    <t>ED-49900</t>
  </si>
  <si>
    <t>CAIXA DE ESGOTO DE INSPEÇÃO/PASSAGEM EM ALVENARIA (90X90X80CM), REVESTIMENTO EM ARGAMASSA COM ADITIVO IMPERMEABILIZANTE, COM TAMPA DE CONCRETO, INCLUSIVE ESCAVAÇÃO, REATERRO E TRANSPORTE E RETIRADA DO MATERIAL ESCAVADO (EM CAÇAMBA)</t>
  </si>
  <si>
    <t>ED-49940</t>
  </si>
  <si>
    <t>ED-49939</t>
  </si>
  <si>
    <t>ED-49950</t>
  </si>
  <si>
    <t>CAIXA DE INSPEÇÃO DE POLIETILENO , Ø 100 MM</t>
  </si>
  <si>
    <t>ED-50006</t>
  </si>
  <si>
    <t>CAIXA SECA DE PVC RÍGIDO , 100 X 100 X 40 MM</t>
  </si>
  <si>
    <t>ED-50009</t>
  </si>
  <si>
    <t>CAIXA SIFONADA EM PVC COM GRELHA QUADRADA/REDONDA 150 X 185 X 75 MM</t>
  </si>
  <si>
    <t>ED-50007</t>
  </si>
  <si>
    <t>CAIXA SIFONADA EM PVC COM GRELHA QUADRADA150 X 150 X 50 MM</t>
  </si>
  <si>
    <t>ED-50010</t>
  </si>
  <si>
    <t>CAIXA SIFONADA EM PVC COM GRELHA REDONDA 100 X 100 X 40 MM</t>
  </si>
  <si>
    <t>CAIXA SIFONADA EM PVC COM GRELHA REDONDA 100 X 100 X 50 MM</t>
  </si>
  <si>
    <t>CAIXA SIFONADA EM PVC COM GRELHA REDONDA 150 X 150 X 50 MM</t>
  </si>
  <si>
    <t>ED-50014</t>
  </si>
  <si>
    <t>CAIXA SIFONADA EM PVC COM TAMPA CEGA 150 X 150 X 50 MM</t>
  </si>
  <si>
    <t>ED-50015</t>
  </si>
  <si>
    <t>CAIXA SIFONADA EM PVC COM TAMPA CEGA 150 X 185 X 75 MM</t>
  </si>
  <si>
    <t>ED-50012</t>
  </si>
  <si>
    <t>CAIXA SIFONADA EM PVC COM TAMPA CEGA 250 X 172 X 50 MM</t>
  </si>
  <si>
    <t>ED-50013</t>
  </si>
  <si>
    <t>CAIXA SIFONADA EM PVC COM TAMPA CEGA 250 X 230 X 75 MM</t>
  </si>
  <si>
    <t>RALO SECO PVC CÔNICO 100 X 40 MM COM GRELHA QUADRADA</t>
  </si>
  <si>
    <t>ED-49958</t>
  </si>
  <si>
    <t>RALO SECO PVC CÔNICO 100 X 40 MM COM GRELHA REDONDA</t>
  </si>
  <si>
    <t>ED-49959</t>
  </si>
  <si>
    <t>RALO SECO PVC QUADRADO 100 X 53 X 40 MM COM GRELHA BRANCA</t>
  </si>
  <si>
    <t>ED-49957</t>
  </si>
  <si>
    <t>RALO SIFONADO PVC CILINDRICO 100 X 70 X 40 MM COM GRELHA QUADRADA</t>
  </si>
  <si>
    <t>ED-49956</t>
  </si>
  <si>
    <t>RALO SIFONADO PVC CILINDRÍCO 100 X 70 X 40 MM COM GRELHA REDONDA</t>
  </si>
  <si>
    <t>ED-49952</t>
  </si>
  <si>
    <t>RALO SIFONADO PVC CÔNICO ALTURA REGULÁVEL 100 X 40 MM COM GRELHA METÁLICA</t>
  </si>
  <si>
    <t>ED-49954</t>
  </si>
  <si>
    <t>RALO SIFONADO PVC CÔNICO 100 X 40 MM COM GRELHA REDONDA</t>
  </si>
  <si>
    <t>ED-49953</t>
  </si>
  <si>
    <t>RALO SIFONADO PVC QUADRADO 100 X 53 X 40 MM COM GRELHA BRANCA</t>
  </si>
  <si>
    <t>ED-49944</t>
  </si>
  <si>
    <t>GRELHA DE FERRO FUNDIDO 30 X 30 CM</t>
  </si>
  <si>
    <t>ED-49942</t>
  </si>
  <si>
    <t>GRELHA FUNDIDA 571-C, 10 X 10 CM</t>
  </si>
  <si>
    <t>ED-49943</t>
  </si>
  <si>
    <t>GRELHA FUNDIDA 571-C, 15 X 15 CM</t>
  </si>
  <si>
    <t>ED-49945</t>
  </si>
  <si>
    <t>GRELHA/PORTA GRELHA AÇO INOX, FECHO GIRATÓRIO 100 X 100 MM</t>
  </si>
  <si>
    <t>ED-49946</t>
  </si>
  <si>
    <t>GRELHA/PORTA GRELHA AÇO INOX, FECHO GIRATÓRIO 150 X 150 MM</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</si>
  <si>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</si>
  <si>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</si>
  <si>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</si>
  <si>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</si>
  <si>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</si>
  <si>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</si>
  <si>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</si>
  <si>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</si>
  <si>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KIT CAVALETE PARA MEDIÇÃO DE ÁGUA, INSTALADO SOBRE PISO, EM AÇO GALVANIZADO DN 25MM (3/4") - PADRÃO CONCESSIONÁRIA LOCAL, INCLUSIVE BASE EM CONCRETO DE 25 MPA PARA CAVALETE, EXCLUSIVE HIDRÔMETRO</t>
  </si>
  <si>
    <t>ED-49999</t>
  </si>
  <si>
    <t>REGISTRO DE ESFERA, TIPO PVC SOLDÁVEL DN 20MM (1/2"), INCLUSIVE VOLANTE PARA ACIONAMENTO</t>
  </si>
  <si>
    <t>ED-50000</t>
  </si>
  <si>
    <t>REGISTRO DE ESFERA, TIPO PVC SOLDÁVEL DN 25MM (3/4"), INCLUSIVE VOLANTE PARA ACIONAMENTO</t>
  </si>
  <si>
    <t>ED-50001</t>
  </si>
  <si>
    <t>REGISTRO DE ESFERA, TIPO PVC SOLDÁVEL DN 32MM (1"), INCLUSIVE VOLANTE PARA ACIONAMENTO</t>
  </si>
  <si>
    <t>REGISTRO DE ESFERA, TIPO PVC SOLDÁVEL DN 40MM (1.1/4"), INCLUSIVE VOLANTE PARA ACIONAMENTO</t>
  </si>
  <si>
    <t>REGISTRO DE ESFERA, TIPO PVC SOLDÁVEL DN 50MM (1.1/2"), INCLUSIVE VOLANTE PARA ACIONAMENTO</t>
  </si>
  <si>
    <t>ED-50004</t>
  </si>
  <si>
    <t>REGISTRO DE ESFERA, TIPO PVC SOLDÁVEL DN 60MM (2"), INCLUSIVE VOLANTE PARA ACIONAMENTO</t>
  </si>
  <si>
    <t>ED-49991</t>
  </si>
  <si>
    <t>ED-49992</t>
  </si>
  <si>
    <t>ED-49995</t>
  </si>
  <si>
    <t>ED-49996</t>
  </si>
  <si>
    <t>ED-49993</t>
  </si>
  <si>
    <t>ED-49994</t>
  </si>
  <si>
    <t>ED-49987</t>
  </si>
  <si>
    <t>ED-49988</t>
  </si>
  <si>
    <t>ED-49989</t>
  </si>
  <si>
    <t>ED-49974</t>
  </si>
  <si>
    <t>ED-49978</t>
  </si>
  <si>
    <t>ED-49976</t>
  </si>
  <si>
    <t>ED-49970</t>
  </si>
  <si>
    <t>ED-49980</t>
  </si>
  <si>
    <t>ED-49982</t>
  </si>
  <si>
    <t>ED-49984</t>
  </si>
  <si>
    <t>ED-49986</t>
  </si>
  <si>
    <t>ED-49963</t>
  </si>
  <si>
    <t>ED-49964</t>
  </si>
  <si>
    <t>ED-49965</t>
  </si>
  <si>
    <t>ED-49966</t>
  </si>
  <si>
    <t>TUBULAÇÃO DE AÇO GALVANIZADO</t>
  </si>
  <si>
    <t>FORNECIMENTO E ASSENTAMENTO DE TUBO PVC RÍGIDO SOLDÁVEL, ÁGUA FRIA, DN 20 MM (1/2"), INCLUSIVE CONEXÕES</t>
  </si>
  <si>
    <t>FORNECIMENTO E ASSENTAMENTO DE TUBO PVC RÍGIDO SOLDÁVEL, ÁGUA FRIA, DN 25 MM (3/4") , INCLUSIVE CONEXÕES</t>
  </si>
  <si>
    <t>FORNECIMENTO E ASSENTAMENTO DE TUBO PVC RÍGIDO SOLDÁVEL, ÁGUA FRIA, DN 32 MM (1") , INCLUSIVE CONEXÕES</t>
  </si>
  <si>
    <t>FORNECIMENTO E ASSENTAMENTO DE TUBO PVC RÍGIDO SOLDÁVEL, ÁGUA FRIA, DN 40 MM (1.1/4"), INCLUSIVE CONEXÕES</t>
  </si>
  <si>
    <t>FORNECIMENTO E ASSENTAMENTO DE TUBO PVC RÍGIDO SOLDÁVEL, ÁGUA FRIA, DN 50 MM (1.1/2"), INCLUSIVE CONEXÕES</t>
  </si>
  <si>
    <t>FORNECIMENTO E ASSENTAMENTO DE TUBO PVC RÍGIDO SOLDÁVEL, ÁGUA FRIA, DN 60 MM (2"), INCLUSIVE CONEXÕES</t>
  </si>
  <si>
    <t>ED-50024</t>
  </si>
  <si>
    <t>FORNECIMENTO E ASSENTAMENTO DE TUBO PVC RÍGIDO SOLDÁVEL, ÁGUA FRIA, DN 75 MM (2.1/2"), INCLUSIVE CONEXÕES</t>
  </si>
  <si>
    <t>TUBULAÇÃO DE COBRE</t>
  </si>
  <si>
    <t>ED-50025</t>
  </si>
  <si>
    <t>FORNECIMENTO E ASSENTAMENTO DE TUBO PVC RÍGIDO SOLDÁVEL, ÁGUA FRIA, DN 85 MM (3"), INCLUSIVE CONEXÕES</t>
  </si>
  <si>
    <t>ED-50026</t>
  </si>
  <si>
    <t>FORNECIMENTO E ASSENTAMENTO DE TUBO PVC RÍGIDO SOLDÁVEL, ÁGUA FRIA, DN 110 MM (4"), INCLUSIVE CONEXÕES</t>
  </si>
  <si>
    <t>FORNECIMENTO E ASSENTAMENTO DE TUBO PVC RÍGIDO, ESGOTO, PBV - SÉRIE NORMAL, DN 50 MM (2"), INCLUSIVE CONEXÕES</t>
  </si>
  <si>
    <t>FORNECIMENTO E ASSENTAMENTO DE TUBO PVC RÍGIDO, ESGOTO, PBV - SÉRIE NORMAL, DN 75 MM (3"), INCLUSIVE CONEXÕES</t>
  </si>
  <si>
    <t>FORNECIMENTO E ASSENTAMENTO DE TUBO PVC RÍGIDO, ESGOTO, PBV - SÉRIE NORMAL, DN 100 MM (4"), INCLUSIVE CONEXÕES</t>
  </si>
  <si>
    <t>FORNECIMENTO E ASSENTAMENTO DE TUBO PVC RÍGIDO, ESGOTO, PBV - SÉRIE NORMAL, DN 150 MM (6"), INCLUSIVE CONEXÕES</t>
  </si>
  <si>
    <t>FORNECIMENTO E ASSENTAMENTO DE TUBO PVC RÍGIDO, ESGOTO, PBV - SÉRIE NORMAL, DN 200 MM (8"), INCLUSIVE CONEXÕES</t>
  </si>
  <si>
    <t>ED-50034</t>
  </si>
  <si>
    <t>FORNECIMENTO E ASSENTAMENTO DE TUBO PVC RÍGIDO, ESGOTO, PB - SÉRIE NORMAL, DN 40MM (1.1/2"), INCLUSIVE CONEXÕES</t>
  </si>
  <si>
    <t>ED-50035</t>
  </si>
  <si>
    <t>FORNECIMENTO E ASSENTAMENTO DE TUBO PVC RÍGIDO, ESGOTO, PB - SÉRIE REFORÇADO, DN 40MM (1.1/2"), INCLUSIVE CONEXÕES</t>
  </si>
  <si>
    <t>ED-50036</t>
  </si>
  <si>
    <t>FORNECIMENTO E ASSENTAMENTO DE TUBO PVC RÍGIDO, ESGOTO, PBV - SÉRIE REFORÇADO, DN 50 MM (2"), INCLUSIVE CONEXÕES</t>
  </si>
  <si>
    <t>ED-50037</t>
  </si>
  <si>
    <t>FORNECIMENTO E ASSENTAMENTO DE TUBO PVC RÍGIDO, ESGOTO, PBV - SÉRIE REFORÇADO, DN 75 MM (3"), INCLUSIVE CONEXÕES</t>
  </si>
  <si>
    <t>ED-50038</t>
  </si>
  <si>
    <t>FORNECIMENTO E ASSENTAMENTO DE TUBO PVC RÍGIDO, ESGOTO, PBV - SÉRIE REFORÇADO, DN 100 MM (4"), INCLUSIVE CONEXÕES</t>
  </si>
  <si>
    <t>ED-50039</t>
  </si>
  <si>
    <t>FORNECIMENTO E ASSENTAMENTO DE TUBO PVC RÍGIDO, ESGOTO, PBV - SÉRIE REFORÇADO, DN 150 MM (6"), INCLUSIVE CONEXÕES</t>
  </si>
  <si>
    <t>ED-50040</t>
  </si>
  <si>
    <t>FORNECIMENTO E ASSENTAMENTO DE TUBO DE AÇO GALVANIZADO COM COSTURA , INCLUSIVE CONEXÕES E SUPORTES, D = 1/2"</t>
  </si>
  <si>
    <t>ED-50041</t>
  </si>
  <si>
    <t>FORNECIMENTO E ASSENTAMENTO DE TUBO DE AÇO GALVANIZADO COM COSTURA , INCLUSIVE CONEXÕES E SUPORTES, D = 3/4"</t>
  </si>
  <si>
    <t>ED-50042</t>
  </si>
  <si>
    <t>FORNECIMENTO E ASSENTAMENTO DE TUBO DE AÇO GALVANIZADO COM COSTURA , INCLUSIVE CONEXÕES E SUPORTES, D = 1"</t>
  </si>
  <si>
    <t>ED-50043</t>
  </si>
  <si>
    <t>FORNECIMENTO E ASSENTAMENTO DE TUBO DE AÇO GALVANIZADO COM COSTURA , INCLUSIVE CONEXÕES E SUPORTES, D = 1 1/4"</t>
  </si>
  <si>
    <t>ED-50044</t>
  </si>
  <si>
    <t>FORNECIMENTO E ASSENTAMENTO DE TUBO DE AÇO GALVANIZADO COM COSTURA , INCLUSIVE CONEXÕES E SUPORTES, D = 1 1/2"</t>
  </si>
  <si>
    <t>TUBULAÇÃO DE CPVC</t>
  </si>
  <si>
    <t>ED-50045</t>
  </si>
  <si>
    <t>FORNECIMENTO E ASSENTAMENTO DE TUBO DE AÇO GALVANIZADO COM COSTURA , INCLUSIVE CONEXÕES E SUPORTES, D = 2"</t>
  </si>
  <si>
    <t>FORNECIMENTO E ASSENTAMENTO DE TUBO DE AÇO GALVANIZADO COM COSTURA , INCLUSIVE CONEXÕES E SUPORTES, D = 2 1/2"</t>
  </si>
  <si>
    <t>ED-50055</t>
  </si>
  <si>
    <t>FORNECIMENTO E ASSENTAMENTO DE TUBO DE POLIPROPILENO (PPR), PRESSÃO DE 12 KGF/CM², INCLUSIVE CONEXÕES E SUPORTES, D = 32 MM (NBR 15813)</t>
  </si>
  <si>
    <t>ED-50056</t>
  </si>
  <si>
    <t>FORNECIMENTO E ASSENTAMENTO DE TUBO DE POLIPROPILENO (PPR), PRESSÃO DE 12 KGF/CM², INCLUSIVE CONEXÕES E SUPORTES, D = 40 MM (NBR 15813)</t>
  </si>
  <si>
    <t>ED-50057</t>
  </si>
  <si>
    <t>FORNECIMENTO E ASSENTAMENTO DE TUBO DE POLIPROPILENO (PPR), PRESSÃO DE 12 KGF/CM², INCLUSIVE CONEXÕES E SUPORTES, D = 50 MM (NBR 15813)</t>
  </si>
  <si>
    <t>ED-50058</t>
  </si>
  <si>
    <t>FORNECIMENTO E ASSENTAMENTO DE TUBO DE POLIPROPILENO (PPR), PRESSÃO DE 12 KGF/CM², INCLUSIVE CONEXÕES E SUPORTES, D = 63 MM (NBR 15813)</t>
  </si>
  <si>
    <t>ED-50059</t>
  </si>
  <si>
    <t>FORNECIMENTO E ASSENTAMENTO DE TUBO DE POLIPROPILENO (PPR), PRESSÃO DE 12 KGF/CM², INCLUSIVE CONEXÕES E SUPORTES, D = 75 MM (NBR 15813)</t>
  </si>
  <si>
    <t>ED-50060</t>
  </si>
  <si>
    <t>FORNECIMENTO E ASSENTAMENTO DE TUBO DE POLIPROPILENO (PPR), PRESSÃO DE 12 KGF/CM², INCLUSIVE CONEXÕES E SUPORTES, D = 90 MM (NBR 15813)</t>
  </si>
  <si>
    <t>ED-50061</t>
  </si>
  <si>
    <t>FORNECIMENTO E ASSENTAMENTO DE TUBO DE POLIPROPILENO (PPR), PRESSÃO DE 12 KGF/CM², INCLUSIVE CONEXÕES E SUPORTES, D = 110 MM (NBR 15813)</t>
  </si>
  <si>
    <t>ED-50062</t>
  </si>
  <si>
    <t>FORNECIMENTO E ASSENTAMENTO DE TUBO DE POLIPROPILENO (PPR), PRESSÃO DE 20 KGF/CM², INCLUSIVE CONEXÕES E SUPORTES, D = 25 MM (NBR 15813)</t>
  </si>
  <si>
    <t>ED-50063</t>
  </si>
  <si>
    <t>FORNECIMENTO E ASSENTAMENTO DE TUBO DE POLIPROPILENO (PPR), PRESSÃO DE 20 KGF/CM², INCLUSIVE CONEXÕES E SUPORTES, D = 32 MM (NBR 15813)</t>
  </si>
  <si>
    <t>ED-50064</t>
  </si>
  <si>
    <t>FORNECIMENTO E ASSENTAMENTO DE TUBO DE POLIPROPILENO (PPR), PRESSÃO DE 20 KGF/CM², INCLUSIVE CONEXÕES E SUPORTES, D = 40 MM (NBR 15813)</t>
  </si>
  <si>
    <t>ED-50065</t>
  </si>
  <si>
    <t>FORNECIMENTO E ASSENTAMENTO DE TUBO DE POLIPROPILENO (PPR), PRESSÃO DE 20 KGF/CM², INCLUSIVE CONEXÕES E SUPORTES, D = 50 MM (NBR 15813)</t>
  </si>
  <si>
    <t>ED-50066</t>
  </si>
  <si>
    <t>FORNECIMENTO E ASSENTAMENTO DE TUBO DE POLIPROPILENO (PPR), PRESSÃO DE 20 KGF/CM², INCLUSIVE CONEXÕES E SUPORTES, D = 63 MM (NBR 15813)</t>
  </si>
  <si>
    <t>ED-50067</t>
  </si>
  <si>
    <t>FORNECIMENTO E ASSENTAMENTO DE TUBO DE POLIPROPILENO (PPR), PRESSÃO DE 20 KGF/CM², INCLUSIVE CONEXÕES E SUPORTES, D = 75 MM (NBR 15813)</t>
  </si>
  <si>
    <t>ED-50068</t>
  </si>
  <si>
    <t>FORNECIMENTO E ASSENTAMENTO DE TUBO DE POLIPROPILENO (PPR), PRESSÃO DE 20 KGF/CM², INCLUSIVE CONEXÕES E SUPORTES, D = 90 MM (NBR 15813)</t>
  </si>
  <si>
    <t>ED-50069</t>
  </si>
  <si>
    <t>FORNECIMENTO E ASSENTAMENTO DE TUBO DE POLIPROPILENO (PPR), PRESSÃO DE 20 KGF/CM², INCLUSIVE CONEXÕES E SUPORTES, D = 110 MM (NBR 15813)</t>
  </si>
  <si>
    <t>ED-50070</t>
  </si>
  <si>
    <t>FORNECIMENTO E ASSENTAMENTO DE TUBO DE POLIPROPILENO (PPR), PRESSÃO DE 25 KGF/CM², INCLUSIVE CONEXÕES E SUPORTES, D = 25 MM (NBR 15813)</t>
  </si>
  <si>
    <t>ED-50071</t>
  </si>
  <si>
    <t>FORNECIMENTO E ASSENTAMENTO DE TUBO DE POLIPROPILENO (PPR), PRESSÃO DE 25 KGF/CM², INCLUSIVE CONEXÕES E SUPORTES, D = 32 MM (NBR 15813)</t>
  </si>
  <si>
    <t>ED-50072</t>
  </si>
  <si>
    <t>FORNECIMENTO E ASSENTAMENTO DE TUBO DE POLIPROPILENO (PPR), PRESSÃO DE 25 KGF/CM², INCLUSIVE CONEXÕES E SUPORTES, D = 40 MM (NBR 15813)</t>
  </si>
  <si>
    <t>ED-50073</t>
  </si>
  <si>
    <t>FORNECIMENTO E ASSENTAMENTO DE TUBO DE POLIPROPILENO (PPR), PRESSÃO DE 25 KGF/CM², INCLUSIVE CONEXÕES E SUPORTES, D = 50 MM (NBR 15813)</t>
  </si>
  <si>
    <t>ED-50074</t>
  </si>
  <si>
    <t>FORNECIMENTO E ASSENTAMENTO DE TUBO DE POLIPROPILENO (PPR), PRESSÃO DE 25 KGF/CM², INCLUSIVE CONEXÕES E SUPORTES, D = 63 MM (NBR 15813)</t>
  </si>
  <si>
    <t>ED-50075</t>
  </si>
  <si>
    <t>FORNECIMENTO E ASSENTAMENTO DE TUBO DE POLIPROPILENO (PPR), PRESSÃO DE 25 KGF/CM², INCLUSIVE CONEXÕES E SUPORTES, D = 75 MM (NBR 15813)</t>
  </si>
  <si>
    <t>ED-50076</t>
  </si>
  <si>
    <t>FORNECIMENTO E ASSENTAMENTO DE TUBO DE POLIPROPILENO (PPR), PRESSÃO DE 25 KGF/CM², INCLUSIVE CONEXÕES E SUPORTES, D = 90 MM (NBR 15813)</t>
  </si>
  <si>
    <t>ED-50077</t>
  </si>
  <si>
    <t>FORNECIMENTO E ASSENTAMENTO DE TUBO DE POLIPROPILENO (PPR), PRESSÃO DE 25 KGF/CM², INCLUSIVE CONEXÕES E SUPORTES, D = 110 MM (NBR 15813)</t>
  </si>
  <si>
    <t>ED-8847</t>
  </si>
  <si>
    <t>FORNECIMENTO E ASSENTAMENTO DE TUBO PVC RÍGIDO, VENTILAÇÃO, PBV - SÉRIE NORMAL, DN 100 MM (4"), INCLUSIVE CONEXÕES</t>
  </si>
  <si>
    <t>ED-8845</t>
  </si>
  <si>
    <t>FORNECIMENTO E ASSENTAMENTO DE TUBO PVC RÍGIDO, VENTILAÇÃO, PBV - SÉRIE NORMAL, DN 50 MM (2"), INCLUSIVE CONEXÕES</t>
  </si>
  <si>
    <t>ED-8846</t>
  </si>
  <si>
    <t>FORNECIMENTO E ASSENTAMENTO DE TUBO PVC RÍGIDO, VENTILAÇÃO, PBV - SÉRIE NORMAL, DN 75 MM (3"), INCLUSIVE CONEXÕES</t>
  </si>
  <si>
    <t>TUBULAÇÃO DE PEX</t>
  </si>
  <si>
    <t>ED-50078</t>
  </si>
  <si>
    <t xml:space="preserve">FORNECIMENTO E ASSENTAMENTO DE TUBO PVC RÍGIDO ROSCÁVEL, ÁGUA FRIA, DN 1/2" (20 MM), INCLUSIVE CONEXÕES </t>
  </si>
  <si>
    <t>ED-50079</t>
  </si>
  <si>
    <t>FORNECIMENTO E ASSENTAMENTO DE TUBO PVC RÍGIDO ROSCÁVEL, ÁGUA FRIA, DN 3/4" (25 MM), INCLUSIVE CONEXÕES</t>
  </si>
  <si>
    <t>ED-50080</t>
  </si>
  <si>
    <t>FORNECIMENTO E ASSENTAMENTO DE TUBO PVC RÍGIDO ROSCÁVEL, ÁGUA FRIA, DN 1" (32 MM), INCLUSIVE CONEXÕES</t>
  </si>
  <si>
    <t>ED-50081</t>
  </si>
  <si>
    <t>FORNECIMENTO E ASSENTAMENTO DE TUBO PVC RÍGIDO ROSCÁVEL, ÁGUA FRIA, DN 1.1/4" (40 MM), INCLUSIVE CONEXÕES</t>
  </si>
  <si>
    <t>ED-50082</t>
  </si>
  <si>
    <t>FORNECIMENTO E ASSENTAMENTO DE TUBO PVC RÍGIDO ROSCÁVEL, ÁGUA FRIA, DN 1.1/2" (50 MM), INCLUSIVE CONEXÕES</t>
  </si>
  <si>
    <t>ED-50083</t>
  </si>
  <si>
    <t>FORNECIMENTO E ASSENTAMENTO DE TUBO PVC RÍGIDO ROSCÁVEL, ÁGUA FRIA, DN 2" (60 MM), INCLUSIVE CONEXÕES</t>
  </si>
  <si>
    <t>ED-50084</t>
  </si>
  <si>
    <t>FORNECIMENTO E ASSENTAMENTO DE TUBO PVC RÍGIDO ROSCÁVEL, ÁGUA FRIA, DN 2.1/2" (75 MM), INCLUSIVE CONEXÕES</t>
  </si>
  <si>
    <t>ED-50085</t>
  </si>
  <si>
    <t>FORNECIMENTO E ASSENTAMENTO DE TUBO PVC RÍGIDO ROSCÁVEL, ÁGUA FRIA, DN 3" (85 MM), INCLUSIVE CONEXÕES</t>
  </si>
  <si>
    <t>ED-50086</t>
  </si>
  <si>
    <t>FORNECIMENTO E ASSENTAMENTO DE TUBO PVC RÍGIDO ROSCÁVEL, ÁGUA FRIA, DN 4" (110 MM), INCLUSIVE CONEXÕES</t>
  </si>
  <si>
    <t>ED-50087</t>
  </si>
  <si>
    <t>FORNECIMENTO E ASSENTAMENTO DE TUBO DE COBRE CLASSE "A" SEM COSTURA SOLDÁVEL, INCLUSIVE CONEXÕES E SUPORTES, D = 1/2"</t>
  </si>
  <si>
    <t>ED-50088</t>
  </si>
  <si>
    <t>FORNECIMENTO E ASSENTAMENTO DE TUBO DE COBRE CLASSE "A" SEM COSTURA SOLDÁVEL, INCLUSIVE CONEXÕES E SUPORTES, D = 22 MM (3/4")</t>
  </si>
  <si>
    <t>ED-50089</t>
  </si>
  <si>
    <t>FORNECIMENTO E ASSENTAMENTO DE TUBO DE COBRE CLASSE "A" SEM COSTURA SOLDÁVEL, INCLUSIVE CONEXÕES E SUPORTES, D = 28 MM (1")</t>
  </si>
  <si>
    <t>ED-50090</t>
  </si>
  <si>
    <t>FORNECIMENTO E ASSENTAMENTO DE TUBO DE COBRE CLASSE "A" SEM COSTURA SOLDÁVEL, INCLUSIVE CONEXÕES E SUPORTES, D = 35 MM (1 1/4")</t>
  </si>
  <si>
    <t>ED-50091</t>
  </si>
  <si>
    <t>FORNECIMENTO E ASSENTAMENTO DE TUBO DE COBRE CLASSE "A" SEM COSTURA SOLDÁVEL, INCLUSIVE CONEXÕES E SUPORTES, D = 42 MM (1 1/2")</t>
  </si>
  <si>
    <t>ED-50092</t>
  </si>
  <si>
    <t>FORNECIMENTO E ASSENTAMENTO DE TUBO DE COBRE CLASSE "A" SEM COSTURA SOLDÁVEL, INCLUSIVE CONEXÕES E SUPORTES, D = 54 MM (2")</t>
  </si>
  <si>
    <t>ED-50093</t>
  </si>
  <si>
    <t>FORNECIMENTO E ASSENTAMENTO DE TUBO DE COBRE CLASSE "A" SEM COSTURA SOLDÁVEL, INCLUSIVE CONEXÕES E SUPORTES, D = 66 MM (2 1/2")</t>
  </si>
  <si>
    <t>ED-50094</t>
  </si>
  <si>
    <t>FORNECIMENTO E ASSENTAMENTO DE TUBO DE COBRE CLASSE "A" SEM COSTURA SOLDÁVEL, INCLUSIVE CONEXÕES E SUPORTES, D = 79 MM (3")</t>
  </si>
  <si>
    <t>ED-50095</t>
  </si>
  <si>
    <t>FORNECIMENTO E ASSENTAMENTO DE TUBO DE COBRE CLASSE "A" SEM COSTURA SOLDÁVEL, INCLUSIVE CONEXÕES E SUPORTES, D = 104 MM (4")</t>
  </si>
  <si>
    <t>FORNECIMENTO E ASSENTAMENTO DE TUBO DE COBRE CLASSE "E" SEM COSTURA SOLDÁVEL, INCLUSIVE CONEXÕES E SUPORTES, D = 15 MM (1/2")</t>
  </si>
  <si>
    <t>ED-50097</t>
  </si>
  <si>
    <t>FORNECIMENTO E ASSENTAMENTO DE TUBO DE COBRE CLASSE "E" SEM COSTURA SOLDÁVEL, INCLUSIVE CONEXÕES E SUPORTES, D = 22 MM (3/4")</t>
  </si>
  <si>
    <t>ED-50098</t>
  </si>
  <si>
    <t>FORNECIMENTO E ASSENTAMENTO DE TUBO DE COBRE CLASSE "E" SEM COSTURA SOLDÁVEL, INCLUSIVE CONEXÕES E SUPORTES, D = 28 MM (1")</t>
  </si>
  <si>
    <t>ED-50099</t>
  </si>
  <si>
    <t>FORNECIMENTO E ASSENTAMENTO DE TUBO DE COBRE CLASSE "E" SEM COSTURA SOLDÁVEL, INCLUSIVE CONEXÕES E SUPORTES, D = 35 MM (1 1/4")</t>
  </si>
  <si>
    <t>ED-50100</t>
  </si>
  <si>
    <t>FORNECIMENTO E ASSENTAMENTO DE TUBO DE COBRE CLASSE "E" SEM COSTURA SOLDÁVEL, INCLUSIVE CONEXÕES E SUPORTES, D = 42 MM (1 1/2")</t>
  </si>
  <si>
    <t>ED-50101</t>
  </si>
  <si>
    <t>FORNECIMENTO E ASSENTAMENTO DE TUBO DE COBRE CLASSE "E" SEM COSTURA SOLDÁVEL, INCLUSIVE CONEXÕES E SUPORTES, D = 54 MM (2")</t>
  </si>
  <si>
    <t>ED-50102</t>
  </si>
  <si>
    <t>FORNECIMENTO E ASSENTAMENTO DE TUBO DE COBRE CLASSE "E" SEM COSTURA SOLDÁVEL, INCLUSIVE CONEXÕES E SUPORTES, D = 66 MM (2 1/2")</t>
  </si>
  <si>
    <t>ED-50103</t>
  </si>
  <si>
    <t>FORNECIMENTO E ASSENTAMENTO DE TUBO DE COBRE CLASSE "E" SEM COSTURA SOLDÁVEL, INCLUSIVE CONEXÕES E SUPORTES, D = 79 MM (3")</t>
  </si>
  <si>
    <t>ED-50104</t>
  </si>
  <si>
    <t>FORNECIMENTO E ASSENTAMENTO DE TUBO DE COBRE CLASSE "E" SEM COSTURA SOLDÁVEL, INCLUSIVE CONEXÕES E SUPORTES, D = 104 MM (4")</t>
  </si>
  <si>
    <t>ED-50105</t>
  </si>
  <si>
    <t>FORNECIMENTO E ASSENTAMENTO DE TUBO PVC RÍGIDO, COLETOR DE ESGOTO LISO (JEI), DN 100 MM (4"), INCLUSIVE CONEXÕES</t>
  </si>
  <si>
    <t>ED-50106</t>
  </si>
  <si>
    <t>FORNECIMENTO E ASSENTAMENTO DE TUBO PVC RÍGIDO, COLETOR DE ESGOTO LISO (JEI), DN 150 MM (6"), INCLUSIVE CONEXÕES</t>
  </si>
  <si>
    <t>TUBULAÇÃO DE PVC ROSCÁVEL</t>
  </si>
  <si>
    <t>ED-50107</t>
  </si>
  <si>
    <t>FORNECIMENTO E ASSENTAMENTO DE TUBO PVC RÍGIDO, COLETOR DE ESGOTO LISO (JEI), DN 200 MM (8"), INCLUSIVE CONEXÕES</t>
  </si>
  <si>
    <t>ED-50108</t>
  </si>
  <si>
    <t>FORNECIMENTO E ASSENTAMENTO DE TUBO PVC RÍGIDO, COLETOR DE ESGOTO LISO (JEI), DN 250 MM (10"), INCLUSIVE CONEXÕES</t>
  </si>
  <si>
    <t>ED-50109</t>
  </si>
  <si>
    <t>FORNECIMENTO E ASSENTAMENTO DE TUBO PVC RÍGIDO, COLETOR DE ESGOTO LISO (JEI), DN 300 MM (12"), INCLUSIVE CONEXÕES</t>
  </si>
  <si>
    <t>ED-50110</t>
  </si>
  <si>
    <t>FORNECIMENTO E ASSENTAMENTO DE TUBO PVC RÍGIDO, COLETOR DE ESGOTO LISO (JEI), DN 350 MM (14"), INCLUSIVE CONEXÕES</t>
  </si>
  <si>
    <t>ED-50111</t>
  </si>
  <si>
    <t>FORNECIMENTO E ASSENTAMENTO DE TUBO PVC RÍGIDO, COLETOR DE ESGOTO LISO (JEI), DN 400 MM (16"), INCLUSIVE CONEXÕES</t>
  </si>
  <si>
    <t>ED-50112</t>
  </si>
  <si>
    <t>FORNECIMENTO E ASSENTAMENTO DE TUBO CPVC SOLDÁVEL, ÁGUA QUENTE, DN 15 MM (1/2"), INCLUSIVE CONEXÕES</t>
  </si>
  <si>
    <t>ED-50113</t>
  </si>
  <si>
    <t>FORNECIMENTO E ASSENTAMENTO DE TUBO CPVC SOLDÁVEL, ÁGUA QUENTE, DN 22 MM (3/4"), INCLUSIVE CONEXÕES</t>
  </si>
  <si>
    <t>ED-50114</t>
  </si>
  <si>
    <t>FORNECIMENTO E ASSENTAMENTO DE TUBO CPVC SOLDÁVEL, ÁGUA QUENTE, DN 28 MM (1"), INCLUSIVE CONEXÕES</t>
  </si>
  <si>
    <t>ED-50115</t>
  </si>
  <si>
    <t>FORNECIMENTO E ASSENTAMENTO DE TUBO CPVC SOLDÁVEL, ÁGUA QUENTE, DN 35 MM (1.1/4"), INCLUSIVE CONEXÕES</t>
  </si>
  <si>
    <t>TUBULAÇÃO DE PVC SOLDÁVEL</t>
  </si>
  <si>
    <t>ED-49844</t>
  </si>
  <si>
    <t>ADAPTADOR SOLDÁVEL DE PVC MARROM COM FLANGES E ANEL PARA CAIXA DÁGUA Ø 20 MM X 1/2"</t>
  </si>
  <si>
    <t>ED-49845</t>
  </si>
  <si>
    <t>ADAPTADOR SOLDÁVEL DE PVC MARROM COM FLANGES E ANEL PARA CAIXA DÁGUA Ø 25 MM X 3/4"</t>
  </si>
  <si>
    <t>ED-49846</t>
  </si>
  <si>
    <t>ADAPTADOR SOLDÁVEL DE PVC MARROM COM FLANGES E ANEL PARA CAIXA DÁGUA Ø 32 MM X 1"</t>
  </si>
  <si>
    <t>ED-49847</t>
  </si>
  <si>
    <t>ADAPTADOR SOLDÁVEL DE PVC MARROM COM FLANGES E ANEL PARA CAIXA DÁGUA Ø 40 MM X 1 1/4"</t>
  </si>
  <si>
    <t>ED-49848</t>
  </si>
  <si>
    <t>ADAPTADOR SOLDÁVEL DE PVC MARROM COM FLANGES E ANEL PARA CAIXA DÁGUA Ø 50 MM X 1 1/2"</t>
  </si>
  <si>
    <t>ED-49849</t>
  </si>
  <si>
    <t>ADAPTADOR SOLDÁVEL DE PVC MARROM COM FLANGES E ANEL PARA CAIXA DÁGUA Ø 60 MM X 2"</t>
  </si>
  <si>
    <t>ED-50116</t>
  </si>
  <si>
    <t>FORNECIMENTO E ASSENTAMENTO DE TUBO CPVC SOLDÁVEL, ÁGUA QUENTE, DN 42 MM (1.1/2"), INCLUSIVE CONEXÕES</t>
  </si>
  <si>
    <t>ED-50117</t>
  </si>
  <si>
    <t>FORNECIMENTO E ASSENTAMENTO DE TUBO CPVC SOLDÁVEL, ÁGUA QUENTE, DN 54 MM (2"), INCLUSIVE CONEXÕES</t>
  </si>
  <si>
    <t>ED-50118</t>
  </si>
  <si>
    <t>FORNECIMENTO E ASSENTAMENTO DE TUBO CPVC SOLDÁVEL, ÁGUA QUENTE, DN 73 MM (2.1/2"), INCLUSIVE CONEXÕES</t>
  </si>
  <si>
    <t>ED-50119</t>
  </si>
  <si>
    <t>FORNECIMENTO E ASSENTAMENTO DE TUBO CPVC SOLDÁVEL, ÁGUA QUENTE, DN 89 MM (3"), INCLUSIVE CONEXÕES</t>
  </si>
  <si>
    <t>ED-50120</t>
  </si>
  <si>
    <t>FORNECIMENTO E ASSENTAMENTO DE TUBO CPVC SOLDÁVEL, ÁGUA QUENTE, DN 114 MM (4"), INCLUSIVE CONEXÕES</t>
  </si>
  <si>
    <t>ED-50121</t>
  </si>
  <si>
    <t>FORNECIMENTO E ASSENTAMENTO DE TUBO DE TUBOS DE POLIETILENO RETICULADO FLEXÍVEL (PEX), INCLUSIVE CONEXÕES METÁLICAS E SUPORTES, D = 16 MM (NBR 15939)</t>
  </si>
  <si>
    <t>ED-50122</t>
  </si>
  <si>
    <t>FORNECIMENTO E ASSENTAMENTO DE TUBO DE TUBOS DE POLIETILENO RETICULADO FLEXÍVEL (PEX), INCLUSIVE CONEXÕES METÁLICAS E SUPORTES, D = 20 MM (NBR 15939)</t>
  </si>
  <si>
    <t>ED-50123</t>
  </si>
  <si>
    <t>FORNECIMENTO E ASSENTAMENTO DE TUBO DE TUBOS DE POLIETILENO RETICULADO FLEXÍVEL (PEX), INCLUSIVE CONEXÕES METÁLICAS E SUPORTES, D = 25 MM (NBR 15939)</t>
  </si>
  <si>
    <t>ED-50124</t>
  </si>
  <si>
    <t>FORNECIMENTO E ASSENTAMENTO DE TUBO DE TUBOS DE POLIETILENO RETICULADO FLEXÍVEL (PEX), INCLUSIVE CONEXÕES METÁLICAS E SUPORTES, D = 32 MM (NBR 15939)</t>
  </si>
  <si>
    <t>ED-50125</t>
  </si>
  <si>
    <t>ED-50155</t>
  </si>
  <si>
    <t>ED-50135</t>
  </si>
  <si>
    <t>ED-50128</t>
  </si>
  <si>
    <t>ED-50129</t>
  </si>
  <si>
    <t>ED-50148</t>
  </si>
  <si>
    <t>ED-50149</t>
  </si>
  <si>
    <t>ED-50146</t>
  </si>
  <si>
    <t>ED-50147</t>
  </si>
  <si>
    <t>ED-50130</t>
  </si>
  <si>
    <t>ED-50131</t>
  </si>
  <si>
    <t>ED-50132</t>
  </si>
  <si>
    <t>ED-50133</t>
  </si>
  <si>
    <t>ED-50134</t>
  </si>
  <si>
    <t>ED-50126</t>
  </si>
  <si>
    <t>ED-50127</t>
  </si>
  <si>
    <t>ED-50136</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</si>
  <si>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</si>
  <si>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</si>
  <si>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ED-16344</t>
  </si>
  <si>
    <t>ED-50150</t>
  </si>
  <si>
    <t>ED-16341</t>
  </si>
  <si>
    <t>ED-16343</t>
  </si>
  <si>
    <t>ED-16342</t>
  </si>
  <si>
    <t>ED-50151</t>
  </si>
  <si>
    <t>ED-16356</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</si>
  <si>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</si>
  <si>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</si>
  <si>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</si>
  <si>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</si>
  <si>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</si>
  <si>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</si>
  <si>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</si>
  <si>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</si>
  <si>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</si>
  <si>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</si>
  <si>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</si>
  <si>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</si>
  <si>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</si>
  <si>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</si>
  <si>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</si>
  <si>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</si>
  <si>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</si>
  <si>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</si>
  <si>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</si>
  <si>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</si>
  <si>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</si>
  <si>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</si>
  <si>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</si>
  <si>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</si>
  <si>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</si>
  <si>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</si>
  <si>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</si>
  <si>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</si>
  <si>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ED-50137</t>
  </si>
  <si>
    <t>ED-50156</t>
  </si>
  <si>
    <t>ED-50166</t>
  </si>
  <si>
    <t>ED-50163</t>
  </si>
  <si>
    <t>ED-50162</t>
  </si>
  <si>
    <t>ED-50165</t>
  </si>
  <si>
    <t>ED-50164</t>
  </si>
  <si>
    <t>ED-50159</t>
  </si>
  <si>
    <t>ED-13286</t>
  </si>
  <si>
    <t>CAMADA DE REGULARIZAÇÃO COM ARGAMASSA, TRAÇO 1:3 (CIMENTO E AREIA), ESP. 15MM, APLICAÇÃO MANUAL, PREPARO MECÂNICO</t>
  </si>
  <si>
    <t>ED-13287</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</si>
  <si>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</si>
  <si>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</si>
  <si>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</si>
  <si>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</si>
  <si>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CAMADA DE REGULARIZAÇÃO COM ARGAMASSA, TRAÇO 1:3 (CIMENTO E AREIA), ESP. 30MM, APLICAÇÃO MANUAL, PREPARO MECÂNICO</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</si>
  <si>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</si>
  <si>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</si>
  <si>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</si>
  <si>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</si>
  <si>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</si>
  <si>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</si>
  <si>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</si>
  <si>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</si>
  <si>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ED-50167</t>
  </si>
  <si>
    <t>IMPERMEABILIZAÇÃO COM ARGAMASSA TRAÇO 1:3, E = 2,50 CM COM ADITIVO</t>
  </si>
  <si>
    <t>ED-50168</t>
  </si>
  <si>
    <t>IMPERMEABILIZAÇÃO COM MANTA ASFÁLTICA PRÉ-FABRICADA, E = 4 MM</t>
  </si>
  <si>
    <t>ED-50169</t>
  </si>
  <si>
    <t>IMPERMEABILIZAÇÃO COM MANTA ASFÁLTICA PRÉ-FABRICADA, E = 4 MM - ANTI-RAIZ</t>
  </si>
  <si>
    <t>ED-50173</t>
  </si>
  <si>
    <t>ED-50171</t>
  </si>
  <si>
    <t>IMPERMEABILIZAÇÃO POR CRISTALIZAÇÃO</t>
  </si>
  <si>
    <t>PINTURA COM EMULSÃO ASFÁLTICA, DUAS (2) DEMÃOS</t>
  </si>
  <si>
    <t>ED-50175</t>
  </si>
  <si>
    <t>PINTURA IMPERMEABILIZANTE COM ARGAMASSA POLIMÉRICA</t>
  </si>
  <si>
    <t>ED-50176</t>
  </si>
  <si>
    <t>ED-13279</t>
  </si>
  <si>
    <t>ED-13280</t>
  </si>
  <si>
    <t>ED-13281</t>
  </si>
  <si>
    <t>ED-13282</t>
  </si>
  <si>
    <t>ED-13283</t>
  </si>
  <si>
    <t>ED-13284</t>
  </si>
  <si>
    <t>ED-13285</t>
  </si>
  <si>
    <t>ED-50177</t>
  </si>
  <si>
    <t>ED-50180</t>
  </si>
  <si>
    <t>ACIONADOR MANUAL DE ALARME DE INCÊNDIO</t>
  </si>
  <si>
    <t>ED-50181</t>
  </si>
  <si>
    <t>ED-50182</t>
  </si>
  <si>
    <t>ED-50194</t>
  </si>
  <si>
    <t>BASE DECORATIVA PARA EXTINTORES</t>
  </si>
  <si>
    <t>ED-50218</t>
  </si>
  <si>
    <t>CANOPLA PARA SPRINKLER</t>
  </si>
  <si>
    <t>ED-50188</t>
  </si>
  <si>
    <t>ED-50186</t>
  </si>
  <si>
    <t>ED-50189</t>
  </si>
  <si>
    <t>ED-50190</t>
  </si>
  <si>
    <t>EXTINTOR DE GÁS CARBÔNICO 5-B:C, CAPACIDADE 6 KG</t>
  </si>
  <si>
    <t>ED-50191</t>
  </si>
  <si>
    <t>EXTINTOR DE INCÊNDIO ÁGUA PRESSURIZADA 2-A, CAPACIDADE 10 L</t>
  </si>
  <si>
    <t>EXTINTOR DE INCÊNDIO TIPO PÓ QUÍMICO 2-A:20-B:C, CAPACIDADE 6 KG</t>
  </si>
  <si>
    <t>ED-50192</t>
  </si>
  <si>
    <t>EXTINTOR DE INCÊNDIO TIPO PÓ QUÍMICO 20-B:C, CAPACIDADE 6 KG</t>
  </si>
  <si>
    <t>ED-50195</t>
  </si>
  <si>
    <t>HIDRANTE DE RECALQUE COMPLETO EM CAIXA DE ALVENARIA</t>
  </si>
  <si>
    <t>ED-50197</t>
  </si>
  <si>
    <t>ED-50198</t>
  </si>
  <si>
    <t>MANÔMETRO WILLY, MOD. 2 1/2", ESCALA DE LEITURA DE 0 A 100 PSI</t>
  </si>
  <si>
    <t>PLACA FOTOLUMINESCENTE "A2" - TRIÂNGULO 300 MM (RISCO INCÊNDIO)</t>
  </si>
  <si>
    <t>PLACA FOTOLUMINESCENTE "E5" - 300 X 300 MM</t>
  </si>
  <si>
    <t>PLACA FOTOLUMINESCENTE "E8" - 300 X 300 MM</t>
  </si>
  <si>
    <t>PLACA FOTOLUMINESCENTE "P2" - D = 300 MM (PROIBIDO PRODUZIR CHAMA)</t>
  </si>
  <si>
    <t>PLACA FOTOLUMINESCENTE "S1" OU "S2"- 380 X 190 MM (SAÍDA - DIREITA)</t>
  </si>
  <si>
    <t>PLACA FOTOLUMINESCENTE "S1" OU "S2"- 380 X 190 MM (SAÍDA - ESQUERDA)</t>
  </si>
  <si>
    <t>PLACA FOTOLUMINESCENTE "S10" - 380 X 190 MM (SAÍDA ESCADA SOBE)</t>
  </si>
  <si>
    <t>PLACA FOTOLUMINESCENTE "S12" - 380 X 190 MM (SAÍDA)</t>
  </si>
  <si>
    <t>PLACA FOTOLUMINESCENTE "S9" - 380 X 190 MM (SAÍDA ESCADA DESCE)</t>
  </si>
  <si>
    <t>ED-50185</t>
  </si>
  <si>
    <t>PRESSOSTATO TELEMECANIQUE, MODELO XML B004 A2S11, COM ESCALA DE 3 A 58 PSI</t>
  </si>
  <si>
    <t>ED-50184</t>
  </si>
  <si>
    <t>QUADRO DE FORÇA PARA MOTOR DE 3,0 CV, 220V, TRIFÁSICO, CONTENDO DISPOSITIVO PARA PARTIDA MANUAL E AUTOMÁTICA ATRAVÉS DE PRESSOSTATO E SAÍDA PARA ALARME DE BOMBA EM FUNCIONAMENTO</t>
  </si>
  <si>
    <t>ED-50208</t>
  </si>
  <si>
    <t>REGISTRO TIPO GLOBO ANGULAR, COM 45 GRAUS, DN 2.1/2" (63 MM), PN16, EM LATÃO COM VOLANTE PARA HIDRANTE - FORNECIMENTO E INSTALAÇÃO</t>
  </si>
  <si>
    <t>ED-50210</t>
  </si>
  <si>
    <t>REGISTRO TIPO GLOBO, DN 1" (25 MM), PN16, EM LATAO COM VOLANTE, EXTREMIDADES ROSCADAS  - FORNECIMENTO E INSTALAÇÃO</t>
  </si>
  <si>
    <t>ED-50209</t>
  </si>
  <si>
    <t>REGISTRO TIPO GLOBO, DN 1.1/2" (15 MM), PN16, EM LATAO COM VOLANTE, EXTREMIDADES ROSCADAS  - FORNECIMENTO E INSTALAÇÃO</t>
  </si>
  <si>
    <t>ED-50211</t>
  </si>
  <si>
    <t>REGISTRO TIPO GLOBO, DN 2.1/2" (63 MM), PN16, EM LATAO COM VOLANTE, EXTREMIDADES ROSCADAS  - FORNECIMENTO E INSTALAÇÃO</t>
  </si>
  <si>
    <t>ED-50187</t>
  </si>
  <si>
    <t>SIRENE PARA ALARME DE BOMBA EM FUNCIONAMENTO, 220V</t>
  </si>
  <si>
    <t>ED-50215</t>
  </si>
  <si>
    <t>SPRINKLER PENDENTE 15 MM (1/2") 141º C</t>
  </si>
  <si>
    <t>ED-50212</t>
  </si>
  <si>
    <t>SPRINKLER PENDENTE 15 MM (1/2") 68º C</t>
  </si>
  <si>
    <t>ED-50213</t>
  </si>
  <si>
    <t>SPRINKLER PENDENTE 15 MM (1/2") 79º C</t>
  </si>
  <si>
    <t>ED-50214</t>
  </si>
  <si>
    <t>SPRINKLER PENDENTE 15 MM (1/2") 93º C</t>
  </si>
  <si>
    <t>ED-50222</t>
  </si>
  <si>
    <t>ED-50221</t>
  </si>
  <si>
    <t>ED-50228</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</si>
  <si>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</si>
  <si>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</si>
  <si>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</si>
  <si>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</si>
  <si>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ED-50231</t>
  </si>
  <si>
    <t>ED-50229</t>
  </si>
  <si>
    <t>ED-50230</t>
  </si>
  <si>
    <t>ED-50225</t>
  </si>
  <si>
    <t>ED-50223</t>
  </si>
  <si>
    <t>ED-50224</t>
  </si>
  <si>
    <t>ED-50226</t>
  </si>
  <si>
    <t>ED-17903</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</si>
  <si>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</si>
  <si>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</si>
  <si>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</si>
  <si>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</si>
  <si>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ED-8005</t>
  </si>
  <si>
    <t>ED-8004</t>
  </si>
  <si>
    <t>ED-8003</t>
  </si>
  <si>
    <t>ED-50234</t>
  </si>
  <si>
    <t>ED-50236</t>
  </si>
  <si>
    <t>ED-50237</t>
  </si>
  <si>
    <t>ED-8145</t>
  </si>
  <si>
    <t>JUNTA DE DILATAÇÃO COM ISOPOR 20 MM, EXCLUSIVE SELANTE</t>
  </si>
  <si>
    <t>ED-50240</t>
  </si>
  <si>
    <t>ED-50241</t>
  </si>
  <si>
    <t>ED-50238</t>
  </si>
  <si>
    <t>ED-50239</t>
  </si>
  <si>
    <t>ED-50235</t>
  </si>
  <si>
    <t>TRATAMENTO DE JUNTA DE DILATAÇÃO COM ISOPOR,  ESP. 20 MM, PROFUNDIDADE DE 10-15CM, EXCLUSIVE SELANTE</t>
  </si>
  <si>
    <t>LAJE PRÉ-MOLDADA, A REVESTIR, INCLUSIVE CAPEAMENTO E = 4 CM, SC = 100 KG/M2, L = 3,00 M</t>
  </si>
  <si>
    <t>ED-50253</t>
  </si>
  <si>
    <t>LAJE PRÉ-MOLDADA, A REVESTIR, INCLUSIVE CAPEAMENTO E = 4 CM, SC = 100 KG/M2, L = 4,00 M</t>
  </si>
  <si>
    <t>ED-50254</t>
  </si>
  <si>
    <t>LAJE PRÉ-MOLDADA, A REVESTIR, INCLUSIVE CAPEAMENTO E = 4 CM, SC = 100 KG/M2, L = 5,00 M</t>
  </si>
  <si>
    <t>ED-50255</t>
  </si>
  <si>
    <t>LAJE PRÉ-MOLDADA, A REVESTIR, INCLUSIVE CAPEAMENTO E = 4 CM, SC = 200 KG/M2, L = 3,00 M</t>
  </si>
  <si>
    <t>ED-50256</t>
  </si>
  <si>
    <t>LAJE PRÉ-MOLDADA, A REVESTIR, INCLUSIVE CAPEAMENTO E = 4 CM, SC = 200 KG/M2, L = 4,00 M</t>
  </si>
  <si>
    <t>ED-50257</t>
  </si>
  <si>
    <t>LAJE PRÉ-MOLDADA, A REVESTIR, INCLUSIVE CAPEAMENTO E = 4 CM, SC = 200 KG/M2, L = 5,00 M</t>
  </si>
  <si>
    <t>ED-50258</t>
  </si>
  <si>
    <t>LAJE PRÉ-MOLDADA, A REVESTIR, INCLUSIVE CAPEAMENTO E = 4 CM, SC = 250 KG/M2, L = 5,00 M</t>
  </si>
  <si>
    <t>ED-50259</t>
  </si>
  <si>
    <t>LAJE PRÉ-MOLDADA, A REVESTIR, INCLUSIVE CAPEAMENTO E = 4 CM, SC = 300 KG/M2, L = 3,00 M</t>
  </si>
  <si>
    <t>ED-50260</t>
  </si>
  <si>
    <t>LAJE PRÉ-MOLDADA, A REVESTIR, INCLUSIVE CAPEAMENTO E = 4 CM, SC = 300 KG/M2, L = 4,00 M</t>
  </si>
  <si>
    <t>ED-50261</t>
  </si>
  <si>
    <t>LAJE PRÉ-MOLDADA, A REVESTIR, INCLUSIVE CAPEAMENTO E = 4 CM, SC = 300 KG/M2, L = 5,00 M</t>
  </si>
  <si>
    <t>ED-50262</t>
  </si>
  <si>
    <t>LAJE PRÉ-MOLDADA, A REVESTIR, INCLUSIVE CAPEAMENTO E = 4 CM, SC = 370 KG/M2</t>
  </si>
  <si>
    <t>ED-50242</t>
  </si>
  <si>
    <t>LAJE PRÉ-MOLDADA, APARENTE, INCLUSIVE CAPEAMENTO E = 4 CM, SC = 100 KG/M2, L = 3,00 M</t>
  </si>
  <si>
    <t>ED-50243</t>
  </si>
  <si>
    <t>LAJE PRÉ-MOLDADA, APARENTE, INCLUSIVE CAPEAMENTO E = 4 CM, SC = 100 KG/M2, L = 4,00 M</t>
  </si>
  <si>
    <t>ED-50244</t>
  </si>
  <si>
    <t>LAJE PRÉ-MOLDADA, APARENTE, INCLUSIVE CAPEAMENTO E = 4 CM, SC = 100 KG/M2, L = 5,00 M</t>
  </si>
  <si>
    <t>ED-50245</t>
  </si>
  <si>
    <t>LAJE PRÉ-MOLDADA, APARENTE, INCLUSIVE CAPEAMENTO E = 4 CM, SC = 200 KG/M2, L = 3,00 M</t>
  </si>
  <si>
    <t>ED-50246</t>
  </si>
  <si>
    <t>LAJE PRÉ-MOLDADA, APARENTE, INCLUSIVE CAPEAMENTO E = 4 CM, SC = 200 KG/M2, L = 4,00 M</t>
  </si>
  <si>
    <t>ED-50247</t>
  </si>
  <si>
    <t>LAJE PRÉ-MOLDADA, APARENTE, INCLUSIVE CAPEAMENTO E = 4 CM, SC = 200 KG/M2, L = 5,00 M</t>
  </si>
  <si>
    <t>ED-50248</t>
  </si>
  <si>
    <t>LAJE PRÉ-MOLDADA, APARENTE, INCLUSIVE CAPEAMENTO E = 4 CM, SC = 300 KG/M2, L = 3,00 M</t>
  </si>
  <si>
    <t>ED-50249</t>
  </si>
  <si>
    <t>LAJE PRÉ-MOLDADA, APARENTE, INCLUSIVE CAPEAMENTO E = 4 CM, SC = 300 KG/M2, L = 4,00 M</t>
  </si>
  <si>
    <t>ED-50250</t>
  </si>
  <si>
    <t>LAJE PRÉ-MOLDADA, APARENTE, INCLUSIVE CAPEAMENTO E = 4 CM, SC = 300 KG/M2, L = 5,00 M</t>
  </si>
  <si>
    <t>ED-50265</t>
  </si>
  <si>
    <t>ED-50264</t>
  </si>
  <si>
    <t>LIMPEZA DE MATERIAL CERÂMICO</t>
  </si>
  <si>
    <t>ED-50271</t>
  </si>
  <si>
    <t>LIMPEZA DE RODAPÉ</t>
  </si>
  <si>
    <t>ED-50272</t>
  </si>
  <si>
    <t>LIMPEZA DE VIDROS E ESPELHOS</t>
  </si>
  <si>
    <t>ED-50263</t>
  </si>
  <si>
    <t>LIMPEZA FINAL PARA ENTREGA DA OBRA</t>
  </si>
  <si>
    <t>ED-50270</t>
  </si>
  <si>
    <t>LIMPEZA PERMANENTE DA OBRA - 01 SERVENTE X 4 HORAS DIÁRIAS</t>
  </si>
  <si>
    <t>ED-50269</t>
  </si>
  <si>
    <t>LIMPEZA PERMANENTE DA OBRA - 01 SERVENTE X 8 HORAS DIÁRIAS</t>
  </si>
  <si>
    <t>ED-50273</t>
  </si>
  <si>
    <t>ED-50276</t>
  </si>
  <si>
    <t>ED-50274</t>
  </si>
  <si>
    <t>ED-50275</t>
  </si>
  <si>
    <t>ED-50300</t>
  </si>
  <si>
    <t>BACIA DE LOUÇA TURCA CONVENCIONAL, COR BRANCA, INCLUSIVE ACESSÓRIOS, FORNECIMENTO, INSTALAÇÃO E REJUNTAMENTO</t>
  </si>
  <si>
    <t>BACIA SANITÁRIA (VASO) DE LOUÇA COM CAIXA ACOPLADA, COR BRANCA, INCLUSIVE ACESSÓRIOS DE FIXAÇÃO/VEDAÇÃO, ENGATE FLEXÍVEL METÁLICO, FORNECIMENTO, INSTALAÇÃO E REJUNTAMENTO</t>
  </si>
  <si>
    <t>ED-50301</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</si>
  <si>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</si>
  <si>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ED-50296</t>
  </si>
  <si>
    <t>BACIA SANITÁRIA (VASO) DE LOUÇA CONVENCIONAL, COR BRANCA, INCLUSIVE ACESSÓRIOS DE FIXAÇÃO/VEDAÇÃO, FORNECIMENTO, INSTALAÇÃO E REJUNTAMENTO, EXCLUSIVE VÁLVULA DE DESCARGA E TUBO DE LIGAÇÃO</t>
  </si>
  <si>
    <t>BACIA SANITÁRIA (VASO) DE LOUÇA CONVENCIONAL, COR BRANCA, INCLUSIVE ACESSÓRIOS DE FIXAÇÃO/VEDAÇÃO, VÁLVULA DE DESCARGA METÁLICA COM ACIONAMENTO DUPLO, TUBO DE LIGAÇÃO DE LATÃO COM CANOPLA, FORNECIMENTO, INSTALAÇÃO E REJUNTAMENTO</t>
  </si>
  <si>
    <t>ED-9134</t>
  </si>
  <si>
    <t>BACIA SANITÁRIA (VASO) DE LOUÇA CONVENCIONAL INFANTIL, COR BRANCA, INCLUSIVE ACESSÓRIOS DE FIXAÇÃO/VEDAÇÃO, FORNECIMENTO, INSTALAÇÃO E REJUNTAMENTO, EXCLUSIVE VÁLVULA DE DESCARGA E TUBO DE LIGAÇÃO</t>
  </si>
  <si>
    <t>ED-50299</t>
  </si>
  <si>
    <t>BACIA SANITÁRIA (VASO) DE LOUÇA CONVENCIONAL INFANTIL, COR BRANCA, INCLUSIVE ACESSÓRIOS DE FIXAÇÃO/VEDAÇÃO, VÁLVULA DE DESCARGA METÁLICA COM ACIONAMENTO DUPLO, TUBO DE LIGAÇÃO DE LATÃO COM CANOPLA, FORNECIMENTO, INSTALAÇÃO E REJUNTAMENTO</t>
  </si>
  <si>
    <t>ED-50309</t>
  </si>
  <si>
    <t>BOLSA DE BORRACHA D = 1 1/2"</t>
  </si>
  <si>
    <t>ED-50310</t>
  </si>
  <si>
    <t>BRAÇO PARA CHUVEIRO, COMPRIMENTO 40 CM, DIÂMETRO NOMINAL DE 1/2" (20MM), INCLUSIVE ACABAMENTO</t>
  </si>
  <si>
    <t>ED-50314</t>
  </si>
  <si>
    <t>ED-50313</t>
  </si>
  <si>
    <t>CUBA DE LOUÇA BRANCA DE EMBUTIR, FORMATO OVAL, INCLUSIVE VÁLVULA DE ESCOAMENTO DE METAL COM ACABAMENTO CROMADO, SIFÃO DE METAL TIPO COPO COM ACABAMENTO CROMADO, FORNECIMENTO E INSTALAÇÃO</t>
  </si>
  <si>
    <t>CUBA DE LOUÇA BRANCA DE SOBREPOR, FORMATO OVAL, INCLUSIVE VÁLVULA DE ESCOAMENTO DE METAL COM ACABAMENTO CROMADO, SIFÃO DE METAL TIPO COPO COM ACABAMENTO CROMADO, FORNECIMENTO E INSTALAÇÃO</t>
  </si>
  <si>
    <t>ED-50277</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</si>
  <si>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</si>
  <si>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</si>
  <si>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</si>
  <si>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</si>
  <si>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CUBA EM AÇO INOXIDÁVEL DE EMBUTIR, AISI 304, APLICAÇÃO PARA TANQUE (600X600X400MM), ASSENTAMENTO EM BANCADA, INCLUSIVE VÁLVULA DE ESCOAMENTO DE METAL COM ACABAMENTO CROMADO, SIFÃO DE METAL TIPO COPO COM ACABAMENTO CROMADO, FORNECIMENTO E INSTALAÇÃO</t>
  </si>
  <si>
    <t>CUBA EM AÇO INOXIDÁVEL DE SOBREPOR, AISI 304, APLICAÇÃO PARA TANQUE (630X515X260MM), ASSENTAMENTO EM BANCADA, INCLUSIVE VÁLVULA DE ESCOAMENTO DE METAL COM ACABAMENTO CROMADO, SIFÃO DE METAL TIPO COPO COM ACABAMENTO CROMADO, FORNECIMENTO E INSTALAÇÃO</t>
  </si>
  <si>
    <t>DUCHA HIGIÊNICA COM REGISTRO PARA CONTROLE DE FLUXO DE ÁGUA, DIÂMETRO 1/2" (20MM), INCLUSIVE FORNECIMENTO E INSTALAÇÃO</t>
  </si>
  <si>
    <t>INSTALAÇÃO DE SIFÃO DE METAL PARA LAVATÓRIO, TIPO COPO COM ACABAMENTO CROMADO, DIÂMETRO (1"X1.1/2"), INCLUSIVE FORNECIMENTO</t>
  </si>
  <si>
    <t>INSTALAÇÃO DE SIFÃO DE METAL PARA PIA, TIPO COPO COM ACABAMENTO CROMADO, DIÂMETRO (1.1/2"X1.1/2" OU 2"), INCLUSIVE FORNECIMENTO</t>
  </si>
  <si>
    <t>ED-50349</t>
  </si>
  <si>
    <t>INSTALAÇÃO DE VÁLVULA DE ESCOAMENTO DE METAL PARA TANQUE,  DN (1.1/4"), ACABAMENTO CROMADO, INCLUSIVE FORNECIMENTO</t>
  </si>
  <si>
    <t>ED-2552</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</si>
  <si>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</si>
  <si>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</si>
  <si>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</si>
  <si>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</si>
  <si>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LIGAÇÃO FLEXÍVEL METÁLICA, DIÂMETRO 1/2" (20MM), INCLUSIVE FORNECIMENTO E INSTALAÇÃO</t>
  </si>
  <si>
    <t>LIGAÇÃO PARA SAÍDA DE VASO SANITÁRIO PVC CROMADO</t>
  </si>
  <si>
    <t>ED-50285</t>
  </si>
  <si>
    <t>MICTÓRIO COLETIVO, EM AÇO INOXIDÁVEL, TIPO AISI 304, CHAPA 22, COM DESENVOLVIMENTO DE 1 METRO, INCLUSIVE VÁLVULA DE ESCOAMENTO DE METAL NA COR CROMADA, SIFÃO DE METAL TIPO COPO NA COR CROMADA, FORNECIMENTO E INSTALAÇÃO</t>
  </si>
  <si>
    <t>ED-50284</t>
  </si>
  <si>
    <t>MICTÓRIO COLETIVO, EM AÇO INOXIDÁVEL, TIPO AISI 304, CHAPA 22, COM DESENVOLVIMENTO DE 1,4 METRO, INCLUSIVE VÁLVULA DE ESCOAMENTO DE METAL NA COR CROMADA, SIFÃO DE METAL TIPO COPO NA COR CROMADA, FORNECIMENTO E INSTALAÇÃO</t>
  </si>
  <si>
    <t>ED-50286</t>
  </si>
  <si>
    <t>MICTÓRIO SIFONADO DE LOUÇA BRANCA, INCLUSIVE ENGATE FLEXÍVEL, EXCLUSIVE VÁLVULA DE DESCARGA</t>
  </si>
  <si>
    <t>ED-50319</t>
  </si>
  <si>
    <t>ED-50289</t>
  </si>
  <si>
    <t>TANQUE DE LOUÇA BRANCA COM COLUNA, CAPACIDADE 22 LITROS, INCLUSIVE ACESSÓRIOS DE FIXAÇÃO, FORNECIMENTO, INSTALAÇÃO E REJUNTAMENTO, EXCLUSIVE TORNEIRA, VÁLVULA DE ESCOAMENTO E SIFÃO</t>
  </si>
  <si>
    <t>ED-50290</t>
  </si>
  <si>
    <t>TANQUE DE LOUÇA BRANCA COM COLUNA, CAPACIDADE 22 LITROS, INCLUSIVE ACESSÓRIOS DE FIXAÇÃO, VÁLVULA DE ESCOAMENTO DE METAL COM ACABAMENTO CROMADO, SIFÃO DE METAL TIPO COPO COM ACABAMENTO CROMADO, FORNECIMENTO, INSTALAÇÃO E REJUNTAMENTO, EXCLUSIVE TORNEIRA</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</si>
  <si>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</si>
  <si>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</si>
  <si>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</si>
  <si>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</si>
  <si>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</si>
  <si>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TANQUE DE POLIPROPILENO, CAPACIDADE 15 LITROS, INCLUSIVE ACESSÓRIOS DE FIXAÇÃO, VÁLVULA DE ESCOAMENTO DE PLÁSTICO (PVC) NA COR BRANCA, SIFÃO DE PLÁSTICO (PVC) TIPO COPO NA COR BRANCA, FORNECIMENTO E INSTALAÇÃO, EXCLUSIVE TORNEIRA</t>
  </si>
  <si>
    <t>TANQUE DE POLIPROPILENO, CAPACIDADE 24 LITROS, INCLUSIVE ACESSÓRIOS DE FIXAÇÃO, VÁLVULA DE ESCOAMENTO DE PLÁSTICO (PVC) NA COR BRANCA, SIFÃO DE PLÁSTICO (PVC) TIPO COPO NA COR BRANCA, FORNECIMENTO E INSTALAÇÃO, EXCLUSIVE TORNEIRA</t>
  </si>
  <si>
    <t>ED-50302</t>
  </si>
  <si>
    <t>TORNEIRA CHAVE BOIA AUTOMÁTICA PARA RESERVATÓRIO</t>
  </si>
  <si>
    <t>ED-50305</t>
  </si>
  <si>
    <t>TORNEIRA DE BOIA, TIPO ROSCÁVEL 1", EXCLUSIVE ADAPTADOR SOLDÁVEL DE PVC COM FLANGES E ANEL PARA CAIXA DÁGUA</t>
  </si>
  <si>
    <t>ED-50307</t>
  </si>
  <si>
    <t>TORNEIRA DE BOIA, TIPO ROSCÁVEL 1.1/2", EXCLUSIVE ADAPTADOR SOLDÁVEL DE PVC COM FLANGES E ANEL PARA CAIXA DÁGUA</t>
  </si>
  <si>
    <t>ED-50306</t>
  </si>
  <si>
    <t>TORNEIRA DE BOIA, TIPO ROSCÁVEL 1.1/4", EXCLUSIVE ADAPTADOR SOLDÁVEL DE PVC COM FLANGES E ANEL PARA CAIXA DÁGUA</t>
  </si>
  <si>
    <t>ED-50303</t>
  </si>
  <si>
    <t>ED-50308</t>
  </si>
  <si>
    <t>TORNEIRA DE BOIA, TIPO ROSCÁVEL 2", EXCLUSIVE ADAPTADOR SOLDÁVEL DE PVC COM FLANGES E ANEL PARA CAIXA DÁGUA</t>
  </si>
  <si>
    <t>TORNEIRA DE BOIA, TIPO ROSCÁVEL 3/4", EXCLUSIVE ADAPTADOR SOLDÁVEL DE PVC COM FLANGES E ANEL PARA CAIXA DÁGUA</t>
  </si>
  <si>
    <t>TORNEIRA METÁLICA PARA IRRIGAÇÃO/JARDIM, ACABAMENTO CROMADO, APLICAÇÃO DE PAREDE, INCLUSIVE FORNECIMENTO E INSTALAÇÃO</t>
  </si>
  <si>
    <t>TORNEIRA METÁLICA PARA LAVATÓRIO, FECHAMENTO AUTOMÁTICO, ACABAMENTO CROMADO, COM AREJADOR, APLICAÇÃO DE MESA, INCLUSIVE ENGATE FLEXÍVEL METÁLICO, FORNECIMENTO E INSTALAÇÃO</t>
  </si>
  <si>
    <t>ED-50326</t>
  </si>
  <si>
    <t>ED-50327</t>
  </si>
  <si>
    <t>ED-50332</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</si>
  <si>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</si>
  <si>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</si>
  <si>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</si>
  <si>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</si>
  <si>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TUBO LONGO DN 40MM (1.1/2"), PARA CAIXA DE DESCARGA, INCLUSIVE FORNECIMENTO E INSTALAÇÃO</t>
  </si>
  <si>
    <t>ED-50334</t>
  </si>
  <si>
    <t>TUBO PARA VÁLVULA DE DESCARGA Nº. 18 COM ADAPTADOR D = 1 1/2"</t>
  </si>
  <si>
    <t>VÁLVULA AMERICANA PIA INOX 1 1/2" X 3/4"</t>
  </si>
  <si>
    <t>ED-50336</t>
  </si>
  <si>
    <t>VÁLVULA AMERICANA PIA INOX 4" X 1 1/2"</t>
  </si>
  <si>
    <t>ED-9133</t>
  </si>
  <si>
    <t>VÁLVULA DE DESCARGA COM REGISTRO INTERNO, ACIONAMENTO DUPLO, DN 1.1/2" (50MM), INCLUSIVE ACABAMENTO DA VÁLVULA</t>
  </si>
  <si>
    <t>ED-50337</t>
  </si>
  <si>
    <t>VÁLVULA DE DESCARGA COM REGISTRO INTERNO, ACIONAMENTO SIMPLES, DN 1.1/2" (50MM), INCLUSIVE ACABAMENTO DA VÁLVULA</t>
  </si>
  <si>
    <t>ED-50346</t>
  </si>
  <si>
    <t>VÁLVULA DE RETENÇÃO DE PÉ COM CRIVO, D = 100 MM (4")</t>
  </si>
  <si>
    <t>ED-50338</t>
  </si>
  <si>
    <t>VÁLVULA DE RETENÇÃO DE PÉ COM CRIVO, D = 15 MM (1/2")</t>
  </si>
  <si>
    <t>ED-50339</t>
  </si>
  <si>
    <t>VÁLVULA DE RETENÇÃO DE PÉ COM CRIVO, D = 20 MM (3/4")</t>
  </si>
  <si>
    <t>ED-50340</t>
  </si>
  <si>
    <t>VÁLVULA DE RETENÇÃO DE PÉ COM CRIVO D = 25 MM (1")</t>
  </si>
  <si>
    <t>ED-50341</t>
  </si>
  <si>
    <t>VÁLVULA DE RETENÇÃO DE PÉ COM CRIVO, D = 32 MM (1 1/4")</t>
  </si>
  <si>
    <t>ED-50342</t>
  </si>
  <si>
    <t>VÁLVULA DE RETENÇÃO DE PÉ COM CRIVO, D = 40 MM (1 1/2")</t>
  </si>
  <si>
    <t>ED-50343</t>
  </si>
  <si>
    <t>VÁLVULA DE RETENÇÃO DE PÉ COM CRIVO, D = 50 MM (2")</t>
  </si>
  <si>
    <t>ED-50344</t>
  </si>
  <si>
    <t>VÁLVULA DE RETENÇÃO DE PÉ COM CRIVO, D = 65 MM (2 1/2")</t>
  </si>
  <si>
    <t>ED-50345</t>
  </si>
  <si>
    <t>VÁLVULA DE RETENÇÃO DE PÉ COM CRIVO, D = 80 MM (3")</t>
  </si>
  <si>
    <t>ED-50358</t>
  </si>
  <si>
    <t>VÁLVULA DE RETENÇÃO HORIZONTAL OU VERTICAL, Ø 100 MM (4")</t>
  </si>
  <si>
    <t>ED-50350</t>
  </si>
  <si>
    <t>VÁLVULA DE RETENÇÃO HORIZONTAL OU VERTICAL, Ø 15 MM (1/2")</t>
  </si>
  <si>
    <t>ED-50351</t>
  </si>
  <si>
    <t>VÁLVULA DE RETENÇÃO HORIZONTAL OU VERTICAL, Ø 20 MM (3/4")</t>
  </si>
  <si>
    <t>ED-50354</t>
  </si>
  <si>
    <t>VÁLVULA DE RETENÇÃO HORIZONTAL OU VERTICAL, Ø 25 MM (1")</t>
  </si>
  <si>
    <t>ED-50352</t>
  </si>
  <si>
    <t>VÁLVULA DE RETENÇÃO HORIZONTAL OU VERTICAL, Ø 32 MM (1 1/4")</t>
  </si>
  <si>
    <t>ED-50353</t>
  </si>
  <si>
    <t>VÁLVULA DE RETENÇÃO HORIZONTAL OU VERTICAL, Ø 40 MM (1 1/2")</t>
  </si>
  <si>
    <t>ED-50355</t>
  </si>
  <si>
    <t>VÁLVULA DE RETENÇÃO HORIZONTAL OU VERTICAL, Ø 50 MM (2")</t>
  </si>
  <si>
    <t>ED-50356</t>
  </si>
  <si>
    <t>VÁLVULA DE RETENÇÃO HORIZONTAL OU VERTICAL, Ø 65 MM (2 1/2")</t>
  </si>
  <si>
    <t>ED-50357</t>
  </si>
  <si>
    <t>VÁLVULA DE RETENÇÃO HORIZONTAL OU VERTICAL, Ø 80 MM (3")</t>
  </si>
  <si>
    <t>VÁLVULA PARA LAVATÓRIO COM LADRÃO D = 2 1/4" X 1"</t>
  </si>
  <si>
    <t>ED-50348</t>
  </si>
  <si>
    <t>VÁLVULA PARA MICTÓRIO COM FECHAMENTO AUTOMÁTICO D = 1/2"</t>
  </si>
  <si>
    <t>TAMPÃO CIRCULAR EM FERRO FUNDIDO PARA POÇO DE VISITA, ARTICULADO COM DIÂMETRO DE 60CM, CLASSE 400, INCLUSIVE ASSENTAMENTO, EXCLUSIVE POÇO DE VISITA</t>
  </si>
  <si>
    <t>RELÉ FOTOELÉTRICO, TENSÃO 220V COM CAPACIDADE DE CARGA 1800VA, INCLUSIVE BASE E INSTALAÇÃO</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</si>
  <si>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</si>
  <si>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</si>
  <si>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</si>
  <si>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</si>
  <si>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</si>
  <si>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</si>
  <si>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</si>
  <si>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</si>
  <si>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</si>
  <si>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</si>
  <si>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</si>
  <si>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</si>
  <si>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</si>
  <si>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</si>
  <si>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</si>
  <si>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</si>
  <si>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</si>
  <si>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</si>
  <si>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</si>
  <si>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</si>
  <si>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</si>
  <si>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</si>
  <si>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</si>
  <si>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</si>
  <si>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</si>
  <si>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</si>
  <si>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</si>
  <si>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</si>
  <si>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</si>
  <si>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</si>
  <si>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</si>
  <si>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</si>
  <si>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</si>
  <si>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</si>
  <si>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</si>
  <si>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</si>
  <si>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</si>
  <si>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</si>
  <si>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ED-19508</t>
  </si>
  <si>
    <t>ED-19507</t>
  </si>
  <si>
    <t>FIXAÇÃO DE ELETROCALHA/LEITO HORIZONTAL COM LARGURA MENOR OU IGUAL A 200 MM EM LAJE, COM SUPORTE EM PERFILADO, INCLUSIVE PERFILADO, VERGALHÃO E ACESSÓRIOS, EXCLUSIVE ELETROCALHA/LEITO</t>
  </si>
  <si>
    <t>CAIXA DE DERIVAÇÃO TIPO "C" PARA PERFILADO EM CHAPA DE AÇO  COM TRATAMENTO PRÉ-ZINCADO, INCLUSIVE TAMPA E FIXAÇÃO</t>
  </si>
  <si>
    <t>CAIXA DE DERIVAÇÃO TIPO "X" PARA PERFILADO EM CHAPA DE AÇO  COM TRATAMENTO PRÉ-ZINCADO, INCLUSIVE TAMPA E FIXAÇÃO</t>
  </si>
  <si>
    <t>ED-19583</t>
  </si>
  <si>
    <t>PERFILADO LISO (38X19)MM EM CHAPA DE AÇO GALVANIZADO #18, COM TRATAMENTO PRÉ-ZINCADO, INCLUSIVE FIXAÇÃO SUPERIOR, CONEXÕES E ACESSÓRIOS, EXCLUSIVE TAMPA DE ENCAIXE</t>
  </si>
  <si>
    <t>PERFILADO LISO (38X38)MM EM CHAPA DE AÇO GALVANIZADO #18, COM TRATAMENTO PRÉ-ZINCADO, INCLUSIVE FIXAÇÃO SUPERIOR, CONEXÕES E ACESSÓRIOS, EXCLUSIVE TAMPA DE ENCAIXE</t>
  </si>
  <si>
    <t>PERFILADO LISO (38X38)MM EM CHAPA DE AÇO GALVANIZADO #18, COM TRATAMENTO PRÉ-ZINCADO, INCLUSIVE TAMPA DE ENCAIXE, FIXAÇÃO SUPERIOR, CONEXÕES E ACESSÓRIOS</t>
  </si>
  <si>
    <t>PERFILADO PERFURADO (38X38)MM EM CHAPA DE AÇO GALVANIZADO #18, COM TRATAMENTO PRÉ-ZINCADO, INCLUSIVE FIXAÇÃO SUPERIOR, CONEXÕES E ACESSÓRIOS, EXCLUSIVE TAMPA DE ENCAIXE</t>
  </si>
  <si>
    <t>PERFILADO PERFURADO (38X38)MM EM CHAPA DE AÇO GALVANIZADO #18, COM TRATAMENTO PRÉ-ZINCADO, INCLUSIVE TAMPA DE ENCAIXE, FIXAÇÃO SUPERIOR, CONEXÕES E ACESSÓRIOS</t>
  </si>
  <si>
    <t>SUPORTE OU GANCHO DE LUMINÁRIA PARA PERFILADO (38X38)MM, TIPO CURTO, EM CHAPA DE AÇO COM TRATAMENTO PRÉ-ZINCADO, INCLUSIVE ACESSÓRIOS E FIXAÇÃO</t>
  </si>
  <si>
    <t>SUPORTE OU GANCHO DE LUMINÁRIA PARA PERFILADO (38X38)MM, TIPO LONGO, EM CHAPA DE AÇO COM TRATAMENTO PRÉ-ZINCADO, INCLUSIVE ACESSÓRIOS E FIXAÇÃO</t>
  </si>
  <si>
    <t>FORMA E DESFORMA</t>
  </si>
  <si>
    <t>ED-19652</t>
  </si>
  <si>
    <t>FORMA E DESFORMA PARA LAJE NERVURADA COM CUBETA E ASSOALHO EM COMPENSADO PLASTIFICADO, ESP. 14MM, ALTURA DE (200 ATÉ 310)CM, REAPROVEITAMENTO (10X), INCLUSIVE CIMBRAMENTO</t>
  </si>
  <si>
    <t>ED-19653</t>
  </si>
  <si>
    <t>ESCORAMENTO</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</si>
  <si>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</si>
  <si>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</si>
  <si>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</si>
  <si>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</si>
  <si>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</si>
  <si>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</si>
  <si>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</si>
  <si>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</si>
  <si>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CAIXA D´ÁGUA DE POLIETILENO, CAPACIDADE DE 1.000L, INCLUSIVE TAMPA, TORNEIRA DE BOIA, EXTRAVASOR, TUBO DE LIMPEZA E ACESSÓRIOS, EXCLUSIVE TUBULAÇÃO DE ENTRADA/SAÍDA DE ÁGUA</t>
  </si>
  <si>
    <t>CAIXA D´ÁGUA DE POLIETILENO, CAPACIDADE DE 1.500L, INCLUSIVE TAMPA, TORNEIRA DE BOIA, EXTRAVASOR, TUBO DE LIMPEZA E ACESSÓRIOS, EXCLUSIVE TUBULAÇÃO DE ENTRADA/SAÍDA DE ÁGUA</t>
  </si>
  <si>
    <t>CAIXA D´ÁGUA DE POLIETILENO, CAPACIDADE DE 250L, INCLUSIVE TAMPA, TORNEIRA DE BOIA, EXTRAVASOR, TUBO DE LIMPEZA E ACESSÓRIOS, EXCLUSIVE TUBULAÇÃO DE ENTRADA/SAÍDA DE ÁGUA</t>
  </si>
  <si>
    <t>CAIXA D´ÁGUA DE POLIETILENO, CAPACIDADE DE 500L, INCLUSIVE TAMPA, TORNEIRA DE BOIA, EXTRAVASOR, TUBO DE LIMPEZA E ACESSÓRIOS, EXCLUSIVE TUBULAÇÃO DE ENTRADA/SAÍDA DE ÁGUA</t>
  </si>
  <si>
    <t>CAIXA DE GORDURA DUPLA (CGD), CIRCULAR, EM CONCRETO PRÉ-MOLDADO, CAPACIDADE DE 120L, INCLUSIVE ESCAVAÇÃO, REATERRO, TRANSPORTE E RETIRADA DO MATERIAL ESCAVADO (EM CAÇAMBA)</t>
  </si>
  <si>
    <t>CAIXA DE GORDURA SIMPLES (CGS), CIRCULAR, EM CONCRETO PRÉ-MOLDADO, CAPACIDADE DE 31L, INCLUSIVE ESCAVAÇÃO, REATERRO, TRANSPORTE E RETIRADA DO MATERIAL ESCAVADO (EM CAÇAMBA)</t>
  </si>
  <si>
    <t>PONTO DE EMBUTIR PARA ÁGUA FRIA EM TUBO PVC RÍGIDO ROSCÁVEL, DN 1/2" (20MM), EMBUTIDO NA ALVENARIA COM DISTÂNCIA DE ATÉ CINCO (5) METROS DA TOMADA DE ÁGUA, INCLUSIVE CONEXÕES E FIXAÇÃO DO TUBO COM ENCHIMENTO DO RASGO NA ALVENARIA/CONCRETO COM ARGAMASSA</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</si>
  <si>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</si>
  <si>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PONTO DE EMBUTIR PARA ESGOTO EM TUBO PVC RÍGIDO, PBV - SÉRIE NORMAL, DN 100MM (4"), EMBUTIDO EM PISO COM DISTÂNCIA DE ATÉ CINCO (5) METROS DA RAMAL DE ESGOTO, INCLUSIVE CONEXÕES E FIXAÇÃO DO TUBO COM ENCHIMENTO DO RASGO NO CONCRETO COM ARGAMASSA</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</si>
  <si>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</si>
  <si>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</si>
  <si>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</si>
  <si>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</si>
  <si>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ED-50227</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</si>
  <si>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</si>
  <si>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</si>
  <si>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COSTURA DE TRINCA COM GRAMPO, BARRA DE AÇO CA-60 Ø4,2MM, COMPRIMENTO TOTAL 40CM, ESPAÇAMENTO DE 15CM, INCLUSIVE CORTE, DOBRA E ARGAMASSA, TRAÇO 1:4 (CIMENTO E AREIA), PREPARO MECÂNICO</t>
  </si>
  <si>
    <t>COSTURA DE TRINCA COM GRAMPO, BARRA DE AÇO CA-60 Ø4,2MM, COMPRIMENTO TOTAL 40CM, ESPAÇAMENTO DE 20CM, INCLUSIVE CORTE, DOBRA E ARGAMASSA, TRAÇO 1:4 (CIMENTO E AREIA), PREPARO MECÂNICO</t>
  </si>
  <si>
    <t>ED-50360</t>
  </si>
  <si>
    <t>ED-50363</t>
  </si>
  <si>
    <t>AJUDANTE DE BOMBEIRO/ENCANADOR COM ENCARGOS COMPLEMENTARES</t>
  </si>
  <si>
    <t>ED-50361</t>
  </si>
  <si>
    <t>ED-50362</t>
  </si>
  <si>
    <t>ED-50365</t>
  </si>
  <si>
    <t>ED-50364</t>
  </si>
  <si>
    <t>AJUDANTE DE TELHADISTA COM ENCARGOS COMPLEMENTARES</t>
  </si>
  <si>
    <t>ED-50366</t>
  </si>
  <si>
    <t>ED-52306</t>
  </si>
  <si>
    <t>AJUDANTE IMPERMEABILIZADOR COM ENCARGOS COMPLEMENTARES</t>
  </si>
  <si>
    <t>ED-50375</t>
  </si>
  <si>
    <t>ED-50369</t>
  </si>
  <si>
    <t>AZULEJISTA COM ENCARGOS COMPLEMENTARES</t>
  </si>
  <si>
    <t>BOMBEIRO/ENCANADOR COM ENCARGOS COMPLEMENTARES</t>
  </si>
  <si>
    <t>ED-50370</t>
  </si>
  <si>
    <t>ED-50371</t>
  </si>
  <si>
    <t>ED-50372</t>
  </si>
  <si>
    <t>CARPINTEIRO DE FORMA COM ENCARGOS COMPLEMENTARES</t>
  </si>
  <si>
    <t>ED-50373</t>
  </si>
  <si>
    <t>ED-50387</t>
  </si>
  <si>
    <t>ESTUCADOR COM ENCARGOS COMPLEMENTARES</t>
  </si>
  <si>
    <t>ED-50376</t>
  </si>
  <si>
    <t>ED-50377</t>
  </si>
  <si>
    <t>GRANITEIRO/MARMORISTA COM ENCARGOS COMPLEMENTARES</t>
  </si>
  <si>
    <t>ED-52307</t>
  </si>
  <si>
    <t>ED-50378</t>
  </si>
  <si>
    <t>ED-50379</t>
  </si>
  <si>
    <t>LADRILHISTA COM ENCARGOS COMPLEMENTARES</t>
  </si>
  <si>
    <t>ED-50388</t>
  </si>
  <si>
    <t>ED-50380</t>
  </si>
  <si>
    <t>MONTADOR COM ENCARGOS COMPLEMENTARES</t>
  </si>
  <si>
    <t>ED-8501</t>
  </si>
  <si>
    <t>ED-50381</t>
  </si>
  <si>
    <t>ED-50382</t>
  </si>
  <si>
    <t>ED-50383</t>
  </si>
  <si>
    <t>ED-50384</t>
  </si>
  <si>
    <t>RASPADOR COM ENCARGOS COMPLEMENTARES</t>
  </si>
  <si>
    <t>ED-7607</t>
  </si>
  <si>
    <t>ED-50368</t>
  </si>
  <si>
    <t>REJUNTADOR COM ENCARGOS COMPLEMENTARES</t>
  </si>
  <si>
    <t>ED-7830</t>
  </si>
  <si>
    <t>ED-50367</t>
  </si>
  <si>
    <t>ED-50385</t>
  </si>
  <si>
    <t>TAQUEIRO COM ENCARGOS COMPLEMENTARES</t>
  </si>
  <si>
    <t>ED-50386</t>
  </si>
  <si>
    <t>ED-9199</t>
  </si>
  <si>
    <t>ED-50389</t>
  </si>
  <si>
    <t>ED-50390</t>
  </si>
  <si>
    <t>ED-50391</t>
  </si>
  <si>
    <t>ED-50392</t>
  </si>
  <si>
    <t>ED-50393</t>
  </si>
  <si>
    <t>ED-50394</t>
  </si>
  <si>
    <t>ED-50404</t>
  </si>
  <si>
    <t>COLOCAÇÃO DE DEFENSAS SOBRE O MURO FERRO CANTONEIRA L - 1" X 1/8" COMPRIMENTO = 85 CM, ESPAÇAMENTO 1,50 M E 5 FIADAS DE ARAME FARPADO</t>
  </si>
  <si>
    <t>ED-50405</t>
  </si>
  <si>
    <t>COLOCAÇÃO DE DEFENSAS SOBRE O MURO FERRO CANTONEIRA L - 1" X 1/8" COMPRIMENTO = 85 CM, ESPAÇAMENTO 1,50 M E 7 FIADAS DE ARAME FARPADO</t>
  </si>
  <si>
    <t>ED-50400</t>
  </si>
  <si>
    <t>COLUNA DE ALVENARIA A VISTA DE SUPORTE DO PORTÃO (PARA CAIXA DE MEDIÇÃO DE ENERGIA OU PARA PLACA DO NOME DO PRÉDIO) 1,70 X 2,30 M</t>
  </si>
  <si>
    <t>ED-50401</t>
  </si>
  <si>
    <t>CONCERTINA CLIPADA MODELO ESPIRAL HELICOIDAL DUPLA D = 450 MM</t>
  </si>
  <si>
    <t>ED-50402</t>
  </si>
  <si>
    <t>CONCERTINA CLIPADA MODELO ESPIRAL HELICOIDAL DUPLA D = 610 MM</t>
  </si>
  <si>
    <t>ED-50403</t>
  </si>
  <si>
    <t>CONCERTINA CLIPADA MODELO ESPIRAL HELICOIDAL DUPLA D = 730 MM</t>
  </si>
  <si>
    <t>ED-50409</t>
  </si>
  <si>
    <t>MURETA DE TIJOLO COMUM ESP. = 15CM, H = 105 CM, A REVESTIR</t>
  </si>
  <si>
    <t>ED-50410</t>
  </si>
  <si>
    <t>MURETA DE TIJOLO COMUM ESP. = 15CM, H = 130 CM, A REVESTIR</t>
  </si>
  <si>
    <t>ED-50399</t>
  </si>
  <si>
    <t>MURO DE VEDAÇÃO DE CONCRETO PRÉ-MOLDADO TIPO CALHA V ALTURA LIVRE = 2,50 M, SAPATA CONCRETO 1:3:6, 30 X 50 CM</t>
  </si>
  <si>
    <t>ED-50395</t>
  </si>
  <si>
    <t>ED-50396</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</si>
  <si>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</si>
  <si>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</si>
  <si>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ED-50406</t>
  </si>
  <si>
    <t>ED-50408</t>
  </si>
  <si>
    <t>ED-50407</t>
  </si>
  <si>
    <t>ED-50413</t>
  </si>
  <si>
    <t>ALVENARIA POLIÉDRICA, RETIRADA E REASSENTAMENTO SOBRE COXIM DE AREIA</t>
  </si>
  <si>
    <t>ED-50421</t>
  </si>
  <si>
    <t>ASSENTAMENTO DE MATA-BURRO DE CONCRETO</t>
  </si>
  <si>
    <t>ED-50414</t>
  </si>
  <si>
    <t>ED-50416</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</si>
  <si>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</si>
  <si>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</si>
  <si>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</si>
  <si>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</si>
  <si>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ED-50411</t>
  </si>
  <si>
    <t>GEOTÊXTIL NÃO TECIDO PARA ESTABILIZAÇÃO DE SOLOS</t>
  </si>
  <si>
    <t>ED-50412</t>
  </si>
  <si>
    <t>PARALELEPÍPEDO, RETIRADA E REASSENTAMENTO SOBRE COXIM DE AREIA</t>
  </si>
  <si>
    <t>ED-50420</t>
  </si>
  <si>
    <t>ED-50417</t>
  </si>
  <si>
    <t>ED-50418</t>
  </si>
  <si>
    <t>ED-50423</t>
  </si>
  <si>
    <t>ENSECADEIRA INCLUSIVE RETIRADA DO MADEIRAMENTO , PAREDE DUPLA</t>
  </si>
  <si>
    <t>ED-50422</t>
  </si>
  <si>
    <t>ENSECADEIRA INCLUSIVE RETIRADA DO MADEIRAMENTO , PAREDE SIMPLES</t>
  </si>
  <si>
    <t>ED-50428</t>
  </si>
  <si>
    <t>ED-50431</t>
  </si>
  <si>
    <t>CERCA EM FERRO, TRIANGULAR, PADRÃO PREFEITURA</t>
  </si>
  <si>
    <t>ED-50446</t>
  </si>
  <si>
    <t>ED-50447</t>
  </si>
  <si>
    <t>ED-50441</t>
  </si>
  <si>
    <t>ED-50439</t>
  </si>
  <si>
    <t>ED-50442</t>
  </si>
  <si>
    <t>ED-50440</t>
  </si>
  <si>
    <t>ED-50438</t>
  </si>
  <si>
    <t>ED-50448</t>
  </si>
  <si>
    <t>ED-50449</t>
  </si>
  <si>
    <t>ED-14560</t>
  </si>
  <si>
    <t>LASTRO DE SEIXO, INCLUSIVE LANÇAMENTO E ESPALHAMENTO MANUAL</t>
  </si>
  <si>
    <t>ED-50435</t>
  </si>
  <si>
    <t>ED-50437</t>
  </si>
  <si>
    <t>ED-50436</t>
  </si>
  <si>
    <t>ED-50433</t>
  </si>
  <si>
    <t>PLANTIO E PREPARO DE COVAS DE ARBUSTOS ORNAMENTAIS EM GERAL, EXCETO FORNECIMENTO DAS MUDAS</t>
  </si>
  <si>
    <t>ED-50432</t>
  </si>
  <si>
    <t>ED-50434</t>
  </si>
  <si>
    <t>PLANTIO E PREPARO DE COVAS DE FORRAÇÃO, EXCETO FORNECIMENTO DAS MUDAS</t>
  </si>
  <si>
    <t>ED-50471</t>
  </si>
  <si>
    <t>ED-50472</t>
  </si>
  <si>
    <t>ED-50481</t>
  </si>
  <si>
    <t>EMASSAMENTO A ÓLEO SOBRE MADEIRA, UMA (1) DEMÃO, INCLUSIVE LIXAMENTO PARA PINTURA</t>
  </si>
  <si>
    <t>ED-50482</t>
  </si>
  <si>
    <t>EMASSAMENTO EM ESQUADRIA DE MADEIRA COM MASSA A ÓLEO, DUAS (2) DEMÃOS, INCLUSIVE LIXAMENTO PARA PINTURA  A ÓLEO OU ESMALTE</t>
  </si>
  <si>
    <t>ED-50485</t>
  </si>
  <si>
    <t>EMASSAMENTO EM FORRO DE GESSO COM MASSA ACRÍLICA, UMA (1) DEMÃO, INCLUSIVE LIXAMENTO PARA PINTURA</t>
  </si>
  <si>
    <t>ED-50486</t>
  </si>
  <si>
    <t>EMASSAMENTO EM FORRO DE GESSO COM MASSA CORRIDA (PVA), UMA (1) DEMÃO, INCLUSIVE LIXAMENTO PARA PINTURA</t>
  </si>
  <si>
    <t>EMASSAMENTO EM PAREDE COM MASSA ACRÍLICA, DUAS (2) DEMÃOS, INCLUSIVE LIXAMENTO PARA PINTURA</t>
  </si>
  <si>
    <t>ED-50473</t>
  </si>
  <si>
    <t>EMASSAMENTO EM PAREDE COM MASSA ACRÍLICA, UMA (1) DEMÃO, INCLUSIVE LIXAMENTO PARA PINTURA</t>
  </si>
  <si>
    <t>ED-50478</t>
  </si>
  <si>
    <t>EMASSAMENTO EM PAREDE COM MASSA CORRIDA (PVA), DUAS (2) DEMÃOS, INCLUSIVE LIXAMENTO PARA PINTURA</t>
  </si>
  <si>
    <t>ED-50477</t>
  </si>
  <si>
    <t>EMASSAMENTO EM PAREDE COM MASSA CORRIDA (PVA), UMA (1) DEMÃO, INCLUSIVE LIXAMENTO PARA PINTURA</t>
  </si>
  <si>
    <t>ED-50483</t>
  </si>
  <si>
    <t>ED-50484</t>
  </si>
  <si>
    <t>ED-50476</t>
  </si>
  <si>
    <t>EMASSAMENTO EM TETO COM MASSA ACRÍLICA, DUAS (2) DEMÃOS, INCLUSIVE LIXAMENTO PARA PINTURA</t>
  </si>
  <si>
    <t>ED-50475</t>
  </si>
  <si>
    <t>EMASSAMENTO EM TETO COM MASSA ACRÍLICA, UMA (1) DEMÃO, INCLUSIVE LIXAMENTO PARA PINTURA</t>
  </si>
  <si>
    <t>ED-50480</t>
  </si>
  <si>
    <t>EMASSAMENTO EM TETO COM MASSA CORRIDA (PVA), DUAS (2) DEMÃOS, INCLUSIVE LIXAMENTO PARA PINTURA</t>
  </si>
  <si>
    <t>ED-50479</t>
  </si>
  <si>
    <t>EMASSAMENTO EM TETO COM MASSA CORRIDA (PVA), UMA (1) DEMÃO, INCLUSIVE LIXAMENTO PARA PINTURA</t>
  </si>
  <si>
    <t>LIXAMENTO MANUAL EM PAREDE PARA REMOÇÃO DE TINTA</t>
  </si>
  <si>
    <t>ED-50507</t>
  </si>
  <si>
    <t>LIXAMENTO MANUAL EM SUPERFÍCIE DE MADEIRA PARA REMOÇÃO DE TINTA</t>
  </si>
  <si>
    <t>ED-50508</t>
  </si>
  <si>
    <t>LIXAMENTO MANUAL EM SUPERFÍCIE METÁLICA PARA REMOÇÃO DE TINTA</t>
  </si>
  <si>
    <t>ED-50506</t>
  </si>
  <si>
    <t>LIXAMENTO MANUAL EM TETO PARA REMOÇÃO DE TINTA</t>
  </si>
  <si>
    <t>ED-50517</t>
  </si>
  <si>
    <t>PINTURA A BASE DE RESINA DE SILICONE EM CONCRETO OU ALVENARIA APARENTE, DUAS (2) DEMÃOS</t>
  </si>
  <si>
    <t>PINTURA ACRÍLICA EM PAREDE, DUAS (2) DEMÃOS, EXCLUSIVE SELADOR ACRÍLICO E MASSA ACRÍLICA/CORRIDA (PVA)</t>
  </si>
  <si>
    <t>ED-50455</t>
  </si>
  <si>
    <t>PINTURA ACRÍLICA EM PAREDE, DUAS (2) DEMÃOS, INCLUSIVE UMA (1) DEMÃO DE MASSA CORRIDA (PVA), EXCLUSIVE SELADOR ACRÍLICO</t>
  </si>
  <si>
    <t>ED-50453</t>
  </si>
  <si>
    <t>PINTURA ACRÍLICA EM PAREDE, TRÊS (3) DEMÃOS, EXCLUSIVE SELADOR ACRÍLICO E MASSA ACRÍLICA/CORRIDA (PVA)</t>
  </si>
  <si>
    <t>ED-50452</t>
  </si>
  <si>
    <t>PINTURA ACRÍLICA EM TETO, DUAS (2) DEMÃOS, EXCLUSIVE SELADOR ACRÍLICO E MASSA ACRÍLICA/CORRIDA (PVA)</t>
  </si>
  <si>
    <t>ED-50456</t>
  </si>
  <si>
    <t>PINTURA ACRÍLICA EM TETO, DUAS (2) DEMÃOS, INCLUSIVE UMA (1) DEMÃO DE MASSA CORRIDA (PVA), EXCLUSIVE SELADOR ACRÍLICO</t>
  </si>
  <si>
    <t>ED-50454</t>
  </si>
  <si>
    <t>PINTURA ACRÍLICA EM TETO, TRÊS (3) DEMÃOS, EXCLUSIVE SELADOR ACRÍLICO E MASSA ACRÍLICA/CORRIDA (PVA)</t>
  </si>
  <si>
    <t>ED-50460</t>
  </si>
  <si>
    <t>PINTURA ACRÍLICA PARA PISO EM FAIXA DE DEMARCAÇÃO DE QUADRA, DUAS (2) DEMÃOS, FAIXA COM LARGURA DE 5 CM</t>
  </si>
  <si>
    <t>ED-50462</t>
  </si>
  <si>
    <t>PINTURA ACRÍLICA PARA PISO EM FAIXA DE DEMARCAÇÃO DE QUADRA, QUATRO (4) DEMÃOS, FAIXA COM LARGURA DE 5 CM</t>
  </si>
  <si>
    <t>ED-50459</t>
  </si>
  <si>
    <t>PINTURA ACRÍLICA PARA PISO EM PASSEIO/SUPERFÍCIE CIMENTADA, DUAS (2) DEMÃOS</t>
  </si>
  <si>
    <t>ED-50461</t>
  </si>
  <si>
    <t>PINTURA ACRÍLICA PARA PISO EM QUADRAS ESPORTIVA, DUAS (2) DEMÃOS</t>
  </si>
  <si>
    <t>PINTURA ACRÍLICA PARA PISO EM QUADRAS ESPORTIVA, QUATRO (4) DEMÃOS</t>
  </si>
  <si>
    <t>ED-50465</t>
  </si>
  <si>
    <t>PINTURA COM  TINTA A BASE DE BORRACHA CLORADA EM FAIXAS DE DEMARCAÇÃO DE PISO, DUAS (2) DEMÃOS, FAIXA COM LARGURA DE 5 CM, APLICAÇÃO MECÂNICA</t>
  </si>
  <si>
    <t>ED-50468</t>
  </si>
  <si>
    <t>PINTURA COM  TINTA A BASE DE BORRACHA CLORADA EM FAIXAS DE DEMARCAÇÃO DE QUADRA, DUAS (2) DEMÃOS, FAIXA COM LARGURA DE 5 CM, APLICAÇÃO MECÂNICA</t>
  </si>
  <si>
    <t>PINTURA COM  TINTA A BASE DE BORRACHA CLORADA EM REVESTIMENTO CIMENTÍCIO OU CONCRETO, DUAS (2) DEMÃOS</t>
  </si>
  <si>
    <t>ED-50466</t>
  </si>
  <si>
    <t>PINTURA COM  TINTA A BASE DE BORRACHA CLORADA EM TELHAS DE FIBROCIMENTO, DUAS (2) DEMÃOS</t>
  </si>
  <si>
    <t>ED-50513</t>
  </si>
  <si>
    <t>PINTURA COM RESINA ACRÍLICA EM CONCRETO, DUAS (2) DEMÃOS, INCLUSIVE UMA (1) DEMÃO DE SELADOR ACRÍLICO</t>
  </si>
  <si>
    <t>ED-50464</t>
  </si>
  <si>
    <t>PINTURA COM RESINA ACRÍLICA EM PISOS CIMENTADOS, DUAS (2) DEMÃOS, INCLUSIVE LIMPEZA DA SUPERFÍCIE A SER APLICADO MATERIAL</t>
  </si>
  <si>
    <t>ED-9013</t>
  </si>
  <si>
    <t>PINTURA COM TEXTURA ACRÍLICA COM DESEMPENADEIRA DE AÇO, EXCLUSIVE SELADOR ACRÍLICO/FUNDO PREPARADOR</t>
  </si>
  <si>
    <t>PINTURA COM TEXTURA ACRÍLICA COM DESEMPENADEIRA DE AÇO, INCLUSIVE UMA (1) DEMÃO DE SELADOR ACRÍLICO</t>
  </si>
  <si>
    <t>PINTURA COM TEXTURA ACRÍLICA COM ROLO, EXCLUSIVE SELADOR ACRÍLICO/FUNDO PREPARADOR</t>
  </si>
  <si>
    <t>ED-50521</t>
  </si>
  <si>
    <t>PINTURA COM TEXTURA ACRÍLICA COM ROLO, INCLUSIVE UMA (1) DEMÃO DE SELADOR ACRÍLICO</t>
  </si>
  <si>
    <t>PINTURA COM VERNIZ ACRÍLICO EM ALVENARIA OU CONCRETO, DUAS (2) DEMÃOS, INCLUSIVE PREPARAÇÃO DA SUPERFÍCIE COM LIXAMENTO</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</si>
  <si>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</si>
  <si>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</si>
  <si>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</si>
  <si>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</si>
  <si>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PINTURA COM VERNIZ SINTÉTICO MARÍTIMO EM ESQUADRIAS DE MADEIRA, DUAS (2) DEMÃOS, ACABAMENTO TIPO ACETINADO (BRILHO SÚTIL)</t>
  </si>
  <si>
    <t>ED-50526</t>
  </si>
  <si>
    <t>PINTURA COM VERNIZ SINTÉTICO MARÍTIMO EM ESQUADRIAS DE MADEIRA, DUAS (2) DEMÃOS, ACABAMENTO TIPO BRILHANTE</t>
  </si>
  <si>
    <t>ED-50528</t>
  </si>
  <si>
    <t>PINTURA COM VERNIZ SINTÉTICO MARÍTIMO EM ESQUADRIAS DE MADEIRA, DUAS (2) DEMÃOS, ACABAMENTO TIPO FOSCO</t>
  </si>
  <si>
    <t>ED-50531</t>
  </si>
  <si>
    <t>PINTURA COM VERNIZ SINTÉTICO MARÍTIMO EM RÉGUAS PARA FIXAÇÃO CARTAZES E PROTEÇÃO DE CARTEIRAS, COM LARGURA DE 10CM E ESP. 2CM, DUAS (2) DEMÃOS, ACABAMENTO TIPO FOSCO</t>
  </si>
  <si>
    <t>ED-50470</t>
  </si>
  <si>
    <t>PINTURA EM CAIAÇÃO PARA AMBIENTE EXTERNO,TRÊS (3) DEMÃOS, INCLUSIVE PIGMENTO E FIXADOR DE CAL</t>
  </si>
  <si>
    <t>ED-50469</t>
  </si>
  <si>
    <t>PINTURA EM CAIAÇÃO PARA AMBIENTE INTERNO,TRÊS (3) DEMÃOS, INCLUSIVE PIGMENTO E FIXADOR DE CAL</t>
  </si>
  <si>
    <t>ED-50490</t>
  </si>
  <si>
    <t>PINTURA EPÓXI EM FAIXAS DE DEMARCAÇÃO DE PISO, DUAS (2) DEMÃOS, FAIXA COM LARGURA DE 5 CM</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</si>
  <si>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</si>
  <si>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</si>
  <si>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</si>
  <si>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</si>
  <si>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</si>
  <si>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</si>
  <si>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</si>
  <si>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</si>
  <si>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</si>
  <si>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</si>
  <si>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</si>
  <si>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</si>
  <si>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PINTURA EPÓXI EM SUPERFÍCIES DE AÇO CARBONO, DUAS (2) DEMÃOS</t>
  </si>
  <si>
    <t>ED-50488</t>
  </si>
  <si>
    <t>PINTURA EPÓXI EM SUPERFÍCIES DE AÇO CARBONO, DUAS (2) DEMÃOS, APLICAÇÃO MECÂNICA</t>
  </si>
  <si>
    <t>PINTURA ESMALTE EM ESQUADRIA DE MADEIRA, DUAS (2) DEMÃOS, INCLUSIVE UMA (1) DEMÃO DE FUNDO NIVELADOR, EXCLUSIVE MASSA A ÓLEO</t>
  </si>
  <si>
    <t>ED-50491</t>
  </si>
  <si>
    <t>PINTURA ESMALTE EM ESQUADRIAS DE FERRO, DUAS (2) DEMÃOS, INCLUSIVE UMA (1) DEMÃO DE FUNDO ANTICORROSIVO</t>
  </si>
  <si>
    <t>ED-50492</t>
  </si>
  <si>
    <t>PINTURA ESMALTE EM ESTRUTURA DE AÇO CARBONO, DUAS (2) DEMÃOS, EXCLUSIVE FUNDO ANTICORROSIVO</t>
  </si>
  <si>
    <t>ED-50497</t>
  </si>
  <si>
    <t>PINTURA ESMALTE EM ESTRUTURA METÁLICA, DUAS (2) DEMÃOS, INCLUSIVE UMA (1) DEMÃO FUNDO ANTICORROSIVO</t>
  </si>
  <si>
    <t>ED-50509</t>
  </si>
  <si>
    <t>PINTURA ESMALTE EM SUPERFÍCIE DE CONCRETO/ALVENARIA, DUAS (2) DEMÃOS, EXCLUSIVE SELADOR ACRÍLICO E MASSA ACRÍLICA/CORRIDA (PVA)</t>
  </si>
  <si>
    <t>ED-50510</t>
  </si>
  <si>
    <t>PINTURA ESMALTE EM SUPERFÍCIE DE CONCRETO/ALVENARIA, TRÊS (3) DEMÃOS, EXCLUSIVE SELADOR ACRÍLICO E MASSA ACRÍLICA/CORRIDA (PVA)</t>
  </si>
  <si>
    <t>ED-50496</t>
  </si>
  <si>
    <t>PINTURA ESMALTE EM TUBO GALVANIZADO, DUAS (2) DEMÃOS, INCLUSIVE UMA (1) DEMÃO DE FUNDO ANTICORROSIVO</t>
  </si>
  <si>
    <t>ED-50495</t>
  </si>
  <si>
    <t>PINTURA ESMALTE SINTÉTICO EM SUPERFÍCIES GALVANIZADAS, DUAS (2) DEMÃOS, INCLUSIVE UMA (1) DEMÃO DE FUNDO ANTICORROSIVO</t>
  </si>
  <si>
    <t>ED-50502</t>
  </si>
  <si>
    <t>PINTURA LÁTEX (PVA) EM PAREDE, DUAS (2) DEMÃOS, INCLUSIVE UMA (1) DEMÃO DE MASSA CORRIDA (PVA), EXCLUSIVE SELADOR ACRÍLICO</t>
  </si>
  <si>
    <t>ED-50500</t>
  </si>
  <si>
    <t>PINTURA LÁTEX (PVA) EM PAREDE, TRÊS (3) DEMÃOS, EXCLUSIVE SELADOR ACRÍLICO E MASSA ACRÍLICA/CORRIDA (PVA)</t>
  </si>
  <si>
    <t>ED-50504</t>
  </si>
  <si>
    <t>PINTURA LÁTEX (PVA) EM RODAPÉ OU MOLDURAS (ALTURA DE 5 CM A 7C M), EXCLUSIVE SELADOR ACRÍLICO</t>
  </si>
  <si>
    <t>ED-16659</t>
  </si>
  <si>
    <t>PINTURA LÁTEX (PVA) EM SUPERFÍCIE DE MADEIRA, DUAS (2) DEMÃOS, EXCLUSIVE SELADOR ACRÍLICO E MASSA ACRÍLICA/CORRIDA (PVA)</t>
  </si>
  <si>
    <t>ED-50499</t>
  </si>
  <si>
    <t>PINTURA LÁTEX (PVA) EM TETO, DUAS (2) DEMÃOS, EXCLUSIVE SELADOR ACRÍLICO E MASSA ACRÍLICA/CORRIDA (PVA)</t>
  </si>
  <si>
    <t>ED-50503</t>
  </si>
  <si>
    <t>PINTURA LÁTEX (PVA) EM TETO, DUAS (2) DEMÃOS, INCLUSIVE UMA (1) DEMÃO DE MASSA CORRIDA (PVA), EXCLUSIVE SELADOR ACRÍLICO</t>
  </si>
  <si>
    <t>ED-50501</t>
  </si>
  <si>
    <t>PINTURA LÁTEX (PVA) EM TETO, TRÊS (3) DEMÃOS, EXCLUSIVE SELADOR ACRÍLICO E MASSA ACRÍLICA/CORRIDA (PVA)</t>
  </si>
  <si>
    <t>ED-50518</t>
  </si>
  <si>
    <t>PINTURA PARA SINALIZAÇÃO DE VAGA DE ESTACIONAMENTO PARA PORTADORES DE NECESSIDADES ESPECIAIS SOBRE PAVIMENTAÇÃO URBANA</t>
  </si>
  <si>
    <t>ED-50512</t>
  </si>
  <si>
    <t>PINTURA PRESERVATIVA COM CUPINICIDA EM MADEIRA SECA, DUAS (2) DEMÃOS</t>
  </si>
  <si>
    <t>ED-50511</t>
  </si>
  <si>
    <t>PINTURA PRESERVATIVA COM CUPINICIDA EM MADEIRA SECA, DUAS (2) DEMÃOS, INCLUSIVE DUAS (2) DEMÃOS DE VERNIZ SINTÉTICO MARÍTIMO, ACABAMENTO TIPO FOSCO</t>
  </si>
  <si>
    <t>ED-50516</t>
  </si>
  <si>
    <t>PREPARAÇÃO PARA EMASSAMENTO OU PINTURA (LÁTEX/ACRÍLICA) EM PAREDE, INCLUSIVE UMA (1) DEMÃO DE SELADOR ACRÍLICO</t>
  </si>
  <si>
    <t>ED-50515</t>
  </si>
  <si>
    <t>PREPARAÇÃO PARA EMASSAMENTO OU PINTURA (LÁTEX/ACRÍLICA) EM TETO, INCLUSIVE UMA (1) DEMÃO DE SELADOR ACRÍLICO</t>
  </si>
  <si>
    <t>ED-9935</t>
  </si>
  <si>
    <t>PREPARAÇÃO PARA PINTURA (EPÓXI) EM PISO, INCLUSIVE UMA (1) DEMÃO DE PRIMER EPÓXI</t>
  </si>
  <si>
    <t>ED-50523</t>
  </si>
  <si>
    <t>TRATAMENTO EM SUPERFÍCIE DE CONCRETO APARENTE, INCLUSIVE RASPAGEM, ESTUCAGEM E POLIMENTO COM DUAS (2) DEMÃOS DE RESINA ACRÍLICA</t>
  </si>
  <si>
    <t>ED-50524</t>
  </si>
  <si>
    <t>TRATAMENTO EM SUPERFÍCIE DE CONCRETO APARENTE, INCLUSIVE RASPAGEM, ESTUCAGEM E POLIMENTO COM DUAS (2) DEMÃOS DE VERNIZ ACRÍLICO</t>
  </si>
  <si>
    <t>ED-50533</t>
  </si>
  <si>
    <t>APICOAMENTO DE PISO CIMENTADO - PROFUNDIDADE ATÉ 1 CM</t>
  </si>
  <si>
    <t>ED-50574</t>
  </si>
  <si>
    <t>APLICAÇÃO DE FAIXA/FITA ADESIVA ANTIDERRAPANTE, LARGURA 50MM, EM DEGRAUS DE ESCADA, INCLUSIVE FORNECIMENTO</t>
  </si>
  <si>
    <t>ED-50600</t>
  </si>
  <si>
    <t>APLICAÇÃO DE LONA PRETA, ESP. 150 MICRAS, INCLUSIVE FORNECIMENTO</t>
  </si>
  <si>
    <t>ED-50579</t>
  </si>
  <si>
    <t>APLICAÇÃO DE SELANTE, MASTIQUE ELÁSTICO, EM JUNTA DE DILAÇÃO, DIMENSÃO 20X10 MM, FATOR DE FORMA 1:2, EXCLUSIVE DELIMITADOR DE PROFUNDIDADE</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</si>
  <si>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</si>
  <si>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</si>
  <si>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</si>
  <si>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</si>
  <si>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</si>
  <si>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</si>
  <si>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</si>
  <si>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</si>
  <si>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</si>
  <si>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</si>
  <si>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</si>
  <si>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</si>
  <si>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</si>
  <si>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</si>
  <si>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ED-50566</t>
  </si>
  <si>
    <t>CONTRAPISO DESEMPENADO COM ARGAMASSA, TRAÇO 1:3 (CIMENTO E AREIA), ESP. 20MM</t>
  </si>
  <si>
    <t>ED-50567</t>
  </si>
  <si>
    <t>CONTRAPISO DESEMPENADO COM ARGAMASSA, TRAÇO 1:3 (CIMENTO E AREIA), ESP. 25MM</t>
  </si>
  <si>
    <t>ED-50568</t>
  </si>
  <si>
    <t>CONTRAPISO DESEMPENADO COM ARGAMASSA, TRAÇO 1:3 (CIMENTO E AREIA), ESP. 30MM</t>
  </si>
  <si>
    <t>ED-50569</t>
  </si>
  <si>
    <t>CONTRAPISO DESEMPENADO COM ARGAMASSA, TRAÇO 1:3 (CIMENTO E AREIA), ESP. 50MM</t>
  </si>
  <si>
    <t>ED-50537</t>
  </si>
  <si>
    <t>DEGRAU DE PEDRA ARDÓSIA E = 20 MM, L = 30 CM, ASSENTADO COM ARGAMASSA DE CIMENTO E AREIA SEM PENEIRAR TRAÇO 1:4, INCLUSO ESPELHO E = 15 MM, H = 20 CM</t>
  </si>
  <si>
    <t>ED-50575</t>
  </si>
  <si>
    <t>FAIXA/FRISO ANTIDERRAPANTE EM PEDRA, LARGURA 50MM, EM DEGRAU DE ESCADA, EXECUÇÃO MECÂNICA</t>
  </si>
  <si>
    <t>ED-50593</t>
  </si>
  <si>
    <t>LAJE DE TRANSIÇÃO E = 10 CM, FCK = 15 MPA USINADO (MECANIZADO), INCLUSIVE TELA 0,97 KG/M2 E ACABAMENTO NIVEL ZERO</t>
  </si>
  <si>
    <t>ED-50597</t>
  </si>
  <si>
    <t>LAJE DE TRANSIÇÃO E = 10 CM, FCK = 18 MPA USINADO (MECANIZADO), INCLUSIVE TELA 0,97 KG/M2 E ACABAMENTO NIVEL ZERO</t>
  </si>
  <si>
    <t>ED-50594</t>
  </si>
  <si>
    <t>LAJE DE TRANSIÇÃO E = 11 CM, FCK = 15 MPA USINADO (MECANIZADO), INCLUSIVE TELA 0,97 KG/M2 E ACABAMENTO NIVEL ZERO</t>
  </si>
  <si>
    <t>ED-50595</t>
  </si>
  <si>
    <t>LAJE DE TRANSIÇÃO E = 12 CM, FCK = 15 MPA USINADO (MECANIZADO), INCLUSIVE TELA 0,97 KG/M2 E ACABAMENTO NIVEL ZERO</t>
  </si>
  <si>
    <t>ED-50598</t>
  </si>
  <si>
    <t>LAJE DE TRANSIÇÃO E = 12 CM, FCK = 18 MPA USINADO (MECANIZADO), INCLUSIVE TELA 0,97 KG/M2 E ACABAMENTO NIVEL ZERO</t>
  </si>
  <si>
    <t>ED-50588</t>
  </si>
  <si>
    <t>LAJE DE TRANSIÇÃO E = 5 CM, SEM JUNTA, FCK = 10 MPA (MANUAL)</t>
  </si>
  <si>
    <t>ED-50589</t>
  </si>
  <si>
    <t>LAJE DE TRANSIÇÃO E = 6 CM, SEM JUNTA, FCK = 10 MPA (MANUAL)</t>
  </si>
  <si>
    <t>ED-50591</t>
  </si>
  <si>
    <t>LAJE DE TRANSIÇÃO E = 8 CM, FCK = 15 MPA USINADO (MECANIZADO), INCLUSIVE TELA 0,97 KG/M2 E ACABAMENTO NIVEL ZERO</t>
  </si>
  <si>
    <t>ED-50596</t>
  </si>
  <si>
    <t>LAJE DE TRANSIÇÃO E = 8 CM, FCK = 18 MPA USINADO (MECANIZADO), INCLUSIVE TELA 0,97 KG/M2 E ACABAMENTO NIVEL ZERO</t>
  </si>
  <si>
    <t>ED-50599</t>
  </si>
  <si>
    <t>LAJE DE TRANSIÇÃO E = 8 CM, FCK = 20 MPA USINADO (MECANIZADO), INCLUSIVE TELA 0,97 KG/M2 E ACABAMENTO NIVEL ZERO</t>
  </si>
  <si>
    <t>ED-50590</t>
  </si>
  <si>
    <t>LAJE DE TRANSIÇÃO E = 8 CM, SEM JUNTA, FCK = 10 MPA (MANUAL)</t>
  </si>
  <si>
    <t>ED-50592</t>
  </si>
  <si>
    <t>LAJE DE TRANSIÇÃO E = 9 CM, FCK = 15 MPA USINADO (MECANIZADO), INCLUSIVE TELA 0,97 KG/M2 E ACABAMENTO NIVEL ZERO</t>
  </si>
  <si>
    <t>ED-50617</t>
  </si>
  <si>
    <t>LIMPEZA E POLIMENTO DE PISO GRANILITE/MARMORITE, EXCLUSIVE RESINA</t>
  </si>
  <si>
    <t>ED-50541</t>
  </si>
  <si>
    <t>ED-50563</t>
  </si>
  <si>
    <t>PISO CIMENTADO COM ARGAMASSA, TRAÇO 1:3 (CIMENTO E AREIA), COM ADITIVO IMPERMEABILIZANTE, ESP. 25MM, ACABAMENTO DESEMPENADO E FELTRADO</t>
  </si>
  <si>
    <t>ED-50547</t>
  </si>
  <si>
    <t>PISO CIMENTADO COM ARGAMASSA, TRAÇO 1:3 (CIMENTO E AREIA), ESP. 25MM, ACABAMENTO DESEMPENADO E FELTRADO, MODULAÇÃO DE 100X100CM, INCLUSIVE JUNTA PLÁSTICA</t>
  </si>
  <si>
    <t>ED-50545</t>
  </si>
  <si>
    <t>PISO CIMENTADO COM ARGAMASSA, TRAÇO 1:3 (CIMENTO E AREIA), ESP. 25MM, ACABAMENTO DESEMPENADO E FELTRADO, MODULAÇÃO DE 200X200CM, INCLUSIVE JUNTA PLÁSTICA</t>
  </si>
  <si>
    <t>ED-50549</t>
  </si>
  <si>
    <t>PISO CIMENTADO COM ARGAMASSA, TRAÇO 1:3 (CIMENTO E AREIA), ESP. 25MM, ACABAMETNO DESEMPENADO E FELTRADO, MODULAÇÃO DE 60X60CM, INCLUSIVE JUNTA PLÁSTICA</t>
  </si>
  <si>
    <t>ED-50548</t>
  </si>
  <si>
    <t>PISO CIMENTADO COM ARGAMASSA, TRAÇO 1:3 (CIMENTO E AREIA), ESP. 30MM, ACABAMENTO DESEMPENADO E FELTRADO, MODULAÇÃO DE 100X100CM, INCLUSIVE JUNTA PLÁSTICA</t>
  </si>
  <si>
    <t>ED-50546</t>
  </si>
  <si>
    <t>PISO CIMENTADO COM ARGAMASSA, TRAÇO 1:3 (CIMENTO E AREIA), ESP. 30MM, ACABAMENTO DESEMPENADO E FELTRADO, MODULAÇÃO DE 200X200CM, INCLUSIVE JUNTA PLÁSTICA</t>
  </si>
  <si>
    <t>ED-50550</t>
  </si>
  <si>
    <t>PISO CIMENTADO COM ARGAMASSA, TRAÇO 1:3 (CIMENTO E AREIA), ESP. 30MM, ACABAMENTO DESEMPENADO E FELTRADO, MODULAÇÃO DE 60X60CM, INCLUSIVE JUNTA PLÁSTICA</t>
  </si>
  <si>
    <t>ED-50551</t>
  </si>
  <si>
    <t>PISO CIMENTADO COM ARGAMASSA, TRAÇO 1:3 (CIMENTO E AREIA), ESP. 50MM, ACABAMENTO DESEMPENADO E FELTRADO, MODULAÇÃO DE 100X100CM, INCLUSIVE JUNTA PLÁSTICA</t>
  </si>
  <si>
    <t>ED-50564</t>
  </si>
  <si>
    <t>PISO CIMENTADO COM PIGMENTAÇÃO COLORIDA, DESEMPENADO E FELTRADO COM ARGAMASSA, TRAÇO 1:3 (CIMENTO E AREIA), ESP. 30MM, ACABAMENTO DESEMPENADO E FELTRADO, SEM JUNTA DE DILATAÇÃO</t>
  </si>
  <si>
    <t>ED-50552</t>
  </si>
  <si>
    <t>PISO CIMENTADO NATADO COM ARGAMASSA, TRAÇO 1:3 (CIMENTO E AREIA), ESP. 20MM, ACABAMENTO QUEIMADO, SEM JUNTA DE DILATAÇÃO</t>
  </si>
  <si>
    <t>ED-50558</t>
  </si>
  <si>
    <t xml:space="preserve">PISO CIMENTADO NATADO COM ARGAMASSA, TRAÇO 1:3 (CIMENTO E AREIA), ESP. 25MM, ACABAMENTO QUEIMADO, MODULAÇÃO DE 100X100CM, INCLUSIVE JUNTA PLÁSTICA </t>
  </si>
  <si>
    <t>ED-50556</t>
  </si>
  <si>
    <t xml:space="preserve">PISO CIMENTADO NATADO COM ARGAMASSA, TRAÇO 1:3 (CIMENTO E AREIA), ESP. 25MM, ACABAMENTO QUEIMADO, MODULAÇÃO DE 200X200CM, INCLUSIVE JUNTA PLÁSTICA </t>
  </si>
  <si>
    <t>ED-50560</t>
  </si>
  <si>
    <t xml:space="preserve">PISO CIMENTADO NATADO COM ARGAMASSA, TRAÇO 1:3 (CIMENTO E AREIA), ESP. 25MM, ACABAMENTO QUEIMADO, MODULAÇÃO DE 60X60CM, INCLUSIVE JUNTA PLÁSTICA </t>
  </si>
  <si>
    <t>ED-50553</t>
  </si>
  <si>
    <t>PISO CIMENTADO NATADO COM ARGAMASSA, TRAÇO 1:3 (CIMENTO E AREIA), ESP. 25MM, ACABAMENTO QUEIMADO, SEM JUNTA DE DILATAÇÃO</t>
  </si>
  <si>
    <t>ED-50559</t>
  </si>
  <si>
    <t xml:space="preserve">PISO CIMENTADO NATADO COM ARGAMASSA, TRAÇO 1:3 (CIMENTO E AREIA), ESP. 30MM, ACABAMENTO QUEIMADO, MODULAÇÃO DE 100X100CM, INCLUSIVE JUNTA PLÁSTICA </t>
  </si>
  <si>
    <t>ED-50557</t>
  </si>
  <si>
    <t xml:space="preserve">PISO CIMENTADO NATADO COM ARGAMASSA, TRAÇO 1:3 (CIMENTO E AREIA), ESP. 30MM, ACABAMENTO QUEIMADO, MODULAÇÃO DE 200X200CM, INCLUSIVE JUNTA PLÁSTICA </t>
  </si>
  <si>
    <t>ED-50561</t>
  </si>
  <si>
    <t xml:space="preserve">PISO CIMENTADO NATADO COM ARGAMASSA, TRAÇO 1:3 (CIMENTO E AREIA), ESP. 30MM, ACABAMENTO QUEIMADO, MODULAÇÃO DE 60X60CM, INCLUSIVE JUNTA PLÁSTICA </t>
  </si>
  <si>
    <t>ED-50554</t>
  </si>
  <si>
    <t>PISO CIMENTADO NATADO COM ARGAMASSA, TRAÇO 1:3 (CIMENTO E AREIA), ESP. 30MM, ACABAMENTO QUEIMADO, SEM JUNTA DE DILATAÇÃO</t>
  </si>
  <si>
    <t>ED-50562</t>
  </si>
  <si>
    <t xml:space="preserve">PISO CIMENTADO NATADO COM ARGAMASSA, TRAÇO 1:3 (CIMENTO E AREIA), ESP. 50MM, ACABAMENTO QUEIMADO, MODULAÇÃO DE 60X60CM, INCLUSIVE JUNTA PLÁSTICA </t>
  </si>
  <si>
    <t>ED-50555</t>
  </si>
  <si>
    <t>PISO CIMENTADO NATADO COM ARGAMASSA, TRAÇO 1:3 (CIMENTO E AREIA), ESP. 50MM, ACABAMENTO QUEIMADO, SEM JUNTA DE DILATAÇÃO</t>
  </si>
  <si>
    <t>ED-50631</t>
  </si>
  <si>
    <t>PISO COM TIJOLO CERÂMICO MACIÇO PRENSADO, ASSENTAMENTO COM ARGAMASSA SECA, TRAÇO 1:4 (CIMENTO E AREIA), INCLUSIVE REJUNTAMENTO COM ARGAMASSA SECA DE TRAÇO 1:4 (CIMENTO E AREIA), FORNECIMENTO E INSTALAÇÃO</t>
  </si>
  <si>
    <t>ED-50573</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</si>
  <si>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</si>
  <si>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</si>
  <si>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</si>
  <si>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</si>
  <si>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</si>
  <si>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</si>
  <si>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</si>
  <si>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</si>
  <si>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</si>
  <si>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</si>
  <si>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</si>
  <si>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</si>
  <si>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</si>
  <si>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</si>
  <si>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PISO EM CONCRETO, USINADO CONVENCIONAL, FCK 30MPA, COM AÇO CA-50 DIÂMETRO 6,3MM MALHA 10X10CM, ACABAMENTO RÚSTICO, ESP. 15CM, INCLUSIVE FORNECIMENTO, LANÇAMENTO, ADENSAMENTO, EXCLUSIVE JUNTA DE DILATAÇÃO</t>
  </si>
  <si>
    <t>ED-50616</t>
  </si>
  <si>
    <t>PISO EM GRANILITE/MARMORITE, ESP. 8MM, ACABAMENTO LAVADO TIPO FULGET, COR NATURAL, MODULAÇÃO DE 1X1M, INCLUSO JUNTA PLÁSTICA</t>
  </si>
  <si>
    <t>ED-50615</t>
  </si>
  <si>
    <t>PISO EM GRANILITE/MARMORITE, ESP. 8MM, ACABAMENTO LAVADO TIPO FULGET, COR VERMELHA, MODULAÇÃO DE 1X1M, INCLUSO JUNTA PLÁSTICA</t>
  </si>
  <si>
    <t>ED-50614</t>
  </si>
  <si>
    <t>PISO EM GRANILITE/MARMORITE, ESP. 8MM, ACABAMENTO POLIDO, COR BRANCA, MODULAÇÃO DE 1X1M, INCLUSIVE JUNTA ALUMÍNIO, RESINA E POLIMENTO MECANIZADO</t>
  </si>
  <si>
    <t>ED-50613</t>
  </si>
  <si>
    <t>PISO EM GRANILITE/MARMORITE, ESP. 8MM, ACABAMENTO POLIDO, COR BRANCA, MODULAÇÃO DE 1X1M, INCLUSIVE JUNTA PLÁSTICA, RESINA E POLIMENTO MECANIZADO</t>
  </si>
  <si>
    <t>ED-50612</t>
  </si>
  <si>
    <t>PISO EM GRANILITE/MARMORITE, ESP. 8MM, ACABAMENTO POLIDO, COR CINZA, MODULAÇÃO DE 1X1M, INCLUSIVE JUNTA ALUMÍNIO, RESINA E POLIMENTO MECANIZADO</t>
  </si>
  <si>
    <t>ED-50611</t>
  </si>
  <si>
    <t>PISO EM GRANILITE/MARMORITE, ESP. 8MM, ACABAMENTO POLIDO, COR CINZA, MODULAÇÃO DE 1X1M, INCLUSIVE JUNTA PLÁSTICA, RESINA E POLIMENTO MECANIZADO</t>
  </si>
  <si>
    <t>ED-50539</t>
  </si>
  <si>
    <t>ED-50578</t>
  </si>
  <si>
    <t>PISO INDUSTRIAL COM ARGAMASSA DE ALTA RESISTÊNCIA, COR BRANCA, ESP. 8MM, ACABAMENTO POLIDO, MODULAÇÃO  DE 1X1M, INCLUSIVE JUNTA PLÁSTICA E POLIMENTO MECANIZADO, EXCLUSIVE RESINA</t>
  </si>
  <si>
    <t>ED-50577</t>
  </si>
  <si>
    <t>PISO INDUSTRIAL COM ARGAMASSA DE ALTA RESISTÊNCIA, COR CINZA, ESP. 8MM, ACABAMENTO POLIDO, MODULAÇÃO  DE 1X1M, INCLUSIVE JUNTA PLÁSTICA E POLIMENTO MECANIZADO, EXCLUSIVE RESINA</t>
  </si>
  <si>
    <t>ED-50629</t>
  </si>
  <si>
    <t>PISO PODOTÁTIL DE BORRACHA, ALERTA, ESP. 12MM, COLORIDA, ASSENTAMENTO COM ARGAMASSA, TRAÇO 1:4 (CIMENTO E AREIA), INCLUSIVE FORNECIMENTO E INSTALAÇÃO</t>
  </si>
  <si>
    <t>ED-50630</t>
  </si>
  <si>
    <t>PISO PODOTÁTIL DE BORRACHA, ALERTA, ESP. 12MM, COR PRETA, ASSENTAMENTO COM ARGAMASSA, TRAÇO 1:4 (CIMENTO E AREIA), INCLUSIVE FORNECIMENTO E INSTALAÇÃO</t>
  </si>
  <si>
    <t>ED-50627</t>
  </si>
  <si>
    <t>PISO PODOTÁTIL DE BORRACHA, ALERTA, ESP. 5MM, COLORIDA, ASSENTAMENTO COM COLA DE CONTATO, INCLUSIVE FORNECIMENTO E INSTALAÇÃO</t>
  </si>
  <si>
    <t>ED-50628</t>
  </si>
  <si>
    <t>PISO PODOTÁTIL DE BORRACHA, ALERTA, ESP. 5MM, COR PRETA, ASSENTAMENTO COM COLA DE CONTATO, INCLUSIVE FORNECIMENTO E INSTALAÇÃO</t>
  </si>
  <si>
    <t>ED-50626</t>
  </si>
  <si>
    <t>PISO PODOTÁTIL DE BORRACHA, DIRECIONAL, ESP. 12MM, COLORIDA, ASSENTAMENTO COM ARGAMASSA, TRAÇO 1:4 (CIMENTO E AREIA), INCLUSIVE FORNECIMENTO E INSTALAÇÃO</t>
  </si>
  <si>
    <t>ED-50625</t>
  </si>
  <si>
    <t>PISO PODOTÁTIL DE BORRACHA, DIRECIONAL, ESP. 12MM, COR PRETA, ASSENTAMENTO COM ARGAMASSA, TRAÇO 1:4 (CIMENTO E AREIA), INCLUSIVE FORNECIMENTO E INSTALAÇÃO</t>
  </si>
  <si>
    <t>ED-50624</t>
  </si>
  <si>
    <t>PISO PODOTÁTIL DE BORRACHA, DIRECIONAL, ESP. 5MM, COLORIDA, ASSENTAMENTO COM COLA DE CONTATO, INCLUSIVE FORNECIMENTO E INSTALAÇÃO</t>
  </si>
  <si>
    <t>ED-50623</t>
  </si>
  <si>
    <t>PISO PODOTÁTIL DE BORRACHA, DIRECIONAL, ESP. 5MM, COR PRETA, ASSENTAMENTO COM COLA DE CONTATO, INCLUSIVE FORNECIMENTO E INSTALAÇÃO</t>
  </si>
  <si>
    <t>ED-15226</t>
  </si>
  <si>
    <t>PISO PODOTÁTIL DE CONCRETO, ALERTA, APLICADO EM PISO (20X20CM) COM JUNTA SECA, COR VERMELHO/AMARELO, ASSENTAMENTO COM ARGAMASSA INDUSTRIALIZADA, INCLUSIVE FORNECIMENTO E INSTALAÇÃO</t>
  </si>
  <si>
    <t>ED-50586</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</si>
  <si>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</si>
  <si>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</si>
  <si>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</si>
  <si>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</si>
  <si>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PISO PODOTÁTIL DE CONCRETO, DIRECIONAL, APLICADO EM PISO (40X40CM) COM JUNTA SECA, COR VERMELHO/AMARELO, ASSENTAMENTO COM ARGAMASSA INDUSTRIALIZADA, INCLUSIVE FORNECIMENTO E INSTALAÇÃO</t>
  </si>
  <si>
    <t>ED-50538</t>
  </si>
  <si>
    <t>PLACA DE BORRACHA 500 X 500 X 3,5 MM PASTILHADO PARA COLA PRETO</t>
  </si>
  <si>
    <t>ED-50632</t>
  </si>
  <si>
    <t>PLACA VINÍLICA 30 X 30 CM E = 2 MM</t>
  </si>
  <si>
    <t>ED-50619</t>
  </si>
  <si>
    <t>POLIMENTO MECÂNICO DE PISO EM CONCRETO COM NIVELAMENTO A LASER (NÍVEL ZERO)</t>
  </si>
  <si>
    <t>ED-17859</t>
  </si>
  <si>
    <t>RASPAGEM EM PISO DE MADEIRA, EXCLUSIVE CALAFETAÇÃO</t>
  </si>
  <si>
    <t>ED-50540</t>
  </si>
  <si>
    <t>ED-50534</t>
  </si>
  <si>
    <t>REVESTIMENTO COM ARDÓSIA APLICADO EM PISO (20X20CM), ESP. 1CM, ACABAMENTO NATURAL, ASSENTAMENTO COM ARGAMASSA INDUSTRIALIZADA, INCLUSIVE REJUNTAMENTO</t>
  </si>
  <si>
    <t>ED-50535</t>
  </si>
  <si>
    <t>REVESTIMENTO COM ARDÓSIA APLICADO EM PISO (30X30CM), ESP. 1CM, ACABAMENTO NATURAL, ASSENTAMENTO COM ARGAMASSA INDUSTRIALIZADA, INCLUSIVE REJUNTAMENTO</t>
  </si>
  <si>
    <t>ED-50536</t>
  </si>
  <si>
    <t>REVESTIMENTO COM ARDÓSIA APLICADO EM PISO (40X40CM), ESP. 1CM, ACABAMENTO NATURAL, ASSENTAMENTO COM ARGAMASSA INDUSTRIALIZADA, INCLUSIVE REJUNTAMENTO</t>
  </si>
  <si>
    <t>ED-50544</t>
  </si>
  <si>
    <t>REVESTIMENTO COM CERÂMICA APLICADO EM PISO, ACABAMENTO ESMALTADO, AMBIENTE EXTERNO (ANTIDERRAPANTE), PADRÃO EXTRA, DIMENSÃO DA PEÇA ATÉ 2025 CM2, PEI IV, ASSENTAMENTO COM ARGAMASSA INDUSTRIALIZADA, INCLUSIVE REJUNTAMENTO</t>
  </si>
  <si>
    <t>ED-50543</t>
  </si>
  <si>
    <t>REVESTIMENTO COM CERÂMICA APLICADO EM PISO, ACABAMENTO ESMALTADO, AMBIENTE EXTERNO (ANTIDERRAPANTE), PADRÃO EXTRA, DIMENSÃO DA PEÇA ATÉ 2025 CM2, PEI V, ASSENTAMENTO COM ARGAMASSA INDUSTRIALIZADA, INCLUSIVE REJUNTAMENTO</t>
  </si>
  <si>
    <t>ED-50542</t>
  </si>
  <si>
    <t>REVESTIMENTO COM CERÂMICA APLICADO EM PISO, ACABAMENTO ESMALTADO, AMBIENTE INTERNO, PADRÃO EXTRA, DIMENSÃO DA PEÇA ATÉ 2025 CM2, PEI V, ASSENTAMENTO COM ARGAMASSA INDUSTRIALIZADA, INCLUSIVE REJUNTAMENTO</t>
  </si>
  <si>
    <t>ED-50576</t>
  </si>
  <si>
    <t>REVESTIMENTO COM GRANITO, CINZA ANDORINHA, APLICADO EM PISO, ESP. 2CM, DIMENSÃO DA PEÇA ATÉ 1600 CM2, ASSENTAMENTO COM ARGAMASSA INDUSTRIALIZADA, INCLUSIVE REJUNTAMENTO</t>
  </si>
  <si>
    <t>ED-50582</t>
  </si>
  <si>
    <t>REVESTIMENTO COM LADRILHO HIDRÁULICO APLICADO EM PISO (20X20CM) COM JUNTA SECA, COM DUAS (2) CORES, ASSENTAMENTO COM ARGAMASSA INDUSTRIALIZADA</t>
  </si>
  <si>
    <t>ED-50581</t>
  </si>
  <si>
    <t>REVESTIMENTO COM LADRILHO HIDRÁULICO APLICADO EM PISO (20X20CM) COM JUNTA SECA, COM UMA (1) COR, ASSENTAMENTO COM ARGAMASSA INDUSTRIALIZADA</t>
  </si>
  <si>
    <t>ED-50580</t>
  </si>
  <si>
    <t>REVESTIMENTO COM LADRILHO HIDRÁULICO APLICADO EM PISO (20X20CM) COM JUNTA SECA, NA COR NATURAL, ASSENTAMENTO COM ARGAMASSA INDUSTRIALIZADA</t>
  </si>
  <si>
    <t>ED-50585</t>
  </si>
  <si>
    <t>REVESTIMENTO COM LADRILHO HIDRÁULICO APLICADO EM PISO (25X25CM) COM JUNTA SECA, COM DUAS (2) CORES, ASSENTAMENTO COM ARGAMASSA INDUSTRIALIZADA</t>
  </si>
  <si>
    <t>ED-50584</t>
  </si>
  <si>
    <t>REVESTIMENTO COM LADRILHO HIDRÁULICO APLICADO EM PISO (25X25CM) COM JUNTA SECA, COM UMA (1) COR, ASSENTAMENTO COM ARGAMASSA INDUSTRIALIZADA</t>
  </si>
  <si>
    <t>ED-50583</t>
  </si>
  <si>
    <t>REVESTIMENTO COM LADRILHO HIDRÁULICO APLICADO EM PISO (25X25CM) COM JUNTA SECA, NA COR NATURAL, ASSENTAMENTO COM ARGAMASSA INDUSTRIALIZADA</t>
  </si>
  <si>
    <t>ED-50609</t>
  </si>
  <si>
    <t>REVESTIMENTO COM MÁRMORE BRANCO APLICADO EM PISO, ESP. 2CM, ASSENTAMENTO COM ARGAMASSA INDUSTRIALIZADA, INCLUSIVE REJUNTAMENTO</t>
  </si>
  <si>
    <t>ED-50610</t>
  </si>
  <si>
    <t>REVESTIMENTO COM MÁRMORE BRANCO APLICADO EM PISO, ESP. 3CM, ASSENTAMENTO COM ARGAMASSA INDUSTRIALIZADA, INCLUSIVE REJUNTAMENTO</t>
  </si>
  <si>
    <t>ED-50621</t>
  </si>
  <si>
    <t>SÓCULO COM ENCHIMENTO EM TIJOLOS MACIÇOS, ALTURA  DE 10CM À 12CM, INCLUSIVE ACABAMENTO FINAL EM ARGAMASSA, ESP. 20MM, APLICAÇÃO MANUAL</t>
  </si>
  <si>
    <t>ED-50622</t>
  </si>
  <si>
    <t>SOLEIRA DE MARMORITE, COR CIMENTO NATURAL, E = 3 CM</t>
  </si>
  <si>
    <t>ED-50604</t>
  </si>
  <si>
    <t>TACÃO DE MADEIRA IPÊ EXTRA 10 X 40 CM ASSENTADO COM COLA ESPECIAL A BASE DE PVA</t>
  </si>
  <si>
    <t>ED-50602</t>
  </si>
  <si>
    <t>TACO DE MADEIRA IPÊ EXTRA 7 X 21 CM ASSENTADO COM COLA ESPECIAL A BASE DE PVA</t>
  </si>
  <si>
    <t>ED-50642</t>
  </si>
  <si>
    <t>PLACA DE ALUMÍNIO ANODIZADO 25 X 25 CM PARA IDENTIFICAÇÃO</t>
  </si>
  <si>
    <t>PLACA DE ALUMÍNIO FUNDIDO COM DENOMINAÇÃO DE CÔMODOS, 20 X 5 CM</t>
  </si>
  <si>
    <t>ED-50637</t>
  </si>
  <si>
    <t>PLACA DE ALUMÍNIO FUNDIDO COM DENOMINAÇÃO DE CÔMODOS, 21 X 4 CM</t>
  </si>
  <si>
    <t>ED-50638</t>
  </si>
  <si>
    <t>PLACA DE ALUMÍNIO FUNDIDO COM NOME DO PRÉDIO, AFIXADA EM PAREDE (0,39 M2)</t>
  </si>
  <si>
    <t>ED-50639</t>
  </si>
  <si>
    <t>PLACA DE ALUMÍNIO FUNDIDO DE NUMERAÇÃO DE PORTAS, 3 X 3 CM</t>
  </si>
  <si>
    <t>ED-50640</t>
  </si>
  <si>
    <t>PLACA DE ALUMÍNIO FUNDIDO DE NUMERAÇÃO DE PORTAS, 5 X 5 CM</t>
  </si>
  <si>
    <t>PLACA DE INAUGURAÇÃO EM ALUMÍNIO FUNDIDO, 60 X 40 CM</t>
  </si>
  <si>
    <t>ED-50635</t>
  </si>
  <si>
    <t>PLACA DE INAUGURAÇÃO EM ALUMÍNIO FUNDIDO 85 X 50 CM</t>
  </si>
  <si>
    <t>ED-50643</t>
  </si>
  <si>
    <t>PLACA EM ALUMÍNIO ANODIZADO 70 X 61 CM, FIXADA TUBO DE METALON</t>
  </si>
  <si>
    <t>ED-50644</t>
  </si>
  <si>
    <t>PLACA EM ALUMÍNIO 15 X 15 CM, COM PICTOGRAMA EM PELÍCULA ADESIVA</t>
  </si>
  <si>
    <t>ED-50633</t>
  </si>
  <si>
    <t>PLACA EM CHAPA DE AÇO ESCOVADO 25 X 12 CM, E = 1 MM</t>
  </si>
  <si>
    <t>ED-50671</t>
  </si>
  <si>
    <t>BUZINOTE PARA LAJES - DRENO COM TUBO DE 2" EMBUTIDO NO CONCRETO</t>
  </si>
  <si>
    <t>ED-50653</t>
  </si>
  <si>
    <t>ED-50648</t>
  </si>
  <si>
    <t>ED-50649</t>
  </si>
  <si>
    <t>ED-50650</t>
  </si>
  <si>
    <t>ED-50651</t>
  </si>
  <si>
    <t>ED-50652</t>
  </si>
  <si>
    <t>ED-50660</t>
  </si>
  <si>
    <t>ED-50654</t>
  </si>
  <si>
    <t>ED-50655</t>
  </si>
  <si>
    <t>ED-50656</t>
  </si>
  <si>
    <t>ED-50657</t>
  </si>
  <si>
    <t>ED-50658</t>
  </si>
  <si>
    <t>ED-50659</t>
  </si>
  <si>
    <t>ED-50661</t>
  </si>
  <si>
    <t>ED-50662</t>
  </si>
  <si>
    <t>ED-50663</t>
  </si>
  <si>
    <t>ED-50667</t>
  </si>
  <si>
    <t>ED-50668</t>
  </si>
  <si>
    <t>CONDUTOR DE AP DO TELHADO EM TUBO PVC ESGOTO, INCLUSIVE CONEXÕES E SUPORTES, 100 MM</t>
  </si>
  <si>
    <t>ED-50669</t>
  </si>
  <si>
    <t>CONDUTOR DE AP DO TELHADO EM TUBO PVC ESGOTO, INCLUSIVE CONEXÕES E SUPORTES, 75 MM</t>
  </si>
  <si>
    <t>ED-50673</t>
  </si>
  <si>
    <t>ED-50674</t>
  </si>
  <si>
    <t>ED-50672</t>
  </si>
  <si>
    <t>ED-50675</t>
  </si>
  <si>
    <t>ED-50676</t>
  </si>
  <si>
    <t>ED-50677</t>
  </si>
  <si>
    <t>ED-50678</t>
  </si>
  <si>
    <t>ED-50679</t>
  </si>
  <si>
    <t>ED-50680</t>
  </si>
  <si>
    <t>ED-50681</t>
  </si>
  <si>
    <t>ED-50682</t>
  </si>
  <si>
    <t>ED-50683</t>
  </si>
  <si>
    <t>ED-50684</t>
  </si>
  <si>
    <t>ED-50685</t>
  </si>
  <si>
    <t>ED-50688</t>
  </si>
  <si>
    <t>PRATELEIRA DE ARDÓSIA E = 2 CM APOIADA EM CONSOLE DE METALON 20 X 30 MM</t>
  </si>
  <si>
    <t>ED-50687</t>
  </si>
  <si>
    <t>PRATELEIRA DE ARDÓSIA E = 2 CM EMBUTIDA EM PAREDE</t>
  </si>
  <si>
    <t>ED-50690</t>
  </si>
  <si>
    <t>PRATELEIRA DE CONCRETO, APOIADA EM CONSOLE DE METALON 20 X 30 MM</t>
  </si>
  <si>
    <t>ED-50689</t>
  </si>
  <si>
    <t>PRATELEIRA DE CONCRETO PRÉ- MOLDADO E = 4 CM, APOIADA SOBRE ALVENARIA</t>
  </si>
  <si>
    <t>ED-50692</t>
  </si>
  <si>
    <t>PRATELEIRA DE GRANITO CINZA ANDORINHA, E = 2 CM, APOIADA EM CONSOLE DE METALON 20 X 30 MM</t>
  </si>
  <si>
    <t>ED-50691</t>
  </si>
  <si>
    <t>PRATELEIRA DE GRANITO CINZA ANDORINHA, E = 2 CM, APOIADA SOBRE ALVENARIA</t>
  </si>
  <si>
    <t>ED-50693</t>
  </si>
  <si>
    <t>PRATELEIRA DE MADEIRA ENVERNIZADA, EM CONSOLE DE METALON 20 X 30 MM</t>
  </si>
  <si>
    <t>ED-50694</t>
  </si>
  <si>
    <t>PRATELEIRA DE MADEIRA PINTADA DE ESMALTE, EM CONSOLE DE METALON 20 X 30 MM</t>
  </si>
  <si>
    <t>ED-50696</t>
  </si>
  <si>
    <t>PRATELEIRA DE MÁRMORE BRANCO E = 2 CM, APOIADA EM CONSOLE DE METALON 20 X 30 MM</t>
  </si>
  <si>
    <t>ED-50695</t>
  </si>
  <si>
    <t>PRATELEIRA DE MÁRMORE BRANCO E = 2 CM, APOIADA SOBRE ALVENARIA</t>
  </si>
  <si>
    <t>ED-50701</t>
  </si>
  <si>
    <t>CAPINA MANUAL DO TERRENO, EXCLUSIVE RASTELAMENTO E QUEIMA</t>
  </si>
  <si>
    <t>ED-50699</t>
  </si>
  <si>
    <t>ED-50697</t>
  </si>
  <si>
    <t>ED-50702</t>
  </si>
  <si>
    <t>ED-50703</t>
  </si>
  <si>
    <t>ED-8143</t>
  </si>
  <si>
    <t>ED-50704</t>
  </si>
  <si>
    <t>ENCHIMENTO DE RASGO EM ALVENARIA/CONCRETO COM ARGAMASSA, DIÂMETROS DE 15MM A 25MM (1/2" A 1"), INCLUSIVE ARGAMASSA, TRAÇO 1:2:8 (CIMENTO, CAL E AREIA), PREPARO MECÂNICO</t>
  </si>
  <si>
    <t>ED-50705</t>
  </si>
  <si>
    <t>ENCHIMENTO DE RASGO EM ALVENARIA/CONCRETO COM ARGAMASSA, DIÂMETROS DE 32MM A 50MM (1.1/4" A 2"), INCLUSIVE ARGAMASSA, TRAÇO 1:2:8 (CIMENTO, CAL E AREIA), PREPARO MECÂNICO</t>
  </si>
  <si>
    <t>ED-50706</t>
  </si>
  <si>
    <t>ENCHIMENTO DE RASGO EM ALVENARIA/CONCRETO COM ARGAMASSA, DIÂMETROS DE 65MM A 100MM (2.1/2" A 4"), INCLUSIVE ARGAMASSA, TRAÇO 1:2:8 (CIMENTO, CAL E AREIA), PREPARO MECÂNICO</t>
  </si>
  <si>
    <t>ED-50707</t>
  </si>
  <si>
    <t>RASGO EM ALVENARIA PARA PASSAGEM DE ELETRODUTO/TUBULAÇÃO, DIÂMETROS DE 15MM A 25MM (1/2" A 1"), EXCLUSIVE ENCHIMENTO</t>
  </si>
  <si>
    <t>ED-50708</t>
  </si>
  <si>
    <t>RASGO EM ALVENARIA PARA PASSAGEM DE ELETRODUTO/TUBULAÇÃO, DIÂMETROS DE 32MM A 50MM (1.1/4" A 2"), EXCLUSIVE ENCHIMENTO</t>
  </si>
  <si>
    <t>ED-50709</t>
  </si>
  <si>
    <t>ED-50710</t>
  </si>
  <si>
    <t>RASGO EM CONCRETO PARA PASSAGEM DE ELETRODUTO/TUBULAÇÃO, DIÂMETROS DE 15MM A 25MM (1/2" A 1"), EXCLUSIVE ENCHIMENTO</t>
  </si>
  <si>
    <t>ED-50711</t>
  </si>
  <si>
    <t>RASGO EM CONCRETO PARA PASSAGEM DE ELETRODUTO/TUBULAÇÃO, DIÂMETROS DE 32MM A 50MM (1.1/4" A 2"), EXCLUSIVE ENCHIMENTO</t>
  </si>
  <si>
    <t>ED-50712</t>
  </si>
  <si>
    <t>RASGO EM CONCRETO PARA PASSAGEM DE ELETRODUTO/TUBULAÇÃO, DIÂMETROS DE 65MM A 100MM (2.1/2" A 4"), EXCLUSIVE ENCHIMENTO</t>
  </si>
  <si>
    <t>ED-17821</t>
  </si>
  <si>
    <t>APLICAÇÃO DE REJUNTE CIMENTÍCIO COLORIDO INDUSTRIALIZADO PARA REVESTIMENTOS DE PAREDE/PISO COM JUNTAS DE ATÉ 1MM DE ESPESSURA</t>
  </si>
  <si>
    <t>ED-50718</t>
  </si>
  <si>
    <t>APLICAÇÃO DE REJUNTE CIMENTÍCIO COLORIDO INDUSTRIALIZADO PARA REVESTIMENTOS DE PAREDE/PISO COM JUNTAS DE ATÉ 3MM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</si>
  <si>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</si>
  <si>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</si>
  <si>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</si>
  <si>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</si>
  <si>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</si>
  <si>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</si>
  <si>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</si>
  <si>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</si>
  <si>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ED-50721</t>
  </si>
  <si>
    <t>CANTONEIRA DE ALUMÍNIO PARA ACABAMENTO DE QUINAS</t>
  </si>
  <si>
    <t>ED-50720</t>
  </si>
  <si>
    <t>CANTONEIRA DE PVC PARA ACABAMENTO DE QUINAS</t>
  </si>
  <si>
    <t>ED-50726</t>
  </si>
  <si>
    <t>CERÂMICA DECORADA EM FAIXA 50 X 200 MM</t>
  </si>
  <si>
    <t>ED-50731</t>
  </si>
  <si>
    <t>CHAPISCO COM ARGAMASSA INDUSTRIALIZADA, ESP. 5MM, APLICADO EM ALVENARIA/ESTRUTURA DE CONCRETO COM DESEMPENADEIRA METÁLICA, PREPARO MECÂNICO</t>
  </si>
  <si>
    <t>ED-50730</t>
  </si>
  <si>
    <t>CHAPISCO COM ARGAMASSA, TRAÇO 1:2:3 (CIMENTO, AREIA E PEDRISCO), APLICADO COM COLHER, ESP. 5MM, PREPARO MECÂNICO</t>
  </si>
  <si>
    <t>ED-50729</t>
  </si>
  <si>
    <t>CHAPISCO COM ARGAMASSA, TRAÇO 1:3 (CIMENTO E AREIA), ESP. 5MM, APLICADO EM ALVENARIA COM PENEIRA, PREPARO MECÂNICO</t>
  </si>
  <si>
    <t>ED-50727</t>
  </si>
  <si>
    <t>CHAPISCO COM ARGAMASSA, TRAÇO 1:3 (CIMENTO E AREIA), ESP. 5MM, APLICADO EM ALVENARIA/ESTRUTURA DE CONCRETO COM COLHER, PREPARO MECÂNICO</t>
  </si>
  <si>
    <t>ED-50728</t>
  </si>
  <si>
    <t>CHAPISCO COM ARGAMASSA, TRAÇO 1:3 (CIMENTO E AREIA), ESP. 5MM, APLICADO EM TETO COM COLHER, PREPARO MECÂNICO</t>
  </si>
  <si>
    <t>ED-50732</t>
  </si>
  <si>
    <t>EMBOÇO COM ARGAMASSA, TRAÇO 1:6 (CIMENTO E AREIA), ESP. 20MM, APLICAÇÃO MANUAL, PREPARO MECÂNICO</t>
  </si>
  <si>
    <t>ED-50725</t>
  </si>
  <si>
    <t>FAIXA / FILETE / LISTELO EM CERAMICA, LISO OU CORDAO, BRANCO, *2 X 30* CM (L X C)</t>
  </si>
  <si>
    <t>ED-50734</t>
  </si>
  <si>
    <t>FRISO DE ALUMÍNIO ANODIZADO NATURAL 3/8" (USO INTERNO)</t>
  </si>
  <si>
    <t>ED-50765</t>
  </si>
  <si>
    <t>ISOLAMENTO TÉRMICO EM ARGAMASSA DE CIMENTO, AREIA E VERMICULITA, E = 4 CM</t>
  </si>
  <si>
    <t>ED-50743</t>
  </si>
  <si>
    <t>LITOCERÂMICA DE 6,0 X 22,5 CM, ASSENTADO COM ARGAMASSA PRÉ-FABRICADA, INCLUSIVE REJUNTAMENTO</t>
  </si>
  <si>
    <t>ED-9127</t>
  </si>
  <si>
    <t>PREPARAÇÃO PARA APLICAÇÃO DE LAMINADO MELAMÍNICO EM PAREDE, INCLUSIVE UMA (1) DEMÃO DE COLA DE CONTATO</t>
  </si>
  <si>
    <t>ED-50761</t>
  </si>
  <si>
    <t>REBOCO COM ARGAMASSA, TRAÇO 1:2:8 (CIMENTO, CAL E AREIA), ESP. 20MM, APLICAÇÃO MANUAL, PREPARO MECÂNICO</t>
  </si>
  <si>
    <t>ED-50760</t>
  </si>
  <si>
    <t>REBOCO COM ARGAMASSA, TRAÇO 1:2:9 (CIMENTO, CAL E AREIA), COM ADITIVO IMPERMEABILIZANTE, ESP. 20MM, APLICAÇÃO MANUAL, PREPARO MECÂNICO</t>
  </si>
  <si>
    <t>ED-50759</t>
  </si>
  <si>
    <t>REBOCO COM ARGAMASSA, TRAÇO 1:7 (CIMENTO E AREIA), ESP. 20MM, APLICAÇÃO MANUAL, PREPARO MECÂNICO</t>
  </si>
  <si>
    <t>ED-50714</t>
  </si>
  <si>
    <t>REVESTIMENTO COM ARDÓSIA APLICADO EM PAREDE (40X40CM), ESP. 1CM, ACABAMENTO NATURAL, ASSENTAMENTO COM ARGAMASSA INDUSTRIALIZADA, INCLUSIVE REJUNTAMENTO</t>
  </si>
  <si>
    <t>ED-50719</t>
  </si>
  <si>
    <t>REVESTIMENTO COM ARGAMASSA BARITADA, ESP. 20MM, APLICAÇÃO MANUAL COM DESEMPENADEIRA, PREPARO MANUAL</t>
  </si>
  <si>
    <t>ED-50762</t>
  </si>
  <si>
    <t>REVESTIMENTO COM ARGAMASSA EM CAMADA ÚNICA, APLICADO EM PAREDE, TRAÇO 1:3 (CIMENTO E AREIA), ESP. 20MM, APLICAÇÃO MANUAL, PREPARO MECÂNICO</t>
  </si>
  <si>
    <t>ED-50763</t>
  </si>
  <si>
    <t>REVESTIMENTO COM ARGAMASSA EM CAMADA ÚNICA, APLICADO EM TETO, TRAÇO 1:3 (CIMENTO E AREIA), ESP. 20MM, APLICAÇÃO MANUAL, PREPARO MECÂNICO</t>
  </si>
  <si>
    <t>ED-50715</t>
  </si>
  <si>
    <t>REVESTIMENTO COM AZULEJO BRANCO (15X15CM), EM DIAGONAL, ASSENTAMENTO COM ARGAMASSA INDUSTRIALIZADA, INCLUSIVE REJUNTAMENTO</t>
  </si>
  <si>
    <t>ED-50716</t>
  </si>
  <si>
    <t>REVESTIMENTO COM AZULEJO BRANCO (15X15CM), JUNTA A PRUMO, ASSENTAMENTO COM ARGAMASSA INDUSTRIALIZADA, INCLUSIVE REJUNTAMENTO</t>
  </si>
  <si>
    <t>ED-50717</t>
  </si>
  <si>
    <t>REVESTIMENTO COM AZULEJO BRANCO (20X20CM), JUNTA A PRUMO, ASSENTAMENTO COM ARGAMASSA INDUSTRIALIZADA, INCLUSIVE REJUNTAMENTO</t>
  </si>
  <si>
    <t>ED-9081</t>
  </si>
  <si>
    <t>REVESTIMENTO COM CERÂMICA APLICADO EM PAREDE, ACABAMENTO ESMALTADO, AMBIENTE INTERNO/EXTERNO, PADRÃO EXTRA, DIMENSÃO DA PEÇA ATÉ 2025 CM2, PEI III, ASSENTAMENTO COM ARGAMASSA INDUSTRIALIZADA, INCLUSIVE REJUNTAMENTO</t>
  </si>
  <si>
    <t>ED-50722</t>
  </si>
  <si>
    <t>REVESTIMENTO COM CERÂMICA APLICADO EM PISO, ACABAMENTO ESMALTADO, AMBIENTE INTERNO, PADRÃO COMERCIAL, DIMENSÃO DA PEÇA (10X10CM), PEI IV, ASSENTAMENTO COM ARGAMASSA INDUSTRIALIZADA, INCLUSIVE REJUNTAMENTO</t>
  </si>
  <si>
    <t>ED-50723</t>
  </si>
  <si>
    <t>REVESTIMENTO COM CERÂMICA APLICADO EM PISO, ACABAMENTO ESMALTADO, AMBIENTE INTERNO, PADRÃO COMERCIAL, DIMENSÃO DA PEÇA (10X20CM), PEI IV, ASSENTAMENTO COM ARGAMASSA INDUSTRIALIZADA, INCLUSIVE REJUNTAMENTO</t>
  </si>
  <si>
    <t>ED-50724</t>
  </si>
  <si>
    <t>REVESTIMENTO COM CERÂMICA APLICADO EM PISO, ACABAMENTO ESMALTADO, AMBIENTE INTERNO, PADRÃO EXTRA, DIMENSÃO DA PEÇA ATÉ 2025 CM2, PEI IV, ASSENTAMENTO COM ARGAMASSA INDUSTRIALIZADA, INCLUSIVE REJUNTAMENTO</t>
  </si>
  <si>
    <t>ED-50737</t>
  </si>
  <si>
    <t>REVESTIMENTO COM GRANITO, CINZA ANDORINHA, APLICADO EM PAREDE, ESP. 2CM, ASSENTAMENTO COM ARGAMASSA INDUSTRIALIZADA, AMBIENTE INTERNO/EXTERNO, ALTURA MÁXIMA DE 3M PARA APLICAÇÃO DO GRANITO, INCLUSIVE REJUNTAMENTO</t>
  </si>
  <si>
    <t>ED-50764</t>
  </si>
  <si>
    <t>ED-50739</t>
  </si>
  <si>
    <t>REVESTIMENTO COM LADRILHO HIDRÁULICO APLICADO EM PAREDE (20X20CM) COM JUNTA SECA, NA COR NATURAL, ASSENTAMENTO COM ARGAMASSA INDUSTRIALIZADA</t>
  </si>
  <si>
    <t>ED-50740</t>
  </si>
  <si>
    <t>REVESTIMENTO COM LADRILHO HIDRÁULICO APLICADO EM PAREDE (25X25CM) COM JUNTA SECA, NA COR NATURAL, ASSENTAMENTO COM ARGAMASSA INDUSTRIALIZADA</t>
  </si>
  <si>
    <t>ED-50744</t>
  </si>
  <si>
    <t>REVESTIMENTO COM MÁRMORE BRANCO APLICADO EM PAREDE, ESP. 2CM, ASSENTAMENTO COM ARGAMASSA INDUSTRIALIZADA, AMBIENTE INTERNO/EXTERNO, ALTURA MÁXIMA DE 3M PARA APLICAÇÃO DO MÁRMORE, INCLUSIVE REJUNTAMENTO</t>
  </si>
  <si>
    <t>ED-50749</t>
  </si>
  <si>
    <t>REVESTIMENTO COM PASTILHA DE VIDRO (VIDROTIL), ASSENTADO COM ARGAMASSA PRÉ-FABRICADA, INCLUSIVE REJUNTAMENTO</t>
  </si>
  <si>
    <t>ED-50750</t>
  </si>
  <si>
    <t>REVESTIMENTO COM PASTILHAS DE PORCELANA, ASSENTADO COM ARGAMASSA PRÉ-FABRICADA, INCLUSIVE REJUNTAMENTO</t>
  </si>
  <si>
    <t>ED-50756</t>
  </si>
  <si>
    <t>REVESTIMENTO COM PEDRA SÃO TOMÉ APLICADO EM PAREDE (40X40CM), ESP. 2CM, ACABAMENTO NATURAL, ASSENTAMENTO COM ARGAMASSA INDUSTRIALIZADA, AMBIENTE INTERNO/EXTERNO, ALTURA MÁXIMA DE 3M PARA APLICAÇÃO DA PEDRA, INCLUSIVE REJUNTAMENTO</t>
  </si>
  <si>
    <t>ED-50753</t>
  </si>
  <si>
    <t>REVESTIMENTO COM PORCELANATO APLICADO EM PISO, ACABAMENTO ESMALTADO ACETINADO, AMBIENTE INTERNO/EXTERNO, PADRÃO EXTRA, BORDA RETIFICADA, DIMENSÃO DA PEÇA (45X45CM), ASSENTAMENTO COM ARGAMASSA INDUSTRIALIZADA, INCLUSIVE REJUNTAMENTO</t>
  </si>
  <si>
    <t>ED-50754</t>
  </si>
  <si>
    <t>REVESTIMENTO COM PORCELANATO APLICADO EM PISO, ACABAMENTO POLÍDO, AMBIENTE INTERNO, PADRÃO EXTRA, BORDA RETIFICADA, DIMENSÃO DA PEÇA (60X60CM), ASSENTAMENTO COM ARGAMASSA INDUSTRIALIZADA, INCLUSIVE REJUNTAMENTO</t>
  </si>
  <si>
    <t>ED-50736</t>
  </si>
  <si>
    <t>REVESTIMENTO DE GESSO EM PAREDE, ESP. 5MM, APLICAÇÃO MANUAL (SARRAFAEADO)</t>
  </si>
  <si>
    <t>ED-9066</t>
  </si>
  <si>
    <t>REVESTIMENTO DE GESSO EM TETO, ESP. 5MM, APLICAÇÃO MANUAL (SARRAFAEADO)</t>
  </si>
  <si>
    <t>ED-50742</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</si>
  <si>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</si>
  <si>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</si>
  <si>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</si>
  <si>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</si>
  <si>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</si>
  <si>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ED-9071</t>
  </si>
  <si>
    <t>REVESTIMENTO NATADO LISO, ESP. 5MM, APLICAÇÃO COM DESEMPENADEIRA METÁLICA, PREPARO MECÂNICO</t>
  </si>
  <si>
    <t>ED-50746</t>
  </si>
  <si>
    <t>REVESTIMENTO NATADO LISO, ESP. 5MM, APLICAÇÃO COM DESEMPENADEIRA METÁLICA, PREPARO MECÂNICO, INCLUSIVE ARGAMASSA EM CAMADA ÚNICA, TRAÇO 1:3 (CIMENTO E AREIA), APLICADO EM PAREDE, ESP. 20MM, APLICAÇÃO MANUAL, PREPARO MECÂNICO</t>
  </si>
  <si>
    <t>ED-50775</t>
  </si>
  <si>
    <t>RODAPÉ COM ARGAMASSA DE ALTA RESISTÊNCIA INDUSTRIAL, ACABAMENTO POLIDO, COR CINZA, ALTURA 5CM, INCLUSIVE POLIMENTO</t>
  </si>
  <si>
    <t>ED-50776</t>
  </si>
  <si>
    <t>RODAPÉ COM ARGAMASSA DE ALTA RESISTÊNCIA INDUSTRIAL, ACABAMENTO POLIDO, COR CINZA, ALTURA 7CM, INCLUSIVE POLIMENTO</t>
  </si>
  <si>
    <t>ED-50770</t>
  </si>
  <si>
    <t>RODAPÉ COM ARGAMASSA, TRAÇO 1:3 (CIMENTO E AREIA), ESP. 2CM, ALTURA 10CM, DESEMPENADO/ALISADO COM COLHER</t>
  </si>
  <si>
    <t>ED-50768</t>
  </si>
  <si>
    <t>RODAPÉ COM ARGAMASSA, TRAÇO 1:3 (CIMENTO E AREIA), ESP. 2CM, ALTURA 5CM, DESEMPENADO/ALISADO COM COLHER</t>
  </si>
  <si>
    <t>ED-50769</t>
  </si>
  <si>
    <t>RODAPÉ COM ARGAMASSA, TRAÇO 1:3 (CIMENTO E AREIA), ESP. 2CM, ALTURA 7CM, DESEMPENADO/ALISADO COM COLHER</t>
  </si>
  <si>
    <t>ED-50771</t>
  </si>
  <si>
    <t>RODAPÉ COM REVESTIMENTO EM CERÂMICA ESMALTADA COMERCIAL, ALTURA 10CM, PEI IV, ASSENTAMENTO COM ARGAMASSA INDUSTRIALIZADA, INCLUSIVE REJUNTAMENTO</t>
  </si>
  <si>
    <t>ED-50774</t>
  </si>
  <si>
    <t>RODAPÉ COM REVESTIMENTO EM GRANITO, CINZA ANDORINHA, ESP. 2CM, ALTURA 10CM, ASSENTAMENTO COM ARGAMASSA INDUSTRIALIZADA, INCLUSIVE REJUNTAMENTO</t>
  </si>
  <si>
    <t>ED-50773</t>
  </si>
  <si>
    <t>RODAPÉ COM REVESTIMENTO EM GRANITO, CINZA ANDORINHA, ESP. 2CM, ALTURA 5CM, ASSENTAMENTO COM ARGAMASSA INDUSTRIALIZADA, INCLUSIVE REJUNTAMENTO</t>
  </si>
  <si>
    <t>ED-50772</t>
  </si>
  <si>
    <t>ED-50780</t>
  </si>
  <si>
    <t>RODAPÉ COM REVESTIMENTO EM MÁRMORE BRANCO, ESP. 2CM, ALTURA 10CM, ASSENTAMENTO COM ARGAMASSA INDUSTRIALIZADA, INCLUSIVE REJUNTAMENTO</t>
  </si>
  <si>
    <t>ED-50778</t>
  </si>
  <si>
    <t>RODAPÉ COM REVESTIMENTO EM MÁRMORE BRANCO, ESP. 2CM, ALTURA 5CM, ASSENTAMENTO COM ARGAMASSA INDUSTRIALIZADA, INCLUSIVE REJUNTAMENTO</t>
  </si>
  <si>
    <t>ED-50779</t>
  </si>
  <si>
    <t>RODAPÉ COM REVESTIMENTO EM MÁRMORE BRANCO, ESP. 2CM, ALTURA 7CM, ASSENTAMENTO COM ARGAMASSA INDUSTRIALIZADA, INCLUSIVE REJUNTAMENTO</t>
  </si>
  <si>
    <t>ED-50766</t>
  </si>
  <si>
    <t>RODAPÉ COM REVESTIMENTO EM PEDRA ARDÓSIA, ESP. 7MM, ALTURA 5CM, ASSENTAMENTO COM ARGAMASSA INDUSTRIALIZADA, INCLUSIVE REJUNTAMENTO</t>
  </si>
  <si>
    <t>ED-50767</t>
  </si>
  <si>
    <t>RODAPÉ COM REVESTIMENTO EM PEDRA ARDÓSIA, ESP. 7MM, ALTURA 7CM, ASSENTAMENTO COM ARGAMASSA INDUSTRIALIZADA, INCLUSIVE REJUNTAMENTO</t>
  </si>
  <si>
    <t>ED-50786</t>
  </si>
  <si>
    <t>RODAPÉ EM GRANILITE/MARMORITE, ACABAMENTO POLIDO, COR BRANCA, ALTURA 10CM, INCLUSIVE POLIMENTO</t>
  </si>
  <si>
    <t>ED-50784</t>
  </si>
  <si>
    <t>RODAPÉ EM GRANILITE/MARMORITE, ACABAMENTO POLIDO, COR BRANCA, ALTURA 5CM, INCLUSIVE POLIMENTO</t>
  </si>
  <si>
    <t>ED-50785</t>
  </si>
  <si>
    <t>RODAPÉ EM GRANILITE/MARMORITE, ACABAMENTO POLIDO, COR BRANCA, ALTURA 7CM, INCLUSIVE POLIMENTO</t>
  </si>
  <si>
    <t>ED-50783</t>
  </si>
  <si>
    <t>RODAPÉ EM GRANILITE/MARMORITE, ACABAMENTO POLIDO, COR CINZA, ALTURA 10CM, INCLUSIVE POLIMENTO</t>
  </si>
  <si>
    <t>ED-50781</t>
  </si>
  <si>
    <t>RODAPÉ EM GRANILITE/MARMORITE, ACABAMENTO POLIDO, COR CINZA, ALTURA 5CM, INCLUSIVE POLIMENTO</t>
  </si>
  <si>
    <t>ED-50782</t>
  </si>
  <si>
    <t>RODAPÉ EM GRANILITE/MARMORITE, ACABAMENTO POLIDO, COR CINZA, ALTURA 7CM, INCLUSIVE POLIMENTO</t>
  </si>
  <si>
    <t>ED-50777</t>
  </si>
  <si>
    <t>RODAPÉ EM MADEIRA SUCUPIRA/IPÊ/CUMARÚ OU EQUIVALENTE DA REGIÃO, ESP. 2CM, ALTURA 7CM</t>
  </si>
  <si>
    <t>ED-50787</t>
  </si>
  <si>
    <t>ALAMBRADO PARA PENITENCIÁRIAS, COM TELA DE ARAME GALVANIZADO FIO 10 # 2" FIXADA EM QUADROS DE TUBOS AÇO GALVANIZADO D = 3", COM ESTICADOR D = 2", H = 4,0 M, CONFORME DETALHE 24 SEDS (INCLUSIVE FUNDAÇÃO) - PADRÃO PENITENCIÁRIA</t>
  </si>
  <si>
    <t>ED-50788</t>
  </si>
  <si>
    <t>ANTEPARO METÁLICO PARA SETEIRAS DAS ALAS H = 50 CM - PADRÃO SEDS</t>
  </si>
  <si>
    <t>ED-50825</t>
  </si>
  <si>
    <t>BACIA SANITÁRIA ENVELOPADO (VASO) DE LOUÇA CONVENCIONAL, COR BRANCA, INCLUSIVE ACESSÓRIOS DE FIXAÇÃO/VEDAÇÃO, TUBO DE LIGAÇÃO DE LATÃO COM CANOPLA, FORNECIMENTO E INSTALAÇÃO, EXCLUSIVE VÁLVULA DE DESCARGA - D2/SITUAÇÃO 01 - PADRÃO SEDS</t>
  </si>
  <si>
    <t>ED-50824</t>
  </si>
  <si>
    <t>BANCADA COM TANQUE EM CONCRETO 140 X 55 CM, (D12), EXCETO ALVENARIA, BARRADO EM AZULEJO E PINTURA - PADRÃO SEDS</t>
  </si>
  <si>
    <t>ED-50789</t>
  </si>
  <si>
    <t>BELICHE SIMPLES, EXCETO ESCADA - PADRÃO SEDS</t>
  </si>
  <si>
    <t>ED-50790</t>
  </si>
  <si>
    <t>CAMA INDIVIDUAL - D5-A - PADRÃO SEDS</t>
  </si>
  <si>
    <t>ED-50793</t>
  </si>
  <si>
    <t>ESCADA PARA BELICHE - PADRÃO SEDS</t>
  </si>
  <si>
    <t>ED-50809</t>
  </si>
  <si>
    <t>ESQUADRIA METÁLICA PARA PASSA DOCUMENTOS - PADRÃO SEDS</t>
  </si>
  <si>
    <t>GRADE FIXA E PORTA DE ABRIR COM GRADE E CHAPA E TRANCA DE SEGURANÇA</t>
  </si>
  <si>
    <t>ED-50813</t>
  </si>
  <si>
    <t>GRELHA EM AÇO INOX L = 20 CM - PADRÃO SEDS</t>
  </si>
  <si>
    <t>ED-50812</t>
  </si>
  <si>
    <t>GRELHA METÁLICA 20 X 20 CM - PADRÃO SEDS</t>
  </si>
  <si>
    <t>ED-50792</t>
  </si>
  <si>
    <t>GUARDA-CORPO - PADRÃO SEDS</t>
  </si>
  <si>
    <t>ED-50798</t>
  </si>
  <si>
    <t>JANELA DE FERRO - PADRÃO SEDS</t>
  </si>
  <si>
    <t>ED-50797</t>
  </si>
  <si>
    <t>JANELA DE FERRO E METALON COM CHAPA E GRADE - PADRÃO SEDS</t>
  </si>
  <si>
    <t>ED-50805</t>
  </si>
  <si>
    <t>JANELA EM GRADE - PADRÃO SEDS</t>
  </si>
  <si>
    <t>ED-50806</t>
  </si>
  <si>
    <t>ED-50795</t>
  </si>
  <si>
    <t>JANELA EM GRADE E TELA - PADRÃO SEDS</t>
  </si>
  <si>
    <t>ED-50801</t>
  </si>
  <si>
    <t>JANELA FIXA EM CHAPA - PADRÃO SEDS</t>
  </si>
  <si>
    <t>JANELA TIPO VENEZIANA EM CHAPA 14 - PADRÃO SEDS</t>
  </si>
  <si>
    <t>ED-50800</t>
  </si>
  <si>
    <t>JANELA VENEZIANA FIXA EM CHAPA 14 - PADRÃO SEDS</t>
  </si>
  <si>
    <t>ED-50814</t>
  </si>
  <si>
    <t>LAVATÓRIO DE ALVENARIA E CONCRETO 60 X 40 CM (D1) - PADRÃO SEDS</t>
  </si>
  <si>
    <t>ED-50815</t>
  </si>
  <si>
    <t>MARCO DE CONCRETO ARMADO JUNTO ÀS PORTAS DE CELA E/OU ALOJAMENTO - INCLUSO FORMA, DESFORMA, AÇO E CONCRETO FCK = 20 MPA</t>
  </si>
  <si>
    <t>ED-50817</t>
  </si>
  <si>
    <t>MESA DE CABECEIRA EM CONCRETO, EXCETO BANCO DE CONCRETO E PINTURA - D6-A - PADRÃO SEDS</t>
  </si>
  <si>
    <t>ED-50816</t>
  </si>
  <si>
    <t>MESA DE CABECEIRA EM CONCRETO, EXCETO PINTURA - D6 - PADRÃO SEDS</t>
  </si>
  <si>
    <t>ED-50818</t>
  </si>
  <si>
    <t>MURO DE SEGURANÇA EM BLOCO DE CONCRETO REVESTIDO E PINTADO COM TINTA ACRÍLICA E = 20 CM, H = 5,15 M, EXCLUSIVE FUNDAÇÃO (ESTACA E BLOCOS) - DET SEDS 23</t>
  </si>
  <si>
    <t>ED-50802</t>
  </si>
  <si>
    <t>ED-50803</t>
  </si>
  <si>
    <t>PORTA DE ABRIR EM FERRO E TELA FIO 6 - PADRÃO SEDS</t>
  </si>
  <si>
    <t>ED-50807</t>
  </si>
  <si>
    <t>PORTA DE ABRIR EM GRADE - PADRÃO SEDS</t>
  </si>
  <si>
    <t>ED-50808</t>
  </si>
  <si>
    <t>PORTA DE ABRIR EM GRADE E TELA - PADRÃO SEDS</t>
  </si>
  <si>
    <t>ED-50794</t>
  </si>
  <si>
    <t>PORTA DE ABRIR, 01 FOLHA, EM CHAPA 14 SAE 1020 - PADRÃO SEDS</t>
  </si>
  <si>
    <t>ED-50796</t>
  </si>
  <si>
    <t>PORTA DE ABRIR, 02 FOLHAS, EM CHAPA 14 SAE 1020 - PADRÃO SEDS</t>
  </si>
  <si>
    <t>ED-50804</t>
  </si>
  <si>
    <t>PORTA EM TELA ONDULADA ARTÍSTICA MALHA 30 X 30 CM, FIO 10 - PADRÃO SEDS</t>
  </si>
  <si>
    <t>ED-50819</t>
  </si>
  <si>
    <t>PRATELEIRA DE CONCRETO, ACABAMENTO NATADO VERDE L = 40 CM - PADRÃO SEDS</t>
  </si>
  <si>
    <t>ED-50820</t>
  </si>
  <si>
    <t>PRATELEIRA DE CONCRETO COM DRAMIX, L = 40 CM COM APOIO EM METALON</t>
  </si>
  <si>
    <t>ED-50821</t>
  </si>
  <si>
    <t>S1- SETEIRA EM CHAPA 95 X 12 CM - PADRÃO SEDS</t>
  </si>
  <si>
    <t>ED-50822</t>
  </si>
  <si>
    <t>S2 - SETEIRA EM CHAPA 115 X 12 CM - PADRÀO SEDS</t>
  </si>
  <si>
    <t>ED-50823</t>
  </si>
  <si>
    <t>S3 - JANELA DE GRADE DE SETEIRA FIXA 80 X 12 CM - PADRÃO SEDS</t>
  </si>
  <si>
    <t>ED-50832</t>
  </si>
  <si>
    <t>ED-50830</t>
  </si>
  <si>
    <t>ED-50835</t>
  </si>
  <si>
    <t>ARMÁRIO PARA VASSOURAS - D.M.L.</t>
  </si>
  <si>
    <t>ED-50834</t>
  </si>
  <si>
    <t>ED-50837</t>
  </si>
  <si>
    <t>ARQUIBANCADA PADRÃO DE CONCRETO SEM SOLO, METRO DE CADA DEGRAU DE 90 X 40 CM, DESEMPENADO A FRESCO E DEGRAUS INTERMEDIÁRIO DE 10 EM 10 M (PARA MEDIÇÕES: MULTIPLICAR A EXTENSÃO PELO NÚMERO DE DEGRAUS) - (PADRÃO SEE)</t>
  </si>
  <si>
    <t>ED-50833</t>
  </si>
  <si>
    <t>A1- ARMÁRIO COM PORTAS DE MADEIRA SOB BANCA, UM MÓDULO DE 80 X 110 CM, PRATELEIRA E MESA DE ARDOSIA POLIDA, E = 3 CM</t>
  </si>
  <si>
    <t>ED-50838</t>
  </si>
  <si>
    <t>BANCADA DE LABORATÓRIO COMPLETA, INCLUSIVE ARMÁRIO EM COMPENSADO 20 MM, COM PORTA REVESTIDA EM LAMINADO MELAMÍNICO BRANCO NAS DUAS FACES, H = 75 CM, PRATELEIRA REVESTIDA, BANCADA L = 60 CM E RODABANCADA DE GRANITO CINZA ANDORINHA,</t>
  </si>
  <si>
    <t>ED-50839</t>
  </si>
  <si>
    <t>BARRAMENTO DE MADEIRA IPÊ PARA SALA DE AULA, L = 7 CM</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</si>
  <si>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</si>
  <si>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</si>
  <si>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ED-50859</t>
  </si>
  <si>
    <t>ED-50860</t>
  </si>
  <si>
    <t>ED-50851</t>
  </si>
  <si>
    <t>ED-50844</t>
  </si>
  <si>
    <t>ED-50840</t>
  </si>
  <si>
    <t>ED-50846</t>
  </si>
  <si>
    <t>ED-50852</t>
  </si>
  <si>
    <t>ESCADA SOBRE O SOLO DEGRAUS APROXIMADAMENTE 50 X 16,5 CM</t>
  </si>
  <si>
    <t>ED-50836</t>
  </si>
  <si>
    <t>ESCANINHO</t>
  </si>
  <si>
    <t>ED-50854</t>
  </si>
  <si>
    <t>FOSSA SÉPTICA TIPO A EM CONCRETO E ALVENARIA, CONFORME DETALHE 31 (PADRÃO PRÉDIOS ESCOLARES), INCLUSIVE POÇO ABSORVENTE E CAIXA, INCLUSIVE BOTA FORA DE MATERIAL ESCAVADO</t>
  </si>
  <si>
    <t>ED-50855</t>
  </si>
  <si>
    <t>FOSSA SÉPTICA TIPO B EM CONCRETO E ALVENARIA, CONFORME DETALHE 31 (PADRÃO PRÉDIOS ESCOLARES), INCLUSIVE POÇO ABSORVENTE E CAIXA, INCLUSIVE BOTA FORA DE MATERIAL ESCAVADO</t>
  </si>
  <si>
    <t>ED-50856</t>
  </si>
  <si>
    <t>FOSSA SÉPTICA TIPO C EM CONCRETO E ALVENARIA, CONFORME DETALHE 31 (PADRÃO PRÉDIOS ESCOLARES), INCLUSIVE POÇO ABSORVENTE E CAIXA, INCLUSIVE BOTA FORA DE MATERIAL ESCAVADO</t>
  </si>
  <si>
    <t>ED-50857</t>
  </si>
  <si>
    <t>FOSSA SÉPTICA TIPO D EM CONCRETO E ALVENARIA, CONFORME DETALHE 31 (PADRÃO PRÉDIOS ESCOLARES), INCLUSIVE POÇO ABSORVENTE E CAIXA, INCLUSIVE BOTA FORA DE MATERIAL ESCAVADO</t>
  </si>
  <si>
    <t>ED-50858</t>
  </si>
  <si>
    <t>FOSSA SÉPTICA TIPO E EM CONCRETO E ALVENARIA, CONFORME DETALHE 31 (PADRÃO PRÉDIOS ESCOLARES), INCLUSIVE POÇO ABSORVENTE E CAIXA, INCLUSIVE BOTA FORA DE MATERIAL ESCAVADO</t>
  </si>
  <si>
    <t>ED-50896</t>
  </si>
  <si>
    <t>GF1 - (340 X 145 CM ) GRADE FIXA PARA PROTEÇÃO DE JANELAS, EM BARRA DE FERRO QUADRADO DE 1/2" E QUADRO DE FERRO CHATO DE 1/2"X 1/8", COLOCADA</t>
  </si>
  <si>
    <t>ED-50897</t>
  </si>
  <si>
    <t>GF1 - (340 X 165 CM ) GRADE FIXA PARA PROTEÇÃO DE JANELAS, EM BARRA DE FERRO QUADRADO DE 1/2" E QUADRO DE FERRO CHATO DE 1/2"X 1/8", COLOCADA</t>
  </si>
  <si>
    <t>ED-50899</t>
  </si>
  <si>
    <t>GF2 - (340 X 105 CM ) GRADE FIXA PARA PROTEÇÃO DE JANELAS, EM BARRA DE FERRO QUADRADO DE 1/2" E QUADRO DE FERRO CHATO DE 1/2"X 1/8", COLOCADA</t>
  </si>
  <si>
    <t>ED-50898</t>
  </si>
  <si>
    <t>GF2 - (340 X 165 CM ) GRADE FIXA PARA PROTEÇÃO DE JANELAS, EM BARRA DE FERRO QUADRADO DE 1/2" E QUADRO DE FERRO CHATO DE 1/2"X 1/8", COLOCADA</t>
  </si>
  <si>
    <t>ED-50900</t>
  </si>
  <si>
    <t>GF3 - (340 X 60 CM ) GRADE FIXA PARA PROTEÇÃO DE JANELAS, EM BARRA DE FERRO QUADRADO DE 1/2" E QUADRO DE FERRO CHATO DE 1/2"X 1/8", COLOCADA</t>
  </si>
  <si>
    <t>ED-50901</t>
  </si>
  <si>
    <t>GF3 - (340 X 80 CM ) GRADE FIXA PARA PROTEÇÃO DE JANELAS, EM BARRA DE FERRO QUADRADO DE 1/2" E QUADRO DE FERRO CHATO DE 1/2"X 1/8", COLOCADA</t>
  </si>
  <si>
    <t>ED-50902</t>
  </si>
  <si>
    <t>GF4 - (162,5 X 80 CM ) GRADE FIXA PARA PROTEÇÃO DE JANELAS, EM BARRA DE FERRO QUADRADO DE 1/2" E QUADRO DE FERRO CHATO DE 1/2"X 1/8", COLOCADA</t>
  </si>
  <si>
    <t>ED-50904</t>
  </si>
  <si>
    <t>GF5 - (340 X 185 CM ) GRADE FIXA PARA PROTEÇÃO DE JANELAS, EM BARRA DE FERRO QUADRADO DE 1/2" E QUADRO DE FERRO CHATO DE 1/2"X 1/8", COLOCADA</t>
  </si>
  <si>
    <t>ED-50903</t>
  </si>
  <si>
    <t>GF5 - (340 X 40 CM ) GRADE FIXA PARA PROTEÇÃO DE JANELAS, EM BARRA DE FERRO QUADRADO DE 1/2" E QUADRO DE FERRO CHATO DE 1/2"X 1/8", COLOCADA</t>
  </si>
  <si>
    <t>ED-50913</t>
  </si>
  <si>
    <t>GR - GRADE FIXA EM FERRO (180 X 158 CM) , COLOCADA</t>
  </si>
  <si>
    <t>ED-50912</t>
  </si>
  <si>
    <t>JANELA PERFIL CANTONEIRA BASCULANTE 0,60 X 0,60 M, CONFORME DETALHE PADRÃO ESCOLAR 4/98 VERSÃO 2005</t>
  </si>
  <si>
    <t>ED-50911</t>
  </si>
  <si>
    <t>JANELA PERFIL CANTONEIRA BASCULANTE 1,20 X 0,60 M, CONFORME DETALHE PADRÃO ESCOLAR 4/98 VERSÃO 2005</t>
  </si>
  <si>
    <t>ED-50882</t>
  </si>
  <si>
    <t>JB1 - (340 X 40 CM) BASCULANTE DE FERRO ASSENTADA COM PARAFUSOS E BUCHA, CONFORME DETALHE E ESPECIFICAÇÕES</t>
  </si>
  <si>
    <t>ED-50881</t>
  </si>
  <si>
    <t>JB1 - (345 X 40 CM) BASCULANTE DE FERRO ASSENTADA COM PARAFUSOS E BUCHA, CONFORME DETALHE E ESPECIFICAÇÕES</t>
  </si>
  <si>
    <t>ED-50884</t>
  </si>
  <si>
    <t>JB2 - (340 X 60 CM) BASCULANTE DE FERRO ASSENTADA COM PARAFUSOS E BUCHA,CONFORME DETALHE E ESPECIFICAÇÕES</t>
  </si>
  <si>
    <t>ED-50883</t>
  </si>
  <si>
    <t>JB2 - (345 X 60 CM) BASCULANTE DE FERRO ASSENTADA COM PARAFUSOS E BUCHA,CONFORME DETALHE E ESPECIFICAÇÕES</t>
  </si>
  <si>
    <t>ED-50886</t>
  </si>
  <si>
    <t>JB3 - (340 X 80 CM) BASCULANTE DE FERRO ASSENTADA COM PARAFUSOS E BUCHA,CONFORME DETALHE E ESPECIFICAÇÕES</t>
  </si>
  <si>
    <t>ED-50885</t>
  </si>
  <si>
    <t>JB3 - (345 X 80 CM) BASCULANTE DE FERRO ASSENTADA COM PARAFUSOS E BUCHA,CONFORME DETALHE E ESPECIFICAÇÕES</t>
  </si>
  <si>
    <t>ED-50887</t>
  </si>
  <si>
    <t>JB4 - (165 X 80 CM) BASCULANTE DE FERRO ASSENTADA COM PARAFUSOS E BUCHA,CONFORME DETALHE E ESPECIFICAÇÕES</t>
  </si>
  <si>
    <t>ED-50888</t>
  </si>
  <si>
    <t>JB5 - (172,5 X 40 CM) BASCULANTE DE FERRO ASSENTADA COM PARAFUSOS E BUCHA,CONFORME DETALHE E ESPECIFICAÇÕES</t>
  </si>
  <si>
    <t>ED-50889</t>
  </si>
  <si>
    <t>JB5 - (195 X 40 CM) BASCULANTE DE FERRO ASSENTADA COM PARAFUSOS E BUCHA,CONFORME DETALHE E ESPECIFICAÇÕES</t>
  </si>
  <si>
    <t>ED-50891</t>
  </si>
  <si>
    <t>JB6 - (210 X 40 CM) BASCULANTE DE FERRO ASSENTADA COM PARAFUSOS E BUCHA,CONFORME DETALHE E ESPECIFICAÇÕES</t>
  </si>
  <si>
    <t>ED-50890</t>
  </si>
  <si>
    <t>JB6 - (82,25 X 40 CM) BASCULANTE DE FERRO ASSENTADA COM PARAFUSOS E BUCHA,CONFORME DETALHE E ESPECIFICAÇÕES</t>
  </si>
  <si>
    <t>ED-50893</t>
  </si>
  <si>
    <t>JB7 - (162,5 X 40 CM) BASCULANTE DE FERRO ASSENTADA COM PARAFUSOS E BUCHA,CONFORME DETALHE E ESPECIFICAÇÕES</t>
  </si>
  <si>
    <t>ED-50892</t>
  </si>
  <si>
    <t>JB7 - (165 X 40 CM) BASCULANTE DE FERRO ASSENTADA COM PARAFUSOS E BUCHA,CONFORME DETALHE E ESPECIFICAÇÕES</t>
  </si>
  <si>
    <t>ED-50895</t>
  </si>
  <si>
    <t>JB8 - (130 X 40 CM) BASCULANTE DE FERRO ASSENTADA COM PARAFUSOS E BUCHA,CONFORME DETALHE E ESPECIFICAÇÕES</t>
  </si>
  <si>
    <t>ED-50894</t>
  </si>
  <si>
    <t>JB8 - (135 X 40 CM) BASCULANTE DE FERRO ASSENTADA COM PARAFUSOS E BUCHA,CONFORME DETALHE E ESPECIFICAÇÕES</t>
  </si>
  <si>
    <t>ED-50878</t>
  </si>
  <si>
    <t>ED-50877</t>
  </si>
  <si>
    <t>ED-50880</t>
  </si>
  <si>
    <t>JC2 - (340 X 165 CM) BASCULANTE DE FERRO ASSENTADA COM PARAFUSOS E BUCHA,CONFORME DETALHE E ESPECIFICAÇÕES</t>
  </si>
  <si>
    <t>ED-50879</t>
  </si>
  <si>
    <t>JC2 - (345 X 165 CM) BASCULANTE DE FERRO ASSENTADA COM PARAFUSOS E BUCHA,CONFORME DETALHE E ESPECIFICAÇÕES</t>
  </si>
  <si>
    <t>ED-50905</t>
  </si>
  <si>
    <t>ED-50906</t>
  </si>
  <si>
    <t>ED-50917</t>
  </si>
  <si>
    <t>ED-50918</t>
  </si>
  <si>
    <t>ED-50847</t>
  </si>
  <si>
    <t>ED-50848</t>
  </si>
  <si>
    <t>ED-50849</t>
  </si>
  <si>
    <t>ED-50863</t>
  </si>
  <si>
    <t>MANTA DE BORRACHA DE 5 MM NATURAL/COMUM PARA BANCADA</t>
  </si>
  <si>
    <t>ED-50845</t>
  </si>
  <si>
    <t>ED-50907</t>
  </si>
  <si>
    <t>PG - (70 X 70 CM) PORTA COMPLETA, ESTRUTURA EM CHAPA, ASSENTADA , CONFORME DETALHES E ESPECIFICAÇÕES</t>
  </si>
  <si>
    <t>ED-50842</t>
  </si>
  <si>
    <t>ED-50843</t>
  </si>
  <si>
    <t>ED-50864</t>
  </si>
  <si>
    <t>ED-50915</t>
  </si>
  <si>
    <t>PORTA METÁLICA 70 X 210 CM , INCLUINDO FECHADURA TIPO EXTERNA E FERRAGENS, CONFORME DETALHE PADRÃO ESCOLAR 4/98 VERSÃO 2005</t>
  </si>
  <si>
    <t>ED-50916</t>
  </si>
  <si>
    <t>PORTA METÁLICA 80 X 210 CM , INCLUINDO FECHADURA TIPO EXTERNA E FERRAGENS, CONFORME DETALHE PADRÃO ESCOLAR 4/98 VERSÃO 2005</t>
  </si>
  <si>
    <t>ED-50909</t>
  </si>
  <si>
    <t>PORTA 1,00 X 2,10 CM, CONFORME DETALHE DE PROJETO</t>
  </si>
  <si>
    <t>ED-50914</t>
  </si>
  <si>
    <t>ED-50908</t>
  </si>
  <si>
    <t>ED-50841</t>
  </si>
  <si>
    <t>ED-50871</t>
  </si>
  <si>
    <t>QUADRO DE AVISO COMPLETO, COM PORTA DE ACRÍLICO 50 X 80 X 8 CM</t>
  </si>
  <si>
    <t>ED-50870</t>
  </si>
  <si>
    <t>QUADRO DE AVISO COMPLETO, COM PORTA DE VIDRO 50 X 80 X 8 CM</t>
  </si>
  <si>
    <t>ED-50872</t>
  </si>
  <si>
    <t>QUADRO DE AVISOS 80 X 40 CM, COMPLETO, COLOCADO</t>
  </si>
  <si>
    <t>ED-50874</t>
  </si>
  <si>
    <t>QUADRO DE CHAVE DE MADEIRA 70 GANCHOS - PORTA COM ACRÍLICO, 40 X 60 CM</t>
  </si>
  <si>
    <t>ED-50873</t>
  </si>
  <si>
    <t>QUADRO DE CHAVE DE MADEIRA 70 GANCHOS - PORTA COM VIDRO, 40 X 60 CM</t>
  </si>
  <si>
    <t>ED-50875</t>
  </si>
  <si>
    <t>QUADRO DE CHAVES 50 X 46 CM</t>
  </si>
  <si>
    <t>ED-50910</t>
  </si>
  <si>
    <t>QUADRO METÁLICO 2,00 X 0,60 M EM TELA METÁLICA 1", FIO # 10</t>
  </si>
  <si>
    <t>ED-50865</t>
  </si>
  <si>
    <t>QUADRO PARA GIZ DE LAMINADO MELAMÍNICO COLOCADO 308 X 125 CM COM PORTA GIZ E MOLDURA, COM DOIS QUADROS PARA CARTAZES DE 127 X 125 CM</t>
  </si>
  <si>
    <t>ED-50866</t>
  </si>
  <si>
    <t>QUADRO PARA GIZ E CARTAZES - MOLDURA EM ALUMÍNIO</t>
  </si>
  <si>
    <t>ED-50868</t>
  </si>
  <si>
    <t>QUADRO PARA GIZ E CARTAZES, 310 X 131 CM - MOLDURA EM MADEIRA</t>
  </si>
  <si>
    <t>ED-50867</t>
  </si>
  <si>
    <t>QUADRO PARA GIZ E CARTAZES, 557 X 126 CM - MOLDURA EM MADEIRA</t>
  </si>
  <si>
    <t>ED-50869</t>
  </si>
  <si>
    <t>ED-50876</t>
  </si>
  <si>
    <t>ED-50919</t>
  </si>
  <si>
    <t>TF- (350 X 72 CM) TELA FIXA SOLDADA ENTRE PILARETES METÁLICOS DE SUSTENTAÇÃO DAS TERÇAS EM PERFIL CANTONEIRA E TELA CORRUGADA</t>
  </si>
  <si>
    <t>ED-50850</t>
  </si>
  <si>
    <t>ED-9100</t>
  </si>
  <si>
    <t>ED-50921</t>
  </si>
  <si>
    <t>ED-50920</t>
  </si>
  <si>
    <t>ED-50922</t>
  </si>
  <si>
    <t>ED-50923</t>
  </si>
  <si>
    <t>ALÇAPÃO 60 X 60 CM COM COM QUADRO DE CANTONEIRA METÁLICA 1"X 1/8", TAMPA EM CANTONEIRA 7/8"X 1/8" E CHAPA METÁLICA ENRIJECIDA POR PERFIL "T</t>
  </si>
  <si>
    <t>ED-50925</t>
  </si>
  <si>
    <t>ALÇAPÃO 70 X 70 CM COM COM QUADRO DE CANTONEIRA METÁLICA 1"X 1/8", TAMPA EM CANTONEIRA 7/8"X 1/8" E CHAPA METÁLICA ENRIJECIDA POR PERFIL "T</t>
  </si>
  <si>
    <t>ALÇAPÃO 80 X 80 CM COM COM QUADRO DE CANTONEIRA METÁLICA 1"X 1/8", TAMPA EM CANTONEIRA 7/8"X 1/8" E CHAPA METÁLICA ENRIJECIDA POR PERFIL "T</t>
  </si>
  <si>
    <t>ED-50933</t>
  </si>
  <si>
    <t>ASSENTAMENTO DE GRADIS E PORTÕES</t>
  </si>
  <si>
    <t>ED-50931</t>
  </si>
  <si>
    <t>ASSENTAMENTO DE JANELAS METÁLICAS BASCULANTE OU FIXA</t>
  </si>
  <si>
    <t>ED-50932</t>
  </si>
  <si>
    <t>ASSENTAMENTO DE JANELAS METÁLICAS DE CORRER E MAXIM-AR</t>
  </si>
  <si>
    <t>ED-50934</t>
  </si>
  <si>
    <t>ASSENTAMENTO DE PORTA DE METÁLICA UMA (1) OU DUAS (2) FOLHAS</t>
  </si>
  <si>
    <t>ED-50943</t>
  </si>
  <si>
    <t>CORRIMÃO DUPLO EM TUBO DE AÇO INOX D = 1 1/2" - FIXADO EM ALVENARIA</t>
  </si>
  <si>
    <t>ED-50937</t>
  </si>
  <si>
    <t>CORRIMÃO DUPLO EM TUBO GALVANIZADO DIN 2440, D = 1 1/2" - FIXADO EM ALVENARIA</t>
  </si>
  <si>
    <t>ED-50941</t>
  </si>
  <si>
    <t>CORRIMÃO SIMPLES EM TUBO DE AÇO INOX D = 1 1/2" - FIXADO EM ALVENARIA</t>
  </si>
  <si>
    <t>ED-50942</t>
  </si>
  <si>
    <t>CORRIMÃO SIMPLES EM TUBO DE AÇO INOX D = 1 1/2" - FIXADO EM PISO</t>
  </si>
  <si>
    <t>ED-50935</t>
  </si>
  <si>
    <t>CORRIMÃO SIMPLES EM TUBO GALVANIZADO DIN 2440, D = 1 1/2" - FIXADO EM ALVENARIA</t>
  </si>
  <si>
    <t>CORRIMÃO SIMPLES EM TUBO GALVANIZADO DIN 2440, D = 1 1/2" - FIXADO EM PISO</t>
  </si>
  <si>
    <t>ED-50947</t>
  </si>
  <si>
    <t>DEGRAU DE ESCADA DE MARINHEIRO DE FERRO REDONDO DE 7/8" ENGASTADO</t>
  </si>
  <si>
    <t>ED-50949</t>
  </si>
  <si>
    <t>ESCADA MARINHEIRO - TUBO GALVANIZADO D = 3/4" E D = 1/2"</t>
  </si>
  <si>
    <t>ED-50948</t>
  </si>
  <si>
    <t>ESCADA MARINHEIRO COM GRADIL PROTETOR - D = 3/4"</t>
  </si>
  <si>
    <t>ED-50950</t>
  </si>
  <si>
    <t>FECHAMENTO DE EMPENA COM QUADRO EM PERFIL, CANTONEIRA 2" X 2", SOLDADO, E TELA FIO 12 MALHA 1/2" (CONFORME DETALHE DE PRÉDIO ESCOLAR, INCLUSIVE PINTURA ESMALTE)</t>
  </si>
  <si>
    <t>ED-50930</t>
  </si>
  <si>
    <t>FORNECIMENTO E ASSENTAMENTO DE GRADE FIXA DE FERRO, PARA PROTEÇÃO DE JANELAS</t>
  </si>
  <si>
    <t>ED-50954</t>
  </si>
  <si>
    <t>FORNECIMENTO E ASSENTAMENTO DE JANELA BASCULANTE DE FERRO</t>
  </si>
  <si>
    <t>ED-50957</t>
  </si>
  <si>
    <t>FORNECIMENTO E ASSENTAMENTO DE JANELA BASCULANTE EM METALON</t>
  </si>
  <si>
    <t>FORNECIMENTO E ASSENTAMENTO DE JANELA DE ALUMÍNIO, LINHA SUPREMA ACABAMENTO ANODIZADO, TIPO BASCULA COM CONTRAMARCO, INCLUSIVE FORNECIMENTO DE VIDRO LISO DE 4MM, FERRAGENS E ACESSÓRIOS</t>
  </si>
  <si>
    <t>ED-50962</t>
  </si>
  <si>
    <t>FORNECIMENTO E ASSENTAMENTO DE JANELA DE ALUMÍNIO, LINHA SUPREMA ACABAMENTO ANODIZADO, TIPO CORRER COM CONTRAMARCO, INCLUSIVE FORNECIMENTO DE VIDRO LISO DE 4MM, FERRAGENS E ACESSÓRIOS</t>
  </si>
  <si>
    <t>ED-50963</t>
  </si>
  <si>
    <t>FORNECIMENTO E ASSENTAMENTO DE JANELA DE ALUMÍNIO, LINHA SUPREMA ACABAMENTO ANODIZADO, TIPO CORRER, 2 FOLHAS COM CONTRAMARCO, INCLUSIVE FORNECIMENTO DE VIDRO LISO DE 4MM, FERRAGENS E ACESSÓRIOS</t>
  </si>
  <si>
    <t>ED-50964</t>
  </si>
  <si>
    <t>FORNECIMENTO E ASSENTAMENTO DE JANELA DE ALUMÍNIO, LINHA SUPREMA ACABAMENTO ANODIZADO, TIPO MAXIM-AR COM CONTRAMARCO, INCLUSIVE FORNECIMENTO DE VIDRO LISO DE 4MM, FERRAGENS E ACESSÓRIOS</t>
  </si>
  <si>
    <t>ED-50955</t>
  </si>
  <si>
    <t>FORNECIMENTO E ASSENTAMENTO DE JANELA DE CORRER EM FERRO</t>
  </si>
  <si>
    <t>ED-50958</t>
  </si>
  <si>
    <t>FORNECIMENTO E ASSENTAMENTO DE JANELA DE CORRER EM METALON</t>
  </si>
  <si>
    <t>ED-50956</t>
  </si>
  <si>
    <t>FORNECIMENTO E ASSENTAMENTO DE JANELA EM FERRO, TIPO MAXIM-AR, INCLUSIVE FERRAGENS E ACESSÓRIOS</t>
  </si>
  <si>
    <t>ED-50959</t>
  </si>
  <si>
    <t>FORNECIMENTO E ASSENTAMENTO DE JANELA EM METALON, TIPO MAXIM-AR, INCLUSIVE FERRAGENS E ACESSÓRIOS</t>
  </si>
  <si>
    <t>ED-50960</t>
  </si>
  <si>
    <t>FORNECIMENTO E ASSENTAMENTO DE JANELA VENEZIANA FIXAS METALON</t>
  </si>
  <si>
    <t>ED-50965</t>
  </si>
  <si>
    <t>FORNECIMENTO E ASSENTAMENTO DE MARCO EM CHAPA METÁLICA</t>
  </si>
  <si>
    <t>ED-50970</t>
  </si>
  <si>
    <t>FORNECIMENTO E ASSENTAMENTO DE PORTA AÇO DE ENROLAR, LÂMINA RAIADA COM LARGURA ÚTIL 100MM, CHAPA 24, ABERTURA MANUAL, COMPLETA, INCLUSIVE EIXO, MOLA, SOLEIRA, ETIQUETA, CAVALETE, GUIAS, FITAS E FECHADURAS LATERAIS - COMPLETA</t>
  </si>
  <si>
    <t>ED-50991</t>
  </si>
  <si>
    <t>FORNECIMENTO E ASSENTAMENTO DE PORTA DE ALUMÍNIO, LINHA SUPREMA ACABAMENTO ANODIZADO, TIPO CORRER, COM DUAS FOLHAS, INCLUSIVE FORNECIMENTO DE VIDRO LISO DE 4MM, FERRAGENS E ACESSÓRIOS</t>
  </si>
  <si>
    <t>ED-13908</t>
  </si>
  <si>
    <t>ED-13888</t>
  </si>
  <si>
    <t>ED-7576</t>
  </si>
  <si>
    <t>FORNECIMENTO E ASSENTAMENTO DE PORTA EM ALUMÍNIO, TIPO VENEZIANA, DE ABRIR, ACABAMENTO ANODIZADO NATURAL, INCLUSIVE FECHADURA E MARCO</t>
  </si>
  <si>
    <t>ED-13926</t>
  </si>
  <si>
    <t>ED-13911</t>
  </si>
  <si>
    <t>ED-50939</t>
  </si>
  <si>
    <t>GUARDA-CORPO EM AÇO GALVANIZADO DIN 2440, D = 2", COM SUBDIVISÕES EM TUBO DE AÇO D = 1/2", H = 1,05 M - COM CORRIMÃO DUPLO DE TUBO DE AÇO GALVANIZADO DE D = 1 1/2"</t>
  </si>
  <si>
    <t>ED-50938</t>
  </si>
  <si>
    <t>GUARDA-CORPO EM AÇO GALVANIZADO DIN 2440, D = 2", COM SUBDIVISÕES EM TUBO DE AÇO D = 1/2", H = 1,05 M - COM CORRIMÃO SIMPLES DE TUBO DE AÇO GALVANIZADO DE D = 1 1/2"</t>
  </si>
  <si>
    <t>ED-50946</t>
  </si>
  <si>
    <t>GUARDA-CORPO EM AÇO INOX D = 1 1/2", COM SUBDIVISÕES EM TUBO DE AÇO INOX D = 1/2", H = 1,05 M</t>
  </si>
  <si>
    <t>ED-50945</t>
  </si>
  <si>
    <t>GUARDA-CORPO EM AÇO INOX D = 1 1/2", COM SUBDIVISÕES EM TUBO DE AÇO INOX D = 1/2", H = 1,05 M - COM CORRIMÃO DUPLO DE TUBO DE AÇO INOX D = 1 1/2"</t>
  </si>
  <si>
    <t>ED-50944</t>
  </si>
  <si>
    <t>GUARDA-CORPO EM AÇO INOX D = 1 1/2", COM SUBDIVISÕES EM TUBO DE AÇO INOX D = 1/2", H = 1,05 M - COM CORRIMÃO SIMPLES DE TUBO DE AÇO INOX D = 1 1/2"</t>
  </si>
  <si>
    <t>ED-50940</t>
  </si>
  <si>
    <t>GUARDA-CORPO EM TUBO GALVANIZADO DIN 2440 D = 2", COM SUBDIVISÕES EM TUBO DE AÇO D = 1/2", H = 1,05 M</t>
  </si>
  <si>
    <t>ED-50966</t>
  </si>
  <si>
    <t>MASTRO DE PÁTIO PARA BANDEIRA, EM TUBO GALVANIZADO 2" - H = 6,00 M</t>
  </si>
  <si>
    <t>ED-50967</t>
  </si>
  <si>
    <t>MASTRO PARA FACHADA</t>
  </si>
  <si>
    <t>ED-50968</t>
  </si>
  <si>
    <t>MASTROS DE PÁTIO PARA BANDEIRAS (H = 2,00 M E 6,00 M E DE 1,00 M E 9,00 M)</t>
  </si>
  <si>
    <t>ED-50971</t>
  </si>
  <si>
    <t>PORTA COMPLETA, ESTRUTURA E MARCO EM CHAPA DOBRADA - 60 X 210 CM</t>
  </si>
  <si>
    <t>ED-50972</t>
  </si>
  <si>
    <t>PORTA COMPLETA, ESTRUTURA E MARCO EM CHAPA DOBRADA - 70 X 210 CM</t>
  </si>
  <si>
    <t>ED-50973</t>
  </si>
  <si>
    <t>PORTA COMPLETA, ESTRUTURA E MARCO EM CHAPA DOBRADA - 80 X 210 CM</t>
  </si>
  <si>
    <t>ED-50974</t>
  </si>
  <si>
    <t>PORTA COMPLETA, ESTRUTURA E MARCO EM CHAPA DOBRADA - 80 X 210 CM, COM BARRA DE APOIO</t>
  </si>
  <si>
    <t>ED-50975</t>
  </si>
  <si>
    <t>PORTA COMPLETA, ESTRUTURA E MARCO EM CHAPA DOBRADA - 90 X 210 CM</t>
  </si>
  <si>
    <t>ED-50988</t>
  </si>
  <si>
    <t>PORTA CORTA-FOGO, COLOCAÇÃO E ACABAMENTO, DE ABRIR, UMA FOLHA COM DOBRADIÇA ESPECIAL, MOLA DE FECHAMENTO, FECHADURA, MAÇANETA E DEMAIS FERRAGENS DE ACABAMENTO, DIMENSÕES 0,80 X 2,10 M</t>
  </si>
  <si>
    <t>ED-50989</t>
  </si>
  <si>
    <t>PORTA CORTA-FOGO, COLOCAÇÃO E ACABAMENTO, DE ABRIR, UMA FOLHA COM DOBRADIÇA ESPECIAL, MOLA DE FECHAMENTO, FECHADURA, MAÇANETA E DEMAIS FERRAGENS DE ACABAMENTO, DIMENSÕES 0,90 X 2,10 M</t>
  </si>
  <si>
    <t>ED-50990</t>
  </si>
  <si>
    <t>ED-50978</t>
  </si>
  <si>
    <t>PORTA DE SANITÁRIO COMPLETA, COM BATENTES DE FERRO, ESTRUTURA EM METALON 20 X 30, FOLHA EM CHAPA GALVANIZADA Nº. 18, TRANQUETA E DOBRADIÇAS - 60 X 180 CM</t>
  </si>
  <si>
    <t>ED-50976</t>
  </si>
  <si>
    <t>PORTA DE SANITÁRIO COMPLETA, COM BATENTES DE FERRO, ESTRUTURA EM METALON 20 X 30 MM, FOLHA EM CHAPA GALVANIZADA Nº. 18, TRANQUETA E DOBRADIÇAS - 60 X 150 CM</t>
  </si>
  <si>
    <t>ED-50977</t>
  </si>
  <si>
    <t>PORTA DE SANITÁRIO COMPLETA, COM BATENTES DE FERRO, ESTRUTURA EM METALON 20 X 30 MM, FOLHA EM CHAPA GALVANIZADA Nº. 18, TRANQUETA E DOBRADIÇAS - 80 X 150 CM</t>
  </si>
  <si>
    <t>PORTA EM PERFIL E CHAPA METÁLICA</t>
  </si>
  <si>
    <t>ED-50982</t>
  </si>
  <si>
    <t>PORTÃO DE FERRO PADRÃO, EM CHAPA (TIPO LAMBRI), COLOCADO COM CADEADO</t>
  </si>
  <si>
    <t>ED-50983</t>
  </si>
  <si>
    <t>PORTÃO DE GRADE COLOCADO COM CADEADO</t>
  </si>
  <si>
    <t>ED-50984</t>
  </si>
  <si>
    <t>PORTÃO DE TUBO DE FERRO COLOCADO COM CADEADO</t>
  </si>
  <si>
    <t>ED-50985</t>
  </si>
  <si>
    <t>PORTÃO EM PERFIL E CHAPA METÁLICA COLOCADO COM CADEADO</t>
  </si>
  <si>
    <t>ED-50986</t>
  </si>
  <si>
    <t>PORTÃO EM TUBO GALVANIZADO 2 1/2" COM TELA FIO 12 # 1/2"</t>
  </si>
  <si>
    <t>ED-50929</t>
  </si>
  <si>
    <t>SEGREGADOR/BATE-RODAS PARA ESTACIONAMENTO ENGASTADO, EM TUBO GALVANIZADO, DN 3" (75MM), ACABAMENTO EM PINTURA ESMALTE, INCLUSIVE ESCAVAÇÃO, CHUMBAMENTO, FORNECIMENTO DE CONCRETO E BOTA-FORA DO MATERIAL</t>
  </si>
  <si>
    <t>ED-50992</t>
  </si>
  <si>
    <t>VEDAÇÃO DE ESQUADRIAS METÁLICAS COM SILICONE PASTOSO</t>
  </si>
  <si>
    <t>ED-50993</t>
  </si>
  <si>
    <t>PEITORIL DE ARDÓSIA E = 2 CM</t>
  </si>
  <si>
    <t>ED-50994</t>
  </si>
  <si>
    <t>PEITORIL DE CONCRETO E = 3 CM, FCK &gt;= 13,5 MPA, L = 20 CM</t>
  </si>
  <si>
    <t>ED-50995</t>
  </si>
  <si>
    <t>PEITORIL DE CONCRETO E = 3 CM, FCK &gt;= 13,5 MPA, L = 25 CM</t>
  </si>
  <si>
    <t>ED-50997</t>
  </si>
  <si>
    <t>PEITORIL DE GRANITO CINZA ANDORINHA E = 2 CM</t>
  </si>
  <si>
    <t>ED-50998</t>
  </si>
  <si>
    <t>PEITORIL DE GRANITO CINZA ANDORINHA E = 3 CM</t>
  </si>
  <si>
    <t>ED-50999</t>
  </si>
  <si>
    <t>PEITORIL DE MÁRMORE BRANCO E = 2 CM</t>
  </si>
  <si>
    <t>ED-51000</t>
  </si>
  <si>
    <t>PEITORIL DE MÁRMORE BRANCO E = 3 CM</t>
  </si>
  <si>
    <t>ED-50996</t>
  </si>
  <si>
    <t>PEITORIL PRÉ-MOLDADO EM CONCRETO 18 MPA, INCLUSIVE GANCHO PARA FIXAÇÃO</t>
  </si>
  <si>
    <t>ED-51001</t>
  </si>
  <si>
    <t>SOLEIRA DE ARDÓSIA E = 2 CM</t>
  </si>
  <si>
    <t>ED-51002</t>
  </si>
  <si>
    <t>SOLEIRA DE GRANITO CINZA ANDORINHA E = 2 CM</t>
  </si>
  <si>
    <t>ED-51003</t>
  </si>
  <si>
    <t>SOLEIRA DE GRANITO CINZA ANDORINHA E = 3 CM</t>
  </si>
  <si>
    <t>ED-51004</t>
  </si>
  <si>
    <t>SOLEIRA DE MÁRMORE BRANCO E = 2 CM</t>
  </si>
  <si>
    <t>ED-51005</t>
  </si>
  <si>
    <t>SOLEIRA DE MÁRMORE BRANCO E = 3 CM</t>
  </si>
  <si>
    <t>ED-51012</t>
  </si>
  <si>
    <t>ABRAÇADEIRA GUIA PARA MASTROS SIMPLES PARA DUAS DESCIDA 1 1/2"</t>
  </si>
  <si>
    <t>ED-51013</t>
  </si>
  <si>
    <t>ABRAÇADEIRA GUIA PARA MASTROS SIMPLES PARA DUAS DESCIDA 2"</t>
  </si>
  <si>
    <t>ED-51010</t>
  </si>
  <si>
    <t>ABRAÇADEIRA GUIA PARA MASTROS SIMPLES PARA UMA DESCIDA 1 1/2"</t>
  </si>
  <si>
    <t>ED-51011</t>
  </si>
  <si>
    <t>ABRAÇADEIRA GUIA PARA MASTROS SIMPLES PARA UMA DESCIDA 2"</t>
  </si>
  <si>
    <t>ED-51016</t>
  </si>
  <si>
    <t>APARELHO SINALIZADOR NOTURNO DE OBSTÁCULOS AÉREO, DUPLO, COM CÉLULA FOTOELÉTRICA, INCLUSIVE DUAS (2) LÂMPADAS LED, POTÊNCIA 9W, BULBO A60, E SUPORTE DE TOPO PARA MASTRO, EXCLUSIVE MASTRO</t>
  </si>
  <si>
    <t>ED-51015</t>
  </si>
  <si>
    <t>APARELHO SINALIZADOR NOTURNO DE OBSTÁCULOS AÉREO, SIMPLES, COM CÉLULA FOTOELÉTRICA, INCLUSIVE UMA (1) LÂMPADA LED, POTÊNCIA 9W, BULBO A60, E SUPORTE DE TOPO PARA MASTRO, EXCLUSIVE MASTRO</t>
  </si>
  <si>
    <t>ED-48700</t>
  </si>
  <si>
    <t>ED-51017</t>
  </si>
  <si>
    <t>ATERRAMENTO COMPLETO PARA PÁRA-RAIOS , COM HASTES DE COBRE COM ALMA DE AÇO TIPO "COPPERWELD"</t>
  </si>
  <si>
    <t>ED-51018</t>
  </si>
  <si>
    <t>BARRA CHATA DE ALUMÍNIO 3/4" X 1/4" X 3M</t>
  </si>
  <si>
    <t>ED-51019</t>
  </si>
  <si>
    <t>BARRA CHATA DE ALUMÍNIO 7/8" X 1/8" X 3M</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</si>
  <si>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</si>
  <si>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</si>
  <si>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</si>
  <si>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</si>
  <si>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ED-13938</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</si>
  <si>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</si>
  <si>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</si>
  <si>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</si>
  <si>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</si>
  <si>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</si>
  <si>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</si>
  <si>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</si>
  <si>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ED-13940</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</si>
  <si>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</si>
  <si>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</si>
  <si>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</si>
  <si>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</si>
  <si>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CABO DE COBRE NU #50 MM2 - 7 FIOSX3,00MM, PARA ELEMENTOS DE CAPTAÇÃO/ANEL DE CINTAMENTO (SPDA), INCLUSIVE PRESILHA DE FIXAÇÃO</t>
  </si>
  <si>
    <t>ED-13941</t>
  </si>
  <si>
    <t>CABO DE COBRE NU #50MM2 - 7 FIOSX3,00MM, PARA ELEMENTOS  DE CAPTAÇÃO/ ANEL DE CINTAMENTO/ DESCIDA (SPDA), INCLUSIVE SUPORTE E ISOLADOR</t>
  </si>
  <si>
    <t>ED-51052</t>
  </si>
  <si>
    <t>CAIXA DE EQUALIZAÇÃO DE EMBUTIR COM SAIDAS NAS PARTES SUPERIOR E INFERIOR PARA ELETRODUTO DE 25MM (1"), 20 X 20 X 14 MM, COM NOVE TERMINAIS</t>
  </si>
  <si>
    <t>ED-51053</t>
  </si>
  <si>
    <t>CAIXA DE EQUALIZAÇÃO PARA USO INTERNO COM 9 TERMINAIS 210X210X90MM EM AÇO</t>
  </si>
  <si>
    <t>ED-51054</t>
  </si>
  <si>
    <t>CAIXA DE EQUALIZAÇÃO PARA USO INTERNO E EXTERNO COM 9 TERMINAIS 380X320X175MM EM AÇO E ACABAMENTO EM EPOXI</t>
  </si>
  <si>
    <t>ED-51056</t>
  </si>
  <si>
    <t>CAIXA DE INSPEÇÃO EM CIMENTO AGREGADO 300X300 MM COM TAPA EM FERRO FUNDIDO</t>
  </si>
  <si>
    <t>ED-51055</t>
  </si>
  <si>
    <t>ED-48702</t>
  </si>
  <si>
    <t>ED-51033</t>
  </si>
  <si>
    <t>CORDOALHA EM AÇO GALVANIZADO 3/8" SM COM 7 FIOS</t>
  </si>
  <si>
    <t>ED-51034</t>
  </si>
  <si>
    <t>CORDOALHA FLEXÍVEL DE COBRE ESTANHADO 25 X 100 MM COM 4 FUROS D = 11 MM</t>
  </si>
  <si>
    <t>ED-51035</t>
  </si>
  <si>
    <t>CORDOALHA FLEXÍVEL DE COBRE ESTANHADO 25 X 235 MM COM 4 FUROS D = 11 MM</t>
  </si>
  <si>
    <t>ED-51036</t>
  </si>
  <si>
    <t>CORDOALHA FLEXÍVEL DE COBRE ESTANHADO 25 X 300 MM COM 4 FUROS D = 11 MM</t>
  </si>
  <si>
    <t>ED-51037</t>
  </si>
  <si>
    <t>CORDOALHA FLEXÍVEL DE COBRE ESTANHADO 25 X 500 MM COM 4 FUROS D = 11 MM</t>
  </si>
  <si>
    <t>ED-51049</t>
  </si>
  <si>
    <t>CURVA DE ALUMÍNIO 3/4" X 1/4" X 300MM</t>
  </si>
  <si>
    <t>ED-51050</t>
  </si>
  <si>
    <t>CURVA DE ALUMÍNIO 7/8" X 1/8" X 300MM</t>
  </si>
  <si>
    <t>ED-51051</t>
  </si>
  <si>
    <t>CURVA DE COBRE 3/4" X 3/16" X 300MM</t>
  </si>
  <si>
    <t>ED-51114</t>
  </si>
  <si>
    <t>ESCAVAÇÃO MECÂNICA DE VALAS COM DESCARGA LATERAL H &gt; 5,00 M</t>
  </si>
  <si>
    <t>ED-51066</t>
  </si>
  <si>
    <t>FUSÍVEL DIAZED RETARDADO 35A</t>
  </si>
  <si>
    <t>ED-51065</t>
  </si>
  <si>
    <t>FUSÍVEL DIAZED RETARDADO 63A</t>
  </si>
  <si>
    <t>ED-49343</t>
  </si>
  <si>
    <t>HASTE DE AÇO COBREADA PARA ATERRAMENTO DIÂMETRO 3/4"X 2400 MM,CONFORME PADRÕES TELEBRÁS</t>
  </si>
  <si>
    <t>ED-49342</t>
  </si>
  <si>
    <t>HASTE DE AÇO COBREADA PARA ATERRAMENTO DIÂMETRO 3/4"X 3000 MM,CONFORME PADRÕES TELEBRÁS</t>
  </si>
  <si>
    <t>ED-51067</t>
  </si>
  <si>
    <t>HASTE PARA ATERRAMENTO, ALTA CAMADA, 3/4" X 3M</t>
  </si>
  <si>
    <t>ED-51068</t>
  </si>
  <si>
    <t>MASTRO SIMPLES DE FERRO GALVANIZADO PARA PÁRA-RAIOS, ALTURA DE 3 M, Ø 40 MM (1 1/2") OU 50 MM (2"), COMPLETO</t>
  </si>
  <si>
    <t>ED-51073</t>
  </si>
  <si>
    <t>PARA-RAIO DE LATAO CROMADO, COBRE CROMADO OU ACO INOXIDAVEL, TIPO FRANKLIN</t>
  </si>
  <si>
    <t>ED-51022</t>
  </si>
  <si>
    <t>RE-BAR 10MM X 3M COM 3 CLIPS PARA EMENDA 8-10MM</t>
  </si>
  <si>
    <t>ED-51023</t>
  </si>
  <si>
    <t>RE-BAR 3/8" X 3,4M COM 3 CLIPS PARA EMENDA 8-10MM</t>
  </si>
  <si>
    <t>ED-51021</t>
  </si>
  <si>
    <t>RE-BAR 8MM X 4M COM 3 CLIPS PARA EMENDA 8-10MM</t>
  </si>
  <si>
    <t>ED-51084</t>
  </si>
  <si>
    <t>TERMINAL A COMPRESSAO EM COBRE ESTANHADO 1 FURO PARA CABO 16 MM2</t>
  </si>
  <si>
    <t>ED-51083</t>
  </si>
  <si>
    <t>TERMINAL A COMPRESSAO EM COBRE ESTANHADO 1 FURO PARA CABO 2,5 MM2</t>
  </si>
  <si>
    <t>ED-51085</t>
  </si>
  <si>
    <t>TERMINAL A COMPRESSAO EM COBRE ESTANHADO 1 FURO PARA CABO 25 MM2</t>
  </si>
  <si>
    <t>ED-51086</t>
  </si>
  <si>
    <t>TERMINAL A COMPRESSAO EM COBRE ESTANHADO 1 FURO PARA CABO 35 MM2</t>
  </si>
  <si>
    <t>ED-51087</t>
  </si>
  <si>
    <t>TERMINAL A COMPRESSAO EM COBRE ESTANHADO 1 FURO PARA CABO 50 MM2</t>
  </si>
  <si>
    <t>ED-51088</t>
  </si>
  <si>
    <t>TERMINAL A COMPRESSAO EM COBRE ESTANHADO 2 FUROS PARA CABO 16 MM2</t>
  </si>
  <si>
    <t>ED-51089</t>
  </si>
  <si>
    <t>TERMINAL A COMPRESSAO EM COBRE ESTANHADO 2 FUROS PARA CABO 25 MM2</t>
  </si>
  <si>
    <t>ED-51090</t>
  </si>
  <si>
    <t>TERMINAL A COMPRESSAO EM COBRE ESTANHADO 2 FUROS PARA CABO 35 MM2</t>
  </si>
  <si>
    <t>ED-51091</t>
  </si>
  <si>
    <t>TERMINAL A COMPRESSAO EM COBRE ESTANHADO 2 FUROS PARA CABO 50 MM2</t>
  </si>
  <si>
    <t>ED-51092</t>
  </si>
  <si>
    <t>ED-51094</t>
  </si>
  <si>
    <t>APILOAMENTO DO FUNDO DE VALAS COM PLACA</t>
  </si>
  <si>
    <t>ED-51093</t>
  </si>
  <si>
    <t>APILOAMENTO DO FUNDO DE VALAS COM SOQUETE</t>
  </si>
  <si>
    <t>ED-51096</t>
  </si>
  <si>
    <t>ATERRO COMPACTADO COM PLACA VIBRATÓRIA</t>
  </si>
  <si>
    <t>ED-51098</t>
  </si>
  <si>
    <t>ATERRO COMPACTADO COM ROLO VIBRATÓRIO A 95% DO P.N.</t>
  </si>
  <si>
    <t>ED-51095</t>
  </si>
  <si>
    <t>ATERRO COMPACTADO COM ROLO VIBRATÓRIO SEM GRAU DE COMPACTAÇÃO</t>
  </si>
  <si>
    <t>ED-51097</t>
  </si>
  <si>
    <t>ATERRO COMPACTADO MANUAL, COM SOQUETE</t>
  </si>
  <si>
    <t>ED-51099</t>
  </si>
  <si>
    <t>COMPACTAÇÃO DE VALAS OU ÁREAS, MANUALMENTE A 95% DO PN, COM PLACA VIBRATÓRIA</t>
  </si>
  <si>
    <t>ED-51100</t>
  </si>
  <si>
    <t>CORTE E DESATERRO PARA REGULARIZAÇÃO E ARRASTAMENTO NIVELADO A CURTA DISTÂNCIA COM LÂMINA</t>
  </si>
  <si>
    <t>ED-51105</t>
  </si>
  <si>
    <t>ESCAVAÇÃO E CARGA MECANIZADA EM MATERIAL DE 1ª CATEGORIA</t>
  </si>
  <si>
    <t>ED-51106</t>
  </si>
  <si>
    <t>ESCAVAÇÃO E CARGA MECANIZADA EM MATERIAL DE 2ª CATEGORIA</t>
  </si>
  <si>
    <t>ED-51110</t>
  </si>
  <si>
    <t>ESCAVAÇÃO MANUAL DE TERRA (DESATERRO MANUAL)</t>
  </si>
  <si>
    <t>ED-51108</t>
  </si>
  <si>
    <t>ED-51109</t>
  </si>
  <si>
    <t>ED-51103</t>
  </si>
  <si>
    <t>ESCAVAÇÃO MECÂNICA COM TRATOR, INCLUSIVE TRANSPORTE ATÉ 50 M EM MATERIAL DE 1ª CATEGORIA</t>
  </si>
  <si>
    <t>ED-51104</t>
  </si>
  <si>
    <t>ESCAVAÇÃO MECÂNICA COM TRATOR, INCLUSIVE TRANSPORTE ATÉ 50 M EM MATERIAL DE 2ª CATEGORIA</t>
  </si>
  <si>
    <t>ED-51111</t>
  </si>
  <si>
    <t>ESCAVAÇÃO MECÂNICA DE VALAS COM DESCARGA LATERAL H &lt;= 1,50 M</t>
  </si>
  <si>
    <t>ED-51112</t>
  </si>
  <si>
    <t>ESCAVAÇÃO MECÂNICA DE VALAS COM DESCARGA LATERAL 1,50 M &lt; H &lt;= 3,00 M</t>
  </si>
  <si>
    <t>ED-51113</t>
  </si>
  <si>
    <t>ESCAVAÇÃO MECÂNICA DE VALAS COM DESCARGA LATERAL 3,00 M &lt; H &lt;= 5,00 M</t>
  </si>
  <si>
    <t>ED-51115</t>
  </si>
  <si>
    <t>ESCAVAÇÃO MECÂNICA DE VALAS COM DESCARGA SOBRE CAMINHÃO H &lt;= 1,50 M</t>
  </si>
  <si>
    <t>ED-51118</t>
  </si>
  <si>
    <t>ESCAVAÇÃO MECÂNICA DE VALAS COM DESCARGA SOBRE CAMINHÃO H &gt; 5,00 M</t>
  </si>
  <si>
    <t>ED-51116</t>
  </si>
  <si>
    <t>ESCAVAÇÃO MECÂNICA DE VALAS COM DESCARGA SOBRE CAMINHÃO 1,50 M &lt; H &lt;= 3,00 M</t>
  </si>
  <si>
    <t>ED-51117</t>
  </si>
  <si>
    <t>ESCAVAÇÃO MECÂNICA DE VALAS COM DESCARGA SOBRE CAMINHÃO 3,00 M &lt; H &lt;= 5,00 M</t>
  </si>
  <si>
    <t>ED-51119</t>
  </si>
  <si>
    <t>ESCAVAÇÃO MECÂNICA EM SOLO MOLE COM DESCARGA DIRETA SOBRE CAMINHÃO</t>
  </si>
  <si>
    <t>ED-51101</t>
  </si>
  <si>
    <t>ESCORAMENTO DE VALA TIPO CONTÍNUO EMPREGANDO PRANCHAS E LONGARINAS DE PEROBA</t>
  </si>
  <si>
    <t>ED-51102</t>
  </si>
  <si>
    <t>ESCORAMENTO DE VALA TIPO DESCONTÍNUO EMPREGANDO PRANCHAS E LONGARINAS DE PEROBA</t>
  </si>
  <si>
    <t>ED-51121</t>
  </si>
  <si>
    <t>REATERRO COMPACTADO DE VALA COM EQUIPAMENTO PLACA VIBRATÓRIA</t>
  </si>
  <si>
    <t>ED-51120</t>
  </si>
  <si>
    <t>REATERRO MANUAL DE VALA</t>
  </si>
  <si>
    <t>ED-51123</t>
  </si>
  <si>
    <t>REGULARIZAÇÃO E COMPACTAÇÃO DE TERRENO COM PLACA VIBRATÓRIA</t>
  </si>
  <si>
    <t>ED-51124</t>
  </si>
  <si>
    <t>REGULARIZAÇÃO E COMPACTAÇÃO DE TERRENO COM ROLO VIBRATÓRIO</t>
  </si>
  <si>
    <t>ED-51122</t>
  </si>
  <si>
    <t>REGULARIZAÇÃO E COMPACTAÇÃO DE TERRENO MANUAL, COM SOQUETE</t>
  </si>
  <si>
    <t>CARGA DE MATERIAL DE QUALQUER NATUREZA SOBRE CAMINHÃO - MANUAL</t>
  </si>
  <si>
    <t>ED-51132</t>
  </si>
  <si>
    <t>CARGA DE MATERIAL DE QUALQUER NATUREZA SOBRE CAMINHÃO - MECÂNICA</t>
  </si>
  <si>
    <t>ED-51133</t>
  </si>
  <si>
    <t>ED-51134</t>
  </si>
  <si>
    <t>ED-51127</t>
  </si>
  <si>
    <t>TRANSPORTE DE MATERIAL DE QUALQUER NATUREZA EM CAMINHÃO DMT &lt;= 1 KM (DENTRO DO PERÍMETRO URBANO)</t>
  </si>
  <si>
    <t>ED-51130</t>
  </si>
  <si>
    <t>TRANSPORTE DE MATERIAL DE QUALQUER NATUREZA EM CAMINHÃO DMT &gt; 5 KM (DENTRO DO PERÍMETRO URBANO)</t>
  </si>
  <si>
    <t>TRANSPORTE DE MATERIAL DE QUALQUER NATUREZA EM CAMINHÃO 1 KM &lt; DMT &lt;= 2 KM (DENTRO DO PERÍMETRO URBANO)</t>
  </si>
  <si>
    <t>TRANSPORTE DE MATERIAL DE QUALQUER NATUREZA EM CAMINHÃO 2 KM &lt; DMT &lt;= 5 KM (DENTRO DO PERÍMETRO URBANO)</t>
  </si>
  <si>
    <t>ED-51125</t>
  </si>
  <si>
    <t>ED-51126</t>
  </si>
  <si>
    <t>ED-51135</t>
  </si>
  <si>
    <t>GUIA DE CORDÃO BOLEADO, EM CONCRETO COM FCK 20MPA, PRÉ-MOLDADA, 10X10CM (ALTURA X LARGURA), INCLUSIVE UMA (1) FIADA DE BLOCO DE CONCRETO, ESP. 9CM, ESCAVAÇÃO, APILOAMENTO E TRANSPORTE COM RETIRADA DO MATERIAL ESCAVADO (EM CAÇAMBA)</t>
  </si>
  <si>
    <t>ED-51141</t>
  </si>
  <si>
    <t>GUIA DE MEIO-FIO, EM CONCRETO COM FCK 15MPA, MOLDADA IN-LOCO, SEÇÃO 15X45CM, FORMA EM MADEIRA, EXCLUSIVE SARJETA, INCLUSIVE ESCAVAÇÃO, APILOAMENTO E TRANSPORTE COM RETIRADA DO MATERIAL ESCAVADO (EM CAÇAMBA)</t>
  </si>
  <si>
    <t>ED-51139</t>
  </si>
  <si>
    <t>ED-51140</t>
  </si>
  <si>
    <t>ED-51147</t>
  </si>
  <si>
    <t>LANÇAMENTO E ESPALHAMENTO DE SOLO OU MATERIAL DE DEMOLIÇÃO EM ÁREA DE PASSEIO EXCLUSIVE APILOAMENTO</t>
  </si>
  <si>
    <t>ED-51146</t>
  </si>
  <si>
    <t>ED-51145</t>
  </si>
  <si>
    <t>PASSEIOS DE CONCRETO E = 6 CM, FCK = 10 MPA, JUNTA SECA</t>
  </si>
  <si>
    <t>ED-51144</t>
  </si>
  <si>
    <t>PASSEIOS DE CONCRETO E = 8 CM, FCK = 15 MPA PADRÃO PREFEITURA</t>
  </si>
  <si>
    <t>ED-51148</t>
  </si>
  <si>
    <t>RAMPA PARA ACESSO DE DEFICIENTE, EM CONCRETO SIMPLES FCK = 25 MPA, DESEMPENADA, COM PINTURA INDICATIVA, 02 DEMÃOS</t>
  </si>
  <si>
    <t>ED-51143</t>
  </si>
  <si>
    <t>REMOÇÃO E REASSENTAMENTO DE MEIO-FIO DE GNAISSE COM REAPROVEITAMENTO</t>
  </si>
  <si>
    <t>ED-51142</t>
  </si>
  <si>
    <t>REMOÇÃO E REASSENTAMENTO DE MEIO-FIO PRÉ-MOLDADO DE CONCRETO COM REAPROVEITAMENTO</t>
  </si>
  <si>
    <t>ED-51151</t>
  </si>
  <si>
    <t>ED-51152</t>
  </si>
  <si>
    <t>ED-51150</t>
  </si>
  <si>
    <t>ED-51149</t>
  </si>
  <si>
    <t>VIDRO ARAMADO E = 7 MM, COLOCADO</t>
  </si>
  <si>
    <t>ED-51155</t>
  </si>
  <si>
    <t>VIDRO COMUM LISO INCOLOR, ESP. 3MM, INCLUSIVE FIXAÇÃO E VEDAÇÃO COM GUARNIÇÃO/GAXETA DE BORRACHA NEOPRENE, FORNECIMENTO E INSTALAÇÃO, EXCLUSIVE CAIXILHO/PERFIL</t>
  </si>
  <si>
    <t>ED-51156</t>
  </si>
  <si>
    <t>VIDRO COMUM LISO INCOLOR, ESP. 4MM, INCLUSIVE FIXAÇÃO E VEDAÇÃO COM GUARNIÇÃO/GAXETA DE BORRACHA NEOPRENE, FORNECIMENTO E INSTALAÇÃO, EXCLUSIVE CAIXILHO/PERFIL</t>
  </si>
  <si>
    <t>ED-51157</t>
  </si>
  <si>
    <t>VIDRO COMUM LISO INCOLOR, ESP. 6MM, INCLUSIVE FIXAÇÃO E VEDAÇÃO COM GUARNIÇÃO/GAXETA DE BORRACHA NEOPRENE, FORNECIMENTO E INSTALAÇÃO, EXCLUSIVE CAIXILHO/PERFIL</t>
  </si>
  <si>
    <t>ED-51154</t>
  </si>
  <si>
    <t>VIDRO IMPRESSO (FANTASIA) TIPO CANELADO OU MARTELADO INCOLOR, ESP. 3MM OU 4MM, INCLUSIVE FIXAÇÃO E VEDAÇÃO COM GUARNIÇÃO/GAXETA DE BORRACHA NEOPRENE, FORNECIMENTO E INSTALAÇÃO, EXCLUSIVE CAIXILHO/PERFIL</t>
  </si>
  <si>
    <t>ED-51153</t>
  </si>
  <si>
    <t>VIDRO IMPRESSO (FANTASIA) TIPO MINI-BOREAL, ESP. 3MM, INCLUSIVE FIXAÇÃO E VEDAÇÃO COM GUARNIÇÃO/GAXETA DE BORRACHA NEOPRENE, FORNECIMENTO E INSTALAÇÃO, EXCLUSIVE CAIXILHO/PERFIL</t>
  </si>
  <si>
    <t>ED-51160</t>
  </si>
  <si>
    <t>VIDRO TEMPERADO INCOLOR, ESP. 10MM, INCLUSIVE FIXAÇÃO E VEDAÇÃO COM GUARNIÇÃO/GAXETA DE BORRACHA NEOPRENE, FORNECIMENTO E INSTALAÇÃO, EXCLUSIVE CAIXILHO/PERFIL</t>
  </si>
  <si>
    <t>ED-51158</t>
  </si>
  <si>
    <t>VIDRO TEMPERADO INCOLOR, ESP. 6MM, INCLUSIVE FIXAÇÃO E VEDAÇÃO COM GUARNIÇÃO/GAXETA DE BORRACHA NEOPRENE, FORNECIMENTO E INSTALAÇÃO, EXCLUSIVE CAIXILHO/PERFIL</t>
  </si>
  <si>
    <t>ED-51159</t>
  </si>
  <si>
    <t>VIDRO TEMPERADO INCOLOR, ESP. 8MM, INCLUSIVE FIXAÇÃO E VEDAÇÃO COM GUARNIÇÃO/GAXETA DE BORRACHA NEOPRENE, FORNECIMENTO E INSTALAÇÃO, EXCLUSIVE CAIXILHO/PERFIL</t>
  </si>
  <si>
    <t>CREA MG 214.579/D</t>
  </si>
  <si>
    <t>REFORMA COM AMPLIAÇÃO DA ESCOLA MUNICIPAL CORONEL ANANIAS FRANCISCO PEREIRA NO MUNICIPIO DE ESTIVA - MG</t>
  </si>
  <si>
    <t>Responsável Técnico:</t>
  </si>
  <si>
    <t>ARAN MONTEIRO CHIARINI</t>
  </si>
  <si>
    <t>ENG. CIVIL -   ARAN MONTEIRO CHIARINI</t>
  </si>
  <si>
    <t>97141</t>
  </si>
  <si>
    <t>97142</t>
  </si>
  <si>
    <t>97143</t>
  </si>
  <si>
    <t>97144</t>
  </si>
  <si>
    <t>97145</t>
  </si>
  <si>
    <t>97146</t>
  </si>
  <si>
    <t>97147</t>
  </si>
  <si>
    <t>97148</t>
  </si>
  <si>
    <t>97149</t>
  </si>
  <si>
    <t>97150</t>
  </si>
  <si>
    <t>97151</t>
  </si>
  <si>
    <t>97152</t>
  </si>
  <si>
    <t>97153</t>
  </si>
  <si>
    <t>97154</t>
  </si>
  <si>
    <t>97155</t>
  </si>
  <si>
    <t>97156</t>
  </si>
  <si>
    <t>97157</t>
  </si>
  <si>
    <t>97158</t>
  </si>
  <si>
    <t>97159</t>
  </si>
  <si>
    <t>97160</t>
  </si>
  <si>
    <t>97161</t>
  </si>
  <si>
    <t>97162</t>
  </si>
  <si>
    <t>97163</t>
  </si>
  <si>
    <t>97164</t>
  </si>
  <si>
    <t>97165</t>
  </si>
  <si>
    <t>97166</t>
  </si>
  <si>
    <t>97167</t>
  </si>
  <si>
    <t>97168</t>
  </si>
  <si>
    <t>97169</t>
  </si>
  <si>
    <t>97170</t>
  </si>
  <si>
    <t>97171</t>
  </si>
  <si>
    <t>97172</t>
  </si>
  <si>
    <t>97173</t>
  </si>
  <si>
    <t>97174</t>
  </si>
  <si>
    <t>97175</t>
  </si>
  <si>
    <t>97176</t>
  </si>
  <si>
    <t>97177</t>
  </si>
  <si>
    <t>97178</t>
  </si>
  <si>
    <t>97179</t>
  </si>
  <si>
    <t>97180</t>
  </si>
  <si>
    <t>97181</t>
  </si>
  <si>
    <t>97182</t>
  </si>
  <si>
    <t>97183</t>
  </si>
  <si>
    <t>97184</t>
  </si>
  <si>
    <t>97185</t>
  </si>
  <si>
    <t>97186</t>
  </si>
  <si>
    <t>97187</t>
  </si>
  <si>
    <t>97188</t>
  </si>
  <si>
    <t>97189</t>
  </si>
  <si>
    <t>97190</t>
  </si>
  <si>
    <t>97191</t>
  </si>
  <si>
    <t>97192</t>
  </si>
  <si>
    <t>90694</t>
  </si>
  <si>
    <t>90695</t>
  </si>
  <si>
    <t>90696</t>
  </si>
  <si>
    <t>90697</t>
  </si>
  <si>
    <t>90698</t>
  </si>
  <si>
    <t>90699</t>
  </si>
  <si>
    <t>90700</t>
  </si>
  <si>
    <t>90701</t>
  </si>
  <si>
    <t>90702</t>
  </si>
  <si>
    <t>90703</t>
  </si>
  <si>
    <t>90704</t>
  </si>
  <si>
    <t>90705</t>
  </si>
  <si>
    <t>90706</t>
  </si>
  <si>
    <t>90708</t>
  </si>
  <si>
    <t>90724</t>
  </si>
  <si>
    <t>90725</t>
  </si>
  <si>
    <t>90726</t>
  </si>
  <si>
    <t>90727</t>
  </si>
  <si>
    <t>90728</t>
  </si>
  <si>
    <t>90729</t>
  </si>
  <si>
    <t>90730</t>
  </si>
  <si>
    <t>90731</t>
  </si>
  <si>
    <t>90732</t>
  </si>
  <si>
    <t>90733</t>
  </si>
  <si>
    <t>90734</t>
  </si>
  <si>
    <t>90735</t>
  </si>
  <si>
    <t>90736</t>
  </si>
  <si>
    <t>90737</t>
  </si>
  <si>
    <t>90738</t>
  </si>
  <si>
    <t>90739</t>
  </si>
  <si>
    <t>90740</t>
  </si>
  <si>
    <t>90741</t>
  </si>
  <si>
    <t>90742</t>
  </si>
  <si>
    <t>90743</t>
  </si>
  <si>
    <t>90744</t>
  </si>
  <si>
    <t>90745</t>
  </si>
  <si>
    <t>90746</t>
  </si>
  <si>
    <t>90747</t>
  </si>
  <si>
    <t>94869</t>
  </si>
  <si>
    <t>94870</t>
  </si>
  <si>
    <t>94871</t>
  </si>
  <si>
    <t>94872</t>
  </si>
  <si>
    <t>94875</t>
  </si>
  <si>
    <t>94876</t>
  </si>
  <si>
    <t>94878</t>
  </si>
  <si>
    <t>94879</t>
  </si>
  <si>
    <t>94880</t>
  </si>
  <si>
    <t>94881</t>
  </si>
  <si>
    <t>94882</t>
  </si>
  <si>
    <t>94884</t>
  </si>
  <si>
    <t>97121</t>
  </si>
  <si>
    <t>97122</t>
  </si>
  <si>
    <t>97123</t>
  </si>
  <si>
    <t>97124</t>
  </si>
  <si>
    <t>97125</t>
  </si>
  <si>
    <t>97126</t>
  </si>
  <si>
    <t>102264</t>
  </si>
  <si>
    <t>102265</t>
  </si>
  <si>
    <t>102266</t>
  </si>
  <si>
    <t>102267</t>
  </si>
  <si>
    <t>102268</t>
  </si>
  <si>
    <t>102269</t>
  </si>
  <si>
    <t>92833</t>
  </si>
  <si>
    <t>92834</t>
  </si>
  <si>
    <t>92835</t>
  </si>
  <si>
    <t>92836</t>
  </si>
  <si>
    <t>92837</t>
  </si>
  <si>
    <t>92838</t>
  </si>
  <si>
    <t>92839</t>
  </si>
  <si>
    <t>92840</t>
  </si>
  <si>
    <t>92841</t>
  </si>
  <si>
    <t>92842</t>
  </si>
  <si>
    <t>92843</t>
  </si>
  <si>
    <t>92844</t>
  </si>
  <si>
    <t>92845</t>
  </si>
  <si>
    <t>92846</t>
  </si>
  <si>
    <t>92847</t>
  </si>
  <si>
    <t>92848</t>
  </si>
  <si>
    <t>92849</t>
  </si>
  <si>
    <t>92850</t>
  </si>
  <si>
    <t>92851</t>
  </si>
  <si>
    <t>92852</t>
  </si>
  <si>
    <t>92853</t>
  </si>
  <si>
    <t>92854</t>
  </si>
  <si>
    <t>92855</t>
  </si>
  <si>
    <t>92856</t>
  </si>
  <si>
    <t>92857</t>
  </si>
  <si>
    <t>92858</t>
  </si>
  <si>
    <t>92859</t>
  </si>
  <si>
    <t>92860</t>
  </si>
  <si>
    <t>92861</t>
  </si>
  <si>
    <t>92862</t>
  </si>
  <si>
    <t>92863</t>
  </si>
  <si>
    <t>92864</t>
  </si>
  <si>
    <t>92210</t>
  </si>
  <si>
    <t>92211</t>
  </si>
  <si>
    <t>92212</t>
  </si>
  <si>
    <t>92213</t>
  </si>
  <si>
    <t>92214</t>
  </si>
  <si>
    <t>92215</t>
  </si>
  <si>
    <t>92216</t>
  </si>
  <si>
    <t>92219</t>
  </si>
  <si>
    <t>92220</t>
  </si>
  <si>
    <t>92221</t>
  </si>
  <si>
    <t>92222</t>
  </si>
  <si>
    <t>92223</t>
  </si>
  <si>
    <t>92224</t>
  </si>
  <si>
    <t>92226</t>
  </si>
  <si>
    <t>92808</t>
  </si>
  <si>
    <t>92809</t>
  </si>
  <si>
    <t>92810</t>
  </si>
  <si>
    <t>92811</t>
  </si>
  <si>
    <t>92812</t>
  </si>
  <si>
    <t>92813</t>
  </si>
  <si>
    <t>92814</t>
  </si>
  <si>
    <t>92815</t>
  </si>
  <si>
    <t>92816</t>
  </si>
  <si>
    <t>92817</t>
  </si>
  <si>
    <t>92818</t>
  </si>
  <si>
    <t>92819</t>
  </si>
  <si>
    <t>92820</t>
  </si>
  <si>
    <t>92821</t>
  </si>
  <si>
    <t>92822</t>
  </si>
  <si>
    <t>92824</t>
  </si>
  <si>
    <t>92825</t>
  </si>
  <si>
    <t>92826</t>
  </si>
  <si>
    <t>92827</t>
  </si>
  <si>
    <t>92828</t>
  </si>
  <si>
    <t>92829</t>
  </si>
  <si>
    <t>92830</t>
  </si>
  <si>
    <t>92831</t>
  </si>
  <si>
    <t>92832</t>
  </si>
  <si>
    <t>95565</t>
  </si>
  <si>
    <t>95566</t>
  </si>
  <si>
    <t>95567</t>
  </si>
  <si>
    <t>95568</t>
  </si>
  <si>
    <t>95569</t>
  </si>
  <si>
    <t>95570</t>
  </si>
  <si>
    <t>95571</t>
  </si>
  <si>
    <t>95572</t>
  </si>
  <si>
    <t>97127</t>
  </si>
  <si>
    <t>97128</t>
  </si>
  <si>
    <t>97129</t>
  </si>
  <si>
    <t>97130</t>
  </si>
  <si>
    <t>97131</t>
  </si>
  <si>
    <t>97132</t>
  </si>
  <si>
    <t>97133</t>
  </si>
  <si>
    <t>97134</t>
  </si>
  <si>
    <t>97135</t>
  </si>
  <si>
    <t>97136</t>
  </si>
  <si>
    <t>97137</t>
  </si>
  <si>
    <t>97138</t>
  </si>
  <si>
    <t>97139</t>
  </si>
  <si>
    <t>97140</t>
  </si>
  <si>
    <t>103089</t>
  </si>
  <si>
    <t>103090</t>
  </si>
  <si>
    <t>103091</t>
  </si>
  <si>
    <t>103092</t>
  </si>
  <si>
    <t>103093</t>
  </si>
  <si>
    <t>103094</t>
  </si>
  <si>
    <t>103095</t>
  </si>
  <si>
    <t>103096</t>
  </si>
  <si>
    <t>103097</t>
  </si>
  <si>
    <t>103098</t>
  </si>
  <si>
    <t>103099</t>
  </si>
  <si>
    <t>103100</t>
  </si>
  <si>
    <t>103101</t>
  </si>
  <si>
    <t>103102</t>
  </si>
  <si>
    <t>103103</t>
  </si>
  <si>
    <t>103104</t>
  </si>
  <si>
    <t>103105</t>
  </si>
  <si>
    <t>103106</t>
  </si>
  <si>
    <t>103107</t>
  </si>
  <si>
    <t>103108</t>
  </si>
  <si>
    <t>103109</t>
  </si>
  <si>
    <t>103110</t>
  </si>
  <si>
    <t>103111</t>
  </si>
  <si>
    <t>103112</t>
  </si>
  <si>
    <t>103113</t>
  </si>
  <si>
    <t>103114</t>
  </si>
  <si>
    <t>103115</t>
  </si>
  <si>
    <t>103116</t>
  </si>
  <si>
    <t>103117</t>
  </si>
  <si>
    <t>103118</t>
  </si>
  <si>
    <t>103119</t>
  </si>
  <si>
    <t>103120</t>
  </si>
  <si>
    <t>103121</t>
  </si>
  <si>
    <t>103122</t>
  </si>
  <si>
    <t>103123</t>
  </si>
  <si>
    <t>103124</t>
  </si>
  <si>
    <t>103125</t>
  </si>
  <si>
    <t>103126</t>
  </si>
  <si>
    <t>103127</t>
  </si>
  <si>
    <t>103128</t>
  </si>
  <si>
    <t>103129</t>
  </si>
  <si>
    <t>103130</t>
  </si>
  <si>
    <t>103131</t>
  </si>
  <si>
    <t>103132</t>
  </si>
  <si>
    <t>103133</t>
  </si>
  <si>
    <t>103134</t>
  </si>
  <si>
    <t>103135</t>
  </si>
  <si>
    <t>103136</t>
  </si>
  <si>
    <t>103137</t>
  </si>
  <si>
    <t>103138</t>
  </si>
  <si>
    <t>103139</t>
  </si>
  <si>
    <t>103140</t>
  </si>
  <si>
    <t>103141</t>
  </si>
  <si>
    <t>103142</t>
  </si>
  <si>
    <t>103143</t>
  </si>
  <si>
    <t>103144</t>
  </si>
  <si>
    <t>103145</t>
  </si>
  <si>
    <t>103146</t>
  </si>
  <si>
    <t>103147</t>
  </si>
  <si>
    <t>103148</t>
  </si>
  <si>
    <t>103149</t>
  </si>
  <si>
    <t>103150</t>
  </si>
  <si>
    <t>103151</t>
  </si>
  <si>
    <t>103152</t>
  </si>
  <si>
    <t>103372</t>
  </si>
  <si>
    <t>103373</t>
  </si>
  <si>
    <t>103376</t>
  </si>
  <si>
    <t>103377</t>
  </si>
  <si>
    <t>103379</t>
  </si>
  <si>
    <t>103383</t>
  </si>
  <si>
    <t>103385</t>
  </si>
  <si>
    <t>103387</t>
  </si>
  <si>
    <t>103389</t>
  </si>
  <si>
    <t>103391</t>
  </si>
  <si>
    <t>103392</t>
  </si>
  <si>
    <t>103393</t>
  </si>
  <si>
    <t>103394</t>
  </si>
  <si>
    <t>103395</t>
  </si>
  <si>
    <t>103396</t>
  </si>
  <si>
    <t>103397</t>
  </si>
  <si>
    <t>103398</t>
  </si>
  <si>
    <t>103399</t>
  </si>
  <si>
    <t>103400</t>
  </si>
  <si>
    <t>103401</t>
  </si>
  <si>
    <t>103402</t>
  </si>
  <si>
    <t>103403</t>
  </si>
  <si>
    <t>103404</t>
  </si>
  <si>
    <t>103405</t>
  </si>
  <si>
    <t>103406</t>
  </si>
  <si>
    <t>103407</t>
  </si>
  <si>
    <t>103408</t>
  </si>
  <si>
    <t>103409</t>
  </si>
  <si>
    <t>103410</t>
  </si>
  <si>
    <t>103411</t>
  </si>
  <si>
    <t>103412</t>
  </si>
  <si>
    <t>103413</t>
  </si>
  <si>
    <t>103414</t>
  </si>
  <si>
    <t>103415</t>
  </si>
  <si>
    <t>103416</t>
  </si>
  <si>
    <t>103417</t>
  </si>
  <si>
    <t>103418</t>
  </si>
  <si>
    <t>103419</t>
  </si>
  <si>
    <t>103420</t>
  </si>
  <si>
    <t>103421</t>
  </si>
  <si>
    <t>103422</t>
  </si>
  <si>
    <t>103423</t>
  </si>
  <si>
    <t>103424</t>
  </si>
  <si>
    <t>103425</t>
  </si>
  <si>
    <t>103426</t>
  </si>
  <si>
    <t>103427</t>
  </si>
  <si>
    <t>103428</t>
  </si>
  <si>
    <t>103429</t>
  </si>
  <si>
    <t>103430</t>
  </si>
  <si>
    <t>103431</t>
  </si>
  <si>
    <t>103432</t>
  </si>
  <si>
    <t>103433</t>
  </si>
  <si>
    <t>103434</t>
  </si>
  <si>
    <t>103435</t>
  </si>
  <si>
    <t>103436</t>
  </si>
  <si>
    <t>103437</t>
  </si>
  <si>
    <t>103438</t>
  </si>
  <si>
    <t>103439</t>
  </si>
  <si>
    <t>103440</t>
  </si>
  <si>
    <t>103441</t>
  </si>
  <si>
    <t>103442</t>
  </si>
  <si>
    <t>93206</t>
  </si>
  <si>
    <t>93207</t>
  </si>
  <si>
    <t>93208</t>
  </si>
  <si>
    <t>93209</t>
  </si>
  <si>
    <t>93210</t>
  </si>
  <si>
    <t>93211</t>
  </si>
  <si>
    <t>93212</t>
  </si>
  <si>
    <t>93213</t>
  </si>
  <si>
    <t>93214</t>
  </si>
  <si>
    <t>93243</t>
  </si>
  <si>
    <t>93582</t>
  </si>
  <si>
    <t>93583</t>
  </si>
  <si>
    <t>93584</t>
  </si>
  <si>
    <t>93585</t>
  </si>
  <si>
    <t>98441</t>
  </si>
  <si>
    <t>98442</t>
  </si>
  <si>
    <t>98443</t>
  </si>
  <si>
    <t>98444</t>
  </si>
  <si>
    <t>98445</t>
  </si>
  <si>
    <t>98446</t>
  </si>
  <si>
    <t>98447</t>
  </si>
  <si>
    <t>98448</t>
  </si>
  <si>
    <t>98449</t>
  </si>
  <si>
    <t>98450</t>
  </si>
  <si>
    <t>98451</t>
  </si>
  <si>
    <t>98452</t>
  </si>
  <si>
    <t>98453</t>
  </si>
  <si>
    <t>98454</t>
  </si>
  <si>
    <t>98455</t>
  </si>
  <si>
    <t>98456</t>
  </si>
  <si>
    <t>98458</t>
  </si>
  <si>
    <t>98459</t>
  </si>
  <si>
    <t>98460</t>
  </si>
  <si>
    <t>98461</t>
  </si>
  <si>
    <t>98462</t>
  </si>
  <si>
    <t>5631</t>
  </si>
  <si>
    <t>5678</t>
  </si>
  <si>
    <t>5680</t>
  </si>
  <si>
    <t>5684</t>
  </si>
  <si>
    <t>5689</t>
  </si>
  <si>
    <t>5795</t>
  </si>
  <si>
    <t>5811</t>
  </si>
  <si>
    <t>5823</t>
  </si>
  <si>
    <t>5824</t>
  </si>
  <si>
    <t>5835</t>
  </si>
  <si>
    <t>5839</t>
  </si>
  <si>
    <t>5843</t>
  </si>
  <si>
    <t>5847</t>
  </si>
  <si>
    <t>5851</t>
  </si>
  <si>
    <t>5855</t>
  </si>
  <si>
    <t>5863</t>
  </si>
  <si>
    <t>5867</t>
  </si>
  <si>
    <t>5875</t>
  </si>
  <si>
    <t>5879</t>
  </si>
  <si>
    <t>5882</t>
  </si>
  <si>
    <t>5890</t>
  </si>
  <si>
    <t>5894</t>
  </si>
  <si>
    <t>5901</t>
  </si>
  <si>
    <t>5909</t>
  </si>
  <si>
    <t>5921</t>
  </si>
  <si>
    <t>5928</t>
  </si>
  <si>
    <t>5932</t>
  </si>
  <si>
    <t>5940</t>
  </si>
  <si>
    <t>5944</t>
  </si>
  <si>
    <t>5953</t>
  </si>
  <si>
    <t>6259</t>
  </si>
  <si>
    <t>6879</t>
  </si>
  <si>
    <t>7030</t>
  </si>
  <si>
    <t>7042</t>
  </si>
  <si>
    <t>7049</t>
  </si>
  <si>
    <t>67826</t>
  </si>
  <si>
    <t>73417</t>
  </si>
  <si>
    <t>73436</t>
  </si>
  <si>
    <t>73467</t>
  </si>
  <si>
    <t>73536</t>
  </si>
  <si>
    <t>83362</t>
  </si>
  <si>
    <t>83765</t>
  </si>
  <si>
    <t>87445</t>
  </si>
  <si>
    <t>88386</t>
  </si>
  <si>
    <t>88393</t>
  </si>
  <si>
    <t>88399</t>
  </si>
  <si>
    <t>88418</t>
  </si>
  <si>
    <t>88433</t>
  </si>
  <si>
    <t>88830</t>
  </si>
  <si>
    <t>88843</t>
  </si>
  <si>
    <t>88907</t>
  </si>
  <si>
    <t>89021</t>
  </si>
  <si>
    <t>89028</t>
  </si>
  <si>
    <t>89032</t>
  </si>
  <si>
    <t>89035</t>
  </si>
  <si>
    <t>89225</t>
  </si>
  <si>
    <t>89234</t>
  </si>
  <si>
    <t>89242</t>
  </si>
  <si>
    <t>89250</t>
  </si>
  <si>
    <t>89257</t>
  </si>
  <si>
    <t>89272</t>
  </si>
  <si>
    <t>89278</t>
  </si>
  <si>
    <t>89843</t>
  </si>
  <si>
    <t>89876</t>
  </si>
  <si>
    <t>89883</t>
  </si>
  <si>
    <t>90586</t>
  </si>
  <si>
    <t>90625</t>
  </si>
  <si>
    <t>90631</t>
  </si>
  <si>
    <t>90637</t>
  </si>
  <si>
    <t>90643</t>
  </si>
  <si>
    <t>90650</t>
  </si>
  <si>
    <t>90656</t>
  </si>
  <si>
    <t>90662</t>
  </si>
  <si>
    <t>90668</t>
  </si>
  <si>
    <t>90674</t>
  </si>
  <si>
    <t>90680</t>
  </si>
  <si>
    <t>90686</t>
  </si>
  <si>
    <t>90692</t>
  </si>
  <si>
    <t>90964</t>
  </si>
  <si>
    <t>90972</t>
  </si>
  <si>
    <t>90979</t>
  </si>
  <si>
    <t>90991</t>
  </si>
  <si>
    <t>90999</t>
  </si>
  <si>
    <t>91031</t>
  </si>
  <si>
    <t>91277</t>
  </si>
  <si>
    <t>91283</t>
  </si>
  <si>
    <t>91386</t>
  </si>
  <si>
    <t>91533</t>
  </si>
  <si>
    <t>91634</t>
  </si>
  <si>
    <t>91645</t>
  </si>
  <si>
    <t>91692</t>
  </si>
  <si>
    <t>92043</t>
  </si>
  <si>
    <t>92106</t>
  </si>
  <si>
    <t>92112</t>
  </si>
  <si>
    <t>92118</t>
  </si>
  <si>
    <t>92138</t>
  </si>
  <si>
    <t>92145</t>
  </si>
  <si>
    <t>92242</t>
  </si>
  <si>
    <t>92716</t>
  </si>
  <si>
    <t>92960</t>
  </si>
  <si>
    <t>92966</t>
  </si>
  <si>
    <t>93224</t>
  </si>
  <si>
    <t>93233</t>
  </si>
  <si>
    <t>93272</t>
  </si>
  <si>
    <t>93281</t>
  </si>
  <si>
    <t>93287</t>
  </si>
  <si>
    <t>93402</t>
  </si>
  <si>
    <t>93408</t>
  </si>
  <si>
    <t>93415</t>
  </si>
  <si>
    <t>93421</t>
  </si>
  <si>
    <t>93427</t>
  </si>
  <si>
    <t>93433</t>
  </si>
  <si>
    <t>93439</t>
  </si>
  <si>
    <t>95121</t>
  </si>
  <si>
    <t>95127</t>
  </si>
  <si>
    <t>95133</t>
  </si>
  <si>
    <t>95139</t>
  </si>
  <si>
    <t>95212</t>
  </si>
  <si>
    <t>95258</t>
  </si>
  <si>
    <t>95264</t>
  </si>
  <si>
    <t>95270</t>
  </si>
  <si>
    <t>95276</t>
  </si>
  <si>
    <t>95282</t>
  </si>
  <si>
    <t>95620</t>
  </si>
  <si>
    <t>95631</t>
  </si>
  <si>
    <t>95702</t>
  </si>
  <si>
    <t>95708</t>
  </si>
  <si>
    <t>95714</t>
  </si>
  <si>
    <t>95720</t>
  </si>
  <si>
    <t>95872</t>
  </si>
  <si>
    <t>96013</t>
  </si>
  <si>
    <t>96020</t>
  </si>
  <si>
    <t>96028</t>
  </si>
  <si>
    <t>96035</t>
  </si>
  <si>
    <t>96157</t>
  </si>
  <si>
    <t>96158</t>
  </si>
  <si>
    <t>96245</t>
  </si>
  <si>
    <t>96463</t>
  </si>
  <si>
    <t>98764</t>
  </si>
  <si>
    <t>99833</t>
  </si>
  <si>
    <t>100641</t>
  </si>
  <si>
    <t>100647</t>
  </si>
  <si>
    <t>102275</t>
  </si>
  <si>
    <t>5632</t>
  </si>
  <si>
    <t>5679</t>
  </si>
  <si>
    <t>5681</t>
  </si>
  <si>
    <t>5685</t>
  </si>
  <si>
    <t>5690</t>
  </si>
  <si>
    <t>5806</t>
  </si>
  <si>
    <t>5826</t>
  </si>
  <si>
    <t>5829</t>
  </si>
  <si>
    <t>5837</t>
  </si>
  <si>
    <t>5841</t>
  </si>
  <si>
    <t>5845</t>
  </si>
  <si>
    <t>5849</t>
  </si>
  <si>
    <t>5853</t>
  </si>
  <si>
    <t>5857</t>
  </si>
  <si>
    <t>5865</t>
  </si>
  <si>
    <t>5869</t>
  </si>
  <si>
    <t>5877</t>
  </si>
  <si>
    <t>5881</t>
  </si>
  <si>
    <t>5884</t>
  </si>
  <si>
    <t>5892</t>
  </si>
  <si>
    <t>5896</t>
  </si>
  <si>
    <t>5903</t>
  </si>
  <si>
    <t>5911</t>
  </si>
  <si>
    <t>5923</t>
  </si>
  <si>
    <t>5930</t>
  </si>
  <si>
    <t>5934</t>
  </si>
  <si>
    <t>5942</t>
  </si>
  <si>
    <t>5946</t>
  </si>
  <si>
    <t>5952</t>
  </si>
  <si>
    <t>5954</t>
  </si>
  <si>
    <t>5961</t>
  </si>
  <si>
    <t>6260</t>
  </si>
  <si>
    <t>6880</t>
  </si>
  <si>
    <t>7031</t>
  </si>
  <si>
    <t>7043</t>
  </si>
  <si>
    <t>7050</t>
  </si>
  <si>
    <t>67827</t>
  </si>
  <si>
    <t>73395</t>
  </si>
  <si>
    <t>83766</t>
  </si>
  <si>
    <t>84013</t>
  </si>
  <si>
    <t>87446</t>
  </si>
  <si>
    <t>88392</t>
  </si>
  <si>
    <t>88398</t>
  </si>
  <si>
    <t>88404</t>
  </si>
  <si>
    <t>88430</t>
  </si>
  <si>
    <t>88438</t>
  </si>
  <si>
    <t>88831</t>
  </si>
  <si>
    <t>88844</t>
  </si>
  <si>
    <t>88908</t>
  </si>
  <si>
    <t>89022</t>
  </si>
  <si>
    <t>89027</t>
  </si>
  <si>
    <t>89031</t>
  </si>
  <si>
    <t>89036</t>
  </si>
  <si>
    <t>89218</t>
  </si>
  <si>
    <t>89226</t>
  </si>
  <si>
    <t>89235</t>
  </si>
  <si>
    <t>89243</t>
  </si>
  <si>
    <t>89251</t>
  </si>
  <si>
    <t>89258</t>
  </si>
  <si>
    <t>89273</t>
  </si>
  <si>
    <t>89279</t>
  </si>
  <si>
    <t>89877</t>
  </si>
  <si>
    <t>89884</t>
  </si>
  <si>
    <t>90587</t>
  </si>
  <si>
    <t>90626</t>
  </si>
  <si>
    <t>90632</t>
  </si>
  <si>
    <t>90638</t>
  </si>
  <si>
    <t>90644</t>
  </si>
  <si>
    <t>90651</t>
  </si>
  <si>
    <t>90657</t>
  </si>
  <si>
    <t>90663</t>
  </si>
  <si>
    <t>90669</t>
  </si>
  <si>
    <t>90675</t>
  </si>
  <si>
    <t>90681</t>
  </si>
  <si>
    <t>90687</t>
  </si>
  <si>
    <t>90693</t>
  </si>
  <si>
    <t>90965</t>
  </si>
  <si>
    <t>90973</t>
  </si>
  <si>
    <t>90982</t>
  </si>
  <si>
    <t>91001</t>
  </si>
  <si>
    <t>91032</t>
  </si>
  <si>
    <t>91278</t>
  </si>
  <si>
    <t>91285</t>
  </si>
  <si>
    <t>91387</t>
  </si>
  <si>
    <t>91395</t>
  </si>
  <si>
    <t>91486</t>
  </si>
  <si>
    <t>91534</t>
  </si>
  <si>
    <t>91635</t>
  </si>
  <si>
    <t>91646</t>
  </si>
  <si>
    <t>91693</t>
  </si>
  <si>
    <t>92044</t>
  </si>
  <si>
    <t>92107</t>
  </si>
  <si>
    <t>92113</t>
  </si>
  <si>
    <t>92119</t>
  </si>
  <si>
    <t>92139</t>
  </si>
  <si>
    <t>92146</t>
  </si>
  <si>
    <t>92243</t>
  </si>
  <si>
    <t>92717</t>
  </si>
  <si>
    <t>92961</t>
  </si>
  <si>
    <t>92967</t>
  </si>
  <si>
    <t>93225</t>
  </si>
  <si>
    <t>93234</t>
  </si>
  <si>
    <t>93244</t>
  </si>
  <si>
    <t>93274</t>
  </si>
  <si>
    <t>93282</t>
  </si>
  <si>
    <t>93288</t>
  </si>
  <si>
    <t>93403</t>
  </si>
  <si>
    <t>93409</t>
  </si>
  <si>
    <t>93416</t>
  </si>
  <si>
    <t>93422</t>
  </si>
  <si>
    <t>93428</t>
  </si>
  <si>
    <t>93434</t>
  </si>
  <si>
    <t>93440</t>
  </si>
  <si>
    <t>95122</t>
  </si>
  <si>
    <t>95128</t>
  </si>
  <si>
    <t>95140</t>
  </si>
  <si>
    <t>95213</t>
  </si>
  <si>
    <t>95259</t>
  </si>
  <si>
    <t>95265</t>
  </si>
  <si>
    <t>95271</t>
  </si>
  <si>
    <t>95277</t>
  </si>
  <si>
    <t>95283</t>
  </si>
  <si>
    <t>95621</t>
  </si>
  <si>
    <t>95632</t>
  </si>
  <si>
    <t>95703</t>
  </si>
  <si>
    <t>95709</t>
  </si>
  <si>
    <t>95715</t>
  </si>
  <si>
    <t>95721</t>
  </si>
  <si>
    <t>95873</t>
  </si>
  <si>
    <t>96014</t>
  </si>
  <si>
    <t>96021</t>
  </si>
  <si>
    <t>96029</t>
  </si>
  <si>
    <t>96036</t>
  </si>
  <si>
    <t>96155</t>
  </si>
  <si>
    <t>96156</t>
  </si>
  <si>
    <t>96159</t>
  </si>
  <si>
    <t>96246</t>
  </si>
  <si>
    <t>96464</t>
  </si>
  <si>
    <t>98765</t>
  </si>
  <si>
    <t>99834</t>
  </si>
  <si>
    <t>100642</t>
  </si>
  <si>
    <t>100648</t>
  </si>
  <si>
    <t>102274</t>
  </si>
  <si>
    <t>5089</t>
  </si>
  <si>
    <t>5627</t>
  </si>
  <si>
    <t>5628</t>
  </si>
  <si>
    <t>5629</t>
  </si>
  <si>
    <t>5630</t>
  </si>
  <si>
    <t>5658</t>
  </si>
  <si>
    <t>5664</t>
  </si>
  <si>
    <t>5667</t>
  </si>
  <si>
    <t>5668</t>
  </si>
  <si>
    <t>5674</t>
  </si>
  <si>
    <t>5692</t>
  </si>
  <si>
    <t>5693</t>
  </si>
  <si>
    <t>5695</t>
  </si>
  <si>
    <t>5703</t>
  </si>
  <si>
    <t>5705</t>
  </si>
  <si>
    <t>5707</t>
  </si>
  <si>
    <t>5710</t>
  </si>
  <si>
    <t>5711</t>
  </si>
  <si>
    <t>5714</t>
  </si>
  <si>
    <t>5715</t>
  </si>
  <si>
    <t>5718</t>
  </si>
  <si>
    <t>5721</t>
  </si>
  <si>
    <t>5722</t>
  </si>
  <si>
    <t>5724</t>
  </si>
  <si>
    <t>5727</t>
  </si>
  <si>
    <t>5729</t>
  </si>
  <si>
    <t>5730</t>
  </si>
  <si>
    <t>5735</t>
  </si>
  <si>
    <t>5736</t>
  </si>
  <si>
    <t>5738</t>
  </si>
  <si>
    <t>5739</t>
  </si>
  <si>
    <t>5741</t>
  </si>
  <si>
    <t>5742</t>
  </si>
  <si>
    <t>5747</t>
  </si>
  <si>
    <t>5751</t>
  </si>
  <si>
    <t>5754</t>
  </si>
  <si>
    <t>5763</t>
  </si>
  <si>
    <t>5765</t>
  </si>
  <si>
    <t>5766</t>
  </si>
  <si>
    <t>5779</t>
  </si>
  <si>
    <t>5787</t>
  </si>
  <si>
    <t>5797</t>
  </si>
  <si>
    <t>5800</t>
  </si>
  <si>
    <t>7032</t>
  </si>
  <si>
    <t>7033</t>
  </si>
  <si>
    <t>7034</t>
  </si>
  <si>
    <t>7035</t>
  </si>
  <si>
    <t>7038</t>
  </si>
  <si>
    <t>7039</t>
  </si>
  <si>
    <t>7040</t>
  </si>
  <si>
    <t>7044</t>
  </si>
  <si>
    <t>7045</t>
  </si>
  <si>
    <t>7046</t>
  </si>
  <si>
    <t>7047</t>
  </si>
  <si>
    <t>7051</t>
  </si>
  <si>
    <t>7052</t>
  </si>
  <si>
    <t>7053</t>
  </si>
  <si>
    <t>7054</t>
  </si>
  <si>
    <t>7058</t>
  </si>
  <si>
    <t>7059</t>
  </si>
  <si>
    <t>7060</t>
  </si>
  <si>
    <t>7061</t>
  </si>
  <si>
    <t>7063</t>
  </si>
  <si>
    <t>7064</t>
  </si>
  <si>
    <t>7065</t>
  </si>
  <si>
    <t>7066</t>
  </si>
  <si>
    <t>53786</t>
  </si>
  <si>
    <t>53788</t>
  </si>
  <si>
    <t>53792</t>
  </si>
  <si>
    <t>53794</t>
  </si>
  <si>
    <t>53797</t>
  </si>
  <si>
    <t>53804</t>
  </si>
  <si>
    <t>53806</t>
  </si>
  <si>
    <t>53810</t>
  </si>
  <si>
    <t>53814</t>
  </si>
  <si>
    <t>53817</t>
  </si>
  <si>
    <t>53818</t>
  </si>
  <si>
    <t>53827</t>
  </si>
  <si>
    <t>53829</t>
  </si>
  <si>
    <t>53831</t>
  </si>
  <si>
    <t>53840</t>
  </si>
  <si>
    <t>53841</t>
  </si>
  <si>
    <t>53849</t>
  </si>
  <si>
    <t>53857</t>
  </si>
  <si>
    <t>53858</t>
  </si>
  <si>
    <t>53861</t>
  </si>
  <si>
    <t>53863</t>
  </si>
  <si>
    <t>53865</t>
  </si>
  <si>
    <t>53866</t>
  </si>
  <si>
    <t>53882</t>
  </si>
  <si>
    <t>55263</t>
  </si>
  <si>
    <t>73303</t>
  </si>
  <si>
    <t>73307</t>
  </si>
  <si>
    <t>73309</t>
  </si>
  <si>
    <t>73311</t>
  </si>
  <si>
    <t>73313</t>
  </si>
  <si>
    <t>73315</t>
  </si>
  <si>
    <t>73335</t>
  </si>
  <si>
    <t>73340</t>
  </si>
  <si>
    <t>83361</t>
  </si>
  <si>
    <t>83761</t>
  </si>
  <si>
    <t>83762</t>
  </si>
  <si>
    <t>83763</t>
  </si>
  <si>
    <t>83764</t>
  </si>
  <si>
    <t>87026</t>
  </si>
  <si>
    <t>87441</t>
  </si>
  <si>
    <t>87442</t>
  </si>
  <si>
    <t>87443</t>
  </si>
  <si>
    <t>87444</t>
  </si>
  <si>
    <t>88387</t>
  </si>
  <si>
    <t>88389</t>
  </si>
  <si>
    <t>88390</t>
  </si>
  <si>
    <t>88391</t>
  </si>
  <si>
    <t>88394</t>
  </si>
  <si>
    <t>88395</t>
  </si>
  <si>
    <t>88396</t>
  </si>
  <si>
    <t>88397</t>
  </si>
  <si>
    <t>88400</t>
  </si>
  <si>
    <t>88401</t>
  </si>
  <si>
    <t>88402</t>
  </si>
  <si>
    <t>88403</t>
  </si>
  <si>
    <t>88419</t>
  </si>
  <si>
    <t>88422</t>
  </si>
  <si>
    <t>88425</t>
  </si>
  <si>
    <t>88427</t>
  </si>
  <si>
    <t>88434</t>
  </si>
  <si>
    <t>88435</t>
  </si>
  <si>
    <t>88436</t>
  </si>
  <si>
    <t>88437</t>
  </si>
  <si>
    <t>88569</t>
  </si>
  <si>
    <t>88570</t>
  </si>
  <si>
    <t>88826</t>
  </si>
  <si>
    <t>88827</t>
  </si>
  <si>
    <t>88828</t>
  </si>
  <si>
    <t>88829</t>
  </si>
  <si>
    <t>88832</t>
  </si>
  <si>
    <t>88834</t>
  </si>
  <si>
    <t>88835</t>
  </si>
  <si>
    <t>88836</t>
  </si>
  <si>
    <t>88839</t>
  </si>
  <si>
    <t>88840</t>
  </si>
  <si>
    <t>88841</t>
  </si>
  <si>
    <t>88842</t>
  </si>
  <si>
    <t>88847</t>
  </si>
  <si>
    <t>88848</t>
  </si>
  <si>
    <t>88853</t>
  </si>
  <si>
    <t>88854</t>
  </si>
  <si>
    <t>88855</t>
  </si>
  <si>
    <t>88856</t>
  </si>
  <si>
    <t>88857</t>
  </si>
  <si>
    <t>88858</t>
  </si>
  <si>
    <t>88859</t>
  </si>
  <si>
    <t>88860</t>
  </si>
  <si>
    <t>88900</t>
  </si>
  <si>
    <t>88902</t>
  </si>
  <si>
    <t>88903</t>
  </si>
  <si>
    <t>88904</t>
  </si>
  <si>
    <t>89009</t>
  </si>
  <si>
    <t>89010</t>
  </si>
  <si>
    <t>89011</t>
  </si>
  <si>
    <t>89012</t>
  </si>
  <si>
    <t>89013</t>
  </si>
  <si>
    <t>89014</t>
  </si>
  <si>
    <t>89015</t>
  </si>
  <si>
    <t>89016</t>
  </si>
  <si>
    <t>89017</t>
  </si>
  <si>
    <t>89018</t>
  </si>
  <si>
    <t>89019</t>
  </si>
  <si>
    <t>89020</t>
  </si>
  <si>
    <t>89023</t>
  </si>
  <si>
    <t>89024</t>
  </si>
  <si>
    <t>89025</t>
  </si>
  <si>
    <t>89026</t>
  </si>
  <si>
    <t>89029</t>
  </si>
  <si>
    <t>89030</t>
  </si>
  <si>
    <t>89033</t>
  </si>
  <si>
    <t>89034</t>
  </si>
  <si>
    <t>89128</t>
  </si>
  <si>
    <t>89129</t>
  </si>
  <si>
    <t>89130</t>
  </si>
  <si>
    <t>89131</t>
  </si>
  <si>
    <t>89210</t>
  </si>
  <si>
    <t>89211</t>
  </si>
  <si>
    <t>89212</t>
  </si>
  <si>
    <t>89213</t>
  </si>
  <si>
    <t>89214</t>
  </si>
  <si>
    <t>89215</t>
  </si>
  <si>
    <t>89221</t>
  </si>
  <si>
    <t>89222</t>
  </si>
  <si>
    <t>89223</t>
  </si>
  <si>
    <t>89224</t>
  </si>
  <si>
    <t>89228</t>
  </si>
  <si>
    <t>89229</t>
  </si>
  <si>
    <t>89230</t>
  </si>
  <si>
    <t>89231</t>
  </si>
  <si>
    <t>89232</t>
  </si>
  <si>
    <t>89233</t>
  </si>
  <si>
    <t>89236</t>
  </si>
  <si>
    <t>89237</t>
  </si>
  <si>
    <t>89238</t>
  </si>
  <si>
    <t>89239</t>
  </si>
  <si>
    <t>89240</t>
  </si>
  <si>
    <t>89241</t>
  </si>
  <si>
    <t>89246</t>
  </si>
  <si>
    <t>89247</t>
  </si>
  <si>
    <t>89248</t>
  </si>
  <si>
    <t>89249</t>
  </si>
  <si>
    <t>89253</t>
  </si>
  <si>
    <t>89254</t>
  </si>
  <si>
    <t>89255</t>
  </si>
  <si>
    <t>89256</t>
  </si>
  <si>
    <t>89259</t>
  </si>
  <si>
    <t>89260</t>
  </si>
  <si>
    <t>89262</t>
  </si>
  <si>
    <t>89264</t>
  </si>
  <si>
    <t>89265</t>
  </si>
  <si>
    <t>89266</t>
  </si>
  <si>
    <t>89267</t>
  </si>
  <si>
    <t>89268</t>
  </si>
  <si>
    <t>89269</t>
  </si>
  <si>
    <t>89270</t>
  </si>
  <si>
    <t>89271</t>
  </si>
  <si>
    <t>89274</t>
  </si>
  <si>
    <t>89275</t>
  </si>
  <si>
    <t>89276</t>
  </si>
  <si>
    <t>89277</t>
  </si>
  <si>
    <t>89280</t>
  </si>
  <si>
    <t>89281</t>
  </si>
  <si>
    <t>89870</t>
  </si>
  <si>
    <t>89871</t>
  </si>
  <si>
    <t>89872</t>
  </si>
  <si>
    <t>89873</t>
  </si>
  <si>
    <t>89874</t>
  </si>
  <si>
    <t>89878</t>
  </si>
  <si>
    <t>89879</t>
  </si>
  <si>
    <t>89880</t>
  </si>
  <si>
    <t>89881</t>
  </si>
  <si>
    <t>89882</t>
  </si>
  <si>
    <t>90582</t>
  </si>
  <si>
    <t>90583</t>
  </si>
  <si>
    <t>90584</t>
  </si>
  <si>
    <t>90585</t>
  </si>
  <si>
    <t>90621</t>
  </si>
  <si>
    <t>90622</t>
  </si>
  <si>
    <t>90623</t>
  </si>
  <si>
    <t>90624</t>
  </si>
  <si>
    <t>90627</t>
  </si>
  <si>
    <t>90628</t>
  </si>
  <si>
    <t>90629</t>
  </si>
  <si>
    <t>90630</t>
  </si>
  <si>
    <t>90633</t>
  </si>
  <si>
    <t>90634</t>
  </si>
  <si>
    <t>90635</t>
  </si>
  <si>
    <t>90636</t>
  </si>
  <si>
    <t>90639</t>
  </si>
  <si>
    <t>90640</t>
  </si>
  <si>
    <t>90641</t>
  </si>
  <si>
    <t>90642</t>
  </si>
  <si>
    <t>90646</t>
  </si>
  <si>
    <t>90647</t>
  </si>
  <si>
    <t>90648</t>
  </si>
  <si>
    <t>90649</t>
  </si>
  <si>
    <t>90652</t>
  </si>
  <si>
    <t>90653</t>
  </si>
  <si>
    <t>90654</t>
  </si>
  <si>
    <t>90655</t>
  </si>
  <si>
    <t>90658</t>
  </si>
  <si>
    <t>90659</t>
  </si>
  <si>
    <t>90660</t>
  </si>
  <si>
    <t>90661</t>
  </si>
  <si>
    <t>90664</t>
  </si>
  <si>
    <t>90665</t>
  </si>
  <si>
    <t>90666</t>
  </si>
  <si>
    <t>90667</t>
  </si>
  <si>
    <t>90670</t>
  </si>
  <si>
    <t>90671</t>
  </si>
  <si>
    <t>90672</t>
  </si>
  <si>
    <t>90673</t>
  </si>
  <si>
    <t>90676</t>
  </si>
  <si>
    <t>90677</t>
  </si>
  <si>
    <t>90678</t>
  </si>
  <si>
    <t>90679</t>
  </si>
  <si>
    <t>90682</t>
  </si>
  <si>
    <t>90683</t>
  </si>
  <si>
    <t>90684</t>
  </si>
  <si>
    <t>90685</t>
  </si>
  <si>
    <t>90688</t>
  </si>
  <si>
    <t>90689</t>
  </si>
  <si>
    <t>90690</t>
  </si>
  <si>
    <t>90691</t>
  </si>
  <si>
    <t>90957</t>
  </si>
  <si>
    <t>90958</t>
  </si>
  <si>
    <t>90960</t>
  </si>
  <si>
    <t>90961</t>
  </si>
  <si>
    <t>90962</t>
  </si>
  <si>
    <t>90963</t>
  </si>
  <si>
    <t>90968</t>
  </si>
  <si>
    <t>90969</t>
  </si>
  <si>
    <t>90970</t>
  </si>
  <si>
    <t>90971</t>
  </si>
  <si>
    <t>90975</t>
  </si>
  <si>
    <t>90976</t>
  </si>
  <si>
    <t>90977</t>
  </si>
  <si>
    <t>90978</t>
  </si>
  <si>
    <t>90992</t>
  </si>
  <si>
    <t>90993</t>
  </si>
  <si>
    <t>90994</t>
  </si>
  <si>
    <t>90995</t>
  </si>
  <si>
    <t>91021</t>
  </si>
  <si>
    <t>91026</t>
  </si>
  <si>
    <t>91027</t>
  </si>
  <si>
    <t>91028</t>
  </si>
  <si>
    <t>91029</t>
  </si>
  <si>
    <t>91030</t>
  </si>
  <si>
    <t>91273</t>
  </si>
  <si>
    <t>91274</t>
  </si>
  <si>
    <t>91275</t>
  </si>
  <si>
    <t>91276</t>
  </si>
  <si>
    <t>91279</t>
  </si>
  <si>
    <t>91280</t>
  </si>
  <si>
    <t>91281</t>
  </si>
  <si>
    <t>91282</t>
  </si>
  <si>
    <t>91354</t>
  </si>
  <si>
    <t>91355</t>
  </si>
  <si>
    <t>91356</t>
  </si>
  <si>
    <t>91359</t>
  </si>
  <si>
    <t>91360</t>
  </si>
  <si>
    <t>91361</t>
  </si>
  <si>
    <t>91367</t>
  </si>
  <si>
    <t>91368</t>
  </si>
  <si>
    <t>91369</t>
  </si>
  <si>
    <t>91375</t>
  </si>
  <si>
    <t>91376</t>
  </si>
  <si>
    <t>91377</t>
  </si>
  <si>
    <t>91380</t>
  </si>
  <si>
    <t>91381</t>
  </si>
  <si>
    <t>91382</t>
  </si>
  <si>
    <t>91383</t>
  </si>
  <si>
    <t>91384</t>
  </si>
  <si>
    <t>91390</t>
  </si>
  <si>
    <t>91391</t>
  </si>
  <si>
    <t>91392</t>
  </si>
  <si>
    <t>91396</t>
  </si>
  <si>
    <t>91397</t>
  </si>
  <si>
    <t>91398</t>
  </si>
  <si>
    <t>91402</t>
  </si>
  <si>
    <t>91466</t>
  </si>
  <si>
    <t>91467</t>
  </si>
  <si>
    <t>91468</t>
  </si>
  <si>
    <t>91469</t>
  </si>
  <si>
    <t>91484</t>
  </si>
  <si>
    <t>91485</t>
  </si>
  <si>
    <t>91529</t>
  </si>
  <si>
    <t>91530</t>
  </si>
  <si>
    <t>91531</t>
  </si>
  <si>
    <t>91532</t>
  </si>
  <si>
    <t>91629</t>
  </si>
  <si>
    <t>91630</t>
  </si>
  <si>
    <t>91631</t>
  </si>
  <si>
    <t>91632</t>
  </si>
  <si>
    <t>91633</t>
  </si>
  <si>
    <t>91640</t>
  </si>
  <si>
    <t>91641</t>
  </si>
  <si>
    <t>91642</t>
  </si>
  <si>
    <t>91643</t>
  </si>
  <si>
    <t>91644</t>
  </si>
  <si>
    <t>91688</t>
  </si>
  <si>
    <t>91689</t>
  </si>
  <si>
    <t>91690</t>
  </si>
  <si>
    <t>91691</t>
  </si>
  <si>
    <t>92040</t>
  </si>
  <si>
    <t>92041</t>
  </si>
  <si>
    <t>92042</t>
  </si>
  <si>
    <t>92101</t>
  </si>
  <si>
    <t>92102</t>
  </si>
  <si>
    <t>92103</t>
  </si>
  <si>
    <t>92104</t>
  </si>
  <si>
    <t>92105</t>
  </si>
  <si>
    <t>92108</t>
  </si>
  <si>
    <t>92109</t>
  </si>
  <si>
    <t>92110</t>
  </si>
  <si>
    <t>92111</t>
  </si>
  <si>
    <t>92114</t>
  </si>
  <si>
    <t>92115</t>
  </si>
  <si>
    <t>92116</t>
  </si>
  <si>
    <t>92133</t>
  </si>
  <si>
    <t>92134</t>
  </si>
  <si>
    <t>92135</t>
  </si>
  <si>
    <t>92136</t>
  </si>
  <si>
    <t>92137</t>
  </si>
  <si>
    <t>92140</t>
  </si>
  <si>
    <t>92141</t>
  </si>
  <si>
    <t>92142</t>
  </si>
  <si>
    <t>92143</t>
  </si>
  <si>
    <t>92144</t>
  </si>
  <si>
    <t>92237</t>
  </si>
  <si>
    <t>92238</t>
  </si>
  <si>
    <t>92239</t>
  </si>
  <si>
    <t>92240</t>
  </si>
  <si>
    <t>92241</t>
  </si>
  <si>
    <t>92712</t>
  </si>
  <si>
    <t>92713</t>
  </si>
  <si>
    <t>92714</t>
  </si>
  <si>
    <t>92715</t>
  </si>
  <si>
    <t>92956</t>
  </si>
  <si>
    <t>92957</t>
  </si>
  <si>
    <t>92958</t>
  </si>
  <si>
    <t>92959</t>
  </si>
  <si>
    <t>92963</t>
  </si>
  <si>
    <t>92964</t>
  </si>
  <si>
    <t>92965</t>
  </si>
  <si>
    <t>93220</t>
  </si>
  <si>
    <t>93221</t>
  </si>
  <si>
    <t>93222</t>
  </si>
  <si>
    <t>93223</t>
  </si>
  <si>
    <t>93229</t>
  </si>
  <si>
    <t>93230</t>
  </si>
  <si>
    <t>93231</t>
  </si>
  <si>
    <t>93232</t>
  </si>
  <si>
    <t>93235</t>
  </si>
  <si>
    <t>93238</t>
  </si>
  <si>
    <t>93239</t>
  </si>
  <si>
    <t>93240</t>
  </si>
  <si>
    <t>93267</t>
  </si>
  <si>
    <t>93269</t>
  </si>
  <si>
    <t>93270</t>
  </si>
  <si>
    <t>93271</t>
  </si>
  <si>
    <t>93277</t>
  </si>
  <si>
    <t>93278</t>
  </si>
  <si>
    <t>93279</t>
  </si>
  <si>
    <t>93280</t>
  </si>
  <si>
    <t>93283</t>
  </si>
  <si>
    <t>93284</t>
  </si>
  <si>
    <t>93285</t>
  </si>
  <si>
    <t>93286</t>
  </si>
  <si>
    <t>93296</t>
  </si>
  <si>
    <t>93397</t>
  </si>
  <si>
    <t>93398</t>
  </si>
  <si>
    <t>93399</t>
  </si>
  <si>
    <t>93400</t>
  </si>
  <si>
    <t>93401</t>
  </si>
  <si>
    <t>93404</t>
  </si>
  <si>
    <t>93405</t>
  </si>
  <si>
    <t>93406</t>
  </si>
  <si>
    <t>93407</t>
  </si>
  <si>
    <t>93411</t>
  </si>
  <si>
    <t>93412</t>
  </si>
  <si>
    <t>93413</t>
  </si>
  <si>
    <t>93414</t>
  </si>
  <si>
    <t>93417</t>
  </si>
  <si>
    <t>93418</t>
  </si>
  <si>
    <t>93419</t>
  </si>
  <si>
    <t>93420</t>
  </si>
  <si>
    <t>93423</t>
  </si>
  <si>
    <t>93424</t>
  </si>
  <si>
    <t>93425</t>
  </si>
  <si>
    <t>93426</t>
  </si>
  <si>
    <t>93429</t>
  </si>
  <si>
    <t>93430</t>
  </si>
  <si>
    <t>93431</t>
  </si>
  <si>
    <t>93432</t>
  </si>
  <si>
    <t>93435</t>
  </si>
  <si>
    <t>93436</t>
  </si>
  <si>
    <t>93437</t>
  </si>
  <si>
    <t>93438</t>
  </si>
  <si>
    <t>95114</t>
  </si>
  <si>
    <t>95115</t>
  </si>
  <si>
    <t>95116</t>
  </si>
  <si>
    <t>95117</t>
  </si>
  <si>
    <t>95118</t>
  </si>
  <si>
    <t>95119</t>
  </si>
  <si>
    <t>95120</t>
  </si>
  <si>
    <t>95123</t>
  </si>
  <si>
    <t>95124</t>
  </si>
  <si>
    <t>95125</t>
  </si>
  <si>
    <t>95126</t>
  </si>
  <si>
    <t>95129</t>
  </si>
  <si>
    <t>95130</t>
  </si>
  <si>
    <t>95131</t>
  </si>
  <si>
    <t>95132</t>
  </si>
  <si>
    <t>95136</t>
  </si>
  <si>
    <t>95137</t>
  </si>
  <si>
    <t>95138</t>
  </si>
  <si>
    <t>95208</t>
  </si>
  <si>
    <t>95209</t>
  </si>
  <si>
    <t>95210</t>
  </si>
  <si>
    <t>95211</t>
  </si>
  <si>
    <t>95217</t>
  </si>
  <si>
    <t>95255</t>
  </si>
  <si>
    <t>95256</t>
  </si>
  <si>
    <t>95257</t>
  </si>
  <si>
    <t>95260</t>
  </si>
  <si>
    <t>95261</t>
  </si>
  <si>
    <t>95262</t>
  </si>
  <si>
    <t>95263</t>
  </si>
  <si>
    <t>95266</t>
  </si>
  <si>
    <t>95267</t>
  </si>
  <si>
    <t>95268</t>
  </si>
  <si>
    <t>95269</t>
  </si>
  <si>
    <t>95272</t>
  </si>
  <si>
    <t>95273</t>
  </si>
  <si>
    <t>95274</t>
  </si>
  <si>
    <t>95275</t>
  </si>
  <si>
    <t>95278</t>
  </si>
  <si>
    <t>95279</t>
  </si>
  <si>
    <t>95280</t>
  </si>
  <si>
    <t>95281</t>
  </si>
  <si>
    <t>95617</t>
  </si>
  <si>
    <t>95618</t>
  </si>
  <si>
    <t>95619</t>
  </si>
  <si>
    <t>95627</t>
  </si>
  <si>
    <t>95628</t>
  </si>
  <si>
    <t>95629</t>
  </si>
  <si>
    <t>95630</t>
  </si>
  <si>
    <t>95698</t>
  </si>
  <si>
    <t>95699</t>
  </si>
  <si>
    <t>95700</t>
  </si>
  <si>
    <t>95701</t>
  </si>
  <si>
    <t>95704</t>
  </si>
  <si>
    <t>95705</t>
  </si>
  <si>
    <t>95706</t>
  </si>
  <si>
    <t>95707</t>
  </si>
  <si>
    <t>95710</t>
  </si>
  <si>
    <t>95711</t>
  </si>
  <si>
    <t>95712</t>
  </si>
  <si>
    <t>95713</t>
  </si>
  <si>
    <t>95716</t>
  </si>
  <si>
    <t>95717</t>
  </si>
  <si>
    <t>95718</t>
  </si>
  <si>
    <t>95719</t>
  </si>
  <si>
    <t>95869</t>
  </si>
  <si>
    <t>95870</t>
  </si>
  <si>
    <t>95871</t>
  </si>
  <si>
    <t>95874</t>
  </si>
  <si>
    <t>96008</t>
  </si>
  <si>
    <t>96009</t>
  </si>
  <si>
    <t>96011</t>
  </si>
  <si>
    <t>96012</t>
  </si>
  <si>
    <t>96015</t>
  </si>
  <si>
    <t>96016</t>
  </si>
  <si>
    <t>96018</t>
  </si>
  <si>
    <t>96019</t>
  </si>
  <si>
    <t>96023</t>
  </si>
  <si>
    <t>96024</t>
  </si>
  <si>
    <t>96026</t>
  </si>
  <si>
    <t>96027</t>
  </si>
  <si>
    <t>96030</t>
  </si>
  <si>
    <t>96031</t>
  </si>
  <si>
    <t>96032</t>
  </si>
  <si>
    <t>96033</t>
  </si>
  <si>
    <t>96034</t>
  </si>
  <si>
    <t>96053</t>
  </si>
  <si>
    <t>96054</t>
  </si>
  <si>
    <t>96055</t>
  </si>
  <si>
    <t>96056</t>
  </si>
  <si>
    <t>96057</t>
  </si>
  <si>
    <t>96060</t>
  </si>
  <si>
    <t>96061</t>
  </si>
  <si>
    <t>96062</t>
  </si>
  <si>
    <t>96241</t>
  </si>
  <si>
    <t>96242</t>
  </si>
  <si>
    <t>96243</t>
  </si>
  <si>
    <t>96244</t>
  </si>
  <si>
    <t>96301</t>
  </si>
  <si>
    <t>96457</t>
  </si>
  <si>
    <t>96458</t>
  </si>
  <si>
    <t>96459</t>
  </si>
  <si>
    <t>96460</t>
  </si>
  <si>
    <t>98760</t>
  </si>
  <si>
    <t>98761</t>
  </si>
  <si>
    <t>98762</t>
  </si>
  <si>
    <t>98763</t>
  </si>
  <si>
    <t>99829</t>
  </si>
  <si>
    <t>99830</t>
  </si>
  <si>
    <t>99831</t>
  </si>
  <si>
    <t>99832</t>
  </si>
  <si>
    <t>100637</t>
  </si>
  <si>
    <t>100638</t>
  </si>
  <si>
    <t>100639</t>
  </si>
  <si>
    <t>100640</t>
  </si>
  <si>
    <t>100643</t>
  </si>
  <si>
    <t>100644</t>
  </si>
  <si>
    <t>100645</t>
  </si>
  <si>
    <t>100646</t>
  </si>
  <si>
    <t>102270</t>
  </si>
  <si>
    <t>102271</t>
  </si>
  <si>
    <t>102272</t>
  </si>
  <si>
    <t>102273</t>
  </si>
  <si>
    <t>102809</t>
  </si>
  <si>
    <t>102815</t>
  </si>
  <si>
    <t>102826</t>
  </si>
  <si>
    <t>102832</t>
  </si>
  <si>
    <t>102843</t>
  </si>
  <si>
    <t>102849</t>
  </si>
  <si>
    <t>102855</t>
  </si>
  <si>
    <t>102861</t>
  </si>
  <si>
    <t>102867</t>
  </si>
  <si>
    <t>102873</t>
  </si>
  <si>
    <t>102879</t>
  </si>
  <si>
    <t>102885</t>
  </si>
  <si>
    <t>102891</t>
  </si>
  <si>
    <t>102897</t>
  </si>
  <si>
    <t>102903</t>
  </si>
  <si>
    <t>102909</t>
  </si>
  <si>
    <t>102915</t>
  </si>
  <si>
    <t>102927</t>
  </si>
  <si>
    <t>102933</t>
  </si>
  <si>
    <t>102939</t>
  </si>
  <si>
    <t>102945</t>
  </si>
  <si>
    <t>102951</t>
  </si>
  <si>
    <t>102957</t>
  </si>
  <si>
    <t>102963</t>
  </si>
  <si>
    <t>102969</t>
  </si>
  <si>
    <t>102985</t>
  </si>
  <si>
    <t>103156</t>
  </si>
  <si>
    <t>103162</t>
  </si>
  <si>
    <t>103168</t>
  </si>
  <si>
    <t>103174</t>
  </si>
  <si>
    <t>103180</t>
  </si>
  <si>
    <t>103223</t>
  </si>
  <si>
    <t>103229</t>
  </si>
  <si>
    <t>103235</t>
  </si>
  <si>
    <t>103241</t>
  </si>
  <si>
    <t>92259</t>
  </si>
  <si>
    <t>92260</t>
  </si>
  <si>
    <t>92261</t>
  </si>
  <si>
    <t>92262</t>
  </si>
  <si>
    <t>92539</t>
  </si>
  <si>
    <t>92540</t>
  </si>
  <si>
    <t>92541</t>
  </si>
  <si>
    <t>92542</t>
  </si>
  <si>
    <t>92543</t>
  </si>
  <si>
    <t>92544</t>
  </si>
  <si>
    <t>92545</t>
  </si>
  <si>
    <t>92546</t>
  </si>
  <si>
    <t>92547</t>
  </si>
  <si>
    <t>92548</t>
  </si>
  <si>
    <t>92549</t>
  </si>
  <si>
    <t>92550</t>
  </si>
  <si>
    <t>92551</t>
  </si>
  <si>
    <t>92552</t>
  </si>
  <si>
    <t>92553</t>
  </si>
  <si>
    <t>92554</t>
  </si>
  <si>
    <t>92555</t>
  </si>
  <si>
    <t>92556</t>
  </si>
  <si>
    <t>92557</t>
  </si>
  <si>
    <t>92558</t>
  </si>
  <si>
    <t>92559</t>
  </si>
  <si>
    <t>92560</t>
  </si>
  <si>
    <t>92561</t>
  </si>
  <si>
    <t>92562</t>
  </si>
  <si>
    <t>92563</t>
  </si>
  <si>
    <t>92564</t>
  </si>
  <si>
    <t>92565</t>
  </si>
  <si>
    <t>92566</t>
  </si>
  <si>
    <t>92567</t>
  </si>
  <si>
    <t>100379</t>
  </si>
  <si>
    <t>100380</t>
  </si>
  <si>
    <t>100381</t>
  </si>
  <si>
    <t>100383</t>
  </si>
  <si>
    <t>100384</t>
  </si>
  <si>
    <t>100385</t>
  </si>
  <si>
    <t>100386</t>
  </si>
  <si>
    <t>100387</t>
  </si>
  <si>
    <t>100388</t>
  </si>
  <si>
    <t>100389</t>
  </si>
  <si>
    <t>100390</t>
  </si>
  <si>
    <t>100391</t>
  </si>
  <si>
    <t>100392</t>
  </si>
  <si>
    <t>100393</t>
  </si>
  <si>
    <t>100394</t>
  </si>
  <si>
    <t>100395</t>
  </si>
  <si>
    <t>94189</t>
  </si>
  <si>
    <t>94192</t>
  </si>
  <si>
    <t>94195</t>
  </si>
  <si>
    <t>94198</t>
  </si>
  <si>
    <t>94201</t>
  </si>
  <si>
    <t>94204</t>
  </si>
  <si>
    <t>94224</t>
  </si>
  <si>
    <t>94226</t>
  </si>
  <si>
    <t>94232</t>
  </si>
  <si>
    <t>94440</t>
  </si>
  <si>
    <t>94441</t>
  </si>
  <si>
    <t>94442</t>
  </si>
  <si>
    <t>94443</t>
  </si>
  <si>
    <t>94445</t>
  </si>
  <si>
    <t>94446</t>
  </si>
  <si>
    <t>94447</t>
  </si>
  <si>
    <t>94448</t>
  </si>
  <si>
    <t>94207</t>
  </si>
  <si>
    <t>94210</t>
  </si>
  <si>
    <t>94218</t>
  </si>
  <si>
    <t>94213</t>
  </si>
  <si>
    <t>94216</t>
  </si>
  <si>
    <t>94219</t>
  </si>
  <si>
    <t>94220</t>
  </si>
  <si>
    <t>94221</t>
  </si>
  <si>
    <t>94222</t>
  </si>
  <si>
    <t>94223</t>
  </si>
  <si>
    <t>94451</t>
  </si>
  <si>
    <t>100325</t>
  </si>
  <si>
    <t>100327</t>
  </si>
  <si>
    <t>100328</t>
  </si>
  <si>
    <t>100329</t>
  </si>
  <si>
    <t>100330</t>
  </si>
  <si>
    <t>100331</t>
  </si>
  <si>
    <t>100434</t>
  </si>
  <si>
    <t>100435</t>
  </si>
  <si>
    <t>94227</t>
  </si>
  <si>
    <t>94228</t>
  </si>
  <si>
    <t>94229</t>
  </si>
  <si>
    <t>94231</t>
  </si>
  <si>
    <t>94449</t>
  </si>
  <si>
    <t>92255</t>
  </si>
  <si>
    <t>92256</t>
  </si>
  <si>
    <t>92257</t>
  </si>
  <si>
    <t>92258</t>
  </si>
  <si>
    <t>92568</t>
  </si>
  <si>
    <t>92569</t>
  </si>
  <si>
    <t>92570</t>
  </si>
  <si>
    <t>92571</t>
  </si>
  <si>
    <t>92572</t>
  </si>
  <si>
    <t>92573</t>
  </si>
  <si>
    <t>92574</t>
  </si>
  <si>
    <t>92575</t>
  </si>
  <si>
    <t>92576</t>
  </si>
  <si>
    <t>92577</t>
  </si>
  <si>
    <t>92578</t>
  </si>
  <si>
    <t>92579</t>
  </si>
  <si>
    <t>92580</t>
  </si>
  <si>
    <t>92581</t>
  </si>
  <si>
    <t>92582</t>
  </si>
  <si>
    <t>92584</t>
  </si>
  <si>
    <t>92586</t>
  </si>
  <si>
    <t>92588</t>
  </si>
  <si>
    <t>92590</t>
  </si>
  <si>
    <t>92592</t>
  </si>
  <si>
    <t>92593</t>
  </si>
  <si>
    <t>92594</t>
  </si>
  <si>
    <t>92596</t>
  </si>
  <si>
    <t>92598</t>
  </si>
  <si>
    <t>92600</t>
  </si>
  <si>
    <t>92602</t>
  </si>
  <si>
    <t>92604</t>
  </si>
  <si>
    <t>92606</t>
  </si>
  <si>
    <t>92608</t>
  </si>
  <si>
    <t>92610</t>
  </si>
  <si>
    <t>92612</t>
  </si>
  <si>
    <t>92614</t>
  </si>
  <si>
    <t>92616</t>
  </si>
  <si>
    <t>92618</t>
  </si>
  <si>
    <t>92620</t>
  </si>
  <si>
    <t>100357</t>
  </si>
  <si>
    <t>100358</t>
  </si>
  <si>
    <t>100359</t>
  </si>
  <si>
    <t>100360</t>
  </si>
  <si>
    <t>100361</t>
  </si>
  <si>
    <t>100362</t>
  </si>
  <si>
    <t>100363</t>
  </si>
  <si>
    <t>100364</t>
  </si>
  <si>
    <t>100365</t>
  </si>
  <si>
    <t>100366</t>
  </si>
  <si>
    <t>100367</t>
  </si>
  <si>
    <t>100368</t>
  </si>
  <si>
    <t>100369</t>
  </si>
  <si>
    <t>100370</t>
  </si>
  <si>
    <t>100371</t>
  </si>
  <si>
    <t>100372</t>
  </si>
  <si>
    <t>100373</t>
  </si>
  <si>
    <t>100374</t>
  </si>
  <si>
    <t>100375</t>
  </si>
  <si>
    <t>100376</t>
  </si>
  <si>
    <t>100377</t>
  </si>
  <si>
    <t>100378</t>
  </si>
  <si>
    <t>100382</t>
  </si>
  <si>
    <t>94444</t>
  </si>
  <si>
    <t>102661</t>
  </si>
  <si>
    <t>102663</t>
  </si>
  <si>
    <t>102664</t>
  </si>
  <si>
    <t>102665</t>
  </si>
  <si>
    <t>102666</t>
  </si>
  <si>
    <t>102669</t>
  </si>
  <si>
    <t>102670</t>
  </si>
  <si>
    <t>102673</t>
  </si>
  <si>
    <t>102674</t>
  </si>
  <si>
    <t>102677</t>
  </si>
  <si>
    <t>102678</t>
  </si>
  <si>
    <t>102679</t>
  </si>
  <si>
    <t>102680</t>
  </si>
  <si>
    <t>102683</t>
  </si>
  <si>
    <t>102684</t>
  </si>
  <si>
    <t>102687</t>
  </si>
  <si>
    <t>102688</t>
  </si>
  <si>
    <t>102690</t>
  </si>
  <si>
    <t>102694</t>
  </si>
  <si>
    <t>102697</t>
  </si>
  <si>
    <t>102704</t>
  </si>
  <si>
    <t>102707</t>
  </si>
  <si>
    <t>102708</t>
  </si>
  <si>
    <t>102710</t>
  </si>
  <si>
    <t>102711</t>
  </si>
  <si>
    <t>102712</t>
  </si>
  <si>
    <t>102713</t>
  </si>
  <si>
    <t>102715</t>
  </si>
  <si>
    <t>102716</t>
  </si>
  <si>
    <t>102717</t>
  </si>
  <si>
    <t>102718</t>
  </si>
  <si>
    <t>102719</t>
  </si>
  <si>
    <t>102722</t>
  </si>
  <si>
    <t>102723</t>
  </si>
  <si>
    <t>102724</t>
  </si>
  <si>
    <t>102725</t>
  </si>
  <si>
    <t>102726</t>
  </si>
  <si>
    <t>103653</t>
  </si>
  <si>
    <t>92743</t>
  </si>
  <si>
    <t>92744</t>
  </si>
  <si>
    <t>92745</t>
  </si>
  <si>
    <t>92746</t>
  </si>
  <si>
    <t>92747</t>
  </si>
  <si>
    <t>92748</t>
  </si>
  <si>
    <t>92749</t>
  </si>
  <si>
    <t>92750</t>
  </si>
  <si>
    <t>92751</t>
  </si>
  <si>
    <t>92752</t>
  </si>
  <si>
    <t>92753</t>
  </si>
  <si>
    <t>92754</t>
  </si>
  <si>
    <t>92755</t>
  </si>
  <si>
    <t>92756</t>
  </si>
  <si>
    <t>92757</t>
  </si>
  <si>
    <t>92758</t>
  </si>
  <si>
    <t>91069</t>
  </si>
  <si>
    <t>91070</t>
  </si>
  <si>
    <t>91071</t>
  </si>
  <si>
    <t>91072</t>
  </si>
  <si>
    <t>91073</t>
  </si>
  <si>
    <t>91074</t>
  </si>
  <si>
    <t>91075</t>
  </si>
  <si>
    <t>91076</t>
  </si>
  <si>
    <t>91077</t>
  </si>
  <si>
    <t>91078</t>
  </si>
  <si>
    <t>91079</t>
  </si>
  <si>
    <t>91080</t>
  </si>
  <si>
    <t>91081</t>
  </si>
  <si>
    <t>91082</t>
  </si>
  <si>
    <t>91083</t>
  </si>
  <si>
    <t>91084</t>
  </si>
  <si>
    <t>91086</t>
  </si>
  <si>
    <t>91087</t>
  </si>
  <si>
    <t>91088</t>
  </si>
  <si>
    <t>91089</t>
  </si>
  <si>
    <t>91090</t>
  </si>
  <si>
    <t>91091</t>
  </si>
  <si>
    <t>91092</t>
  </si>
  <si>
    <t>91093</t>
  </si>
  <si>
    <t>91094</t>
  </si>
  <si>
    <t>91095</t>
  </si>
  <si>
    <t>91096</t>
  </si>
  <si>
    <t>91097</t>
  </si>
  <si>
    <t>91098</t>
  </si>
  <si>
    <t>91099</t>
  </si>
  <si>
    <t>91100</t>
  </si>
  <si>
    <t>91101</t>
  </si>
  <si>
    <t>93952</t>
  </si>
  <si>
    <t>93953</t>
  </si>
  <si>
    <t>93954</t>
  </si>
  <si>
    <t>93955</t>
  </si>
  <si>
    <t>93956</t>
  </si>
  <si>
    <t>93957</t>
  </si>
  <si>
    <t>93958</t>
  </si>
  <si>
    <t>93959</t>
  </si>
  <si>
    <t>93960</t>
  </si>
  <si>
    <t>93961</t>
  </si>
  <si>
    <t>93962</t>
  </si>
  <si>
    <t>93963</t>
  </si>
  <si>
    <t>93964</t>
  </si>
  <si>
    <t>93965</t>
  </si>
  <si>
    <t>93966</t>
  </si>
  <si>
    <t>93967</t>
  </si>
  <si>
    <t>93968</t>
  </si>
  <si>
    <t>93969</t>
  </si>
  <si>
    <t>93970</t>
  </si>
  <si>
    <t>93971</t>
  </si>
  <si>
    <t>95108</t>
  </si>
  <si>
    <t>100332</t>
  </si>
  <si>
    <t>100333</t>
  </si>
  <si>
    <t>100334</t>
  </si>
  <si>
    <t>100335</t>
  </si>
  <si>
    <t>100341</t>
  </si>
  <si>
    <t>100342</t>
  </si>
  <si>
    <t>100343</t>
  </si>
  <si>
    <t>100344</t>
  </si>
  <si>
    <t>100345</t>
  </si>
  <si>
    <t>100346</t>
  </si>
  <si>
    <t>100347</t>
  </si>
  <si>
    <t>100348</t>
  </si>
  <si>
    <t>100349</t>
  </si>
  <si>
    <t>102989</t>
  </si>
  <si>
    <t>102990</t>
  </si>
  <si>
    <t>102991</t>
  </si>
  <si>
    <t>102992</t>
  </si>
  <si>
    <t>102993</t>
  </si>
  <si>
    <t>102994</t>
  </si>
  <si>
    <t>102995</t>
  </si>
  <si>
    <t>102996</t>
  </si>
  <si>
    <t>102997</t>
  </si>
  <si>
    <t>102998</t>
  </si>
  <si>
    <t>102999</t>
  </si>
  <si>
    <t>103000</t>
  </si>
  <si>
    <t>103001</t>
  </si>
  <si>
    <t>103002</t>
  </si>
  <si>
    <t>103003</t>
  </si>
  <si>
    <t>103005</t>
  </si>
  <si>
    <t>103006</t>
  </si>
  <si>
    <t>103007</t>
  </si>
  <si>
    <t>97933</t>
  </si>
  <si>
    <t>97934</t>
  </si>
  <si>
    <t>97935</t>
  </si>
  <si>
    <t>97936</t>
  </si>
  <si>
    <t>97947</t>
  </si>
  <si>
    <t>97948</t>
  </si>
  <si>
    <t>97949</t>
  </si>
  <si>
    <t>97950</t>
  </si>
  <si>
    <t>97951</t>
  </si>
  <si>
    <t>97952</t>
  </si>
  <si>
    <t>97953</t>
  </si>
  <si>
    <t>97955</t>
  </si>
  <si>
    <t>97956</t>
  </si>
  <si>
    <t>97957</t>
  </si>
  <si>
    <t>97961</t>
  </si>
  <si>
    <t>97973</t>
  </si>
  <si>
    <t>97974</t>
  </si>
  <si>
    <t>97975</t>
  </si>
  <si>
    <t>97976</t>
  </si>
  <si>
    <t>97977</t>
  </si>
  <si>
    <t>97978</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</si>
  <si>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</si>
  <si>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</si>
  <si>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</si>
  <si>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</si>
  <si>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</si>
  <si>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</si>
  <si>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</si>
  <si>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</si>
  <si>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</si>
  <si>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</si>
  <si>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</si>
  <si>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</si>
  <si>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</si>
  <si>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</si>
  <si>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</si>
  <si>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</si>
  <si>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</si>
  <si>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</si>
  <si>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</si>
  <si>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</si>
  <si>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</si>
  <si>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</si>
  <si>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</si>
  <si>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</si>
  <si>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</si>
  <si>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</si>
  <si>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</si>
  <si>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</si>
  <si>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</si>
  <si>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</si>
  <si>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</si>
  <si>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</si>
  <si>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</si>
  <si>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</si>
  <si>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</si>
  <si>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</si>
  <si>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</si>
  <si>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</si>
  <si>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</si>
  <si>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</si>
  <si>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</si>
  <si>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</si>
  <si>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</si>
  <si>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</si>
  <si>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</si>
  <si>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</si>
  <si>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</si>
  <si>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</si>
  <si>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</si>
  <si>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</si>
  <si>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</si>
  <si>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</si>
  <si>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</si>
  <si>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</si>
  <si>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</si>
  <si>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</si>
  <si>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</si>
  <si>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</si>
  <si>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</si>
  <si>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</si>
  <si>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</si>
  <si>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</si>
  <si>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</si>
  <si>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</si>
  <si>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</si>
  <si>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</si>
  <si>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</si>
  <si>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</si>
  <si>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</si>
  <si>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</si>
  <si>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98410</t>
  </si>
  <si>
    <t>99240</t>
  </si>
  <si>
    <t>99241</t>
  </si>
  <si>
    <t>99242</t>
  </si>
  <si>
    <t>99243</t>
  </si>
  <si>
    <t>99244</t>
  </si>
  <si>
    <t>99246</t>
  </si>
  <si>
    <t>99247</t>
  </si>
  <si>
    <t>99248</t>
  </si>
  <si>
    <t>99249</t>
  </si>
  <si>
    <t>99252</t>
  </si>
  <si>
    <t>99254</t>
  </si>
  <si>
    <t>99256</t>
  </si>
  <si>
    <t>99259</t>
  </si>
  <si>
    <t>99261</t>
  </si>
  <si>
    <t>99263</t>
  </si>
  <si>
    <t>99265</t>
  </si>
  <si>
    <t>99266</t>
  </si>
  <si>
    <t>99267</t>
  </si>
  <si>
    <t>99268</t>
  </si>
  <si>
    <t>99269</t>
  </si>
  <si>
    <t>99270</t>
  </si>
  <si>
    <t>99271</t>
  </si>
  <si>
    <t>99272</t>
  </si>
  <si>
    <t>99273</t>
  </si>
  <si>
    <t>99274</t>
  </si>
  <si>
    <t>99275</t>
  </si>
  <si>
    <t>99276</t>
  </si>
  <si>
    <t>99277</t>
  </si>
  <si>
    <t>99278</t>
  </si>
  <si>
    <t>99279</t>
  </si>
  <si>
    <t>99280</t>
  </si>
  <si>
    <t>99281</t>
  </si>
  <si>
    <t>99282</t>
  </si>
  <si>
    <t>99283</t>
  </si>
  <si>
    <t>99284</t>
  </si>
  <si>
    <t>99285</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</si>
  <si>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</si>
  <si>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</si>
  <si>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</si>
  <si>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</si>
  <si>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</si>
  <si>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</si>
  <si>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</si>
  <si>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</si>
  <si>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</si>
  <si>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</si>
  <si>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</si>
  <si>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</si>
  <si>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</si>
  <si>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</si>
  <si>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</si>
  <si>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</si>
  <si>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</si>
  <si>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</si>
  <si>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</si>
  <si>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</si>
  <si>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</si>
  <si>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</si>
  <si>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</si>
  <si>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</si>
  <si>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</si>
  <si>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</si>
  <si>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</si>
  <si>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</si>
  <si>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</si>
  <si>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</si>
  <si>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</si>
  <si>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</si>
  <si>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</si>
  <si>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</si>
  <si>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</si>
  <si>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</si>
  <si>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</si>
  <si>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</si>
  <si>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</si>
  <si>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</si>
  <si>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101800</t>
  </si>
  <si>
    <t>101801</t>
  </si>
  <si>
    <t>101806</t>
  </si>
  <si>
    <t>101807</t>
  </si>
  <si>
    <t>101808</t>
  </si>
  <si>
    <t>101809</t>
  </si>
  <si>
    <t>102139</t>
  </si>
  <si>
    <t>102141</t>
  </si>
  <si>
    <t>102142</t>
  </si>
  <si>
    <t>102457</t>
  </si>
  <si>
    <t>94263</t>
  </si>
  <si>
    <t>94264</t>
  </si>
  <si>
    <t>94265</t>
  </si>
  <si>
    <t>94266</t>
  </si>
  <si>
    <t>94267</t>
  </si>
  <si>
    <t>94268</t>
  </si>
  <si>
    <t>94269</t>
  </si>
  <si>
    <t>94270</t>
  </si>
  <si>
    <t>94271</t>
  </si>
  <si>
    <t>94272</t>
  </si>
  <si>
    <t>94273</t>
  </si>
  <si>
    <t>94274</t>
  </si>
  <si>
    <t>94275</t>
  </si>
  <si>
    <t>94276</t>
  </si>
  <si>
    <t>94277</t>
  </si>
  <si>
    <t>94278</t>
  </si>
  <si>
    <t>94279</t>
  </si>
  <si>
    <t>94280</t>
  </si>
  <si>
    <t>94281</t>
  </si>
  <si>
    <t>94282</t>
  </si>
  <si>
    <t>94283</t>
  </si>
  <si>
    <t>94284</t>
  </si>
  <si>
    <t>94285</t>
  </si>
  <si>
    <t>94286</t>
  </si>
  <si>
    <t>94287</t>
  </si>
  <si>
    <t>94288</t>
  </si>
  <si>
    <t>94289</t>
  </si>
  <si>
    <t>94290</t>
  </si>
  <si>
    <t>94291</t>
  </si>
  <si>
    <t>94292</t>
  </si>
  <si>
    <t>94293</t>
  </si>
  <si>
    <t>94294</t>
  </si>
  <si>
    <t>102727</t>
  </si>
  <si>
    <t>102728</t>
  </si>
  <si>
    <t>102729</t>
  </si>
  <si>
    <t>102730</t>
  </si>
  <si>
    <t>102731</t>
  </si>
  <si>
    <t>102732</t>
  </si>
  <si>
    <t>102733</t>
  </si>
  <si>
    <t>102734</t>
  </si>
  <si>
    <t>102735</t>
  </si>
  <si>
    <t>102736</t>
  </si>
  <si>
    <t>102737</t>
  </si>
  <si>
    <t>102738</t>
  </si>
  <si>
    <t>102739</t>
  </si>
  <si>
    <t>102740</t>
  </si>
  <si>
    <t>102741</t>
  </si>
  <si>
    <t>102742</t>
  </si>
  <si>
    <t>102743</t>
  </si>
  <si>
    <t>102744</t>
  </si>
  <si>
    <t>102745</t>
  </si>
  <si>
    <t>102746</t>
  </si>
  <si>
    <t>102747</t>
  </si>
  <si>
    <t>102748</t>
  </si>
  <si>
    <t>102749</t>
  </si>
  <si>
    <t>102750</t>
  </si>
  <si>
    <t>102751</t>
  </si>
  <si>
    <t>102752</t>
  </si>
  <si>
    <t>102753</t>
  </si>
  <si>
    <t>102754</t>
  </si>
  <si>
    <t>102755</t>
  </si>
  <si>
    <t>102756</t>
  </si>
  <si>
    <t>102757</t>
  </si>
  <si>
    <t>102758</t>
  </si>
  <si>
    <t>102759</t>
  </si>
  <si>
    <t>102760</t>
  </si>
  <si>
    <t>102761</t>
  </si>
  <si>
    <t>102762</t>
  </si>
  <si>
    <t>102763</t>
  </si>
  <si>
    <t>102764</t>
  </si>
  <si>
    <t>102765</t>
  </si>
  <si>
    <t>102766</t>
  </si>
  <si>
    <t>102767</t>
  </si>
  <si>
    <t>102768</t>
  </si>
  <si>
    <t>102769</t>
  </si>
  <si>
    <t>102770</t>
  </si>
  <si>
    <t>102771</t>
  </si>
  <si>
    <t>102772</t>
  </si>
  <si>
    <t>102773</t>
  </si>
  <si>
    <t>102774</t>
  </si>
  <si>
    <t>102775</t>
  </si>
  <si>
    <t>102776</t>
  </si>
  <si>
    <t>102777</t>
  </si>
  <si>
    <t>102778</t>
  </si>
  <si>
    <t>102779</t>
  </si>
  <si>
    <t>102780</t>
  </si>
  <si>
    <t>102781</t>
  </si>
  <si>
    <t>102782</t>
  </si>
  <si>
    <t>102783</t>
  </si>
  <si>
    <t>102784</t>
  </si>
  <si>
    <t>102785</t>
  </si>
  <si>
    <t>102786</t>
  </si>
  <si>
    <t>102787</t>
  </si>
  <si>
    <t>102788</t>
  </si>
  <si>
    <t>102789</t>
  </si>
  <si>
    <t>102790</t>
  </si>
  <si>
    <t>102791</t>
  </si>
  <si>
    <t>102792</t>
  </si>
  <si>
    <t>102793</t>
  </si>
  <si>
    <t>102794</t>
  </si>
  <si>
    <t>102795</t>
  </si>
  <si>
    <t>102796</t>
  </si>
  <si>
    <t>102797</t>
  </si>
  <si>
    <t>102798</t>
  </si>
  <si>
    <t>102799</t>
  </si>
  <si>
    <t>102800</t>
  </si>
  <si>
    <t>102801</t>
  </si>
  <si>
    <t>102802</t>
  </si>
  <si>
    <t>101570</t>
  </si>
  <si>
    <t>101571</t>
  </si>
  <si>
    <t>101572</t>
  </si>
  <si>
    <t>101573</t>
  </si>
  <si>
    <t>101574</t>
  </si>
  <si>
    <t>101575</t>
  </si>
  <si>
    <t>101576</t>
  </si>
  <si>
    <t>101577</t>
  </si>
  <si>
    <t>101578</t>
  </si>
  <si>
    <t>101579</t>
  </si>
  <si>
    <t>101580</t>
  </si>
  <si>
    <t>101581</t>
  </si>
  <si>
    <t>101582</t>
  </si>
  <si>
    <t>101583</t>
  </si>
  <si>
    <t>101584</t>
  </si>
  <si>
    <t>101585</t>
  </si>
  <si>
    <t>101586</t>
  </si>
  <si>
    <t>101587</t>
  </si>
  <si>
    <t>101588</t>
  </si>
  <si>
    <t>101589</t>
  </si>
  <si>
    <t>101590</t>
  </si>
  <si>
    <t>101591</t>
  </si>
  <si>
    <t>101592</t>
  </si>
  <si>
    <t>101593</t>
  </si>
  <si>
    <t>101600</t>
  </si>
  <si>
    <t>101601</t>
  </si>
  <si>
    <t>101602</t>
  </si>
  <si>
    <t>101603</t>
  </si>
  <si>
    <t>101604</t>
  </si>
  <si>
    <t>101605</t>
  </si>
  <si>
    <t>90788</t>
  </si>
  <si>
    <t>90789</t>
  </si>
  <si>
    <t>90790</t>
  </si>
  <si>
    <t>90791</t>
  </si>
  <si>
    <t>90793</t>
  </si>
  <si>
    <t>90794</t>
  </si>
  <si>
    <t>90795</t>
  </si>
  <si>
    <t>90796</t>
  </si>
  <si>
    <t>90797</t>
  </si>
  <si>
    <t>90798</t>
  </si>
  <si>
    <t>90799</t>
  </si>
  <si>
    <t>90801</t>
  </si>
  <si>
    <t>90806</t>
  </si>
  <si>
    <t>90820</t>
  </si>
  <si>
    <t>90821</t>
  </si>
  <si>
    <t>90822</t>
  </si>
  <si>
    <t>90823</t>
  </si>
  <si>
    <t>90824</t>
  </si>
  <si>
    <t>90825</t>
  </si>
  <si>
    <t>90830</t>
  </si>
  <si>
    <t>90831</t>
  </si>
  <si>
    <t>90841</t>
  </si>
  <si>
    <t>90842</t>
  </si>
  <si>
    <t>90843</t>
  </si>
  <si>
    <t>90844</t>
  </si>
  <si>
    <t>90845</t>
  </si>
  <si>
    <t>90846</t>
  </si>
  <si>
    <t>90847</t>
  </si>
  <si>
    <t>90848</t>
  </si>
  <si>
    <t>90849</t>
  </si>
  <si>
    <t>90850</t>
  </si>
  <si>
    <t>90851</t>
  </si>
  <si>
    <t>90852</t>
  </si>
  <si>
    <t>91009</t>
  </si>
  <si>
    <t>91010</t>
  </si>
  <si>
    <t>91011</t>
  </si>
  <si>
    <t>91012</t>
  </si>
  <si>
    <t>91013</t>
  </si>
  <si>
    <t>91014</t>
  </si>
  <si>
    <t>91015</t>
  </si>
  <si>
    <t>91016</t>
  </si>
  <si>
    <t>91287</t>
  </si>
  <si>
    <t>91292</t>
  </si>
  <si>
    <t>91295</t>
  </si>
  <si>
    <t>91296</t>
  </si>
  <si>
    <t>91297</t>
  </si>
  <si>
    <t>91298</t>
  </si>
  <si>
    <t>91299</t>
  </si>
  <si>
    <t>91304</t>
  </si>
  <si>
    <t>91305</t>
  </si>
  <si>
    <t>91306</t>
  </si>
  <si>
    <t>91307</t>
  </si>
  <si>
    <t>91312</t>
  </si>
  <si>
    <t>91313</t>
  </si>
  <si>
    <t>91314</t>
  </si>
  <si>
    <t>91315</t>
  </si>
  <si>
    <t>91316</t>
  </si>
  <si>
    <t>91317</t>
  </si>
  <si>
    <t>91318</t>
  </si>
  <si>
    <t>91319</t>
  </si>
  <si>
    <t>91320</t>
  </si>
  <si>
    <t>91321</t>
  </si>
  <si>
    <t>91322</t>
  </si>
  <si>
    <t>91323</t>
  </si>
  <si>
    <t>91324</t>
  </si>
  <si>
    <t>91325</t>
  </si>
  <si>
    <t>91326</t>
  </si>
  <si>
    <t>91327</t>
  </si>
  <si>
    <t>91328</t>
  </si>
  <si>
    <t>91329</t>
  </si>
  <si>
    <t>91330</t>
  </si>
  <si>
    <t>91331</t>
  </si>
  <si>
    <t>91332</t>
  </si>
  <si>
    <t>91333</t>
  </si>
  <si>
    <t>91334</t>
  </si>
  <si>
    <t>91335</t>
  </si>
  <si>
    <t>91336</t>
  </si>
  <si>
    <t>91337</t>
  </si>
  <si>
    <t>100659</t>
  </si>
  <si>
    <t>100660</t>
  </si>
  <si>
    <t>100675</t>
  </si>
  <si>
    <t>100676</t>
  </si>
  <si>
    <t>100678</t>
  </si>
  <si>
    <t>100679</t>
  </si>
  <si>
    <t>100680</t>
  </si>
  <si>
    <t>100681</t>
  </si>
  <si>
    <t>100682</t>
  </si>
  <si>
    <t>100683</t>
  </si>
  <si>
    <t>100684</t>
  </si>
  <si>
    <t>100685</t>
  </si>
  <si>
    <t>100686</t>
  </si>
  <si>
    <t>100687</t>
  </si>
  <si>
    <t>100688</t>
  </si>
  <si>
    <t>100689</t>
  </si>
  <si>
    <t>100690</t>
  </si>
  <si>
    <t>100691</t>
  </si>
  <si>
    <t>100692</t>
  </si>
  <si>
    <t>100693</t>
  </si>
  <si>
    <t>100694</t>
  </si>
  <si>
    <t>100695</t>
  </si>
  <si>
    <t>100696</t>
  </si>
  <si>
    <t>100697</t>
  </si>
  <si>
    <t>100698</t>
  </si>
  <si>
    <t>100699</t>
  </si>
  <si>
    <t>100700</t>
  </si>
  <si>
    <t>100712</t>
  </si>
  <si>
    <t>100665</t>
  </si>
  <si>
    <t>100666</t>
  </si>
  <si>
    <t>100667</t>
  </si>
  <si>
    <t>100668</t>
  </si>
  <si>
    <t>100669</t>
  </si>
  <si>
    <t>100670</t>
  </si>
  <si>
    <t>100671</t>
  </si>
  <si>
    <t>100672</t>
  </si>
  <si>
    <t>100701</t>
  </si>
  <si>
    <t>94559</t>
  </si>
  <si>
    <t>94562</t>
  </si>
  <si>
    <t>94587</t>
  </si>
  <si>
    <t>94588</t>
  </si>
  <si>
    <t>99837</t>
  </si>
  <si>
    <t>99839</t>
  </si>
  <si>
    <t>99841</t>
  </si>
  <si>
    <t>99855</t>
  </si>
  <si>
    <t>99857</t>
  </si>
  <si>
    <t>99861</t>
  </si>
  <si>
    <t>99862</t>
  </si>
  <si>
    <t>90838</t>
  </si>
  <si>
    <t>91338</t>
  </si>
  <si>
    <t>91341</t>
  </si>
  <si>
    <t>94805</t>
  </si>
  <si>
    <t>94806</t>
  </si>
  <si>
    <t>94807</t>
  </si>
  <si>
    <t>100702</t>
  </si>
  <si>
    <t>102188</t>
  </si>
  <si>
    <t>102189</t>
  </si>
  <si>
    <t>100703</t>
  </si>
  <si>
    <t>100704</t>
  </si>
  <si>
    <t>100705</t>
  </si>
  <si>
    <t>100706</t>
  </si>
  <si>
    <t>100707</t>
  </si>
  <si>
    <t>100708</t>
  </si>
  <si>
    <t>100709</t>
  </si>
  <si>
    <t>100710</t>
  </si>
  <si>
    <t>102151</t>
  </si>
  <si>
    <t>102152</t>
  </si>
  <si>
    <t>102153</t>
  </si>
  <si>
    <t>102154</t>
  </si>
  <si>
    <t>102155</t>
  </si>
  <si>
    <t>102156</t>
  </si>
  <si>
    <t>102157</t>
  </si>
  <si>
    <t>102158</t>
  </si>
  <si>
    <t>102159</t>
  </si>
  <si>
    <t>102160</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</si>
  <si>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</si>
  <si>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</si>
  <si>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</si>
  <si>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</si>
  <si>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</si>
  <si>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</si>
  <si>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</si>
  <si>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</si>
  <si>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</si>
  <si>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</si>
  <si>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</si>
  <si>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</si>
  <si>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</si>
  <si>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</si>
  <si>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</si>
  <si>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</si>
  <si>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</si>
  <si>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</si>
  <si>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</si>
  <si>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102183</t>
  </si>
  <si>
    <t>102184</t>
  </si>
  <si>
    <t>102185</t>
  </si>
  <si>
    <t>102190</t>
  </si>
  <si>
    <t>102191</t>
  </si>
  <si>
    <t>102192</t>
  </si>
  <si>
    <t>94569</t>
  </si>
  <si>
    <t>94570</t>
  </si>
  <si>
    <t>94572</t>
  </si>
  <si>
    <t>94573</t>
  </si>
  <si>
    <t>94580</t>
  </si>
  <si>
    <t>94589</t>
  </si>
  <si>
    <t>94590</t>
  </si>
  <si>
    <t>100674</t>
  </si>
  <si>
    <t>101096</t>
  </si>
  <si>
    <t>101097</t>
  </si>
  <si>
    <t>101098</t>
  </si>
  <si>
    <t>101099</t>
  </si>
  <si>
    <t>101100</t>
  </si>
  <si>
    <t>101101</t>
  </si>
  <si>
    <t>101102</t>
  </si>
  <si>
    <t>101103</t>
  </si>
  <si>
    <t>101104</t>
  </si>
  <si>
    <t>101105</t>
  </si>
  <si>
    <t>101106</t>
  </si>
  <si>
    <t>101107</t>
  </si>
  <si>
    <t>101108</t>
  </si>
  <si>
    <t>101109</t>
  </si>
  <si>
    <t>101110</t>
  </si>
  <si>
    <t>101111</t>
  </si>
  <si>
    <t>101112</t>
  </si>
  <si>
    <t>101113</t>
  </si>
  <si>
    <t>95601</t>
  </si>
  <si>
    <t>95602</t>
  </si>
  <si>
    <t>95603</t>
  </si>
  <si>
    <t>95604</t>
  </si>
  <si>
    <t>95605</t>
  </si>
  <si>
    <t>95607</t>
  </si>
  <si>
    <t>95608</t>
  </si>
  <si>
    <t>95609</t>
  </si>
  <si>
    <t>100651</t>
  </si>
  <si>
    <t>100652</t>
  </si>
  <si>
    <t>100653</t>
  </si>
  <si>
    <t>100654</t>
  </si>
  <si>
    <t>100655</t>
  </si>
  <si>
    <t>100656</t>
  </si>
  <si>
    <t>100657</t>
  </si>
  <si>
    <t>100658</t>
  </si>
  <si>
    <t>100889</t>
  </si>
  <si>
    <t>100890</t>
  </si>
  <si>
    <t>100892</t>
  </si>
  <si>
    <t>100893</t>
  </si>
  <si>
    <t>100894</t>
  </si>
  <si>
    <t>100896</t>
  </si>
  <si>
    <t>100897</t>
  </si>
  <si>
    <t>100898</t>
  </si>
  <si>
    <t>100899</t>
  </si>
  <si>
    <t>100900</t>
  </si>
  <si>
    <t>101173</t>
  </si>
  <si>
    <t>101174</t>
  </si>
  <si>
    <t>101175</t>
  </si>
  <si>
    <t>101176</t>
  </si>
  <si>
    <t>102521</t>
  </si>
  <si>
    <t>102522</t>
  </si>
  <si>
    <t>102523</t>
  </si>
  <si>
    <t>95240</t>
  </si>
  <si>
    <t>95241</t>
  </si>
  <si>
    <t>96616</t>
  </si>
  <si>
    <t>96617</t>
  </si>
  <si>
    <t>96619</t>
  </si>
  <si>
    <t>96620</t>
  </si>
  <si>
    <t>96621</t>
  </si>
  <si>
    <t>96622</t>
  </si>
  <si>
    <t>96623</t>
  </si>
  <si>
    <t>96624</t>
  </si>
  <si>
    <t>97082</t>
  </si>
  <si>
    <t>97083</t>
  </si>
  <si>
    <t>97084</t>
  </si>
  <si>
    <t>97086</t>
  </si>
  <si>
    <t>97087</t>
  </si>
  <si>
    <t>97088</t>
  </si>
  <si>
    <t>97089</t>
  </si>
  <si>
    <t>97090</t>
  </si>
  <si>
    <t>97091</t>
  </si>
  <si>
    <t>97092</t>
  </si>
  <si>
    <t>97093</t>
  </si>
  <si>
    <t>97096</t>
  </si>
  <si>
    <t>97097</t>
  </si>
  <si>
    <t>97101</t>
  </si>
  <si>
    <t>97102</t>
  </si>
  <si>
    <t>97103</t>
  </si>
  <si>
    <t>100322</t>
  </si>
  <si>
    <t>100323</t>
  </si>
  <si>
    <t>100324</t>
  </si>
  <si>
    <t>103072</t>
  </si>
  <si>
    <t>103073</t>
  </si>
  <si>
    <t>103074</t>
  </si>
  <si>
    <t>103075</t>
  </si>
  <si>
    <t>103076</t>
  </si>
  <si>
    <t>103077</t>
  </si>
  <si>
    <t>103078</t>
  </si>
  <si>
    <t>103079</t>
  </si>
  <si>
    <t>103080</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</si>
  <si>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</si>
  <si>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</si>
  <si>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</si>
  <si>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</si>
  <si>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</si>
  <si>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</si>
  <si>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</si>
  <si>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</si>
  <si>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</si>
  <si>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</si>
  <si>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</si>
  <si>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</si>
  <si>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</si>
  <si>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</si>
  <si>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</si>
  <si>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</si>
  <si>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</si>
  <si>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</si>
  <si>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</si>
  <si>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</si>
  <si>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</si>
  <si>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</si>
  <si>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</si>
  <si>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</si>
  <si>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</si>
  <si>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</si>
  <si>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</si>
  <si>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</si>
  <si>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</si>
  <si>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</si>
  <si>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</si>
  <si>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</si>
  <si>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</si>
  <si>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</si>
  <si>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</si>
  <si>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</si>
  <si>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</si>
  <si>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</si>
  <si>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</si>
  <si>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</si>
  <si>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</si>
  <si>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</si>
  <si>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</si>
  <si>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</si>
  <si>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</si>
  <si>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</si>
  <si>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</si>
  <si>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</si>
  <si>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</si>
  <si>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</si>
  <si>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</si>
  <si>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</si>
  <si>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</si>
  <si>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</si>
  <si>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</si>
  <si>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</si>
  <si>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</si>
  <si>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</si>
  <si>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</si>
  <si>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</si>
  <si>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</si>
  <si>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</si>
  <si>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</si>
  <si>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</si>
  <si>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</si>
  <si>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</si>
  <si>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</si>
  <si>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</si>
  <si>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</si>
  <si>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</si>
  <si>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</si>
  <si>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</si>
  <si>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</si>
  <si>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</si>
  <si>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</si>
  <si>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</si>
  <si>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</si>
  <si>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</si>
  <si>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</si>
  <si>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</si>
  <si>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</si>
  <si>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</si>
  <si>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</si>
  <si>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</si>
  <si>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</si>
  <si>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</si>
  <si>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</si>
  <si>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</si>
  <si>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</si>
  <si>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</si>
  <si>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</si>
  <si>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</si>
  <si>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</si>
  <si>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92538</t>
  </si>
  <si>
    <t>96252</t>
  </si>
  <si>
    <t>96257</t>
  </si>
  <si>
    <t>96258</t>
  </si>
  <si>
    <t>96259</t>
  </si>
  <si>
    <t>96529</t>
  </si>
  <si>
    <t>96530</t>
  </si>
  <si>
    <t>96531</t>
  </si>
  <si>
    <t>96532</t>
  </si>
  <si>
    <t>96533</t>
  </si>
  <si>
    <t>96534</t>
  </si>
  <si>
    <t>96535</t>
  </si>
  <si>
    <t>96536</t>
  </si>
  <si>
    <t>96537</t>
  </si>
  <si>
    <t>96538</t>
  </si>
  <si>
    <t>96539</t>
  </si>
  <si>
    <t>96540</t>
  </si>
  <si>
    <t>96541</t>
  </si>
  <si>
    <t>96542</t>
  </si>
  <si>
    <t>96543</t>
  </si>
  <si>
    <t>97747</t>
  </si>
  <si>
    <t>101791</t>
  </si>
  <si>
    <t>101792</t>
  </si>
  <si>
    <t>101793</t>
  </si>
  <si>
    <t>101969</t>
  </si>
  <si>
    <t>101971</t>
  </si>
  <si>
    <t>101973</t>
  </si>
  <si>
    <t>101974</t>
  </si>
  <si>
    <t>101975</t>
  </si>
  <si>
    <t>101977</t>
  </si>
  <si>
    <t>101980</t>
  </si>
  <si>
    <t>101981</t>
  </si>
  <si>
    <t>101982</t>
  </si>
  <si>
    <t>101983</t>
  </si>
  <si>
    <t>101985</t>
  </si>
  <si>
    <t>101986</t>
  </si>
  <si>
    <t>101987</t>
  </si>
  <si>
    <t>101988</t>
  </si>
  <si>
    <t>101989</t>
  </si>
  <si>
    <t>101990</t>
  </si>
  <si>
    <t>101991</t>
  </si>
  <si>
    <t>101992</t>
  </si>
  <si>
    <t>101993</t>
  </si>
  <si>
    <t>101994</t>
  </si>
  <si>
    <t>101995</t>
  </si>
  <si>
    <t>101996</t>
  </si>
  <si>
    <t>101997</t>
  </si>
  <si>
    <t>101998</t>
  </si>
  <si>
    <t>101999</t>
  </si>
  <si>
    <t>102000</t>
  </si>
  <si>
    <t>102001</t>
  </si>
  <si>
    <t>102002</t>
  </si>
  <si>
    <t>102003</t>
  </si>
  <si>
    <t>102004</t>
  </si>
  <si>
    <t>102005</t>
  </si>
  <si>
    <t>102006</t>
  </si>
  <si>
    <t>102007</t>
  </si>
  <si>
    <t>102008</t>
  </si>
  <si>
    <t>102009</t>
  </si>
  <si>
    <t>102010</t>
  </si>
  <si>
    <t>102011</t>
  </si>
  <si>
    <t>102012</t>
  </si>
  <si>
    <t>102013</t>
  </si>
  <si>
    <t>102014</t>
  </si>
  <si>
    <t>102015</t>
  </si>
  <si>
    <t>102016</t>
  </si>
  <si>
    <t>102017</t>
  </si>
  <si>
    <t>102036</t>
  </si>
  <si>
    <t>102037</t>
  </si>
  <si>
    <t>102038</t>
  </si>
  <si>
    <t>102039</t>
  </si>
  <si>
    <t>102040</t>
  </si>
  <si>
    <t>102041</t>
  </si>
  <si>
    <t>102042</t>
  </si>
  <si>
    <t>102043</t>
  </si>
  <si>
    <t>102044</t>
  </si>
  <si>
    <t>102045</t>
  </si>
  <si>
    <t>102046</t>
  </si>
  <si>
    <t>102047</t>
  </si>
  <si>
    <t>102048</t>
  </si>
  <si>
    <t>102049</t>
  </si>
  <si>
    <t>102050</t>
  </si>
  <si>
    <t>102051</t>
  </si>
  <si>
    <t>102052</t>
  </si>
  <si>
    <t>102059</t>
  </si>
  <si>
    <t>102060</t>
  </si>
  <si>
    <t>102061</t>
  </si>
  <si>
    <t>102062</t>
  </si>
  <si>
    <t>102063</t>
  </si>
  <si>
    <t>102064</t>
  </si>
  <si>
    <t>102065</t>
  </si>
  <si>
    <t>102066</t>
  </si>
  <si>
    <t>102067</t>
  </si>
  <si>
    <t>102068</t>
  </si>
  <si>
    <t>102069</t>
  </si>
  <si>
    <t>102070</t>
  </si>
  <si>
    <t>102071</t>
  </si>
  <si>
    <t>102072</t>
  </si>
  <si>
    <t>102073</t>
  </si>
  <si>
    <t>102074</t>
  </si>
  <si>
    <t>102075</t>
  </si>
  <si>
    <t>102076</t>
  </si>
  <si>
    <t>102077</t>
  </si>
  <si>
    <t>102078</t>
  </si>
  <si>
    <t>102079</t>
  </si>
  <si>
    <t>102080</t>
  </si>
  <si>
    <t>102086</t>
  </si>
  <si>
    <t>102087</t>
  </si>
  <si>
    <t>102088</t>
  </si>
  <si>
    <t>102089</t>
  </si>
  <si>
    <t>102090</t>
  </si>
  <si>
    <t>102091</t>
  </si>
  <si>
    <t>89996</t>
  </si>
  <si>
    <t>89997</t>
  </si>
  <si>
    <t>89998</t>
  </si>
  <si>
    <t>89999</t>
  </si>
  <si>
    <t>90000</t>
  </si>
  <si>
    <t>91593</t>
  </si>
  <si>
    <t>91594</t>
  </si>
  <si>
    <t>91595</t>
  </si>
  <si>
    <t>91596</t>
  </si>
  <si>
    <t>91597</t>
  </si>
  <si>
    <t>91598</t>
  </si>
  <si>
    <t>91599</t>
  </si>
  <si>
    <t>91600</t>
  </si>
  <si>
    <t>91601</t>
  </si>
  <si>
    <t>91602</t>
  </si>
  <si>
    <t>91603</t>
  </si>
  <si>
    <t>92759</t>
  </si>
  <si>
    <t>92760</t>
  </si>
  <si>
    <t>92761</t>
  </si>
  <si>
    <t>92762</t>
  </si>
  <si>
    <t>92763</t>
  </si>
  <si>
    <t>92764</t>
  </si>
  <si>
    <t>92765</t>
  </si>
  <si>
    <t>92766</t>
  </si>
  <si>
    <t>92767</t>
  </si>
  <si>
    <t>92768</t>
  </si>
  <si>
    <t>92769</t>
  </si>
  <si>
    <t>92770</t>
  </si>
  <si>
    <t>92771</t>
  </si>
  <si>
    <t>92772</t>
  </si>
  <si>
    <t>92773</t>
  </si>
  <si>
    <t>92774</t>
  </si>
  <si>
    <t>92798</t>
  </si>
  <si>
    <t>92799</t>
  </si>
  <si>
    <t>92800</t>
  </si>
  <si>
    <t>92801</t>
  </si>
  <si>
    <t>92802</t>
  </si>
  <si>
    <t>92803</t>
  </si>
  <si>
    <t>92804</t>
  </si>
  <si>
    <t>92805</t>
  </si>
  <si>
    <t>92806</t>
  </si>
  <si>
    <t>92875</t>
  </si>
  <si>
    <t>92876</t>
  </si>
  <si>
    <t>92877</t>
  </si>
  <si>
    <t>92878</t>
  </si>
  <si>
    <t>92879</t>
  </si>
  <si>
    <t>92880</t>
  </si>
  <si>
    <t>92881</t>
  </si>
  <si>
    <t>92882</t>
  </si>
  <si>
    <t>92883</t>
  </si>
  <si>
    <t>92884</t>
  </si>
  <si>
    <t>92885</t>
  </si>
  <si>
    <t>92886</t>
  </si>
  <si>
    <t>92887</t>
  </si>
  <si>
    <t>92888</t>
  </si>
  <si>
    <t>92915</t>
  </si>
  <si>
    <t>92916</t>
  </si>
  <si>
    <t>92917</t>
  </si>
  <si>
    <t>92919</t>
  </si>
  <si>
    <t>92921</t>
  </si>
  <si>
    <t>92922</t>
  </si>
  <si>
    <t>92923</t>
  </si>
  <si>
    <t>92924</t>
  </si>
  <si>
    <t>95448</t>
  </si>
  <si>
    <t>95576</t>
  </si>
  <si>
    <t>95577</t>
  </si>
  <si>
    <t>95578</t>
  </si>
  <si>
    <t>95579</t>
  </si>
  <si>
    <t>95580</t>
  </si>
  <si>
    <t>95581</t>
  </si>
  <si>
    <t>95582</t>
  </si>
  <si>
    <t>95583</t>
  </si>
  <si>
    <t>95584</t>
  </si>
  <si>
    <t>95592</t>
  </si>
  <si>
    <t>95593</t>
  </si>
  <si>
    <t>95943</t>
  </si>
  <si>
    <t>95944</t>
  </si>
  <si>
    <t>95945</t>
  </si>
  <si>
    <t>95946</t>
  </si>
  <si>
    <t>95947</t>
  </si>
  <si>
    <t>95948</t>
  </si>
  <si>
    <t>96544</t>
  </si>
  <si>
    <t>96545</t>
  </si>
  <si>
    <t>96546</t>
  </si>
  <si>
    <t>96547</t>
  </si>
  <si>
    <t>96548</t>
  </si>
  <si>
    <t>96549</t>
  </si>
  <si>
    <t>96550</t>
  </si>
  <si>
    <t>100064</t>
  </si>
  <si>
    <t>100066</t>
  </si>
  <si>
    <t>100067</t>
  </si>
  <si>
    <t>100068</t>
  </si>
  <si>
    <t>102920</t>
  </si>
  <si>
    <t>102921</t>
  </si>
  <si>
    <t>102922</t>
  </si>
  <si>
    <t>102923</t>
  </si>
  <si>
    <t>103088</t>
  </si>
  <si>
    <t>89993</t>
  </si>
  <si>
    <t>89994</t>
  </si>
  <si>
    <t>89995</t>
  </si>
  <si>
    <t>90278</t>
  </si>
  <si>
    <t>90279</t>
  </si>
  <si>
    <t>90280</t>
  </si>
  <si>
    <t>90281</t>
  </si>
  <si>
    <t>90282</t>
  </si>
  <si>
    <t>90283</t>
  </si>
  <si>
    <t>90284</t>
  </si>
  <si>
    <t>90285</t>
  </si>
  <si>
    <t>94962</t>
  </si>
  <si>
    <t>94963</t>
  </si>
  <si>
    <t>94964</t>
  </si>
  <si>
    <t>94965</t>
  </si>
  <si>
    <t>94966</t>
  </si>
  <si>
    <t>94967</t>
  </si>
  <si>
    <t>94968</t>
  </si>
  <si>
    <t>94969</t>
  </si>
  <si>
    <t>94970</t>
  </si>
  <si>
    <t>94971</t>
  </si>
  <si>
    <t>94972</t>
  </si>
  <si>
    <t>94973</t>
  </si>
  <si>
    <t>94974</t>
  </si>
  <si>
    <t>94975</t>
  </si>
  <si>
    <t>96555</t>
  </si>
  <si>
    <t>96556</t>
  </si>
  <si>
    <t>96557</t>
  </si>
  <si>
    <t>96558</t>
  </si>
  <si>
    <t>99235</t>
  </si>
  <si>
    <t>99431</t>
  </si>
  <si>
    <t>99432</t>
  </si>
  <si>
    <t>99433</t>
  </si>
  <si>
    <t>99434</t>
  </si>
  <si>
    <t>99435</t>
  </si>
  <si>
    <t>99436</t>
  </si>
  <si>
    <t>99437</t>
  </si>
  <si>
    <t>99438</t>
  </si>
  <si>
    <t>99439</t>
  </si>
  <si>
    <t>102473</t>
  </si>
  <si>
    <t>102474</t>
  </si>
  <si>
    <t>102475</t>
  </si>
  <si>
    <t>102476</t>
  </si>
  <si>
    <t>102477</t>
  </si>
  <si>
    <t>102478</t>
  </si>
  <si>
    <t>102479</t>
  </si>
  <si>
    <t>102480</t>
  </si>
  <si>
    <t>102481</t>
  </si>
  <si>
    <t>102482</t>
  </si>
  <si>
    <t>102483</t>
  </si>
  <si>
    <t>102484</t>
  </si>
  <si>
    <t>102485</t>
  </si>
  <si>
    <t>102486</t>
  </si>
  <si>
    <t>102487</t>
  </si>
  <si>
    <t>103183</t>
  </si>
  <si>
    <t>103184</t>
  </si>
  <si>
    <t>101963</t>
  </si>
  <si>
    <t>101964</t>
  </si>
  <si>
    <t>101165</t>
  </si>
  <si>
    <t>101166</t>
  </si>
  <si>
    <t>98575</t>
  </si>
  <si>
    <t>98576</t>
  </si>
  <si>
    <t>98577</t>
  </si>
  <si>
    <t>93182</t>
  </si>
  <si>
    <t>93183</t>
  </si>
  <si>
    <t>93184</t>
  </si>
  <si>
    <t>93185</t>
  </si>
  <si>
    <t>93186</t>
  </si>
  <si>
    <t>93187</t>
  </si>
  <si>
    <t>93188</t>
  </si>
  <si>
    <t>93189</t>
  </si>
  <si>
    <t>93190</t>
  </si>
  <si>
    <t>93191</t>
  </si>
  <si>
    <t>93192</t>
  </si>
  <si>
    <t>93193</t>
  </si>
  <si>
    <t>93194</t>
  </si>
  <si>
    <t>93195</t>
  </si>
  <si>
    <t>93196</t>
  </si>
  <si>
    <t>93197</t>
  </si>
  <si>
    <t>93198</t>
  </si>
  <si>
    <t>93199</t>
  </si>
  <si>
    <t>93200</t>
  </si>
  <si>
    <t>93201</t>
  </si>
  <si>
    <t>93202</t>
  </si>
  <si>
    <t>93203</t>
  </si>
  <si>
    <t>93204</t>
  </si>
  <si>
    <t>93205</t>
  </si>
  <si>
    <t>97733</t>
  </si>
  <si>
    <t>97734</t>
  </si>
  <si>
    <t>97735</t>
  </si>
  <si>
    <t>97736</t>
  </si>
  <si>
    <t>97737</t>
  </si>
  <si>
    <t>97738</t>
  </si>
  <si>
    <t>97739</t>
  </si>
  <si>
    <t>97740</t>
  </si>
  <si>
    <t>98615</t>
  </si>
  <si>
    <t>98616</t>
  </si>
  <si>
    <t>98617</t>
  </si>
  <si>
    <t>98618</t>
  </si>
  <si>
    <t>98619</t>
  </si>
  <si>
    <t>98620</t>
  </si>
  <si>
    <t>98621</t>
  </si>
  <si>
    <t>98622</t>
  </si>
  <si>
    <t>98623</t>
  </si>
  <si>
    <t>98624</t>
  </si>
  <si>
    <t>98625</t>
  </si>
  <si>
    <t>98626</t>
  </si>
  <si>
    <t>98655</t>
  </si>
  <si>
    <t>98656</t>
  </si>
  <si>
    <t>98657</t>
  </si>
  <si>
    <t>98658</t>
  </si>
  <si>
    <t>98659</t>
  </si>
  <si>
    <t>98746</t>
  </si>
  <si>
    <t>98749</t>
  </si>
  <si>
    <t>98750</t>
  </si>
  <si>
    <t>98751</t>
  </si>
  <si>
    <t>98752</t>
  </si>
  <si>
    <t>98753</t>
  </si>
  <si>
    <t>100763</t>
  </si>
  <si>
    <t>100764</t>
  </si>
  <si>
    <t>100765</t>
  </si>
  <si>
    <t>100766</t>
  </si>
  <si>
    <t>100767</t>
  </si>
  <si>
    <t>100768</t>
  </si>
  <si>
    <t>100769</t>
  </si>
  <si>
    <t>100770</t>
  </si>
  <si>
    <t>100771</t>
  </si>
  <si>
    <t>100772</t>
  </si>
  <si>
    <t>100773</t>
  </si>
  <si>
    <t>100774</t>
  </si>
  <si>
    <t>100775</t>
  </si>
  <si>
    <t>100776</t>
  </si>
  <si>
    <t>100777</t>
  </si>
  <si>
    <t>100778</t>
  </si>
  <si>
    <t>98560</t>
  </si>
  <si>
    <t>98561</t>
  </si>
  <si>
    <t>98562</t>
  </si>
  <si>
    <t>98555</t>
  </si>
  <si>
    <t>98556</t>
  </si>
  <si>
    <t>98558</t>
  </si>
  <si>
    <t>98559</t>
  </si>
  <si>
    <t>98546</t>
  </si>
  <si>
    <t>98547</t>
  </si>
  <si>
    <t>98553</t>
  </si>
  <si>
    <t>98554</t>
  </si>
  <si>
    <t>98557</t>
  </si>
  <si>
    <t>98563</t>
  </si>
  <si>
    <t>98564</t>
  </si>
  <si>
    <t>98565</t>
  </si>
  <si>
    <t>98566</t>
  </si>
  <si>
    <t>98567</t>
  </si>
  <si>
    <t>98568</t>
  </si>
  <si>
    <t>98569</t>
  </si>
  <si>
    <t>98570</t>
  </si>
  <si>
    <t>98571</t>
  </si>
  <si>
    <t>98572</t>
  </si>
  <si>
    <t>98573</t>
  </si>
  <si>
    <t>91831</t>
  </si>
  <si>
    <t>91833</t>
  </si>
  <si>
    <t>91834</t>
  </si>
  <si>
    <t>91835</t>
  </si>
  <si>
    <t>91836</t>
  </si>
  <si>
    <t>91837</t>
  </si>
  <si>
    <t>91839</t>
  </si>
  <si>
    <t>91840</t>
  </si>
  <si>
    <t>91841</t>
  </si>
  <si>
    <t>91842</t>
  </si>
  <si>
    <t>91843</t>
  </si>
  <si>
    <t>91844</t>
  </si>
  <si>
    <t>91845</t>
  </si>
  <si>
    <t>91846</t>
  </si>
  <si>
    <t>91847</t>
  </si>
  <si>
    <t>91849</t>
  </si>
  <si>
    <t>91850</t>
  </si>
  <si>
    <t>91851</t>
  </si>
  <si>
    <t>91852</t>
  </si>
  <si>
    <t>91853</t>
  </si>
  <si>
    <t>91854</t>
  </si>
  <si>
    <t>91855</t>
  </si>
  <si>
    <t>91856</t>
  </si>
  <si>
    <t>91857</t>
  </si>
  <si>
    <t>91859</t>
  </si>
  <si>
    <t>91860</t>
  </si>
  <si>
    <t>91861</t>
  </si>
  <si>
    <t>91862</t>
  </si>
  <si>
    <t>91863</t>
  </si>
  <si>
    <t>91864</t>
  </si>
  <si>
    <t>91865</t>
  </si>
  <si>
    <t>91866</t>
  </si>
  <si>
    <t>91867</t>
  </si>
  <si>
    <t>91868</t>
  </si>
  <si>
    <t>91869</t>
  </si>
  <si>
    <t>91870</t>
  </si>
  <si>
    <t>91871</t>
  </si>
  <si>
    <t>91872</t>
  </si>
  <si>
    <t>91873</t>
  </si>
  <si>
    <t>93008</t>
  </si>
  <si>
    <t>93009</t>
  </si>
  <si>
    <t>93010</t>
  </si>
  <si>
    <t>93011</t>
  </si>
  <si>
    <t>93012</t>
  </si>
  <si>
    <t>95726</t>
  </si>
  <si>
    <t>95727</t>
  </si>
  <si>
    <t>95728</t>
  </si>
  <si>
    <t>97667</t>
  </si>
  <si>
    <t>97668</t>
  </si>
  <si>
    <t>97669</t>
  </si>
  <si>
    <t>97670</t>
  </si>
  <si>
    <t>91874</t>
  </si>
  <si>
    <t>91875</t>
  </si>
  <si>
    <t>91876</t>
  </si>
  <si>
    <t>91877</t>
  </si>
  <si>
    <t>91878</t>
  </si>
  <si>
    <t>91879</t>
  </si>
  <si>
    <t>91880</t>
  </si>
  <si>
    <t>91881</t>
  </si>
  <si>
    <t>91882</t>
  </si>
  <si>
    <t>91884</t>
  </si>
  <si>
    <t>91885</t>
  </si>
  <si>
    <t>91886</t>
  </si>
  <si>
    <t>91887</t>
  </si>
  <si>
    <t>91889</t>
  </si>
  <si>
    <t>91890</t>
  </si>
  <si>
    <t>91892</t>
  </si>
  <si>
    <t>91893</t>
  </si>
  <si>
    <t>91895</t>
  </si>
  <si>
    <t>91896</t>
  </si>
  <si>
    <t>91898</t>
  </si>
  <si>
    <t>91899</t>
  </si>
  <si>
    <t>91901</t>
  </si>
  <si>
    <t>91902</t>
  </si>
  <si>
    <t>91904</t>
  </si>
  <si>
    <t>91905</t>
  </si>
  <si>
    <t>91907</t>
  </si>
  <si>
    <t>91908</t>
  </si>
  <si>
    <t>91910</t>
  </si>
  <si>
    <t>91911</t>
  </si>
  <si>
    <t>91913</t>
  </si>
  <si>
    <t>91914</t>
  </si>
  <si>
    <t>91916</t>
  </si>
  <si>
    <t>91917</t>
  </si>
  <si>
    <t>91919</t>
  </si>
  <si>
    <t>91920</t>
  </si>
  <si>
    <t>91922</t>
  </si>
  <si>
    <t>93013</t>
  </si>
  <si>
    <t>93014</t>
  </si>
  <si>
    <t>93015</t>
  </si>
  <si>
    <t>93016</t>
  </si>
  <si>
    <t>93017</t>
  </si>
  <si>
    <t>93018</t>
  </si>
  <si>
    <t>93020</t>
  </si>
  <si>
    <t>93022</t>
  </si>
  <si>
    <t>93024</t>
  </si>
  <si>
    <t>93026</t>
  </si>
  <si>
    <t>97559</t>
  </si>
  <si>
    <t>97562</t>
  </si>
  <si>
    <t>97564</t>
  </si>
  <si>
    <t>91924</t>
  </si>
  <si>
    <t>91925</t>
  </si>
  <si>
    <t>91926</t>
  </si>
  <si>
    <t>91927</t>
  </si>
  <si>
    <t>91928</t>
  </si>
  <si>
    <t>91929</t>
  </si>
  <si>
    <t>91930</t>
  </si>
  <si>
    <t>91931</t>
  </si>
  <si>
    <t>91932</t>
  </si>
  <si>
    <t>91933</t>
  </si>
  <si>
    <t>91934</t>
  </si>
  <si>
    <t>91935</t>
  </si>
  <si>
    <t>92979</t>
  </si>
  <si>
    <t>92980</t>
  </si>
  <si>
    <t>92981</t>
  </si>
  <si>
    <t>92982</t>
  </si>
  <si>
    <t>92984</t>
  </si>
  <si>
    <t>92986</t>
  </si>
  <si>
    <t>92988</t>
  </si>
  <si>
    <t>92990</t>
  </si>
  <si>
    <t>92992</t>
  </si>
  <si>
    <t>92994</t>
  </si>
  <si>
    <t>92996</t>
  </si>
  <si>
    <t>92998</t>
  </si>
  <si>
    <t>93000</t>
  </si>
  <si>
    <t>93002</t>
  </si>
  <si>
    <t>101884</t>
  </si>
  <si>
    <t>101885</t>
  </si>
  <si>
    <t>101886</t>
  </si>
  <si>
    <t>101887</t>
  </si>
  <si>
    <t>101888</t>
  </si>
  <si>
    <t>101889</t>
  </si>
  <si>
    <t>91936</t>
  </si>
  <si>
    <t>91937</t>
  </si>
  <si>
    <t>91939</t>
  </si>
  <si>
    <t>91940</t>
  </si>
  <si>
    <t>91941</t>
  </si>
  <si>
    <t>91942</t>
  </si>
  <si>
    <t>91943</t>
  </si>
  <si>
    <t>91944</t>
  </si>
  <si>
    <t>92865</t>
  </si>
  <si>
    <t>92866</t>
  </si>
  <si>
    <t>92867</t>
  </si>
  <si>
    <t>92868</t>
  </si>
  <si>
    <t>92869</t>
  </si>
  <si>
    <t>92870</t>
  </si>
  <si>
    <t>92871</t>
  </si>
  <si>
    <t>92872</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</si>
  <si>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</si>
  <si>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</si>
  <si>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</si>
  <si>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</si>
  <si>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</si>
  <si>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</si>
  <si>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</si>
  <si>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</si>
  <si>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</si>
  <si>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</si>
  <si>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</si>
  <si>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</si>
  <si>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</si>
  <si>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</si>
  <si>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</si>
  <si>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</si>
  <si>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</si>
  <si>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</si>
  <si>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</si>
  <si>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</si>
  <si>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</si>
  <si>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95809</t>
  </si>
  <si>
    <t>95810</t>
  </si>
  <si>
    <t>95811</t>
  </si>
  <si>
    <t>95812</t>
  </si>
  <si>
    <t>95813</t>
  </si>
  <si>
    <t>95814</t>
  </si>
  <si>
    <t>95815</t>
  </si>
  <si>
    <t>95816</t>
  </si>
  <si>
    <t>95817</t>
  </si>
  <si>
    <t>95818</t>
  </si>
  <si>
    <t>97881</t>
  </si>
  <si>
    <t>97882</t>
  </si>
  <si>
    <t>97883</t>
  </si>
  <si>
    <t>97884</t>
  </si>
  <si>
    <t>97885</t>
  </si>
  <si>
    <t>97886</t>
  </si>
  <si>
    <t>97887</t>
  </si>
  <si>
    <t>97888</t>
  </si>
  <si>
    <t>97889</t>
  </si>
  <si>
    <t>97890</t>
  </si>
  <si>
    <t>97891</t>
  </si>
  <si>
    <t>97892</t>
  </si>
  <si>
    <t>97893</t>
  </si>
  <si>
    <t>97894</t>
  </si>
  <si>
    <t>93653</t>
  </si>
  <si>
    <t>93654</t>
  </si>
  <si>
    <t>93655</t>
  </si>
  <si>
    <t>93656</t>
  </si>
  <si>
    <t>93657</t>
  </si>
  <si>
    <t>93658</t>
  </si>
  <si>
    <t>93659</t>
  </si>
  <si>
    <t>93660</t>
  </si>
  <si>
    <t>93661</t>
  </si>
  <si>
    <t>93662</t>
  </si>
  <si>
    <t>93663</t>
  </si>
  <si>
    <t>93664</t>
  </si>
  <si>
    <t>93665</t>
  </si>
  <si>
    <t>93666</t>
  </si>
  <si>
    <t>93667</t>
  </si>
  <si>
    <t>93668</t>
  </si>
  <si>
    <t>93669</t>
  </si>
  <si>
    <t>93670</t>
  </si>
  <si>
    <t>93671</t>
  </si>
  <si>
    <t>93672</t>
  </si>
  <si>
    <t>93673</t>
  </si>
  <si>
    <t>97359</t>
  </si>
  <si>
    <t>97360</t>
  </si>
  <si>
    <t>97361</t>
  </si>
  <si>
    <t>97362</t>
  </si>
  <si>
    <t>101875</t>
  </si>
  <si>
    <t>101876</t>
  </si>
  <si>
    <t>101877</t>
  </si>
  <si>
    <t>101878</t>
  </si>
  <si>
    <t>101879</t>
  </si>
  <si>
    <t>101880</t>
  </si>
  <si>
    <t>101881</t>
  </si>
  <si>
    <t>101882</t>
  </si>
  <si>
    <t>101883</t>
  </si>
  <si>
    <t>101890</t>
  </si>
  <si>
    <t>101891</t>
  </si>
  <si>
    <t>101892</t>
  </si>
  <si>
    <t>101893</t>
  </si>
  <si>
    <t>101894</t>
  </si>
  <si>
    <t>101895</t>
  </si>
  <si>
    <t>101896</t>
  </si>
  <si>
    <t>101897</t>
  </si>
  <si>
    <t>101898</t>
  </si>
  <si>
    <t>101899</t>
  </si>
  <si>
    <t>101900</t>
  </si>
  <si>
    <t>101901</t>
  </si>
  <si>
    <t>101902</t>
  </si>
  <si>
    <t>101903</t>
  </si>
  <si>
    <t>101904</t>
  </si>
  <si>
    <t>101938</t>
  </si>
  <si>
    <t>101946</t>
  </si>
  <si>
    <t>91945</t>
  </si>
  <si>
    <t>91946</t>
  </si>
  <si>
    <t>91947</t>
  </si>
  <si>
    <t>91949</t>
  </si>
  <si>
    <t>91950</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</si>
  <si>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</si>
  <si>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</si>
  <si>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</si>
  <si>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</si>
  <si>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</si>
  <si>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</si>
  <si>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</si>
  <si>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</si>
  <si>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</si>
  <si>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</si>
  <si>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</si>
  <si>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</si>
  <si>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</si>
  <si>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</si>
  <si>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</si>
  <si>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</si>
  <si>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</si>
  <si>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</si>
  <si>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</si>
  <si>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</si>
  <si>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</si>
  <si>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</si>
  <si>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</si>
  <si>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</si>
  <si>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</si>
  <si>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</si>
  <si>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</si>
  <si>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</si>
  <si>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</si>
  <si>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</si>
  <si>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</si>
  <si>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</si>
  <si>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</si>
  <si>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</si>
  <si>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</si>
  <si>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</si>
  <si>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</si>
  <si>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</si>
  <si>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</si>
  <si>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</si>
  <si>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</si>
  <si>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</si>
  <si>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</si>
  <si>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</si>
  <si>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</si>
  <si>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</si>
  <si>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</si>
  <si>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</si>
  <si>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</si>
  <si>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</si>
  <si>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</si>
  <si>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</si>
  <si>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</si>
  <si>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</si>
  <si>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</si>
  <si>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</si>
  <si>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</si>
  <si>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</si>
  <si>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</si>
  <si>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</si>
  <si>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</si>
  <si>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</si>
  <si>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</si>
  <si>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</si>
  <si>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</si>
  <si>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</si>
  <si>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</si>
  <si>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</si>
  <si>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</si>
  <si>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</si>
  <si>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</si>
  <si>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</si>
  <si>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</si>
  <si>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92024</t>
  </si>
  <si>
    <t>92025</t>
  </si>
  <si>
    <t>92026</t>
  </si>
  <si>
    <t>92027</t>
  </si>
  <si>
    <t>92028</t>
  </si>
  <si>
    <t>92029</t>
  </si>
  <si>
    <t>92030</t>
  </si>
  <si>
    <t>92031</t>
  </si>
  <si>
    <t>92032</t>
  </si>
  <si>
    <t>92033</t>
  </si>
  <si>
    <t>92034</t>
  </si>
  <si>
    <t>92035</t>
  </si>
  <si>
    <t>97583</t>
  </si>
  <si>
    <t>97584</t>
  </si>
  <si>
    <t>97585</t>
  </si>
  <si>
    <t>97586</t>
  </si>
  <si>
    <t>97587</t>
  </si>
  <si>
    <t>97589</t>
  </si>
  <si>
    <t>97590</t>
  </si>
  <si>
    <t>97591</t>
  </si>
  <si>
    <t>97593</t>
  </si>
  <si>
    <t>97594</t>
  </si>
  <si>
    <t>97595</t>
  </si>
  <si>
    <t>97596</t>
  </si>
  <si>
    <t>97597</t>
  </si>
  <si>
    <t>97598</t>
  </si>
  <si>
    <t>97599</t>
  </si>
  <si>
    <t>97609</t>
  </si>
  <si>
    <t>97610</t>
  </si>
  <si>
    <t>97611</t>
  </si>
  <si>
    <t>97612</t>
  </si>
  <si>
    <t>97613</t>
  </si>
  <si>
    <t>97614</t>
  </si>
  <si>
    <t>97615</t>
  </si>
  <si>
    <t>97616</t>
  </si>
  <si>
    <t>97617</t>
  </si>
  <si>
    <t>97618</t>
  </si>
  <si>
    <t>100902</t>
  </si>
  <si>
    <t>100903</t>
  </si>
  <si>
    <t>100904</t>
  </si>
  <si>
    <t>100905</t>
  </si>
  <si>
    <t>100906</t>
  </si>
  <si>
    <t>100919</t>
  </si>
  <si>
    <t>100920</t>
  </si>
  <si>
    <t>100921</t>
  </si>
  <si>
    <t>100922</t>
  </si>
  <si>
    <t>100923</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</si>
  <si>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</si>
  <si>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</si>
  <si>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</si>
  <si>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</si>
  <si>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</si>
  <si>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</si>
  <si>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</si>
  <si>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</si>
  <si>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</si>
  <si>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</si>
  <si>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</si>
  <si>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</si>
  <si>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</si>
  <si>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</si>
  <si>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</si>
  <si>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</si>
  <si>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</si>
  <si>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</si>
  <si>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</si>
  <si>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</si>
  <si>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</si>
  <si>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</si>
  <si>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</si>
  <si>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</si>
  <si>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</si>
  <si>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</si>
  <si>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</si>
  <si>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</si>
  <si>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</si>
  <si>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</si>
  <si>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</si>
  <si>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</si>
  <si>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</si>
  <si>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</si>
  <si>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</si>
  <si>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</si>
  <si>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</si>
  <si>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</si>
  <si>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</si>
  <si>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</si>
  <si>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</si>
  <si>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</si>
  <si>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</si>
  <si>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</si>
  <si>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</si>
  <si>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</si>
  <si>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</si>
  <si>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</si>
  <si>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</si>
  <si>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101538</t>
  </si>
  <si>
    <t>101539</t>
  </si>
  <si>
    <t>101540</t>
  </si>
  <si>
    <t>101541</t>
  </si>
  <si>
    <t>101542</t>
  </si>
  <si>
    <t>101543</t>
  </si>
  <si>
    <t>101544</t>
  </si>
  <si>
    <t>101545</t>
  </si>
  <si>
    <t>101546</t>
  </si>
  <si>
    <t>101547</t>
  </si>
  <si>
    <t>101548</t>
  </si>
  <si>
    <t>101549</t>
  </si>
  <si>
    <t>101553</t>
  </si>
  <si>
    <t>101554</t>
  </si>
  <si>
    <t>101555</t>
  </si>
  <si>
    <t>101556</t>
  </si>
  <si>
    <t>101560</t>
  </si>
  <si>
    <t>101561</t>
  </si>
  <si>
    <t>101562</t>
  </si>
  <si>
    <t>101563</t>
  </si>
  <si>
    <t>101564</t>
  </si>
  <si>
    <t>101565</t>
  </si>
  <si>
    <t>101567</t>
  </si>
  <si>
    <t>101568</t>
  </si>
  <si>
    <t>101626</t>
  </si>
  <si>
    <t>101627</t>
  </si>
  <si>
    <t>101628</t>
  </si>
  <si>
    <t>101629</t>
  </si>
  <si>
    <t>101630</t>
  </si>
  <si>
    <t>101631</t>
  </si>
  <si>
    <t>101632</t>
  </si>
  <si>
    <t>101633</t>
  </si>
  <si>
    <t>101636</t>
  </si>
  <si>
    <t>101637</t>
  </si>
  <si>
    <t>101640</t>
  </si>
  <si>
    <t>101641</t>
  </si>
  <si>
    <t>101642</t>
  </si>
  <si>
    <t>101643</t>
  </si>
  <si>
    <t>101644</t>
  </si>
  <si>
    <t>101645</t>
  </si>
  <si>
    <t>101646</t>
  </si>
  <si>
    <t>101647</t>
  </si>
  <si>
    <t>101648</t>
  </si>
  <si>
    <t>101649</t>
  </si>
  <si>
    <t>101650</t>
  </si>
  <si>
    <t>101651</t>
  </si>
  <si>
    <t>101652</t>
  </si>
  <si>
    <t>101653</t>
  </si>
  <si>
    <t>101654</t>
  </si>
  <si>
    <t>101655</t>
  </si>
  <si>
    <t>101656</t>
  </si>
  <si>
    <t>101657</t>
  </si>
  <si>
    <t>101658</t>
  </si>
  <si>
    <t>101659</t>
  </si>
  <si>
    <t>101660</t>
  </si>
  <si>
    <t>101661</t>
  </si>
  <si>
    <t>101662</t>
  </si>
  <si>
    <t>101663</t>
  </si>
  <si>
    <t>101664</t>
  </si>
  <si>
    <t>101665</t>
  </si>
  <si>
    <t>101666</t>
  </si>
  <si>
    <t>102085</t>
  </si>
  <si>
    <t>100578</t>
  </si>
  <si>
    <t>100579</t>
  </si>
  <si>
    <t>100580</t>
  </si>
  <si>
    <t>100581</t>
  </si>
  <si>
    <t>100582</t>
  </si>
  <si>
    <t>100583</t>
  </si>
  <si>
    <t>100584</t>
  </si>
  <si>
    <t>100585</t>
  </si>
  <si>
    <t>100586</t>
  </si>
  <si>
    <t>100587</t>
  </si>
  <si>
    <t>100588</t>
  </si>
  <si>
    <t>100589</t>
  </si>
  <si>
    <t>100590</t>
  </si>
  <si>
    <t>100591</t>
  </si>
  <si>
    <t>100592</t>
  </si>
  <si>
    <t>100593</t>
  </si>
  <si>
    <t>100594</t>
  </si>
  <si>
    <t>100595</t>
  </si>
  <si>
    <t>100596</t>
  </si>
  <si>
    <t>100597</t>
  </si>
  <si>
    <t>100598</t>
  </si>
  <si>
    <t>100599</t>
  </si>
  <si>
    <t>100600</t>
  </si>
  <si>
    <t>100601</t>
  </si>
  <si>
    <t>100602</t>
  </si>
  <si>
    <t>100603</t>
  </si>
  <si>
    <t>100604</t>
  </si>
  <si>
    <t>100605</t>
  </si>
  <si>
    <t>100606</t>
  </si>
  <si>
    <t>100607</t>
  </si>
  <si>
    <t>100608</t>
  </si>
  <si>
    <t>100609</t>
  </si>
  <si>
    <t>100610</t>
  </si>
  <si>
    <t>100611</t>
  </si>
  <si>
    <t>100612</t>
  </si>
  <si>
    <t>100613</t>
  </si>
  <si>
    <t>100614</t>
  </si>
  <si>
    <t>100615</t>
  </si>
  <si>
    <t>100616</t>
  </si>
  <si>
    <t>100617</t>
  </si>
  <si>
    <t>100618</t>
  </si>
  <si>
    <t>100619</t>
  </si>
  <si>
    <t>100620</t>
  </si>
  <si>
    <t>100621</t>
  </si>
  <si>
    <t>100622</t>
  </si>
  <si>
    <t>100623</t>
  </si>
  <si>
    <t>97600</t>
  </si>
  <si>
    <t>97601</t>
  </si>
  <si>
    <t>97605</t>
  </si>
  <si>
    <t>97606</t>
  </si>
  <si>
    <t>97607</t>
  </si>
  <si>
    <t>97608</t>
  </si>
  <si>
    <t>102102</t>
  </si>
  <si>
    <t>102103</t>
  </si>
  <si>
    <t>102104</t>
  </si>
  <si>
    <t>102105</t>
  </si>
  <si>
    <t>102106</t>
  </si>
  <si>
    <t>102107</t>
  </si>
  <si>
    <t>102108</t>
  </si>
  <si>
    <t>102109</t>
  </si>
  <si>
    <t>102110</t>
  </si>
  <si>
    <t>96971</t>
  </si>
  <si>
    <t>96972</t>
  </si>
  <si>
    <t>96973</t>
  </si>
  <si>
    <t>96974</t>
  </si>
  <si>
    <t>96975</t>
  </si>
  <si>
    <t>96976</t>
  </si>
  <si>
    <t>96977</t>
  </si>
  <si>
    <t>96978</t>
  </si>
  <si>
    <t>96979</t>
  </si>
  <si>
    <t>96984</t>
  </si>
  <si>
    <t>96985</t>
  </si>
  <si>
    <t>96986</t>
  </si>
  <si>
    <t>96987</t>
  </si>
  <si>
    <t>96988</t>
  </si>
  <si>
    <t>96989</t>
  </si>
  <si>
    <t>98463</t>
  </si>
  <si>
    <t>103490</t>
  </si>
  <si>
    <t>103491</t>
  </si>
  <si>
    <t>96765</t>
  </si>
  <si>
    <t>101905</t>
  </si>
  <si>
    <t>101906</t>
  </si>
  <si>
    <t>101907</t>
  </si>
  <si>
    <t>101908</t>
  </si>
  <si>
    <t>101909</t>
  </si>
  <si>
    <t>101910</t>
  </si>
  <si>
    <t>101911</t>
  </si>
  <si>
    <t>101912</t>
  </si>
  <si>
    <t>101913</t>
  </si>
  <si>
    <t>101914</t>
  </si>
  <si>
    <t>101915</t>
  </si>
  <si>
    <t>101916</t>
  </si>
  <si>
    <t>101917</t>
  </si>
  <si>
    <t>98261</t>
  </si>
  <si>
    <t>98262</t>
  </si>
  <si>
    <t>98263</t>
  </si>
  <si>
    <t>98264</t>
  </si>
  <si>
    <t>98265</t>
  </si>
  <si>
    <t>98266</t>
  </si>
  <si>
    <t>98267</t>
  </si>
  <si>
    <t>98268</t>
  </si>
  <si>
    <t>98269</t>
  </si>
  <si>
    <t>98270</t>
  </si>
  <si>
    <t>98271</t>
  </si>
  <si>
    <t>98272</t>
  </si>
  <si>
    <t>98273</t>
  </si>
  <si>
    <t>98274</t>
  </si>
  <si>
    <t>98275</t>
  </si>
  <si>
    <t>98276</t>
  </si>
  <si>
    <t>98277</t>
  </si>
  <si>
    <t>98278</t>
  </si>
  <si>
    <t>98279</t>
  </si>
  <si>
    <t>98280</t>
  </si>
  <si>
    <t>98281</t>
  </si>
  <si>
    <t>98282</t>
  </si>
  <si>
    <t>98283</t>
  </si>
  <si>
    <t>98284</t>
  </si>
  <si>
    <t>98285</t>
  </si>
  <si>
    <t>98286</t>
  </si>
  <si>
    <t>98287</t>
  </si>
  <si>
    <t>98288</t>
  </si>
  <si>
    <t>98289</t>
  </si>
  <si>
    <t>98290</t>
  </si>
  <si>
    <t>98291</t>
  </si>
  <si>
    <t>98292</t>
  </si>
  <si>
    <t>98293</t>
  </si>
  <si>
    <t>98400</t>
  </si>
  <si>
    <t>98401</t>
  </si>
  <si>
    <t>98402</t>
  </si>
  <si>
    <t>100556</t>
  </si>
  <si>
    <t>100557</t>
  </si>
  <si>
    <t>100560</t>
  </si>
  <si>
    <t>100561</t>
  </si>
  <si>
    <t>100562</t>
  </si>
  <si>
    <t>100563</t>
  </si>
  <si>
    <t>101795</t>
  </si>
  <si>
    <t>101798</t>
  </si>
  <si>
    <t>101799</t>
  </si>
  <si>
    <t>98397</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</si>
  <si>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</si>
  <si>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</si>
  <si>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</si>
  <si>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</si>
  <si>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</si>
  <si>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</si>
  <si>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</si>
  <si>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</si>
  <si>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</si>
  <si>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</si>
  <si>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</si>
  <si>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</si>
  <si>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</si>
  <si>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</si>
  <si>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</si>
  <si>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</si>
  <si>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</si>
  <si>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</si>
  <si>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</si>
  <si>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</si>
  <si>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</si>
  <si>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</si>
  <si>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</si>
  <si>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</si>
  <si>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</si>
  <si>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</si>
  <si>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</si>
  <si>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</si>
  <si>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</si>
  <si>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</si>
  <si>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</si>
  <si>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</si>
  <si>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</si>
  <si>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</si>
  <si>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</si>
  <si>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</si>
  <si>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103289</t>
  </si>
  <si>
    <t>103290</t>
  </si>
  <si>
    <t>103291</t>
  </si>
  <si>
    <t>103292</t>
  </si>
  <si>
    <t>101936</t>
  </si>
  <si>
    <t>101937</t>
  </si>
  <si>
    <t>98294</t>
  </si>
  <si>
    <t>98295</t>
  </si>
  <si>
    <t>98296</t>
  </si>
  <si>
    <t>98297</t>
  </si>
  <si>
    <t>98301</t>
  </si>
  <si>
    <t>98302</t>
  </si>
  <si>
    <t>98304</t>
  </si>
  <si>
    <t>98307</t>
  </si>
  <si>
    <t>98308</t>
  </si>
  <si>
    <t>98593</t>
  </si>
  <si>
    <t>89355</t>
  </si>
  <si>
    <t>89356</t>
  </si>
  <si>
    <t>89357</t>
  </si>
  <si>
    <t>89401</t>
  </si>
  <si>
    <t>89402</t>
  </si>
  <si>
    <t>89403</t>
  </si>
  <si>
    <t>89446</t>
  </si>
  <si>
    <t>89447</t>
  </si>
  <si>
    <t>89448</t>
  </si>
  <si>
    <t>89449</t>
  </si>
  <si>
    <t>89450</t>
  </si>
  <si>
    <t>89451</t>
  </si>
  <si>
    <t>89452</t>
  </si>
  <si>
    <t>89508</t>
  </si>
  <si>
    <t>89509</t>
  </si>
  <si>
    <t>89511</t>
  </si>
  <si>
    <t>89512</t>
  </si>
  <si>
    <t>89576</t>
  </si>
  <si>
    <t>89578</t>
  </si>
  <si>
    <t>89580</t>
  </si>
  <si>
    <t>89633</t>
  </si>
  <si>
    <t>89634</t>
  </si>
  <si>
    <t>89635</t>
  </si>
  <si>
    <t>89636</t>
  </si>
  <si>
    <t>89711</t>
  </si>
  <si>
    <t>89712</t>
  </si>
  <si>
    <t>89713</t>
  </si>
  <si>
    <t>89714</t>
  </si>
  <si>
    <t>89716</t>
  </si>
  <si>
    <t>89717</t>
  </si>
  <si>
    <t>89770</t>
  </si>
  <si>
    <t>89771</t>
  </si>
  <si>
    <t>89773</t>
  </si>
  <si>
    <t>89775</t>
  </si>
  <si>
    <t>89798</t>
  </si>
  <si>
    <t>89799</t>
  </si>
  <si>
    <t>89800</t>
  </si>
  <si>
    <t>89848</t>
  </si>
  <si>
    <t>89849</t>
  </si>
  <si>
    <t>89865</t>
  </si>
  <si>
    <t>91784</t>
  </si>
  <si>
    <t>91785</t>
  </si>
  <si>
    <t>91786</t>
  </si>
  <si>
    <t>91787</t>
  </si>
  <si>
    <t>91788</t>
  </si>
  <si>
    <t>91789</t>
  </si>
  <si>
    <t>91790</t>
  </si>
  <si>
    <t>91791</t>
  </si>
  <si>
    <t>91792</t>
  </si>
  <si>
    <t>91793</t>
  </si>
  <si>
    <t>91794</t>
  </si>
  <si>
    <t>91795</t>
  </si>
  <si>
    <t>91796</t>
  </si>
  <si>
    <t>92275</t>
  </si>
  <si>
    <t>92276</t>
  </si>
  <si>
    <t>92277</t>
  </si>
  <si>
    <t>92278</t>
  </si>
  <si>
    <t>92279</t>
  </si>
  <si>
    <t>92280</t>
  </si>
  <si>
    <t>92281</t>
  </si>
  <si>
    <t>92282</t>
  </si>
  <si>
    <t>92283</t>
  </si>
  <si>
    <t>92284</t>
  </si>
  <si>
    <t>92285</t>
  </si>
  <si>
    <t>92286</t>
  </si>
  <si>
    <t>92305</t>
  </si>
  <si>
    <t>92306</t>
  </si>
  <si>
    <t>92307</t>
  </si>
  <si>
    <t>92308</t>
  </si>
  <si>
    <t>92309</t>
  </si>
  <si>
    <t>92310</t>
  </si>
  <si>
    <t>92320</t>
  </si>
  <si>
    <t>92321</t>
  </si>
  <si>
    <t>92322</t>
  </si>
  <si>
    <t>92323</t>
  </si>
  <si>
    <t>92324</t>
  </si>
  <si>
    <t>92325</t>
  </si>
  <si>
    <t>92335</t>
  </si>
  <si>
    <t>92336</t>
  </si>
  <si>
    <t>92337</t>
  </si>
  <si>
    <t>92338</t>
  </si>
  <si>
    <t>92339</t>
  </si>
  <si>
    <t>92341</t>
  </si>
  <si>
    <t>92342</t>
  </si>
  <si>
    <t>92343</t>
  </si>
  <si>
    <t>92359</t>
  </si>
  <si>
    <t>92360</t>
  </si>
  <si>
    <t>92361</t>
  </si>
  <si>
    <t>92362</t>
  </si>
  <si>
    <t>92364</t>
  </si>
  <si>
    <t>92365</t>
  </si>
  <si>
    <t>92366</t>
  </si>
  <si>
    <t>92367</t>
  </si>
  <si>
    <t>92368</t>
  </si>
  <si>
    <t>92645</t>
  </si>
  <si>
    <t>92646</t>
  </si>
  <si>
    <t>92648</t>
  </si>
  <si>
    <t>92649</t>
  </si>
  <si>
    <t>92650</t>
  </si>
  <si>
    <t>92652</t>
  </si>
  <si>
    <t>92653</t>
  </si>
  <si>
    <t>92654</t>
  </si>
  <si>
    <t>92655</t>
  </si>
  <si>
    <t>92656</t>
  </si>
  <si>
    <t>92687</t>
  </si>
  <si>
    <t>92688</t>
  </si>
  <si>
    <t>92689</t>
  </si>
  <si>
    <t>92690</t>
  </si>
  <si>
    <t>92691</t>
  </si>
  <si>
    <t>94462</t>
  </si>
  <si>
    <t>94463</t>
  </si>
  <si>
    <t>94464</t>
  </si>
  <si>
    <t>94602</t>
  </si>
  <si>
    <t>94603</t>
  </si>
  <si>
    <t>94604</t>
  </si>
  <si>
    <t>94605</t>
  </si>
  <si>
    <t>94648</t>
  </si>
  <si>
    <t>94649</t>
  </si>
  <si>
    <t>94650</t>
  </si>
  <si>
    <t>94651</t>
  </si>
  <si>
    <t>94652</t>
  </si>
  <si>
    <t>94653</t>
  </si>
  <si>
    <t>94654</t>
  </si>
  <si>
    <t>94655</t>
  </si>
  <si>
    <t>94716</t>
  </si>
  <si>
    <t>94717</t>
  </si>
  <si>
    <t>94718</t>
  </si>
  <si>
    <t>94719</t>
  </si>
  <si>
    <t>94720</t>
  </si>
  <si>
    <t>94721</t>
  </si>
  <si>
    <t>94722</t>
  </si>
  <si>
    <t>95697</t>
  </si>
  <si>
    <t>96635</t>
  </si>
  <si>
    <t>96636</t>
  </si>
  <si>
    <t>96644</t>
  </si>
  <si>
    <t>96645</t>
  </si>
  <si>
    <t>96646</t>
  </si>
  <si>
    <t>96647</t>
  </si>
  <si>
    <t>96648</t>
  </si>
  <si>
    <t>96649</t>
  </si>
  <si>
    <t>96668</t>
  </si>
  <si>
    <t>96669</t>
  </si>
  <si>
    <t>96670</t>
  </si>
  <si>
    <t>96671</t>
  </si>
  <si>
    <t>96672</t>
  </si>
  <si>
    <t>96673</t>
  </si>
  <si>
    <t>96674</t>
  </si>
  <si>
    <t>96675</t>
  </si>
  <si>
    <t>96676</t>
  </si>
  <si>
    <t>96677</t>
  </si>
  <si>
    <t>96678</t>
  </si>
  <si>
    <t>96679</t>
  </si>
  <si>
    <t>96680</t>
  </si>
  <si>
    <t>96681</t>
  </si>
  <si>
    <t>96682</t>
  </si>
  <si>
    <t>96683</t>
  </si>
  <si>
    <t>96718</t>
  </si>
  <si>
    <t>96719</t>
  </si>
  <si>
    <t>96720</t>
  </si>
  <si>
    <t>96721</t>
  </si>
  <si>
    <t>96722</t>
  </si>
  <si>
    <t>96723</t>
  </si>
  <si>
    <t>96724</t>
  </si>
  <si>
    <t>96725</t>
  </si>
  <si>
    <t>96726</t>
  </si>
  <si>
    <t>96727</t>
  </si>
  <si>
    <t>96728</t>
  </si>
  <si>
    <t>96729</t>
  </si>
  <si>
    <t>96730</t>
  </si>
  <si>
    <t>96731</t>
  </si>
  <si>
    <t>96732</t>
  </si>
  <si>
    <t>96733</t>
  </si>
  <si>
    <t>96734</t>
  </si>
  <si>
    <t>96735</t>
  </si>
  <si>
    <t>96798</t>
  </si>
  <si>
    <t>96799</t>
  </si>
  <si>
    <t>96800</t>
  </si>
  <si>
    <t>96801</t>
  </si>
  <si>
    <t>97327</t>
  </si>
  <si>
    <t>97328</t>
  </si>
  <si>
    <t>97329</t>
  </si>
  <si>
    <t>97330</t>
  </si>
  <si>
    <t>97331</t>
  </si>
  <si>
    <t>97332</t>
  </si>
  <si>
    <t>97333</t>
  </si>
  <si>
    <t>97334</t>
  </si>
  <si>
    <t>97335</t>
  </si>
  <si>
    <t>97336</t>
  </si>
  <si>
    <t>97337</t>
  </si>
  <si>
    <t>97338</t>
  </si>
  <si>
    <t>97339</t>
  </si>
  <si>
    <t>97340</t>
  </si>
  <si>
    <t>97347</t>
  </si>
  <si>
    <t>97348</t>
  </si>
  <si>
    <t>97349</t>
  </si>
  <si>
    <t>97350</t>
  </si>
  <si>
    <t>97351</t>
  </si>
  <si>
    <t>97352</t>
  </si>
  <si>
    <t>97353</t>
  </si>
  <si>
    <t>97354</t>
  </si>
  <si>
    <t>97355</t>
  </si>
  <si>
    <t>97356</t>
  </si>
  <si>
    <t>97357</t>
  </si>
  <si>
    <t>97358</t>
  </si>
  <si>
    <t>97498</t>
  </si>
  <si>
    <t>97535</t>
  </si>
  <si>
    <t>97536</t>
  </si>
  <si>
    <t>100788</t>
  </si>
  <si>
    <t>100791</t>
  </si>
  <si>
    <t>100792</t>
  </si>
  <si>
    <t>100793</t>
  </si>
  <si>
    <t>100794</t>
  </si>
  <si>
    <t>100799</t>
  </si>
  <si>
    <t>100800</t>
  </si>
  <si>
    <t>100801</t>
  </si>
  <si>
    <t>100802</t>
  </si>
  <si>
    <t>100803</t>
  </si>
  <si>
    <t>100804</t>
  </si>
  <si>
    <t>100805</t>
  </si>
  <si>
    <t>100806</t>
  </si>
  <si>
    <t>100807</t>
  </si>
  <si>
    <t>100808</t>
  </si>
  <si>
    <t>100809</t>
  </si>
  <si>
    <t>100810</t>
  </si>
  <si>
    <t>101918</t>
  </si>
  <si>
    <t>101919</t>
  </si>
  <si>
    <t>101920</t>
  </si>
  <si>
    <t>101921</t>
  </si>
  <si>
    <t>101922</t>
  </si>
  <si>
    <t>101923</t>
  </si>
  <si>
    <t>101924</t>
  </si>
  <si>
    <t>101925</t>
  </si>
  <si>
    <t>101926</t>
  </si>
  <si>
    <t>101927</t>
  </si>
  <si>
    <t>101928</t>
  </si>
  <si>
    <t>101929</t>
  </si>
  <si>
    <t>101930</t>
  </si>
  <si>
    <t>101931</t>
  </si>
  <si>
    <t>101932</t>
  </si>
  <si>
    <t>101933</t>
  </si>
  <si>
    <t>101934</t>
  </si>
  <si>
    <t>101935</t>
  </si>
  <si>
    <t>89358</t>
  </si>
  <si>
    <t>89359</t>
  </si>
  <si>
    <t>89360</t>
  </si>
  <si>
    <t>89361</t>
  </si>
  <si>
    <t>89362</t>
  </si>
  <si>
    <t>89363</t>
  </si>
  <si>
    <t>89364</t>
  </si>
  <si>
    <t>89365</t>
  </si>
  <si>
    <t>89366</t>
  </si>
  <si>
    <t>89367</t>
  </si>
  <si>
    <t>89368</t>
  </si>
  <si>
    <t>89369</t>
  </si>
  <si>
    <t>89370</t>
  </si>
  <si>
    <t>89371</t>
  </si>
  <si>
    <t>89372</t>
  </si>
  <si>
    <t>89373</t>
  </si>
  <si>
    <t>89374</t>
  </si>
  <si>
    <t>89375</t>
  </si>
  <si>
    <t>89376</t>
  </si>
  <si>
    <t>89377</t>
  </si>
  <si>
    <t>89378</t>
  </si>
  <si>
    <t>89379</t>
  </si>
  <si>
    <t>89380</t>
  </si>
  <si>
    <t>89381</t>
  </si>
  <si>
    <t>89382</t>
  </si>
  <si>
    <t>89383</t>
  </si>
  <si>
    <t>89384</t>
  </si>
  <si>
    <t>89385</t>
  </si>
  <si>
    <t>89386</t>
  </si>
  <si>
    <t>89387</t>
  </si>
  <si>
    <t>89389</t>
  </si>
  <si>
    <t>89390</t>
  </si>
  <si>
    <t>89391</t>
  </si>
  <si>
    <t>89392</t>
  </si>
  <si>
    <t>89393</t>
  </si>
  <si>
    <t>89394</t>
  </si>
  <si>
    <t>89395</t>
  </si>
  <si>
    <t>89396</t>
  </si>
  <si>
    <t>89397</t>
  </si>
  <si>
    <t>89398</t>
  </si>
  <si>
    <t>89399</t>
  </si>
  <si>
    <t>89400</t>
  </si>
  <si>
    <t>89404</t>
  </si>
  <si>
    <t>89405</t>
  </si>
  <si>
    <t>89406</t>
  </si>
  <si>
    <t>89407</t>
  </si>
  <si>
    <t>89408</t>
  </si>
  <si>
    <t>89409</t>
  </si>
  <si>
    <t>89410</t>
  </si>
  <si>
    <t>89411</t>
  </si>
  <si>
    <t>89412</t>
  </si>
  <si>
    <t>89413</t>
  </si>
  <si>
    <t>89414</t>
  </si>
  <si>
    <t>89415</t>
  </si>
  <si>
    <t>89416</t>
  </si>
  <si>
    <t>89417</t>
  </si>
  <si>
    <t>89418</t>
  </si>
  <si>
    <t>89419</t>
  </si>
  <si>
    <t>89421</t>
  </si>
  <si>
    <t>89423</t>
  </si>
  <si>
    <t>89424</t>
  </si>
  <si>
    <t>89425</t>
  </si>
  <si>
    <t>89426</t>
  </si>
  <si>
    <t>89427</t>
  </si>
  <si>
    <t>89428</t>
  </si>
  <si>
    <t>89429</t>
  </si>
  <si>
    <t>89430</t>
  </si>
  <si>
    <t>89431</t>
  </si>
  <si>
    <t>89432</t>
  </si>
  <si>
    <t>89433</t>
  </si>
  <si>
    <t>89434</t>
  </si>
  <si>
    <t>89435</t>
  </si>
  <si>
    <t>89436</t>
  </si>
  <si>
    <t>89437</t>
  </si>
  <si>
    <t>89438</t>
  </si>
  <si>
    <t>89439</t>
  </si>
  <si>
    <t>89440</t>
  </si>
  <si>
    <t>89442</t>
  </si>
  <si>
    <t>89443</t>
  </si>
  <si>
    <t>89444</t>
  </si>
  <si>
    <t>89445</t>
  </si>
  <si>
    <t>89481</t>
  </si>
  <si>
    <t>89485</t>
  </si>
  <si>
    <t>89489</t>
  </si>
  <si>
    <t>89490</t>
  </si>
  <si>
    <t>89492</t>
  </si>
  <si>
    <t>89493</t>
  </si>
  <si>
    <t>89494</t>
  </si>
  <si>
    <t>89496</t>
  </si>
  <si>
    <t>89497</t>
  </si>
  <si>
    <t>89498</t>
  </si>
  <si>
    <t>89499</t>
  </si>
  <si>
    <t>89500</t>
  </si>
  <si>
    <t>89501</t>
  </si>
  <si>
    <t>89502</t>
  </si>
  <si>
    <t>89503</t>
  </si>
  <si>
    <t>89504</t>
  </si>
  <si>
    <t>89505</t>
  </si>
  <si>
    <t>89506</t>
  </si>
  <si>
    <t>89507</t>
  </si>
  <si>
    <t>89510</t>
  </si>
  <si>
    <t>89513</t>
  </si>
  <si>
    <t>89514</t>
  </si>
  <si>
    <t>89515</t>
  </si>
  <si>
    <t>89516</t>
  </si>
  <si>
    <t>89517</t>
  </si>
  <si>
    <t>89518</t>
  </si>
  <si>
    <t>89519</t>
  </si>
  <si>
    <t>89520</t>
  </si>
  <si>
    <t>89521</t>
  </si>
  <si>
    <t>89522</t>
  </si>
  <si>
    <t>89523</t>
  </si>
  <si>
    <t>89524</t>
  </si>
  <si>
    <t>89525</t>
  </si>
  <si>
    <t>89526</t>
  </si>
  <si>
    <t>89527</t>
  </si>
  <si>
    <t>89528</t>
  </si>
  <si>
    <t>89529</t>
  </si>
  <si>
    <t>89530</t>
  </si>
  <si>
    <t>89531</t>
  </si>
  <si>
    <t>89532</t>
  </si>
  <si>
    <t>89535</t>
  </si>
  <si>
    <t>89536</t>
  </si>
  <si>
    <t>89540</t>
  </si>
  <si>
    <t>89541</t>
  </si>
  <si>
    <t>89542</t>
  </si>
  <si>
    <t>89544</t>
  </si>
  <si>
    <t>89545</t>
  </si>
  <si>
    <t>89546</t>
  </si>
  <si>
    <t>89547</t>
  </si>
  <si>
    <t>89548</t>
  </si>
  <si>
    <t>89549</t>
  </si>
  <si>
    <t>89550</t>
  </si>
  <si>
    <t>89551</t>
  </si>
  <si>
    <t>89552</t>
  </si>
  <si>
    <t>89553</t>
  </si>
  <si>
    <t>89554</t>
  </si>
  <si>
    <t>89555</t>
  </si>
  <si>
    <t>89556</t>
  </si>
  <si>
    <t>89557</t>
  </si>
  <si>
    <t>89558</t>
  </si>
  <si>
    <t>89559</t>
  </si>
  <si>
    <t>89561</t>
  </si>
  <si>
    <t>89562</t>
  </si>
  <si>
    <t>89563</t>
  </si>
  <si>
    <t>89564</t>
  </si>
  <si>
    <t>89565</t>
  </si>
  <si>
    <t>89566</t>
  </si>
  <si>
    <t>89567</t>
  </si>
  <si>
    <t>89568</t>
  </si>
  <si>
    <t>89569</t>
  </si>
  <si>
    <t>89570</t>
  </si>
  <si>
    <t>89571</t>
  </si>
  <si>
    <t>89572</t>
  </si>
  <si>
    <t>89573</t>
  </si>
  <si>
    <t>89574</t>
  </si>
  <si>
    <t>89575</t>
  </si>
  <si>
    <t>89577</t>
  </si>
  <si>
    <t>89579</t>
  </si>
  <si>
    <t>89581</t>
  </si>
  <si>
    <t>89582</t>
  </si>
  <si>
    <t>89583</t>
  </si>
  <si>
    <t>89584</t>
  </si>
  <si>
    <t>89585</t>
  </si>
  <si>
    <t>89587</t>
  </si>
  <si>
    <t>89590</t>
  </si>
  <si>
    <t>89591</t>
  </si>
  <si>
    <t>89592</t>
  </si>
  <si>
    <t>89593</t>
  </si>
  <si>
    <t>89594</t>
  </si>
  <si>
    <t>89595</t>
  </si>
  <si>
    <t>89596</t>
  </si>
  <si>
    <t>89597</t>
  </si>
  <si>
    <t>89598</t>
  </si>
  <si>
    <t>89599</t>
  </si>
  <si>
    <t>89600</t>
  </si>
  <si>
    <t>89605</t>
  </si>
  <si>
    <t>89609</t>
  </si>
  <si>
    <t>89610</t>
  </si>
  <si>
    <t>89611</t>
  </si>
  <si>
    <t>89612</t>
  </si>
  <si>
    <t>89613</t>
  </si>
  <si>
    <t>89614</t>
  </si>
  <si>
    <t>89615</t>
  </si>
  <si>
    <t>89616</t>
  </si>
  <si>
    <t>89617</t>
  </si>
  <si>
    <t>89620</t>
  </si>
  <si>
    <t>89622</t>
  </si>
  <si>
    <t>89623</t>
  </si>
  <si>
    <t>89624</t>
  </si>
  <si>
    <t>89625</t>
  </si>
  <si>
    <t>89626</t>
  </si>
  <si>
    <t>89627</t>
  </si>
  <si>
    <t>89628</t>
  </si>
  <si>
    <t>89629</t>
  </si>
  <si>
    <t>89630</t>
  </si>
  <si>
    <t>89631</t>
  </si>
  <si>
    <t>89632</t>
  </si>
  <si>
    <t>89637</t>
  </si>
  <si>
    <t>89638</t>
  </si>
  <si>
    <t>89639</t>
  </si>
  <si>
    <t>89640</t>
  </si>
  <si>
    <t>89641</t>
  </si>
  <si>
    <t>89642</t>
  </si>
  <si>
    <t>89643</t>
  </si>
  <si>
    <t>89644</t>
  </si>
  <si>
    <t>89645</t>
  </si>
  <si>
    <t>89646</t>
  </si>
  <si>
    <t>89647</t>
  </si>
  <si>
    <t>89648</t>
  </si>
  <si>
    <t>89649</t>
  </si>
  <si>
    <t>89650</t>
  </si>
  <si>
    <t>89651</t>
  </si>
  <si>
    <t>89652</t>
  </si>
  <si>
    <t>89653</t>
  </si>
  <si>
    <t>89654</t>
  </si>
  <si>
    <t>89655</t>
  </si>
  <si>
    <t>89656</t>
  </si>
  <si>
    <t>89657</t>
  </si>
  <si>
    <t>89658</t>
  </si>
  <si>
    <t>89659</t>
  </si>
  <si>
    <t>89660</t>
  </si>
  <si>
    <t>89661</t>
  </si>
  <si>
    <t>89662</t>
  </si>
  <si>
    <t>89663</t>
  </si>
  <si>
    <t>89664</t>
  </si>
  <si>
    <t>89666</t>
  </si>
  <si>
    <t>89667</t>
  </si>
  <si>
    <t>89668</t>
  </si>
  <si>
    <t>89669</t>
  </si>
  <si>
    <t>89670</t>
  </si>
  <si>
    <t>89671</t>
  </si>
  <si>
    <t>89672</t>
  </si>
  <si>
    <t>89673</t>
  </si>
  <si>
    <t>89674</t>
  </si>
  <si>
    <t>89675</t>
  </si>
  <si>
    <t>89676</t>
  </si>
  <si>
    <t>89677</t>
  </si>
  <si>
    <t>89678</t>
  </si>
  <si>
    <t>89679</t>
  </si>
  <si>
    <t>89680</t>
  </si>
  <si>
    <t>89681</t>
  </si>
  <si>
    <t>89682</t>
  </si>
  <si>
    <t>89683</t>
  </si>
  <si>
    <t>89684</t>
  </si>
  <si>
    <t>89685</t>
  </si>
  <si>
    <t>89686</t>
  </si>
  <si>
    <t>89687</t>
  </si>
  <si>
    <t>89689</t>
  </si>
  <si>
    <t>89690</t>
  </si>
  <si>
    <t>89691</t>
  </si>
  <si>
    <t>89692</t>
  </si>
  <si>
    <t>89693</t>
  </si>
  <si>
    <t>89694</t>
  </si>
  <si>
    <t>89695</t>
  </si>
  <si>
    <t>89696</t>
  </si>
  <si>
    <t>89697</t>
  </si>
  <si>
    <t>89698</t>
  </si>
  <si>
    <t>89699</t>
  </si>
  <si>
    <t>89700</t>
  </si>
  <si>
    <t>89701</t>
  </si>
  <si>
    <t>89702</t>
  </si>
  <si>
    <t>89703</t>
  </si>
  <si>
    <t>89704</t>
  </si>
  <si>
    <t>89705</t>
  </si>
  <si>
    <t>89706</t>
  </si>
  <si>
    <t>89718</t>
  </si>
  <si>
    <t>89719</t>
  </si>
  <si>
    <t>89720</t>
  </si>
  <si>
    <t>89721</t>
  </si>
  <si>
    <t>89723</t>
  </si>
  <si>
    <t>89724</t>
  </si>
  <si>
    <t>89725</t>
  </si>
  <si>
    <t>89726</t>
  </si>
  <si>
    <t>89727</t>
  </si>
  <si>
    <t>89728</t>
  </si>
  <si>
    <t>89729</t>
  </si>
  <si>
    <t>89730</t>
  </si>
  <si>
    <t>89731</t>
  </si>
  <si>
    <t>89732</t>
  </si>
  <si>
    <t>89733</t>
  </si>
  <si>
    <t>89734</t>
  </si>
  <si>
    <t>89735</t>
  </si>
  <si>
    <t>89736</t>
  </si>
  <si>
    <t>89737</t>
  </si>
  <si>
    <t>89738</t>
  </si>
  <si>
    <t>89739</t>
  </si>
  <si>
    <t>89740</t>
  </si>
  <si>
    <t>89741</t>
  </si>
  <si>
    <t>89742</t>
  </si>
  <si>
    <t>89743</t>
  </si>
  <si>
    <t>89744</t>
  </si>
  <si>
    <t>89746</t>
  </si>
  <si>
    <t>89747</t>
  </si>
  <si>
    <t>89748</t>
  </si>
  <si>
    <t>89749</t>
  </si>
  <si>
    <t>89750</t>
  </si>
  <si>
    <t>89752</t>
  </si>
  <si>
    <t>89753</t>
  </si>
  <si>
    <t>89754</t>
  </si>
  <si>
    <t>89755</t>
  </si>
  <si>
    <t>89756</t>
  </si>
  <si>
    <t>89757</t>
  </si>
  <si>
    <t>89758</t>
  </si>
  <si>
    <t>89759</t>
  </si>
  <si>
    <t>89760</t>
  </si>
  <si>
    <t>89761</t>
  </si>
  <si>
    <t>89762</t>
  </si>
  <si>
    <t>89763</t>
  </si>
  <si>
    <t>89764</t>
  </si>
  <si>
    <t>89765</t>
  </si>
  <si>
    <t>89767</t>
  </si>
  <si>
    <t>89768</t>
  </si>
  <si>
    <t>89769</t>
  </si>
  <si>
    <t>89772</t>
  </si>
  <si>
    <t>89774</t>
  </si>
  <si>
    <t>89776</t>
  </si>
  <si>
    <t>89777</t>
  </si>
  <si>
    <t>89778</t>
  </si>
  <si>
    <t>89779</t>
  </si>
  <si>
    <t>89780</t>
  </si>
  <si>
    <t>89781</t>
  </si>
  <si>
    <t>89782</t>
  </si>
  <si>
    <t>89783</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</si>
  <si>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</si>
  <si>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</si>
  <si>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</si>
  <si>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</si>
  <si>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</si>
  <si>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</si>
  <si>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</si>
  <si>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</si>
  <si>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</si>
  <si>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</si>
  <si>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</si>
  <si>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</si>
  <si>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</si>
  <si>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</si>
  <si>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</si>
  <si>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</si>
  <si>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</si>
  <si>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</si>
  <si>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</si>
  <si>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</si>
  <si>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</si>
  <si>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</si>
  <si>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</si>
  <si>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</si>
  <si>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</si>
  <si>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</si>
  <si>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</si>
  <si>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</si>
  <si>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</si>
  <si>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</si>
  <si>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</si>
  <si>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</si>
  <si>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</si>
  <si>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89821</t>
  </si>
  <si>
    <t>89822</t>
  </si>
  <si>
    <t>89823</t>
  </si>
  <si>
    <t>89824</t>
  </si>
  <si>
    <t>89825</t>
  </si>
  <si>
    <t>89826</t>
  </si>
  <si>
    <t>89827</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</si>
  <si>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</si>
  <si>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</si>
  <si>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</si>
  <si>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</si>
  <si>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</si>
  <si>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</si>
  <si>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</si>
  <si>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</si>
  <si>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</si>
  <si>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</si>
  <si>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</si>
  <si>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</si>
  <si>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</si>
  <si>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</si>
  <si>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</si>
  <si>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</si>
  <si>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</si>
  <si>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</si>
  <si>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</si>
  <si>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</si>
  <si>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</si>
  <si>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</si>
  <si>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</si>
  <si>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</si>
  <si>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</si>
  <si>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</si>
  <si>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</si>
  <si>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89860</t>
  </si>
  <si>
    <t>89861</t>
  </si>
  <si>
    <t>89866</t>
  </si>
  <si>
    <t>89867</t>
  </si>
  <si>
    <t>89868</t>
  </si>
  <si>
    <t>89869</t>
  </si>
  <si>
    <t>89979</t>
  </si>
  <si>
    <t>89981</t>
  </si>
  <si>
    <t>90373</t>
  </si>
  <si>
    <t>90374</t>
  </si>
  <si>
    <t>92287</t>
  </si>
  <si>
    <t>92288</t>
  </si>
  <si>
    <t>92289</t>
  </si>
  <si>
    <t>92290</t>
  </si>
  <si>
    <t>92291</t>
  </si>
  <si>
    <t>92292</t>
  </si>
  <si>
    <t>92293</t>
  </si>
  <si>
    <t>92294</t>
  </si>
  <si>
    <t>92295</t>
  </si>
  <si>
    <t>92296</t>
  </si>
  <si>
    <t>92297</t>
  </si>
  <si>
    <t>92298</t>
  </si>
  <si>
    <t>92299</t>
  </si>
  <si>
    <t>92300</t>
  </si>
  <si>
    <t>92301</t>
  </si>
  <si>
    <t>92302</t>
  </si>
  <si>
    <t>92303</t>
  </si>
  <si>
    <t>92304</t>
  </si>
  <si>
    <t>92311</t>
  </si>
  <si>
    <t>92312</t>
  </si>
  <si>
    <t>92313</t>
  </si>
  <si>
    <t>92314</t>
  </si>
  <si>
    <t>92315</t>
  </si>
  <si>
    <t>92316</t>
  </si>
  <si>
    <t>92317</t>
  </si>
  <si>
    <t>92318</t>
  </si>
  <si>
    <t>92319</t>
  </si>
  <si>
    <t>92326</t>
  </si>
  <si>
    <t>92327</t>
  </si>
  <si>
    <t>92328</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</si>
  <si>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</si>
  <si>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</si>
  <si>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</si>
  <si>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</si>
  <si>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</si>
  <si>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</si>
  <si>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</si>
  <si>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</si>
  <si>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</si>
  <si>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</si>
  <si>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</si>
  <si>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</si>
  <si>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</si>
  <si>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</si>
  <si>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</si>
  <si>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</si>
  <si>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</si>
  <si>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</si>
  <si>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</si>
  <si>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</si>
  <si>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</si>
  <si>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</si>
  <si>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</si>
  <si>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</si>
  <si>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</si>
  <si>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</si>
  <si>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</si>
  <si>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</si>
  <si>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</si>
  <si>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</si>
  <si>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</si>
  <si>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</si>
  <si>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</si>
  <si>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</si>
  <si>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</si>
  <si>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</si>
  <si>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</si>
  <si>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</si>
  <si>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</si>
  <si>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</si>
  <si>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</si>
  <si>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</si>
  <si>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</si>
  <si>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</si>
  <si>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</si>
  <si>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</si>
  <si>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</si>
  <si>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</si>
  <si>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</si>
  <si>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</si>
  <si>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</si>
  <si>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</si>
  <si>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</si>
  <si>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</si>
  <si>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</si>
  <si>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</si>
  <si>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</si>
  <si>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</si>
  <si>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</si>
  <si>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</si>
  <si>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</si>
  <si>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</si>
  <si>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</si>
  <si>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</si>
  <si>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</si>
  <si>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</si>
  <si>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</si>
  <si>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</si>
  <si>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</si>
  <si>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</si>
  <si>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</si>
  <si>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</si>
  <si>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</si>
  <si>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</si>
  <si>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</si>
  <si>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</si>
  <si>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</si>
  <si>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</si>
  <si>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</si>
  <si>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</si>
  <si>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</si>
  <si>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</si>
  <si>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</si>
  <si>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</si>
  <si>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</si>
  <si>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</si>
  <si>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</si>
  <si>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</si>
  <si>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</si>
  <si>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</si>
  <si>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</si>
  <si>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</si>
  <si>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</si>
  <si>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</si>
  <si>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</si>
  <si>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</si>
  <si>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</si>
  <si>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</si>
  <si>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</si>
  <si>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</si>
  <si>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</si>
  <si>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</si>
  <si>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</si>
  <si>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</si>
  <si>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</si>
  <si>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</si>
  <si>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</si>
  <si>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</si>
  <si>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</si>
  <si>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</si>
  <si>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</si>
  <si>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</si>
  <si>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</si>
  <si>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</si>
  <si>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</si>
  <si>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</si>
  <si>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</si>
  <si>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</si>
  <si>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</si>
  <si>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</si>
  <si>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</si>
  <si>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</si>
  <si>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</si>
  <si>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</si>
  <si>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</si>
  <si>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</si>
  <si>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</si>
  <si>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</si>
  <si>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</si>
  <si>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</si>
  <si>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</si>
  <si>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</si>
  <si>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</si>
  <si>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</si>
  <si>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</si>
  <si>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</si>
  <si>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</si>
  <si>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</si>
  <si>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</si>
  <si>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</si>
  <si>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</si>
  <si>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</si>
  <si>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</si>
  <si>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</si>
  <si>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</si>
  <si>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</si>
  <si>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</si>
  <si>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</si>
  <si>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</si>
  <si>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</si>
  <si>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</si>
  <si>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</si>
  <si>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</si>
  <si>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</si>
  <si>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</si>
  <si>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</si>
  <si>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</si>
  <si>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</si>
  <si>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</si>
  <si>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</si>
  <si>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</si>
  <si>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</si>
  <si>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</si>
  <si>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</si>
  <si>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</si>
  <si>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</si>
  <si>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</si>
  <si>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</si>
  <si>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</si>
  <si>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</si>
  <si>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</si>
  <si>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</si>
  <si>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</si>
  <si>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</si>
  <si>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93074</t>
  </si>
  <si>
    <t>93075</t>
  </si>
  <si>
    <t>93076</t>
  </si>
  <si>
    <t>93077</t>
  </si>
  <si>
    <t>93078</t>
  </si>
  <si>
    <t>93079</t>
  </si>
  <si>
    <t>93080</t>
  </si>
  <si>
    <t>93081</t>
  </si>
  <si>
    <t>93082</t>
  </si>
  <si>
    <t>93083</t>
  </si>
  <si>
    <t>93084</t>
  </si>
  <si>
    <t>93085</t>
  </si>
  <si>
    <t>93086</t>
  </si>
  <si>
    <t>93087</t>
  </si>
  <si>
    <t>93088</t>
  </si>
  <si>
    <t>93089</t>
  </si>
  <si>
    <t>93090</t>
  </si>
  <si>
    <t>93091</t>
  </si>
  <si>
    <t>93092</t>
  </si>
  <si>
    <t>93093</t>
  </si>
  <si>
    <t>93094</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</si>
  <si>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</si>
  <si>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</si>
  <si>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</si>
  <si>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</si>
  <si>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</si>
  <si>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</si>
  <si>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</si>
  <si>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</si>
  <si>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</si>
  <si>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</si>
  <si>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</si>
  <si>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</si>
  <si>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</si>
  <si>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</si>
  <si>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</si>
  <si>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</si>
  <si>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</si>
  <si>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</si>
  <si>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</si>
  <si>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</si>
  <si>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</si>
  <si>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</si>
  <si>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</si>
  <si>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</si>
  <si>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</si>
  <si>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</si>
  <si>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</si>
  <si>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</si>
  <si>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</si>
  <si>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</si>
  <si>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</si>
  <si>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</si>
  <si>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94466</t>
  </si>
  <si>
    <t>94467</t>
  </si>
  <si>
    <t>94468</t>
  </si>
  <si>
    <t>94469</t>
  </si>
  <si>
    <t>94470</t>
  </si>
  <si>
    <t>94471</t>
  </si>
  <si>
    <t>94472</t>
  </si>
  <si>
    <t>94473</t>
  </si>
  <si>
    <t>94474</t>
  </si>
  <si>
    <t>94475</t>
  </si>
  <si>
    <t>94476</t>
  </si>
  <si>
    <t>94477</t>
  </si>
  <si>
    <t>94478</t>
  </si>
  <si>
    <t>94479</t>
  </si>
  <si>
    <t>94606</t>
  </si>
  <si>
    <t>94608</t>
  </si>
  <si>
    <t>94610</t>
  </si>
  <si>
    <t>94612</t>
  </si>
  <si>
    <t>94614</t>
  </si>
  <si>
    <t>94615</t>
  </si>
  <si>
    <t>94616</t>
  </si>
  <si>
    <t>94617</t>
  </si>
  <si>
    <t>94618</t>
  </si>
  <si>
    <t>94620</t>
  </si>
  <si>
    <t>94622</t>
  </si>
  <si>
    <t>94623</t>
  </si>
  <si>
    <t>94624</t>
  </si>
  <si>
    <t>94625</t>
  </si>
  <si>
    <t>94656</t>
  </si>
  <si>
    <t>94657</t>
  </si>
  <si>
    <t>94658</t>
  </si>
  <si>
    <t>94659</t>
  </si>
  <si>
    <t>94660</t>
  </si>
  <si>
    <t>94661</t>
  </si>
  <si>
    <t>94662</t>
  </si>
  <si>
    <t>94663</t>
  </si>
  <si>
    <t>94664</t>
  </si>
  <si>
    <t>94665</t>
  </si>
  <si>
    <t>94666</t>
  </si>
  <si>
    <t>94667</t>
  </si>
  <si>
    <t>94668</t>
  </si>
  <si>
    <t>94669</t>
  </si>
  <si>
    <t>94670</t>
  </si>
  <si>
    <t>94671</t>
  </si>
  <si>
    <t>94672</t>
  </si>
  <si>
    <t>94673</t>
  </si>
  <si>
    <t>94674</t>
  </si>
  <si>
    <t>94675</t>
  </si>
  <si>
    <t>94676</t>
  </si>
  <si>
    <t>94677</t>
  </si>
  <si>
    <t>94678</t>
  </si>
  <si>
    <t>94679</t>
  </si>
  <si>
    <t>94680</t>
  </si>
  <si>
    <t>94681</t>
  </si>
  <si>
    <t>94682</t>
  </si>
  <si>
    <t>94683</t>
  </si>
  <si>
    <t>94684</t>
  </si>
  <si>
    <t>94685</t>
  </si>
  <si>
    <t>94686</t>
  </si>
  <si>
    <t>94687</t>
  </si>
  <si>
    <t>94688</t>
  </si>
  <si>
    <t>94689</t>
  </si>
  <si>
    <t>94690</t>
  </si>
  <si>
    <t>94691</t>
  </si>
  <si>
    <t>94692</t>
  </si>
  <si>
    <t>94693</t>
  </si>
  <si>
    <t>94694</t>
  </si>
  <si>
    <t>94695</t>
  </si>
  <si>
    <t>94696</t>
  </si>
  <si>
    <t>94697</t>
  </si>
  <si>
    <t>94698</t>
  </si>
  <si>
    <t>94699</t>
  </si>
  <si>
    <t>94700</t>
  </si>
  <si>
    <t>94701</t>
  </si>
  <si>
    <t>94702</t>
  </si>
  <si>
    <t>94703</t>
  </si>
  <si>
    <t>94704</t>
  </si>
  <si>
    <t>94705</t>
  </si>
  <si>
    <t>94706</t>
  </si>
  <si>
    <t>94707</t>
  </si>
  <si>
    <t>94713</t>
  </si>
  <si>
    <t>94714</t>
  </si>
  <si>
    <t>94715</t>
  </si>
  <si>
    <t>94724</t>
  </si>
  <si>
    <t>94725</t>
  </si>
  <si>
    <t>94726</t>
  </si>
  <si>
    <t>94727</t>
  </si>
  <si>
    <t>94728</t>
  </si>
  <si>
    <t>94729</t>
  </si>
  <si>
    <t>94730</t>
  </si>
  <si>
    <t>94731</t>
  </si>
  <si>
    <t>94733</t>
  </si>
  <si>
    <t>94737</t>
  </si>
  <si>
    <t>94740</t>
  </si>
  <si>
    <t>94741</t>
  </si>
  <si>
    <t>94742</t>
  </si>
  <si>
    <t>94743</t>
  </si>
  <si>
    <t>94744</t>
  </si>
  <si>
    <t>94746</t>
  </si>
  <si>
    <t>94748</t>
  </si>
  <si>
    <t>94750</t>
  </si>
  <si>
    <t>94752</t>
  </si>
  <si>
    <t>94756</t>
  </si>
  <si>
    <t>94757</t>
  </si>
  <si>
    <t>94758</t>
  </si>
  <si>
    <t>94759</t>
  </si>
  <si>
    <t>94760</t>
  </si>
  <si>
    <t>94761</t>
  </si>
  <si>
    <t>94762</t>
  </si>
  <si>
    <t>94783</t>
  </si>
  <si>
    <t>94785</t>
  </si>
  <si>
    <t>94789</t>
  </si>
  <si>
    <t>94790</t>
  </si>
  <si>
    <t>94791</t>
  </si>
  <si>
    <t>94863</t>
  </si>
  <si>
    <t>95237</t>
  </si>
  <si>
    <t>95693</t>
  </si>
  <si>
    <t>95694</t>
  </si>
  <si>
    <t>95695</t>
  </si>
  <si>
    <t>95696</t>
  </si>
  <si>
    <t>96637</t>
  </si>
  <si>
    <t>96638</t>
  </si>
  <si>
    <t>96639</t>
  </si>
  <si>
    <t>96640</t>
  </si>
  <si>
    <t>96641</t>
  </si>
  <si>
    <t>96642</t>
  </si>
  <si>
    <t>96643</t>
  </si>
  <si>
    <t>96650</t>
  </si>
  <si>
    <t>96651</t>
  </si>
  <si>
    <t>96652</t>
  </si>
  <si>
    <t>96653</t>
  </si>
  <si>
    <t>96654</t>
  </si>
  <si>
    <t>96655</t>
  </si>
  <si>
    <t>96656</t>
  </si>
  <si>
    <t>96657</t>
  </si>
  <si>
    <t>96658</t>
  </si>
  <si>
    <t>96659</t>
  </si>
  <si>
    <t>96660</t>
  </si>
  <si>
    <t>96661</t>
  </si>
  <si>
    <t>96662</t>
  </si>
  <si>
    <t>96663</t>
  </si>
  <si>
    <t>96664</t>
  </si>
  <si>
    <t>96665</t>
  </si>
  <si>
    <t>96666</t>
  </si>
  <si>
    <t>96667</t>
  </si>
  <si>
    <t>96684</t>
  </si>
  <si>
    <t>96685</t>
  </si>
  <si>
    <t>96686</t>
  </si>
  <si>
    <t>96687</t>
  </si>
  <si>
    <t>96688</t>
  </si>
  <si>
    <t>96689</t>
  </si>
  <si>
    <t>96690</t>
  </si>
  <si>
    <t>96691</t>
  </si>
  <si>
    <t>96692</t>
  </si>
  <si>
    <t>96693</t>
  </si>
  <si>
    <t>96694</t>
  </si>
  <si>
    <t>96695</t>
  </si>
  <si>
    <t>96696</t>
  </si>
  <si>
    <t>96697</t>
  </si>
  <si>
    <t>96698</t>
  </si>
  <si>
    <t>96699</t>
  </si>
  <si>
    <t>96700</t>
  </si>
  <si>
    <t>96701</t>
  </si>
  <si>
    <t>96702</t>
  </si>
  <si>
    <t>96703</t>
  </si>
  <si>
    <t>96704</t>
  </si>
  <si>
    <t>96705</t>
  </si>
  <si>
    <t>96706</t>
  </si>
  <si>
    <t>96707</t>
  </si>
  <si>
    <t>96708</t>
  </si>
  <si>
    <t>96709</t>
  </si>
  <si>
    <t>96710</t>
  </si>
  <si>
    <t>96711</t>
  </si>
  <si>
    <t>96712</t>
  </si>
  <si>
    <t>96713</t>
  </si>
  <si>
    <t>96714</t>
  </si>
  <si>
    <t>96715</t>
  </si>
  <si>
    <t>96716</t>
  </si>
  <si>
    <t>96717</t>
  </si>
  <si>
    <t>96736</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</si>
  <si>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</si>
  <si>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</si>
  <si>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</si>
  <si>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</si>
  <si>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</si>
  <si>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</si>
  <si>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</si>
  <si>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</si>
  <si>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</si>
  <si>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</si>
  <si>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</si>
  <si>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</si>
  <si>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</si>
  <si>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</si>
  <si>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</si>
  <si>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</si>
  <si>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</si>
  <si>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</si>
  <si>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</si>
  <si>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</si>
  <si>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</si>
  <si>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96758</t>
  </si>
  <si>
    <t>96759</t>
  </si>
  <si>
    <t>96760</t>
  </si>
  <si>
    <t>96761</t>
  </si>
  <si>
    <t>96762</t>
  </si>
  <si>
    <t>96763</t>
  </si>
  <si>
    <t>96764</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</si>
  <si>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</si>
  <si>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</si>
  <si>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</si>
  <si>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</si>
  <si>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</si>
  <si>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</si>
  <si>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</si>
  <si>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</si>
  <si>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</si>
  <si>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</si>
  <si>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</si>
  <si>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</si>
  <si>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</si>
  <si>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</si>
  <si>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</si>
  <si>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</si>
  <si>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</si>
  <si>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</si>
  <si>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</si>
  <si>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</si>
  <si>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</si>
  <si>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</si>
  <si>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</si>
  <si>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</si>
  <si>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</si>
  <si>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</si>
  <si>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</si>
  <si>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96829</t>
  </si>
  <si>
    <t>96830</t>
  </si>
  <si>
    <t>96831</t>
  </si>
  <si>
    <t>96832</t>
  </si>
  <si>
    <t>96833</t>
  </si>
  <si>
    <t>96834</t>
  </si>
  <si>
    <t>96835</t>
  </si>
  <si>
    <t>96836</t>
  </si>
  <si>
    <t>96837</t>
  </si>
  <si>
    <t>96838</t>
  </si>
  <si>
    <t>96839</t>
  </si>
  <si>
    <t>96840</t>
  </si>
  <si>
    <t>96841</t>
  </si>
  <si>
    <t>96842</t>
  </si>
  <si>
    <t>96843</t>
  </si>
  <si>
    <t>96844</t>
  </si>
  <si>
    <t>96845</t>
  </si>
  <si>
    <t>96846</t>
  </si>
  <si>
    <t>96847</t>
  </si>
  <si>
    <t>96848</t>
  </si>
  <si>
    <t>96849</t>
  </si>
  <si>
    <t>96850</t>
  </si>
  <si>
    <t>96851</t>
  </si>
  <si>
    <t>96852</t>
  </si>
  <si>
    <t>96853</t>
  </si>
  <si>
    <t>96854</t>
  </si>
  <si>
    <t>96855</t>
  </si>
  <si>
    <t>96856</t>
  </si>
  <si>
    <t>96857</t>
  </si>
  <si>
    <t>96858</t>
  </si>
  <si>
    <t>96859</t>
  </si>
  <si>
    <t>96860</t>
  </si>
  <si>
    <t>96861</t>
  </si>
  <si>
    <t>96862</t>
  </si>
  <si>
    <t>96863</t>
  </si>
  <si>
    <t>96864</t>
  </si>
  <si>
    <t>96865</t>
  </si>
  <si>
    <t>96866</t>
  </si>
  <si>
    <t>96867</t>
  </si>
  <si>
    <t>96868</t>
  </si>
  <si>
    <t>96869</t>
  </si>
  <si>
    <t>96870</t>
  </si>
  <si>
    <t>96871</t>
  </si>
  <si>
    <t>96872</t>
  </si>
  <si>
    <t>96873</t>
  </si>
  <si>
    <t>96874</t>
  </si>
  <si>
    <t>96875</t>
  </si>
  <si>
    <t>96876</t>
  </si>
  <si>
    <t>96877</t>
  </si>
  <si>
    <t>96878</t>
  </si>
  <si>
    <t>96879</t>
  </si>
  <si>
    <t>96880</t>
  </si>
  <si>
    <t>96881</t>
  </si>
  <si>
    <t>97425</t>
  </si>
  <si>
    <t>97426</t>
  </si>
  <si>
    <t>97427</t>
  </si>
  <si>
    <t>97428</t>
  </si>
  <si>
    <t>97429</t>
  </si>
  <si>
    <t>97430</t>
  </si>
  <si>
    <t>97431</t>
  </si>
  <si>
    <t>97432</t>
  </si>
  <si>
    <t>97433</t>
  </si>
  <si>
    <t>97434</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</si>
  <si>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</si>
  <si>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</si>
  <si>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</si>
  <si>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</si>
  <si>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</si>
  <si>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</si>
  <si>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</si>
  <si>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</si>
  <si>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</si>
  <si>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</si>
  <si>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</si>
  <si>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</si>
  <si>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</si>
  <si>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</si>
  <si>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</si>
  <si>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</si>
  <si>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</si>
  <si>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</si>
  <si>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</si>
  <si>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</si>
  <si>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</si>
  <si>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</si>
  <si>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</si>
  <si>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</si>
  <si>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</si>
  <si>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</si>
  <si>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</si>
  <si>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</si>
  <si>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</si>
  <si>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</si>
  <si>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</si>
  <si>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</si>
  <si>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</si>
  <si>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</si>
  <si>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</si>
  <si>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</si>
  <si>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</si>
  <si>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</si>
  <si>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</si>
  <si>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</si>
  <si>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</si>
  <si>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</si>
  <si>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</si>
  <si>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</si>
  <si>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</si>
  <si>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</si>
  <si>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</si>
  <si>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</si>
  <si>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</si>
  <si>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</si>
  <si>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</si>
  <si>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</si>
  <si>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</si>
  <si>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</si>
  <si>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</si>
  <si>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</si>
  <si>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</si>
  <si>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</si>
  <si>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</si>
  <si>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</si>
  <si>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</si>
  <si>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</si>
  <si>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</si>
  <si>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</si>
  <si>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</si>
  <si>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</si>
  <si>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</si>
  <si>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</si>
  <si>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</si>
  <si>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</si>
  <si>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</si>
  <si>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</si>
  <si>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</si>
  <si>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</si>
  <si>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</si>
  <si>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</si>
  <si>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</si>
  <si>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</si>
  <si>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</si>
  <si>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</si>
  <si>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</si>
  <si>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</si>
  <si>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</si>
  <si>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</si>
  <si>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</si>
  <si>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</si>
  <si>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</si>
  <si>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</si>
  <si>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</si>
  <si>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</si>
  <si>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</si>
  <si>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</si>
  <si>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</si>
  <si>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</si>
  <si>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</si>
  <si>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</si>
  <si>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</si>
  <si>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97895</t>
  </si>
  <si>
    <t>97896</t>
  </si>
  <si>
    <t>97897</t>
  </si>
  <si>
    <t>97898</t>
  </si>
  <si>
    <t>97900</t>
  </si>
  <si>
    <t>97901</t>
  </si>
  <si>
    <t>97902</t>
  </si>
  <si>
    <t>97903</t>
  </si>
  <si>
    <t>97904</t>
  </si>
  <si>
    <t>97905</t>
  </si>
  <si>
    <t>97906</t>
  </si>
  <si>
    <t>97907</t>
  </si>
  <si>
    <t>97908</t>
  </si>
  <si>
    <t>98102</t>
  </si>
  <si>
    <t>98104</t>
  </si>
  <si>
    <t>98105</t>
  </si>
  <si>
    <t>98106</t>
  </si>
  <si>
    <t>98107</t>
  </si>
  <si>
    <t>98108</t>
  </si>
  <si>
    <t>99250</t>
  </si>
  <si>
    <t>99251</t>
  </si>
  <si>
    <t>99253</t>
  </si>
  <si>
    <t>99255</t>
  </si>
  <si>
    <t>99257</t>
  </si>
  <si>
    <t>99258</t>
  </si>
  <si>
    <t>99260</t>
  </si>
  <si>
    <t>99262</t>
  </si>
  <si>
    <t>99264</t>
  </si>
  <si>
    <t>102587</t>
  </si>
  <si>
    <t>102588</t>
  </si>
  <si>
    <t>102589</t>
  </si>
  <si>
    <t>102590</t>
  </si>
  <si>
    <t>102591</t>
  </si>
  <si>
    <t>102592</t>
  </si>
  <si>
    <t>102593</t>
  </si>
  <si>
    <t>102594</t>
  </si>
  <si>
    <t>102595</t>
  </si>
  <si>
    <t>102596</t>
  </si>
  <si>
    <t>102597</t>
  </si>
  <si>
    <t>102598</t>
  </si>
  <si>
    <t>102599</t>
  </si>
  <si>
    <t>102600</t>
  </si>
  <si>
    <t>102601</t>
  </si>
  <si>
    <t>102602</t>
  </si>
  <si>
    <t>102603</t>
  </si>
  <si>
    <t>102604</t>
  </si>
  <si>
    <t>102605</t>
  </si>
  <si>
    <t>102606</t>
  </si>
  <si>
    <t>102607</t>
  </si>
  <si>
    <t>102608</t>
  </si>
  <si>
    <t>102609</t>
  </si>
  <si>
    <t>102611</t>
  </si>
  <si>
    <t>102613</t>
  </si>
  <si>
    <t>102614</t>
  </si>
  <si>
    <t>102615</t>
  </si>
  <si>
    <t>102617</t>
  </si>
  <si>
    <t>102619</t>
  </si>
  <si>
    <t>102622</t>
  </si>
  <si>
    <t>102623</t>
  </si>
  <si>
    <t>89482</t>
  </si>
  <si>
    <t>89491</t>
  </si>
  <si>
    <t>89495</t>
  </si>
  <si>
    <t>89707</t>
  </si>
  <si>
    <t>89708</t>
  </si>
  <si>
    <t>89709</t>
  </si>
  <si>
    <t>89710</t>
  </si>
  <si>
    <t>86872</t>
  </si>
  <si>
    <t>86874</t>
  </si>
  <si>
    <t>86875</t>
  </si>
  <si>
    <t>86876</t>
  </si>
  <si>
    <t>86877</t>
  </si>
  <si>
    <t>86878</t>
  </si>
  <si>
    <t>86879</t>
  </si>
  <si>
    <t>86880</t>
  </si>
  <si>
    <t>86881</t>
  </si>
  <si>
    <t>86882</t>
  </si>
  <si>
    <t>86883</t>
  </si>
  <si>
    <t>86884</t>
  </si>
  <si>
    <t>86885</t>
  </si>
  <si>
    <t>86886</t>
  </si>
  <si>
    <t>86887</t>
  </si>
  <si>
    <t>86888</t>
  </si>
  <si>
    <t>86889</t>
  </si>
  <si>
    <t>86893</t>
  </si>
  <si>
    <t>86894</t>
  </si>
  <si>
    <t>86895</t>
  </si>
  <si>
    <t>86899</t>
  </si>
  <si>
    <t>86900</t>
  </si>
  <si>
    <t>86901</t>
  </si>
  <si>
    <t>86902</t>
  </si>
  <si>
    <t>86903</t>
  </si>
  <si>
    <t>86904</t>
  </si>
  <si>
    <t>86905</t>
  </si>
  <si>
    <t>86906</t>
  </si>
  <si>
    <t>86908</t>
  </si>
  <si>
    <t>86909</t>
  </si>
  <si>
    <t>86910</t>
  </si>
  <si>
    <t>86911</t>
  </si>
  <si>
    <t>86913</t>
  </si>
  <si>
    <t>86914</t>
  </si>
  <si>
    <t>86915</t>
  </si>
  <si>
    <t>86916</t>
  </si>
  <si>
    <t>86919</t>
  </si>
  <si>
    <t>86920</t>
  </si>
  <si>
    <t>86921</t>
  </si>
  <si>
    <t>86922</t>
  </si>
  <si>
    <t>86923</t>
  </si>
  <si>
    <t>86924</t>
  </si>
  <si>
    <t>86925</t>
  </si>
  <si>
    <t>86926</t>
  </si>
  <si>
    <t>86927</t>
  </si>
  <si>
    <t>86928</t>
  </si>
  <si>
    <t>86929</t>
  </si>
  <si>
    <t>86930</t>
  </si>
  <si>
    <t>86931</t>
  </si>
  <si>
    <t>86932</t>
  </si>
  <si>
    <t>86933</t>
  </si>
  <si>
    <t>86934</t>
  </si>
  <si>
    <t>86935</t>
  </si>
  <si>
    <t>86936</t>
  </si>
  <si>
    <t>86937</t>
  </si>
  <si>
    <t>86938</t>
  </si>
  <si>
    <t>86939</t>
  </si>
  <si>
    <t>86940</t>
  </si>
  <si>
    <t>86941</t>
  </si>
  <si>
    <t>86942</t>
  </si>
  <si>
    <t>86943</t>
  </si>
  <si>
    <t>86947</t>
  </si>
  <si>
    <t>93396</t>
  </si>
  <si>
    <t>93441</t>
  </si>
  <si>
    <t>93442</t>
  </si>
  <si>
    <t>95469</t>
  </si>
  <si>
    <t>95470</t>
  </si>
  <si>
    <t>95471</t>
  </si>
  <si>
    <t>95472</t>
  </si>
  <si>
    <t>95542</t>
  </si>
  <si>
    <t>95543</t>
  </si>
  <si>
    <t>95544</t>
  </si>
  <si>
    <t>95545</t>
  </si>
  <si>
    <t>95546</t>
  </si>
  <si>
    <t>95547</t>
  </si>
  <si>
    <t>100848</t>
  </si>
  <si>
    <t>100849</t>
  </si>
  <si>
    <t>100851</t>
  </si>
  <si>
    <t>100852</t>
  </si>
  <si>
    <t>100853</t>
  </si>
  <si>
    <t>100854</t>
  </si>
  <si>
    <t>100855</t>
  </si>
  <si>
    <t>100856</t>
  </si>
  <si>
    <t>100857</t>
  </si>
  <si>
    <t>100858</t>
  </si>
  <si>
    <t>100859</t>
  </si>
  <si>
    <t>100860</t>
  </si>
  <si>
    <t>100861</t>
  </si>
  <si>
    <t>100862</t>
  </si>
  <si>
    <t>100863</t>
  </si>
  <si>
    <t>100864</t>
  </si>
  <si>
    <t>100865</t>
  </si>
  <si>
    <t>100866</t>
  </si>
  <si>
    <t>100867</t>
  </si>
  <si>
    <t>100868</t>
  </si>
  <si>
    <t>100869</t>
  </si>
  <si>
    <t>100870</t>
  </si>
  <si>
    <t>100871</t>
  </si>
  <si>
    <t>100872</t>
  </si>
  <si>
    <t>100873</t>
  </si>
  <si>
    <t>100874</t>
  </si>
  <si>
    <t>100875</t>
  </si>
  <si>
    <t>100878</t>
  </si>
  <si>
    <t>98052</t>
  </si>
  <si>
    <t>98053</t>
  </si>
  <si>
    <t>98054</t>
  </si>
  <si>
    <t>98055</t>
  </si>
  <si>
    <t>98056</t>
  </si>
  <si>
    <t>98057</t>
  </si>
  <si>
    <t>98058</t>
  </si>
  <si>
    <t>98059</t>
  </si>
  <si>
    <t>98060</t>
  </si>
  <si>
    <t>98061</t>
  </si>
  <si>
    <t>98062</t>
  </si>
  <si>
    <t>98063</t>
  </si>
  <si>
    <t>98064</t>
  </si>
  <si>
    <t>98065</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</si>
  <si>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</si>
  <si>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</si>
  <si>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</si>
  <si>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</si>
  <si>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</si>
  <si>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</si>
  <si>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</si>
  <si>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</si>
  <si>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</si>
  <si>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</si>
  <si>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</si>
  <si>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</si>
  <si>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</si>
  <si>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</si>
  <si>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</si>
  <si>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</si>
  <si>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</si>
  <si>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</si>
  <si>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</si>
  <si>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</si>
  <si>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</si>
  <si>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</si>
  <si>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</si>
  <si>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</si>
  <si>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</si>
  <si>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</si>
  <si>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</si>
  <si>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</si>
  <si>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</si>
  <si>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</si>
  <si>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</si>
  <si>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</si>
  <si>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</si>
  <si>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</si>
  <si>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</si>
  <si>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98112</t>
  </si>
  <si>
    <t>98114</t>
  </si>
  <si>
    <t>98115</t>
  </si>
  <si>
    <t>89957</t>
  </si>
  <si>
    <t>89959</t>
  </si>
  <si>
    <t>89349</t>
  </si>
  <si>
    <t>89351</t>
  </si>
  <si>
    <t>89352</t>
  </si>
  <si>
    <t>89353</t>
  </si>
  <si>
    <t>89354</t>
  </si>
  <si>
    <t>89969</t>
  </si>
  <si>
    <t>89970</t>
  </si>
  <si>
    <t>89971</t>
  </si>
  <si>
    <t>89972</t>
  </si>
  <si>
    <t>89973</t>
  </si>
  <si>
    <t>89974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</si>
  <si>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</si>
  <si>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</si>
  <si>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</si>
  <si>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</si>
  <si>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</si>
  <si>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</si>
  <si>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</si>
  <si>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</si>
  <si>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</si>
  <si>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</si>
  <si>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</si>
  <si>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</si>
  <si>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</si>
  <si>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</si>
  <si>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</si>
  <si>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</si>
  <si>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</si>
  <si>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</si>
  <si>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</si>
  <si>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</si>
  <si>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</si>
  <si>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</si>
  <si>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</si>
  <si>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</si>
  <si>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</si>
  <si>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</si>
  <si>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</si>
  <si>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</si>
  <si>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</si>
  <si>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</si>
  <si>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</si>
  <si>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</si>
  <si>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99619</t>
  </si>
  <si>
    <t>99620</t>
  </si>
  <si>
    <t>99621</t>
  </si>
  <si>
    <t>99622</t>
  </si>
  <si>
    <t>99623</t>
  </si>
  <si>
    <t>99624</t>
  </si>
  <si>
    <t>99625</t>
  </si>
  <si>
    <t>99626</t>
  </si>
  <si>
    <t>99627</t>
  </si>
  <si>
    <t>99628</t>
  </si>
  <si>
    <t>99629</t>
  </si>
  <si>
    <t>99630</t>
  </si>
  <si>
    <t>99631</t>
  </si>
  <si>
    <t>99632</t>
  </si>
  <si>
    <t>99633</t>
  </si>
  <si>
    <t>99634</t>
  </si>
  <si>
    <t>99635</t>
  </si>
  <si>
    <t>103008</t>
  </si>
  <si>
    <t>103009</t>
  </si>
  <si>
    <t>103010</t>
  </si>
  <si>
    <t>103011</t>
  </si>
  <si>
    <t>103012</t>
  </si>
  <si>
    <t>103013</t>
  </si>
  <si>
    <t>103014</t>
  </si>
  <si>
    <t>103015</t>
  </si>
  <si>
    <t>103016</t>
  </si>
  <si>
    <t>103017</t>
  </si>
  <si>
    <t>103018</t>
  </si>
  <si>
    <t>103019</t>
  </si>
  <si>
    <t>103029</t>
  </si>
  <si>
    <t>103036</t>
  </si>
  <si>
    <t>103037</t>
  </si>
  <si>
    <t>103038</t>
  </si>
  <si>
    <t>103039</t>
  </si>
  <si>
    <t>103040</t>
  </si>
  <si>
    <t>103041</t>
  </si>
  <si>
    <t>103042</t>
  </si>
  <si>
    <t>103043</t>
  </si>
  <si>
    <t>103044</t>
  </si>
  <si>
    <t>103045</t>
  </si>
  <si>
    <t>103046</t>
  </si>
  <si>
    <t>103047</t>
  </si>
  <si>
    <t>103048</t>
  </si>
  <si>
    <t>103049</t>
  </si>
  <si>
    <t>103050</t>
  </si>
  <si>
    <t>103051</t>
  </si>
  <si>
    <t>103052</t>
  </si>
  <si>
    <t>95634</t>
  </si>
  <si>
    <t>95635</t>
  </si>
  <si>
    <t>95636</t>
  </si>
  <si>
    <t>95637</t>
  </si>
  <si>
    <t>95638</t>
  </si>
  <si>
    <t>95639</t>
  </si>
  <si>
    <t>95641</t>
  </si>
  <si>
    <t>95642</t>
  </si>
  <si>
    <t>95643</t>
  </si>
  <si>
    <t>95644</t>
  </si>
  <si>
    <t>95645</t>
  </si>
  <si>
    <t>95646</t>
  </si>
  <si>
    <t>95647</t>
  </si>
  <si>
    <t>95673</t>
  </si>
  <si>
    <t>95674</t>
  </si>
  <si>
    <t>95675</t>
  </si>
  <si>
    <t>95676</t>
  </si>
  <si>
    <t>97741</t>
  </si>
  <si>
    <t>90436</t>
  </si>
  <si>
    <t>90437</t>
  </si>
  <si>
    <t>90438</t>
  </si>
  <si>
    <t>90439</t>
  </si>
  <si>
    <t>90440</t>
  </si>
  <si>
    <t>90441</t>
  </si>
  <si>
    <t>90443</t>
  </si>
  <si>
    <t>90444</t>
  </si>
  <si>
    <t>90445</t>
  </si>
  <si>
    <t>90446</t>
  </si>
  <si>
    <t>90447</t>
  </si>
  <si>
    <t>90451</t>
  </si>
  <si>
    <t>90452</t>
  </si>
  <si>
    <t>90453</t>
  </si>
  <si>
    <t>90454</t>
  </si>
  <si>
    <t>90455</t>
  </si>
  <si>
    <t>90456</t>
  </si>
  <si>
    <t>90457</t>
  </si>
  <si>
    <t>90458</t>
  </si>
  <si>
    <t>90459</t>
  </si>
  <si>
    <t>90460</t>
  </si>
  <si>
    <t>90461</t>
  </si>
  <si>
    <t>90462</t>
  </si>
  <si>
    <t>90463</t>
  </si>
  <si>
    <t>90466</t>
  </si>
  <si>
    <t>90467</t>
  </si>
  <si>
    <t>90468</t>
  </si>
  <si>
    <t>90469</t>
  </si>
  <si>
    <t>90470</t>
  </si>
  <si>
    <t>91166</t>
  </si>
  <si>
    <t>91167</t>
  </si>
  <si>
    <t>91168</t>
  </si>
  <si>
    <t>91169</t>
  </si>
  <si>
    <t>91170</t>
  </si>
  <si>
    <t>91171</t>
  </si>
  <si>
    <t>91172</t>
  </si>
  <si>
    <t>91173</t>
  </si>
  <si>
    <t>91174</t>
  </si>
  <si>
    <t>91175</t>
  </si>
  <si>
    <t>91176</t>
  </si>
  <si>
    <t>91177</t>
  </si>
  <si>
    <t>91178</t>
  </si>
  <si>
    <t>91179</t>
  </si>
  <si>
    <t>91180</t>
  </si>
  <si>
    <t>91181</t>
  </si>
  <si>
    <t>91182</t>
  </si>
  <si>
    <t>91183</t>
  </si>
  <si>
    <t>91184</t>
  </si>
  <si>
    <t>91185</t>
  </si>
  <si>
    <t>91186</t>
  </si>
  <si>
    <t>91187</t>
  </si>
  <si>
    <t>91188</t>
  </si>
  <si>
    <t>91189</t>
  </si>
  <si>
    <t>91190</t>
  </si>
  <si>
    <t>91191</t>
  </si>
  <si>
    <t>91192</t>
  </si>
  <si>
    <t>91222</t>
  </si>
  <si>
    <t>94480</t>
  </si>
  <si>
    <t>94481</t>
  </si>
  <si>
    <t>94482</t>
  </si>
  <si>
    <t>94483</t>
  </si>
  <si>
    <t>95541</t>
  </si>
  <si>
    <t>96559</t>
  </si>
  <si>
    <t>96560</t>
  </si>
  <si>
    <t>96561</t>
  </si>
  <si>
    <t>96562</t>
  </si>
  <si>
    <t>96563</t>
  </si>
  <si>
    <t>101802</t>
  </si>
  <si>
    <t>101803</t>
  </si>
  <si>
    <t>101804</t>
  </si>
  <si>
    <t>101805</t>
  </si>
  <si>
    <t>102111</t>
  </si>
  <si>
    <t>102112</t>
  </si>
  <si>
    <t>102113</t>
  </si>
  <si>
    <t>102114</t>
  </si>
  <si>
    <t>102115</t>
  </si>
  <si>
    <t>102116</t>
  </si>
  <si>
    <t>102117</t>
  </si>
  <si>
    <t>102118</t>
  </si>
  <si>
    <t>102119</t>
  </si>
  <si>
    <t>102121</t>
  </si>
  <si>
    <t>102122</t>
  </si>
  <si>
    <t>102123</t>
  </si>
  <si>
    <t>102136</t>
  </si>
  <si>
    <t>102137</t>
  </si>
  <si>
    <t>102138</t>
  </si>
  <si>
    <t>103517</t>
  </si>
  <si>
    <t>103519</t>
  </si>
  <si>
    <t>103520</t>
  </si>
  <si>
    <t>103521</t>
  </si>
  <si>
    <t>103522</t>
  </si>
  <si>
    <t>103523</t>
  </si>
  <si>
    <t>96520</t>
  </si>
  <si>
    <t>96521</t>
  </si>
  <si>
    <t>96522</t>
  </si>
  <si>
    <t>96523</t>
  </si>
  <si>
    <t>96524</t>
  </si>
  <si>
    <t>96525</t>
  </si>
  <si>
    <t>96526</t>
  </si>
  <si>
    <t>96527</t>
  </si>
  <si>
    <t>96528</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</si>
  <si>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</si>
  <si>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</si>
  <si>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</si>
  <si>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</si>
  <si>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</si>
  <si>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</si>
  <si>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</si>
  <si>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</si>
  <si>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</si>
  <si>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</si>
  <si>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</si>
  <si>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</si>
  <si>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</si>
  <si>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</si>
  <si>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</si>
  <si>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</si>
  <si>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</si>
  <si>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</si>
  <si>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</si>
  <si>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</si>
  <si>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</si>
  <si>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</si>
  <si>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</si>
  <si>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</si>
  <si>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</si>
  <si>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</si>
  <si>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</si>
  <si>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</si>
  <si>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</si>
  <si>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</si>
  <si>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</si>
  <si>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</si>
  <si>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</si>
  <si>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</si>
  <si>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</si>
  <si>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</si>
  <si>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</si>
  <si>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</si>
  <si>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</si>
  <si>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</si>
  <si>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101206</t>
  </si>
  <si>
    <t>101207</t>
  </si>
  <si>
    <t>101208</t>
  </si>
  <si>
    <t>101209</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</si>
  <si>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</si>
  <si>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</si>
  <si>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</si>
  <si>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</si>
  <si>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</si>
  <si>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</si>
  <si>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</si>
  <si>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</si>
  <si>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</si>
  <si>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</si>
  <si>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</si>
  <si>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</si>
  <si>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</si>
  <si>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</si>
  <si>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</si>
  <si>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</si>
  <si>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</si>
  <si>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</si>
  <si>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</si>
  <si>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</si>
  <si>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</si>
  <si>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</si>
  <si>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</si>
  <si>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</si>
  <si>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</si>
  <si>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</si>
  <si>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</si>
  <si>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</si>
  <si>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</si>
  <si>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</si>
  <si>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</si>
  <si>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</si>
  <si>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</si>
  <si>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</si>
  <si>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</si>
  <si>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</si>
  <si>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</si>
  <si>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</si>
  <si>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</si>
  <si>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</si>
  <si>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</si>
  <si>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</si>
  <si>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</si>
  <si>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</si>
  <si>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</si>
  <si>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</si>
  <si>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</si>
  <si>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</si>
  <si>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</si>
  <si>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</si>
  <si>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</si>
  <si>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</si>
  <si>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</si>
  <si>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</si>
  <si>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</si>
  <si>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</si>
  <si>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</si>
  <si>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</si>
  <si>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</si>
  <si>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</si>
  <si>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</si>
  <si>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</si>
  <si>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</si>
  <si>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</si>
  <si>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</si>
  <si>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</si>
  <si>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</si>
  <si>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</si>
  <si>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102354</t>
  </si>
  <si>
    <t>102355</t>
  </si>
  <si>
    <t>102360</t>
  </si>
  <si>
    <t>102361</t>
  </si>
  <si>
    <t>90082</t>
  </si>
  <si>
    <t>90084</t>
  </si>
  <si>
    <t>90086</t>
  </si>
  <si>
    <t>90087</t>
  </si>
  <si>
    <t>90090</t>
  </si>
  <si>
    <t>90091</t>
  </si>
  <si>
    <t>90092</t>
  </si>
  <si>
    <t>90094</t>
  </si>
  <si>
    <t>90095</t>
  </si>
  <si>
    <t>90098</t>
  </si>
  <si>
    <t>90099</t>
  </si>
  <si>
    <t>90100</t>
  </si>
  <si>
    <t>90101</t>
  </si>
  <si>
    <t>90102</t>
  </si>
  <si>
    <t>90105</t>
  </si>
  <si>
    <t>90106</t>
  </si>
  <si>
    <t>90107</t>
  </si>
  <si>
    <t>90108</t>
  </si>
  <si>
    <t>93358</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</si>
  <si>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</si>
  <si>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</si>
  <si>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</si>
  <si>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</si>
  <si>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</si>
  <si>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</si>
  <si>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</si>
  <si>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</si>
  <si>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</si>
  <si>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</si>
  <si>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</si>
  <si>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</si>
  <si>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</si>
  <si>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</si>
  <si>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</si>
  <si>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</si>
  <si>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</si>
  <si>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</si>
  <si>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</si>
  <si>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</si>
  <si>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</si>
  <si>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</si>
  <si>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</si>
  <si>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</si>
  <si>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</si>
  <si>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</si>
  <si>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</si>
  <si>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</si>
  <si>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</si>
  <si>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</si>
  <si>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</si>
  <si>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</si>
  <si>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</si>
  <si>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</si>
  <si>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</si>
  <si>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</si>
  <si>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</si>
  <si>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</si>
  <si>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</si>
  <si>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</si>
  <si>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</si>
  <si>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</si>
  <si>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</si>
  <si>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</si>
  <si>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</si>
  <si>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</si>
  <si>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</si>
  <si>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</si>
  <si>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</si>
  <si>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</si>
  <si>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</si>
  <si>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</si>
  <si>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</si>
  <si>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</si>
  <si>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94304</t>
  </si>
  <si>
    <t>94305</t>
  </si>
  <si>
    <t>94306</t>
  </si>
  <si>
    <t>94307</t>
  </si>
  <si>
    <t>94308</t>
  </si>
  <si>
    <t>94309</t>
  </si>
  <si>
    <t>94310</t>
  </si>
  <si>
    <t>94315</t>
  </si>
  <si>
    <t>94316</t>
  </si>
  <si>
    <t>94317</t>
  </si>
  <si>
    <t>94318</t>
  </si>
  <si>
    <t>94319</t>
  </si>
  <si>
    <t>94327</t>
  </si>
  <si>
    <t>94328</t>
  </si>
  <si>
    <t>94329</t>
  </si>
  <si>
    <t>94330</t>
  </si>
  <si>
    <t>94331</t>
  </si>
  <si>
    <t>94332</t>
  </si>
  <si>
    <t>94333</t>
  </si>
  <si>
    <t>94338</t>
  </si>
  <si>
    <t>94339</t>
  </si>
  <si>
    <t>94340</t>
  </si>
  <si>
    <t>94341</t>
  </si>
  <si>
    <t>94342</t>
  </si>
  <si>
    <t>96385</t>
  </si>
  <si>
    <t>96386</t>
  </si>
  <si>
    <t>93360</t>
  </si>
  <si>
    <t>93361</t>
  </si>
  <si>
    <t>93362</t>
  </si>
  <si>
    <t>93363</t>
  </si>
  <si>
    <t>93364</t>
  </si>
  <si>
    <t>93365</t>
  </si>
  <si>
    <t>93366</t>
  </si>
  <si>
    <t>93367</t>
  </si>
  <si>
    <t>93368</t>
  </si>
  <si>
    <t>93369</t>
  </si>
  <si>
    <t>93370</t>
  </si>
  <si>
    <t>93371</t>
  </si>
  <si>
    <t>93372</t>
  </si>
  <si>
    <t>93373</t>
  </si>
  <si>
    <t>93374</t>
  </si>
  <si>
    <t>93375</t>
  </si>
  <si>
    <t>93376</t>
  </si>
  <si>
    <t>93377</t>
  </si>
  <si>
    <t>93378</t>
  </si>
  <si>
    <t>93379</t>
  </si>
  <si>
    <t>93380</t>
  </si>
  <si>
    <t>93381</t>
  </si>
  <si>
    <t>93382</t>
  </si>
  <si>
    <t>96995</t>
  </si>
  <si>
    <t>97916</t>
  </si>
  <si>
    <t>97917</t>
  </si>
  <si>
    <t>97918</t>
  </si>
  <si>
    <t>97919</t>
  </si>
  <si>
    <t>101616</t>
  </si>
  <si>
    <t>101617</t>
  </si>
  <si>
    <t>101618</t>
  </si>
  <si>
    <t>101619</t>
  </si>
  <si>
    <t>101620</t>
  </si>
  <si>
    <t>101621</t>
  </si>
  <si>
    <t>101622</t>
  </si>
  <si>
    <t>101623</t>
  </si>
  <si>
    <t>101624</t>
  </si>
  <si>
    <t>101625</t>
  </si>
  <si>
    <t>95606</t>
  </si>
  <si>
    <t>101159</t>
  </si>
  <si>
    <t>103322</t>
  </si>
  <si>
    <t>103323</t>
  </si>
  <si>
    <t>103324</t>
  </si>
  <si>
    <t>103325</t>
  </si>
  <si>
    <t>103326</t>
  </si>
  <si>
    <t>103327</t>
  </si>
  <si>
    <t>103328</t>
  </si>
  <si>
    <t>103329</t>
  </si>
  <si>
    <t>103330</t>
  </si>
  <si>
    <t>103331</t>
  </si>
  <si>
    <t>103332</t>
  </si>
  <si>
    <t>103333</t>
  </si>
  <si>
    <t>103334</t>
  </si>
  <si>
    <t>103335</t>
  </si>
  <si>
    <t>103350</t>
  </si>
  <si>
    <t>103351</t>
  </si>
  <si>
    <t>103356</t>
  </si>
  <si>
    <t>103357</t>
  </si>
  <si>
    <t>89282</t>
  </si>
  <si>
    <t>89283</t>
  </si>
  <si>
    <t>89284</t>
  </si>
  <si>
    <t>89285</t>
  </si>
  <si>
    <t>89286</t>
  </si>
  <si>
    <t>89287</t>
  </si>
  <si>
    <t>89288</t>
  </si>
  <si>
    <t>89289</t>
  </si>
  <si>
    <t>89290</t>
  </si>
  <si>
    <t>89291</t>
  </si>
  <si>
    <t>89292</t>
  </si>
  <si>
    <t>89293</t>
  </si>
  <si>
    <t>89294</t>
  </si>
  <si>
    <t>89295</t>
  </si>
  <si>
    <t>89296</t>
  </si>
  <si>
    <t>89297</t>
  </si>
  <si>
    <t>89298</t>
  </si>
  <si>
    <t>89299</t>
  </si>
  <si>
    <t>89300</t>
  </si>
  <si>
    <t>89301</t>
  </si>
  <si>
    <t>89302</t>
  </si>
  <si>
    <t>89303</t>
  </si>
  <si>
    <t>89304</t>
  </si>
  <si>
    <t>89305</t>
  </si>
  <si>
    <t>89306</t>
  </si>
  <si>
    <t>89307</t>
  </si>
  <si>
    <t>89308</t>
  </si>
  <si>
    <t>89309</t>
  </si>
  <si>
    <t>89310</t>
  </si>
  <si>
    <t>89311</t>
  </si>
  <si>
    <t>89312</t>
  </si>
  <si>
    <t>89313</t>
  </si>
  <si>
    <t>101157</t>
  </si>
  <si>
    <t>101158</t>
  </si>
  <si>
    <t>101162</t>
  </si>
  <si>
    <t>103316</t>
  </si>
  <si>
    <t>103317</t>
  </si>
  <si>
    <t>103318</t>
  </si>
  <si>
    <t>103319</t>
  </si>
  <si>
    <t>103320</t>
  </si>
  <si>
    <t>103321</t>
  </si>
  <si>
    <t>103336</t>
  </si>
  <si>
    <t>103337</t>
  </si>
  <si>
    <t>103338</t>
  </si>
  <si>
    <t>103339</t>
  </si>
  <si>
    <t>103340</t>
  </si>
  <si>
    <t>103341</t>
  </si>
  <si>
    <t>103342</t>
  </si>
  <si>
    <t>103343</t>
  </si>
  <si>
    <t>89453</t>
  </si>
  <si>
    <t>89455</t>
  </si>
  <si>
    <t>89462</t>
  </si>
  <si>
    <t>89464</t>
  </si>
  <si>
    <t>89470</t>
  </si>
  <si>
    <t>89472</t>
  </si>
  <si>
    <t>89478</t>
  </si>
  <si>
    <t>89480</t>
  </si>
  <si>
    <t>91815</t>
  </si>
  <si>
    <t>91816</t>
  </si>
  <si>
    <t>101161</t>
  </si>
  <si>
    <t>101163</t>
  </si>
  <si>
    <t>101164</t>
  </si>
  <si>
    <t>96358</t>
  </si>
  <si>
    <t>96359</t>
  </si>
  <si>
    <t>96360</t>
  </si>
  <si>
    <t>96361</t>
  </si>
  <si>
    <t>96362</t>
  </si>
  <si>
    <t>96363</t>
  </si>
  <si>
    <t>96364</t>
  </si>
  <si>
    <t>96365</t>
  </si>
  <si>
    <t>96366</t>
  </si>
  <si>
    <t>96367</t>
  </si>
  <si>
    <t>96368</t>
  </si>
  <si>
    <t>96369</t>
  </si>
  <si>
    <t>96370</t>
  </si>
  <si>
    <t>96371</t>
  </si>
  <si>
    <t>96373</t>
  </si>
  <si>
    <t>96374</t>
  </si>
  <si>
    <t>102235</t>
  </si>
  <si>
    <t>102253</t>
  </si>
  <si>
    <t>102254</t>
  </si>
  <si>
    <t>102255</t>
  </si>
  <si>
    <t>102256</t>
  </si>
  <si>
    <t>102257</t>
  </si>
  <si>
    <t>102258</t>
  </si>
  <si>
    <t>101154</t>
  </si>
  <si>
    <t>101155</t>
  </si>
  <si>
    <t>101156</t>
  </si>
  <si>
    <t>101814</t>
  </si>
  <si>
    <t>101816</t>
  </si>
  <si>
    <t>101817</t>
  </si>
  <si>
    <t>101819</t>
  </si>
  <si>
    <t>101820</t>
  </si>
  <si>
    <t>101822</t>
  </si>
  <si>
    <t>101823</t>
  </si>
  <si>
    <t>101824</t>
  </si>
  <si>
    <t>101825</t>
  </si>
  <si>
    <t>101826</t>
  </si>
  <si>
    <t>101827</t>
  </si>
  <si>
    <t>101828</t>
  </si>
  <si>
    <t>101829</t>
  </si>
  <si>
    <t>101830</t>
  </si>
  <si>
    <t>101831</t>
  </si>
  <si>
    <t>101832</t>
  </si>
  <si>
    <t>101833</t>
  </si>
  <si>
    <t>101834</t>
  </si>
  <si>
    <t>101835</t>
  </si>
  <si>
    <t>101836</t>
  </si>
  <si>
    <t>101837</t>
  </si>
  <si>
    <t>101838</t>
  </si>
  <si>
    <t>101839</t>
  </si>
  <si>
    <t>101840</t>
  </si>
  <si>
    <t>101841</t>
  </si>
  <si>
    <t>101842</t>
  </si>
  <si>
    <t>101843</t>
  </si>
  <si>
    <t>101844</t>
  </si>
  <si>
    <t>101845</t>
  </si>
  <si>
    <t>101846</t>
  </si>
  <si>
    <t>101847</t>
  </si>
  <si>
    <t>101848</t>
  </si>
  <si>
    <t>101849</t>
  </si>
  <si>
    <t>101850</t>
  </si>
  <si>
    <t>101852</t>
  </si>
  <si>
    <t>101853</t>
  </si>
  <si>
    <t>101855</t>
  </si>
  <si>
    <t>101856</t>
  </si>
  <si>
    <t>101857</t>
  </si>
  <si>
    <t>101858</t>
  </si>
  <si>
    <t>101859</t>
  </si>
  <si>
    <t>101860</t>
  </si>
  <si>
    <t>101861</t>
  </si>
  <si>
    <t>101862</t>
  </si>
  <si>
    <t>101863</t>
  </si>
  <si>
    <t>101864</t>
  </si>
  <si>
    <t>101865</t>
  </si>
  <si>
    <t>101866</t>
  </si>
  <si>
    <t>101867</t>
  </si>
  <si>
    <t>101868</t>
  </si>
  <si>
    <t>101869</t>
  </si>
  <si>
    <t>101870</t>
  </si>
  <si>
    <t>102098</t>
  </si>
  <si>
    <t>102988</t>
  </si>
  <si>
    <t>100576</t>
  </si>
  <si>
    <t>100577</t>
  </si>
  <si>
    <t>96388</t>
  </si>
  <si>
    <t>96389</t>
  </si>
  <si>
    <t>96390</t>
  </si>
  <si>
    <t>96391</t>
  </si>
  <si>
    <t>96392</t>
  </si>
  <si>
    <t>96396</t>
  </si>
  <si>
    <t>96397</t>
  </si>
  <si>
    <t>96398</t>
  </si>
  <si>
    <t>96399</t>
  </si>
  <si>
    <t>96400</t>
  </si>
  <si>
    <t>100564</t>
  </si>
  <si>
    <t>100565</t>
  </si>
  <si>
    <t>100566</t>
  </si>
  <si>
    <t>100567</t>
  </si>
  <si>
    <t>100568</t>
  </si>
  <si>
    <t>100569</t>
  </si>
  <si>
    <t>100570</t>
  </si>
  <si>
    <t>100571</t>
  </si>
  <si>
    <t>100572</t>
  </si>
  <si>
    <t>100573</t>
  </si>
  <si>
    <t>100574</t>
  </si>
  <si>
    <t>100575</t>
  </si>
  <si>
    <t>101767</t>
  </si>
  <si>
    <t>101768</t>
  </si>
  <si>
    <t>92391</t>
  </si>
  <si>
    <t>92392</t>
  </si>
  <si>
    <t>92393</t>
  </si>
  <si>
    <t>92394</t>
  </si>
  <si>
    <t>92395</t>
  </si>
  <si>
    <t>92396</t>
  </si>
  <si>
    <t>92397</t>
  </si>
  <si>
    <t>92398</t>
  </si>
  <si>
    <t>92400</t>
  </si>
  <si>
    <t>92402</t>
  </si>
  <si>
    <t>92403</t>
  </si>
  <si>
    <t>92404</t>
  </si>
  <si>
    <t>92406</t>
  </si>
  <si>
    <t>93679</t>
  </si>
  <si>
    <t>93680</t>
  </si>
  <si>
    <t>93681</t>
  </si>
  <si>
    <t>97104</t>
  </si>
  <si>
    <t>97105</t>
  </si>
  <si>
    <t>97106</t>
  </si>
  <si>
    <t>97107</t>
  </si>
  <si>
    <t>97108</t>
  </si>
  <si>
    <t>97109</t>
  </si>
  <si>
    <t>97111</t>
  </si>
  <si>
    <t>97112</t>
  </si>
  <si>
    <t>97113</t>
  </si>
  <si>
    <t>97114</t>
  </si>
  <si>
    <t>97115</t>
  </si>
  <si>
    <t>97116</t>
  </si>
  <si>
    <t>97117</t>
  </si>
  <si>
    <t>97118</t>
  </si>
  <si>
    <t>97119</t>
  </si>
  <si>
    <t>97120</t>
  </si>
  <si>
    <t>101167</t>
  </si>
  <si>
    <t>101169</t>
  </si>
  <si>
    <t>101170</t>
  </si>
  <si>
    <t>101172</t>
  </si>
  <si>
    <t>95995</t>
  </si>
  <si>
    <t>95996</t>
  </si>
  <si>
    <t>96001</t>
  </si>
  <si>
    <t>96393</t>
  </si>
  <si>
    <t>96394</t>
  </si>
  <si>
    <t>96395</t>
  </si>
  <si>
    <t>88411</t>
  </si>
  <si>
    <t>88412</t>
  </si>
  <si>
    <t>88413</t>
  </si>
  <si>
    <t>88414</t>
  </si>
  <si>
    <t>88415</t>
  </si>
  <si>
    <t>88416</t>
  </si>
  <si>
    <t>88417</t>
  </si>
  <si>
    <t>88420</t>
  </si>
  <si>
    <t>88421</t>
  </si>
  <si>
    <t>88423</t>
  </si>
  <si>
    <t>88424</t>
  </si>
  <si>
    <t>88426</t>
  </si>
  <si>
    <t>88428</t>
  </si>
  <si>
    <t>88429</t>
  </si>
  <si>
    <t>88431</t>
  </si>
  <si>
    <t>88432</t>
  </si>
  <si>
    <t>88484</t>
  </si>
  <si>
    <t>88485</t>
  </si>
  <si>
    <t>88488</t>
  </si>
  <si>
    <t>88489</t>
  </si>
  <si>
    <t>88494</t>
  </si>
  <si>
    <t>88495</t>
  </si>
  <si>
    <t>88496</t>
  </si>
  <si>
    <t>88497</t>
  </si>
  <si>
    <t>95305</t>
  </si>
  <si>
    <t>95306</t>
  </si>
  <si>
    <t>95622</t>
  </si>
  <si>
    <t>95623</t>
  </si>
  <si>
    <t>95624</t>
  </si>
  <si>
    <t>95625</t>
  </si>
  <si>
    <t>95626</t>
  </si>
  <si>
    <t>96126</t>
  </si>
  <si>
    <t>96127</t>
  </si>
  <si>
    <t>96128</t>
  </si>
  <si>
    <t>96129</t>
  </si>
  <si>
    <t>96130</t>
  </si>
  <si>
    <t>96131</t>
  </si>
  <si>
    <t>96132</t>
  </si>
  <si>
    <t>96133</t>
  </si>
  <si>
    <t>96134</t>
  </si>
  <si>
    <t>96135</t>
  </si>
  <si>
    <t>102193</t>
  </si>
  <si>
    <t>102194</t>
  </si>
  <si>
    <t>102197</t>
  </si>
  <si>
    <t>102200</t>
  </si>
  <si>
    <t>102201</t>
  </si>
  <si>
    <t>102202</t>
  </si>
  <si>
    <t>102203</t>
  </si>
  <si>
    <t>102204</t>
  </si>
  <si>
    <t>102205</t>
  </si>
  <si>
    <t>102207</t>
  </si>
  <si>
    <t>102208</t>
  </si>
  <si>
    <t>102209</t>
  </si>
  <si>
    <t>102210</t>
  </si>
  <si>
    <t>102213</t>
  </si>
  <si>
    <t>102214</t>
  </si>
  <si>
    <t>102215</t>
  </si>
  <si>
    <t>102217</t>
  </si>
  <si>
    <t>102218</t>
  </si>
  <si>
    <t>102219</t>
  </si>
  <si>
    <t>102220</t>
  </si>
  <si>
    <t>102223</t>
  </si>
  <si>
    <t>102224</t>
  </si>
  <si>
    <t>102225</t>
  </si>
  <si>
    <t>102227</t>
  </si>
  <si>
    <t>102228</t>
  </si>
  <si>
    <t>102229</t>
  </si>
  <si>
    <t>102230</t>
  </si>
  <si>
    <t>102233</t>
  </si>
  <si>
    <t>102234</t>
  </si>
  <si>
    <t>100716</t>
  </si>
  <si>
    <t>100717</t>
  </si>
  <si>
    <t>100718</t>
  </si>
  <si>
    <t>100719</t>
  </si>
  <si>
    <t>100720</t>
  </si>
  <si>
    <t>100721</t>
  </si>
  <si>
    <t>100722</t>
  </si>
  <si>
    <t>100723</t>
  </si>
  <si>
    <t>100724</t>
  </si>
  <si>
    <t>100725</t>
  </si>
  <si>
    <t>100726</t>
  </si>
  <si>
    <t>100727</t>
  </si>
  <si>
    <t>100728</t>
  </si>
  <si>
    <t>100729</t>
  </si>
  <si>
    <t>100730</t>
  </si>
  <si>
    <t>100733</t>
  </si>
  <si>
    <t>100734</t>
  </si>
  <si>
    <t>100735</t>
  </si>
  <si>
    <t>100736</t>
  </si>
  <si>
    <t>100739</t>
  </si>
  <si>
    <t>100740</t>
  </si>
  <si>
    <t>100741</t>
  </si>
  <si>
    <t>100742</t>
  </si>
  <si>
    <t>100743</t>
  </si>
  <si>
    <t>100744</t>
  </si>
  <si>
    <t>100745</t>
  </si>
  <si>
    <t>100746</t>
  </si>
  <si>
    <t>100747</t>
  </si>
  <si>
    <t>100748</t>
  </si>
  <si>
    <t>100749</t>
  </si>
  <si>
    <t>100750</t>
  </si>
  <si>
    <t>100751</t>
  </si>
  <si>
    <t>100752</t>
  </si>
  <si>
    <t>100753</t>
  </si>
  <si>
    <t>100754</t>
  </si>
  <si>
    <t>100757</t>
  </si>
  <si>
    <t>100758</t>
  </si>
  <si>
    <t>100759</t>
  </si>
  <si>
    <t>100760</t>
  </si>
  <si>
    <t>100761</t>
  </si>
  <si>
    <t>100762</t>
  </si>
  <si>
    <t>102488</t>
  </si>
  <si>
    <t>102489</t>
  </si>
  <si>
    <t>102491</t>
  </si>
  <si>
    <t>102492</t>
  </si>
  <si>
    <t>102494</t>
  </si>
  <si>
    <t>102496</t>
  </si>
  <si>
    <t>102497</t>
  </si>
  <si>
    <t>102498</t>
  </si>
  <si>
    <t>102499</t>
  </si>
  <si>
    <t>102500</t>
  </si>
  <si>
    <t>102501</t>
  </si>
  <si>
    <t>102504</t>
  </si>
  <si>
    <t>102505</t>
  </si>
  <si>
    <t>102506</t>
  </si>
  <si>
    <t>102507</t>
  </si>
  <si>
    <t>102508</t>
  </si>
  <si>
    <t>102509</t>
  </si>
  <si>
    <t>102512</t>
  </si>
  <si>
    <t>102513</t>
  </si>
  <si>
    <t>102520</t>
  </si>
  <si>
    <t>101749</t>
  </si>
  <si>
    <t>101750</t>
  </si>
  <si>
    <t>101729</t>
  </si>
  <si>
    <t>101746</t>
  </si>
  <si>
    <t>101751</t>
  </si>
  <si>
    <t>87246</t>
  </si>
  <si>
    <t>87247</t>
  </si>
  <si>
    <t>87248</t>
  </si>
  <si>
    <t>87249</t>
  </si>
  <si>
    <t>87250</t>
  </si>
  <si>
    <t>87251</t>
  </si>
  <si>
    <t>87255</t>
  </si>
  <si>
    <t>87256</t>
  </si>
  <si>
    <t>87257</t>
  </si>
  <si>
    <t>87258</t>
  </si>
  <si>
    <t>87259</t>
  </si>
  <si>
    <t>87260</t>
  </si>
  <si>
    <t>87261</t>
  </si>
  <si>
    <t>87262</t>
  </si>
  <si>
    <t>87263</t>
  </si>
  <si>
    <t>89046</t>
  </si>
  <si>
    <t>89171</t>
  </si>
  <si>
    <t>93389</t>
  </si>
  <si>
    <t>93390</t>
  </si>
  <si>
    <t>93391</t>
  </si>
  <si>
    <t>98671</t>
  </si>
  <si>
    <t>98672</t>
  </si>
  <si>
    <t>98678</t>
  </si>
  <si>
    <t>98679</t>
  </si>
  <si>
    <t>98680</t>
  </si>
  <si>
    <t>98681</t>
  </si>
  <si>
    <t>98682</t>
  </si>
  <si>
    <t>98685</t>
  </si>
  <si>
    <t>98686</t>
  </si>
  <si>
    <t>98688</t>
  </si>
  <si>
    <t>98689</t>
  </si>
  <si>
    <t>101090</t>
  </si>
  <si>
    <t>101091</t>
  </si>
  <si>
    <t>101725</t>
  </si>
  <si>
    <t>101726</t>
  </si>
  <si>
    <t>101731</t>
  </si>
  <si>
    <t>101732</t>
  </si>
  <si>
    <t>101094</t>
  </si>
  <si>
    <t>101727</t>
  </si>
  <si>
    <t>101733</t>
  </si>
  <si>
    <t>101734</t>
  </si>
  <si>
    <t>101735</t>
  </si>
  <si>
    <t>101736</t>
  </si>
  <si>
    <t>101737</t>
  </si>
  <si>
    <t>101748</t>
  </si>
  <si>
    <t>101092</t>
  </si>
  <si>
    <t>101093</t>
  </si>
  <si>
    <t>98695</t>
  </si>
  <si>
    <t>98697</t>
  </si>
  <si>
    <t>101738</t>
  </si>
  <si>
    <t>101739</t>
  </si>
  <si>
    <t>88648</t>
  </si>
  <si>
    <t>88649</t>
  </si>
  <si>
    <t>88650</t>
  </si>
  <si>
    <t>96467</t>
  </si>
  <si>
    <t>101740</t>
  </si>
  <si>
    <t>101741</t>
  </si>
  <si>
    <t>94990</t>
  </si>
  <si>
    <t>94991</t>
  </si>
  <si>
    <t>94992</t>
  </si>
  <si>
    <t>94993</t>
  </si>
  <si>
    <t>94994</t>
  </si>
  <si>
    <t>94995</t>
  </si>
  <si>
    <t>101747</t>
  </si>
  <si>
    <t>87620</t>
  </si>
  <si>
    <t>87622</t>
  </si>
  <si>
    <t>87623</t>
  </si>
  <si>
    <t>87624</t>
  </si>
  <si>
    <t>87630</t>
  </si>
  <si>
    <t>87632</t>
  </si>
  <si>
    <t>87633</t>
  </si>
  <si>
    <t>87634</t>
  </si>
  <si>
    <t>87640</t>
  </si>
  <si>
    <t>87642</t>
  </si>
  <si>
    <t>87643</t>
  </si>
  <si>
    <t>87644</t>
  </si>
  <si>
    <t>87680</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</si>
  <si>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</si>
  <si>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</si>
  <si>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</si>
  <si>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</si>
  <si>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</si>
  <si>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</si>
  <si>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</si>
  <si>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</si>
  <si>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</si>
  <si>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</si>
  <si>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</si>
  <si>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</si>
  <si>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</si>
  <si>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</si>
  <si>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</si>
  <si>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</si>
  <si>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</si>
  <si>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</si>
  <si>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</si>
  <si>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</si>
  <si>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</si>
  <si>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</si>
  <si>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</si>
  <si>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</si>
  <si>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</si>
  <si>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</si>
  <si>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</si>
  <si>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</si>
  <si>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</si>
  <si>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</si>
  <si>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</si>
  <si>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</si>
  <si>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</si>
  <si>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</si>
  <si>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</si>
  <si>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</si>
  <si>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</si>
  <si>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</si>
  <si>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</si>
  <si>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</si>
  <si>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</si>
  <si>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</si>
  <si>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</si>
  <si>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</si>
  <si>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</si>
  <si>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94438</t>
  </si>
  <si>
    <t>94439</t>
  </si>
  <si>
    <t>94779</t>
  </si>
  <si>
    <t>94782</t>
  </si>
  <si>
    <t>102803</t>
  </si>
  <si>
    <t>101742</t>
  </si>
  <si>
    <t>87871</t>
  </si>
  <si>
    <t>87878</t>
  </si>
  <si>
    <t>87879</t>
  </si>
  <si>
    <t>87881</t>
  </si>
  <si>
    <t>87882</t>
  </si>
  <si>
    <t>87884</t>
  </si>
  <si>
    <t>87885</t>
  </si>
  <si>
    <t>87886</t>
  </si>
  <si>
    <t>87887</t>
  </si>
  <si>
    <t>87888</t>
  </si>
  <si>
    <t>87889</t>
  </si>
  <si>
    <t>87891</t>
  </si>
  <si>
    <t>87892</t>
  </si>
  <si>
    <t>87893</t>
  </si>
  <si>
    <t>87894</t>
  </si>
  <si>
    <t>87896</t>
  </si>
  <si>
    <t>87897</t>
  </si>
  <si>
    <t>87899</t>
  </si>
  <si>
    <t>87900</t>
  </si>
  <si>
    <t>87902</t>
  </si>
  <si>
    <t>87903</t>
  </si>
  <si>
    <t>87904</t>
  </si>
  <si>
    <t>87905</t>
  </si>
  <si>
    <t>87907</t>
  </si>
  <si>
    <t>87908</t>
  </si>
  <si>
    <t>87910</t>
  </si>
  <si>
    <t>87911</t>
  </si>
  <si>
    <t>87411</t>
  </si>
  <si>
    <t>87412</t>
  </si>
  <si>
    <t>87413</t>
  </si>
  <si>
    <t>87414</t>
  </si>
  <si>
    <t>87415</t>
  </si>
  <si>
    <t>87416</t>
  </si>
  <si>
    <t>87417</t>
  </si>
  <si>
    <t>87418</t>
  </si>
  <si>
    <t>87419</t>
  </si>
  <si>
    <t>87420</t>
  </si>
  <si>
    <t>87421</t>
  </si>
  <si>
    <t>87422</t>
  </si>
  <si>
    <t>87423</t>
  </si>
  <si>
    <t>87424</t>
  </si>
  <si>
    <t>87425</t>
  </si>
  <si>
    <t>87426</t>
  </si>
  <si>
    <t>87427</t>
  </si>
  <si>
    <t>87428</t>
  </si>
  <si>
    <t>87429</t>
  </si>
  <si>
    <t>87430</t>
  </si>
  <si>
    <t>87431</t>
  </si>
  <si>
    <t>87432</t>
  </si>
  <si>
    <t>87433</t>
  </si>
  <si>
    <t>87434</t>
  </si>
  <si>
    <t>87435</t>
  </si>
  <si>
    <t>87436</t>
  </si>
  <si>
    <t>87437</t>
  </si>
  <si>
    <t>87438</t>
  </si>
  <si>
    <t>87439</t>
  </si>
  <si>
    <t>87440</t>
  </si>
  <si>
    <t>87527</t>
  </si>
  <si>
    <t>87528</t>
  </si>
  <si>
    <t>87529</t>
  </si>
  <si>
    <t>87530</t>
  </si>
  <si>
    <t>87531</t>
  </si>
  <si>
    <t>87532</t>
  </si>
  <si>
    <t>87535</t>
  </si>
  <si>
    <t>87536</t>
  </si>
  <si>
    <t>87537</t>
  </si>
  <si>
    <t>87538</t>
  </si>
  <si>
    <t>87539</t>
  </si>
  <si>
    <t>87541</t>
  </si>
  <si>
    <t>87543</t>
  </si>
  <si>
    <t>87545</t>
  </si>
  <si>
    <t>87546</t>
  </si>
  <si>
    <t>87547</t>
  </si>
  <si>
    <t>87548</t>
  </si>
  <si>
    <t>87549</t>
  </si>
  <si>
    <t>87550</t>
  </si>
  <si>
    <t>87553</t>
  </si>
  <si>
    <t>87554</t>
  </si>
  <si>
    <t>87555</t>
  </si>
  <si>
    <t>87556</t>
  </si>
  <si>
    <t>87557</t>
  </si>
  <si>
    <t>87559</t>
  </si>
  <si>
    <t>87561</t>
  </si>
  <si>
    <t>87775</t>
  </si>
  <si>
    <t>87777</t>
  </si>
  <si>
    <t>87778</t>
  </si>
  <si>
    <t>87779</t>
  </si>
  <si>
    <t>87781</t>
  </si>
  <si>
    <t>87783</t>
  </si>
  <si>
    <t>87784</t>
  </si>
  <si>
    <t>87786</t>
  </si>
  <si>
    <t>87787</t>
  </si>
  <si>
    <t>87788</t>
  </si>
  <si>
    <t>87790</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</si>
  <si>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</si>
  <si>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</si>
  <si>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</si>
  <si>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</si>
  <si>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</si>
  <si>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</si>
  <si>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</si>
  <si>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</si>
  <si>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</si>
  <si>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</si>
  <si>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</si>
  <si>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</si>
  <si>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</si>
  <si>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</si>
  <si>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</si>
  <si>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</si>
  <si>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</si>
  <si>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</si>
  <si>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</si>
  <si>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</si>
  <si>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</si>
  <si>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</si>
  <si>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</si>
  <si>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</si>
  <si>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</si>
  <si>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</si>
  <si>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</si>
  <si>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</si>
  <si>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</si>
  <si>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</si>
  <si>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</si>
  <si>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87834</t>
  </si>
  <si>
    <t>87835</t>
  </si>
  <si>
    <t>87836</t>
  </si>
  <si>
    <t>87837</t>
  </si>
  <si>
    <t>87838</t>
  </si>
  <si>
    <t>87839</t>
  </si>
  <si>
    <t>87840</t>
  </si>
  <si>
    <t>87841</t>
  </si>
  <si>
    <t>87842</t>
  </si>
  <si>
    <t>87843</t>
  </si>
  <si>
    <t>87844</t>
  </si>
  <si>
    <t>87845</t>
  </si>
  <si>
    <t>87846</t>
  </si>
  <si>
    <t>87847</t>
  </si>
  <si>
    <t>87848</t>
  </si>
  <si>
    <t>87849</t>
  </si>
  <si>
    <t>87850</t>
  </si>
  <si>
    <t>87851</t>
  </si>
  <si>
    <t>87852</t>
  </si>
  <si>
    <t>87853</t>
  </si>
  <si>
    <t>87854</t>
  </si>
  <si>
    <t>87855</t>
  </si>
  <si>
    <t>87856</t>
  </si>
  <si>
    <t>87857</t>
  </si>
  <si>
    <t>87858</t>
  </si>
  <si>
    <t>87859</t>
  </si>
  <si>
    <t>89048</t>
  </si>
  <si>
    <t>89049</t>
  </si>
  <si>
    <t>89173</t>
  </si>
  <si>
    <t>90406</t>
  </si>
  <si>
    <t>90407</t>
  </si>
  <si>
    <t>90408</t>
  </si>
  <si>
    <t>90409</t>
  </si>
  <si>
    <t>87242</t>
  </si>
  <si>
    <t>87243</t>
  </si>
  <si>
    <t>87244</t>
  </si>
  <si>
    <t>87245</t>
  </si>
  <si>
    <t>87265</t>
  </si>
  <si>
    <t>87267</t>
  </si>
  <si>
    <t>87269</t>
  </si>
  <si>
    <t>87271</t>
  </si>
  <si>
    <t>87273</t>
  </si>
  <si>
    <t>87275</t>
  </si>
  <si>
    <t>88786</t>
  </si>
  <si>
    <t>88787</t>
  </si>
  <si>
    <t>88788</t>
  </si>
  <si>
    <t>88789</t>
  </si>
  <si>
    <t>89045</t>
  </si>
  <si>
    <t>89170</t>
  </si>
  <si>
    <t>93393</t>
  </si>
  <si>
    <t>93395</t>
  </si>
  <si>
    <t>99195</t>
  </si>
  <si>
    <t>99198</t>
  </si>
  <si>
    <t>101965</t>
  </si>
  <si>
    <t>101966</t>
  </si>
  <si>
    <t>101979</t>
  </si>
  <si>
    <t>96112</t>
  </si>
  <si>
    <t>96117</t>
  </si>
  <si>
    <t>96122</t>
  </si>
  <si>
    <t>96109</t>
  </si>
  <si>
    <t>96110</t>
  </si>
  <si>
    <t>96113</t>
  </si>
  <si>
    <t>96114</t>
  </si>
  <si>
    <t>96120</t>
  </si>
  <si>
    <t>96123</t>
  </si>
  <si>
    <t>99054</t>
  </si>
  <si>
    <t>96111</t>
  </si>
  <si>
    <t>96116</t>
  </si>
  <si>
    <t>96121</t>
  </si>
  <si>
    <t>96485</t>
  </si>
  <si>
    <t>96486</t>
  </si>
  <si>
    <t>91515</t>
  </si>
  <si>
    <t>91519</t>
  </si>
  <si>
    <t>91520</t>
  </si>
  <si>
    <t>91522</t>
  </si>
  <si>
    <t>91525</t>
  </si>
  <si>
    <t>87280</t>
  </si>
  <si>
    <t>87281</t>
  </si>
  <si>
    <t>87283</t>
  </si>
  <si>
    <t>87284</t>
  </si>
  <si>
    <t>87286</t>
  </si>
  <si>
    <t>87287</t>
  </si>
  <si>
    <t>87289</t>
  </si>
  <si>
    <t>87290</t>
  </si>
  <si>
    <t>87292</t>
  </si>
  <si>
    <t>87294</t>
  </si>
  <si>
    <t>87295</t>
  </si>
  <si>
    <t>87296</t>
  </si>
  <si>
    <t>87298</t>
  </si>
  <si>
    <t>87299</t>
  </si>
  <si>
    <t>87301</t>
  </si>
  <si>
    <t>87302</t>
  </si>
  <si>
    <t>87304</t>
  </si>
  <si>
    <t>87305</t>
  </si>
  <si>
    <t>87307</t>
  </si>
  <si>
    <t>87308</t>
  </si>
  <si>
    <t>87310</t>
  </si>
  <si>
    <t>87311</t>
  </si>
  <si>
    <t>87313</t>
  </si>
  <si>
    <t>87314</t>
  </si>
  <si>
    <t>87316</t>
  </si>
  <si>
    <t>87317</t>
  </si>
  <si>
    <t>87319</t>
  </si>
  <si>
    <t>87320</t>
  </si>
  <si>
    <t>87322</t>
  </si>
  <si>
    <t>87323</t>
  </si>
  <si>
    <t>87325</t>
  </si>
  <si>
    <t>87326</t>
  </si>
  <si>
    <t>87327</t>
  </si>
  <si>
    <t>87328</t>
  </si>
  <si>
    <t>87329</t>
  </si>
  <si>
    <t>87330</t>
  </si>
  <si>
    <t>87331</t>
  </si>
  <si>
    <t>87332</t>
  </si>
  <si>
    <t>87333</t>
  </si>
  <si>
    <t>87334</t>
  </si>
  <si>
    <t>87335</t>
  </si>
  <si>
    <t>87336</t>
  </si>
  <si>
    <t>87337</t>
  </si>
  <si>
    <t>87338</t>
  </si>
  <si>
    <t>87339</t>
  </si>
  <si>
    <t>87340</t>
  </si>
  <si>
    <t>87341</t>
  </si>
  <si>
    <t>87342</t>
  </si>
  <si>
    <t>87343</t>
  </si>
  <si>
    <t>87344</t>
  </si>
  <si>
    <t>87345</t>
  </si>
  <si>
    <t>87346</t>
  </si>
  <si>
    <t>87347</t>
  </si>
  <si>
    <t>87348</t>
  </si>
  <si>
    <t>87349</t>
  </si>
  <si>
    <t>87350</t>
  </si>
  <si>
    <t>87351</t>
  </si>
  <si>
    <t>87352</t>
  </si>
  <si>
    <t>87353</t>
  </si>
  <si>
    <t>87354</t>
  </si>
  <si>
    <t>87355</t>
  </si>
  <si>
    <t>87356</t>
  </si>
  <si>
    <t>87357</t>
  </si>
  <si>
    <t>87358</t>
  </si>
  <si>
    <t>87359</t>
  </si>
  <si>
    <t>87360</t>
  </si>
  <si>
    <t>87361</t>
  </si>
  <si>
    <t>87362</t>
  </si>
  <si>
    <t>87363</t>
  </si>
  <si>
    <t>87364</t>
  </si>
  <si>
    <t>87365</t>
  </si>
  <si>
    <t>87366</t>
  </si>
  <si>
    <t>87367</t>
  </si>
  <si>
    <t>87368</t>
  </si>
  <si>
    <t>87369</t>
  </si>
  <si>
    <t>87370</t>
  </si>
  <si>
    <t>87371</t>
  </si>
  <si>
    <t>87372</t>
  </si>
  <si>
    <t>87373</t>
  </si>
  <si>
    <t>87374</t>
  </si>
  <si>
    <t>87375</t>
  </si>
  <si>
    <t>87376</t>
  </si>
  <si>
    <t>87377</t>
  </si>
  <si>
    <t>87378</t>
  </si>
  <si>
    <t>87379</t>
  </si>
  <si>
    <t>87380</t>
  </si>
  <si>
    <t>87381</t>
  </si>
  <si>
    <t>87382</t>
  </si>
  <si>
    <t>87383</t>
  </si>
  <si>
    <t>87384</t>
  </si>
  <si>
    <t>87385</t>
  </si>
  <si>
    <t>87386</t>
  </si>
  <si>
    <t>87387</t>
  </si>
  <si>
    <t>87388</t>
  </si>
  <si>
    <t>87389</t>
  </si>
  <si>
    <t>87390</t>
  </si>
  <si>
    <t>87391</t>
  </si>
  <si>
    <t>87393</t>
  </si>
  <si>
    <t>87394</t>
  </si>
  <si>
    <t>87395</t>
  </si>
  <si>
    <t>87396</t>
  </si>
  <si>
    <t>87397</t>
  </si>
  <si>
    <t>87398</t>
  </si>
  <si>
    <t>87399</t>
  </si>
  <si>
    <t>87401</t>
  </si>
  <si>
    <t>87402</t>
  </si>
  <si>
    <t>87404</t>
  </si>
  <si>
    <t>87405</t>
  </si>
  <si>
    <t>87407</t>
  </si>
  <si>
    <t>87408</t>
  </si>
  <si>
    <t>87410</t>
  </si>
  <si>
    <t>88626</t>
  </si>
  <si>
    <t>88627</t>
  </si>
  <si>
    <t>88628</t>
  </si>
  <si>
    <t>88629</t>
  </si>
  <si>
    <t>88630</t>
  </si>
  <si>
    <t>88631</t>
  </si>
  <si>
    <t>88715</t>
  </si>
  <si>
    <t>95563</t>
  </si>
  <si>
    <t>100464</t>
  </si>
  <si>
    <t>100465</t>
  </si>
  <si>
    <t>100466</t>
  </si>
  <si>
    <t>100468</t>
  </si>
  <si>
    <t>100469</t>
  </si>
  <si>
    <t>100470</t>
  </si>
  <si>
    <t>100472</t>
  </si>
  <si>
    <t>100473</t>
  </si>
  <si>
    <t>100474</t>
  </si>
  <si>
    <t>100475</t>
  </si>
  <si>
    <t>100477</t>
  </si>
  <si>
    <t>100478</t>
  </si>
  <si>
    <t>100479</t>
  </si>
  <si>
    <t>100480</t>
  </si>
  <si>
    <t>100481</t>
  </si>
  <si>
    <t>100483</t>
  </si>
  <si>
    <t>100484</t>
  </si>
  <si>
    <t>100485</t>
  </si>
  <si>
    <t>100486</t>
  </si>
  <si>
    <t>100487</t>
  </si>
  <si>
    <t>100488</t>
  </si>
  <si>
    <t>100489</t>
  </si>
  <si>
    <t>100490</t>
  </si>
  <si>
    <t>100491</t>
  </si>
  <si>
    <t>100492</t>
  </si>
  <si>
    <t>92121</t>
  </si>
  <si>
    <t>92122</t>
  </si>
  <si>
    <t>92123</t>
  </si>
  <si>
    <t>100195</t>
  </si>
  <si>
    <t>100196</t>
  </si>
  <si>
    <t>100197</t>
  </si>
  <si>
    <t>100198</t>
  </si>
  <si>
    <t>100199</t>
  </si>
  <si>
    <t>100200</t>
  </si>
  <si>
    <t>100201</t>
  </si>
  <si>
    <t>100202</t>
  </si>
  <si>
    <t>100203</t>
  </si>
  <si>
    <t>100204</t>
  </si>
  <si>
    <t>100205</t>
  </si>
  <si>
    <t>100206</t>
  </si>
  <si>
    <t>100207</t>
  </si>
  <si>
    <t>100208</t>
  </si>
  <si>
    <t>100209</t>
  </si>
  <si>
    <t>100210</t>
  </si>
  <si>
    <t>100211</t>
  </si>
  <si>
    <t>100212</t>
  </si>
  <si>
    <t>100213</t>
  </si>
  <si>
    <t>100214</t>
  </si>
  <si>
    <t>100215</t>
  </si>
  <si>
    <t>100216</t>
  </si>
  <si>
    <t>100217</t>
  </si>
  <si>
    <t>100218</t>
  </si>
  <si>
    <t>100219</t>
  </si>
  <si>
    <t>100220</t>
  </si>
  <si>
    <t>100221</t>
  </si>
  <si>
    <t>100222</t>
  </si>
  <si>
    <t>100223</t>
  </si>
  <si>
    <t>100224</t>
  </si>
  <si>
    <t>100225</t>
  </si>
  <si>
    <t>100226</t>
  </si>
  <si>
    <t>100227</t>
  </si>
  <si>
    <t>100228</t>
  </si>
  <si>
    <t>100229</t>
  </si>
  <si>
    <t>100230</t>
  </si>
  <si>
    <t>100231</t>
  </si>
  <si>
    <t>100232</t>
  </si>
  <si>
    <t>100233</t>
  </si>
  <si>
    <t>100234</t>
  </si>
  <si>
    <t>100235</t>
  </si>
  <si>
    <t>100236</t>
  </si>
  <si>
    <t>100237</t>
  </si>
  <si>
    <t>100238</t>
  </si>
  <si>
    <t>100239</t>
  </si>
  <si>
    <t>100240</t>
  </si>
  <si>
    <t>100241</t>
  </si>
  <si>
    <t>100242</t>
  </si>
  <si>
    <t>100243</t>
  </si>
  <si>
    <t>100244</t>
  </si>
  <si>
    <t>100245</t>
  </si>
  <si>
    <t>100246</t>
  </si>
  <si>
    <t>100247</t>
  </si>
  <si>
    <t>100248</t>
  </si>
  <si>
    <t>100249</t>
  </si>
  <si>
    <t>100250</t>
  </si>
  <si>
    <t>100251</t>
  </si>
  <si>
    <t>100252</t>
  </si>
  <si>
    <t>100253</t>
  </si>
  <si>
    <t>100254</t>
  </si>
  <si>
    <t>100255</t>
  </si>
  <si>
    <t>100256</t>
  </si>
  <si>
    <t>100257</t>
  </si>
  <si>
    <t>100258</t>
  </si>
  <si>
    <t>100259</t>
  </si>
  <si>
    <t>100260</t>
  </si>
  <si>
    <t>100261</t>
  </si>
  <si>
    <t>100262</t>
  </si>
  <si>
    <t>100263</t>
  </si>
  <si>
    <t>100264</t>
  </si>
  <si>
    <t>100265</t>
  </si>
  <si>
    <t>100266</t>
  </si>
  <si>
    <t>100267</t>
  </si>
  <si>
    <t>100268</t>
  </si>
  <si>
    <t>100269</t>
  </si>
  <si>
    <t>100270</t>
  </si>
  <si>
    <t>100271</t>
  </si>
  <si>
    <t>100272</t>
  </si>
  <si>
    <t>100273</t>
  </si>
  <si>
    <t>100274</t>
  </si>
  <si>
    <t>100275</t>
  </si>
  <si>
    <t>100276</t>
  </si>
  <si>
    <t>100277</t>
  </si>
  <si>
    <t>100278</t>
  </si>
  <si>
    <t>100279</t>
  </si>
  <si>
    <t>100280</t>
  </si>
  <si>
    <t>100281</t>
  </si>
  <si>
    <t>100282</t>
  </si>
  <si>
    <t>100283</t>
  </si>
  <si>
    <t>100284</t>
  </si>
  <si>
    <t>100285</t>
  </si>
  <si>
    <t>100286</t>
  </si>
  <si>
    <t>100287</t>
  </si>
  <si>
    <t>99802</t>
  </si>
  <si>
    <t>99803</t>
  </si>
  <si>
    <t>99804</t>
  </si>
  <si>
    <t>99805</t>
  </si>
  <si>
    <t>99806</t>
  </si>
  <si>
    <t>99807</t>
  </si>
  <si>
    <t>99808</t>
  </si>
  <si>
    <t>99809</t>
  </si>
  <si>
    <t>99810</t>
  </si>
  <si>
    <t>99811</t>
  </si>
  <si>
    <t>99812</t>
  </si>
  <si>
    <t>99813</t>
  </si>
  <si>
    <t>99814</t>
  </si>
  <si>
    <t>99815</t>
  </si>
  <si>
    <t>99816</t>
  </si>
  <si>
    <t>99817</t>
  </si>
  <si>
    <t>99818</t>
  </si>
  <si>
    <t>99819</t>
  </si>
  <si>
    <t>99820</t>
  </si>
  <si>
    <t>99821</t>
  </si>
  <si>
    <t>99822</t>
  </si>
  <si>
    <t>99823</t>
  </si>
  <si>
    <t>99824</t>
  </si>
  <si>
    <t>99825</t>
  </si>
  <si>
    <t>99826</t>
  </si>
  <si>
    <t>97010</t>
  </si>
  <si>
    <t>97011</t>
  </si>
  <si>
    <t>97012</t>
  </si>
  <si>
    <t>97013</t>
  </si>
  <si>
    <t>97014</t>
  </si>
  <si>
    <t>97015</t>
  </si>
  <si>
    <t>97016</t>
  </si>
  <si>
    <t>97017</t>
  </si>
  <si>
    <t>97018</t>
  </si>
  <si>
    <t>97031</t>
  </si>
  <si>
    <t>97032</t>
  </si>
  <si>
    <t>97033</t>
  </si>
  <si>
    <t>97034</t>
  </si>
  <si>
    <t>97039</t>
  </si>
  <si>
    <t>97040</t>
  </si>
  <si>
    <t>97041</t>
  </si>
  <si>
    <t>97046</t>
  </si>
  <si>
    <t>97047</t>
  </si>
  <si>
    <t>97048</t>
  </si>
  <si>
    <t>97054</t>
  </si>
  <si>
    <t>97062</t>
  </si>
  <si>
    <t>97063</t>
  </si>
  <si>
    <t>97064</t>
  </si>
  <si>
    <t>97065</t>
  </si>
  <si>
    <t>97066</t>
  </si>
  <si>
    <t>97067</t>
  </si>
  <si>
    <t>97621</t>
  </si>
  <si>
    <t>97622</t>
  </si>
  <si>
    <t>97623</t>
  </si>
  <si>
    <t>97624</t>
  </si>
  <si>
    <t>97625</t>
  </si>
  <si>
    <t>97626</t>
  </si>
  <si>
    <t>97627</t>
  </si>
  <si>
    <t>97628</t>
  </si>
  <si>
    <t>97629</t>
  </si>
  <si>
    <t>97631</t>
  </si>
  <si>
    <t>97632</t>
  </si>
  <si>
    <t>97633</t>
  </si>
  <si>
    <t>97634</t>
  </si>
  <si>
    <t>97635</t>
  </si>
  <si>
    <t>97636</t>
  </si>
  <si>
    <t>97637</t>
  </si>
  <si>
    <t>97638</t>
  </si>
  <si>
    <t>97639</t>
  </si>
  <si>
    <t>97640</t>
  </si>
  <si>
    <t>97641</t>
  </si>
  <si>
    <t>97642</t>
  </si>
  <si>
    <t>97643</t>
  </si>
  <si>
    <t>97644</t>
  </si>
  <si>
    <t>97645</t>
  </si>
  <si>
    <t>97647</t>
  </si>
  <si>
    <t>97648</t>
  </si>
  <si>
    <t>97649</t>
  </si>
  <si>
    <t>97650</t>
  </si>
  <si>
    <t>97651</t>
  </si>
  <si>
    <t>97652</t>
  </si>
  <si>
    <t>97653</t>
  </si>
  <si>
    <t>97654</t>
  </si>
  <si>
    <t>97655</t>
  </si>
  <si>
    <t>97656</t>
  </si>
  <si>
    <t>97657</t>
  </si>
  <si>
    <t>97658</t>
  </si>
  <si>
    <t>97659</t>
  </si>
  <si>
    <t>97660</t>
  </si>
  <si>
    <t>97661</t>
  </si>
  <si>
    <t>97662</t>
  </si>
  <si>
    <t>97663</t>
  </si>
  <si>
    <t>97664</t>
  </si>
  <si>
    <t>97665</t>
  </si>
  <si>
    <t>97666</t>
  </si>
  <si>
    <t>95967</t>
  </si>
  <si>
    <t>99058</t>
  </si>
  <si>
    <t>99059</t>
  </si>
  <si>
    <t>99060</t>
  </si>
  <si>
    <t>99061</t>
  </si>
  <si>
    <t>99062</t>
  </si>
  <si>
    <t>99063</t>
  </si>
  <si>
    <t>99064</t>
  </si>
  <si>
    <t>93588</t>
  </si>
  <si>
    <t>93589</t>
  </si>
  <si>
    <t>93590</t>
  </si>
  <si>
    <t>93591</t>
  </si>
  <si>
    <t>93592</t>
  </si>
  <si>
    <t>93593</t>
  </si>
  <si>
    <t>93594</t>
  </si>
  <si>
    <t>93595</t>
  </si>
  <si>
    <t>93596</t>
  </si>
  <si>
    <t>93597</t>
  </si>
  <si>
    <t>93598</t>
  </si>
  <si>
    <t>93599</t>
  </si>
  <si>
    <t>95425</t>
  </si>
  <si>
    <t>95426</t>
  </si>
  <si>
    <t>95427</t>
  </si>
  <si>
    <t>95428</t>
  </si>
  <si>
    <t>95429</t>
  </si>
  <si>
    <t>95430</t>
  </si>
  <si>
    <t>95875</t>
  </si>
  <si>
    <t>95876</t>
  </si>
  <si>
    <t>95877</t>
  </si>
  <si>
    <t>95878</t>
  </si>
  <si>
    <t>95879</t>
  </si>
  <si>
    <t>95880</t>
  </si>
  <si>
    <t>97912</t>
  </si>
  <si>
    <t>97913</t>
  </si>
  <si>
    <t>97914</t>
  </si>
  <si>
    <t>97915</t>
  </si>
  <si>
    <t>100937</t>
  </si>
  <si>
    <t>100938</t>
  </si>
  <si>
    <t>100939</t>
  </si>
  <si>
    <t>100940</t>
  </si>
  <si>
    <t>100941</t>
  </si>
  <si>
    <t>100942</t>
  </si>
  <si>
    <t>100943</t>
  </si>
  <si>
    <t>100944</t>
  </si>
  <si>
    <t>100945</t>
  </si>
  <si>
    <t>100946</t>
  </si>
  <si>
    <t>100947</t>
  </si>
  <si>
    <t>100948</t>
  </si>
  <si>
    <t>100949</t>
  </si>
  <si>
    <t>100950</t>
  </si>
  <si>
    <t>100951</t>
  </si>
  <si>
    <t>100952</t>
  </si>
  <si>
    <t>100953</t>
  </si>
  <si>
    <t>100954</t>
  </si>
  <si>
    <t>100955</t>
  </si>
  <si>
    <t>100956</t>
  </si>
  <si>
    <t>100957</t>
  </si>
  <si>
    <t>100958</t>
  </si>
  <si>
    <t>100959</t>
  </si>
  <si>
    <t>100960</t>
  </si>
  <si>
    <t>100961</t>
  </si>
  <si>
    <t>100962</t>
  </si>
  <si>
    <t>100963</t>
  </si>
  <si>
    <t>100964</t>
  </si>
  <si>
    <t>100973</t>
  </si>
  <si>
    <t>100974</t>
  </si>
  <si>
    <t>100975</t>
  </si>
  <si>
    <t>100965</t>
  </si>
  <si>
    <t>100966</t>
  </si>
  <si>
    <t>100969</t>
  </si>
  <si>
    <t>100970</t>
  </si>
  <si>
    <t>102330</t>
  </si>
  <si>
    <t>102331</t>
  </si>
  <si>
    <t>102332</t>
  </si>
  <si>
    <t>102333</t>
  </si>
  <si>
    <t>101019</t>
  </si>
  <si>
    <t>101479</t>
  </si>
  <si>
    <t>102568</t>
  </si>
  <si>
    <t>100976</t>
  </si>
  <si>
    <t>100977</t>
  </si>
  <si>
    <t>100978</t>
  </si>
  <si>
    <t>100979</t>
  </si>
  <si>
    <t>100980</t>
  </si>
  <si>
    <t>100981</t>
  </si>
  <si>
    <t>100982</t>
  </si>
  <si>
    <t>100983</t>
  </si>
  <si>
    <t>100984</t>
  </si>
  <si>
    <t>100985</t>
  </si>
  <si>
    <t>100986</t>
  </si>
  <si>
    <t>100987</t>
  </si>
  <si>
    <t>100988</t>
  </si>
  <si>
    <t>100989</t>
  </si>
  <si>
    <t>100990</t>
  </si>
  <si>
    <t>100991</t>
  </si>
  <si>
    <t>100992</t>
  </si>
  <si>
    <t>100993</t>
  </si>
  <si>
    <t>100994</t>
  </si>
  <si>
    <t>100995</t>
  </si>
  <si>
    <t>100996</t>
  </si>
  <si>
    <t>100997</t>
  </si>
  <si>
    <t>100998</t>
  </si>
  <si>
    <t>100999</t>
  </si>
  <si>
    <t>101000</t>
  </si>
  <si>
    <t>101001</t>
  </si>
  <si>
    <t>101002</t>
  </si>
  <si>
    <t>101003</t>
  </si>
  <si>
    <t>101004</t>
  </si>
  <si>
    <t>101005</t>
  </si>
  <si>
    <t>101006</t>
  </si>
  <si>
    <t>101007</t>
  </si>
  <si>
    <t>101008</t>
  </si>
  <si>
    <t>101009</t>
  </si>
  <si>
    <t>101010</t>
  </si>
  <si>
    <t>101013</t>
  </si>
  <si>
    <t>101014</t>
  </si>
  <si>
    <t>101015</t>
  </si>
  <si>
    <t>101016</t>
  </si>
  <si>
    <t>101017</t>
  </si>
  <si>
    <t>101018</t>
  </si>
  <si>
    <t>101463</t>
  </si>
  <si>
    <t>101464</t>
  </si>
  <si>
    <t>101465</t>
  </si>
  <si>
    <t>101466</t>
  </si>
  <si>
    <t>101467</t>
  </si>
  <si>
    <t>101468</t>
  </si>
  <si>
    <t>101469</t>
  </si>
  <si>
    <t>101470</t>
  </si>
  <si>
    <t>101471</t>
  </si>
  <si>
    <t>101472</t>
  </si>
  <si>
    <t>101473</t>
  </si>
  <si>
    <t>101474</t>
  </si>
  <si>
    <t>101475</t>
  </si>
  <si>
    <t>101476</t>
  </si>
  <si>
    <t>101477</t>
  </si>
  <si>
    <t>101478</t>
  </si>
  <si>
    <t>101480</t>
  </si>
  <si>
    <t>101481</t>
  </si>
  <si>
    <t>101482</t>
  </si>
  <si>
    <t>101483</t>
  </si>
  <si>
    <t>101484</t>
  </si>
  <si>
    <t>101485</t>
  </si>
  <si>
    <t>101486</t>
  </si>
  <si>
    <t>101487</t>
  </si>
  <si>
    <t>101488</t>
  </si>
  <si>
    <t>101188</t>
  </si>
  <si>
    <t>101189</t>
  </si>
  <si>
    <t>101190</t>
  </si>
  <si>
    <t>101191</t>
  </si>
  <si>
    <t>101192</t>
  </si>
  <si>
    <t>101193</t>
  </si>
  <si>
    <t>101194</t>
  </si>
  <si>
    <t>101197</t>
  </si>
  <si>
    <t>101198</t>
  </si>
  <si>
    <t>101199</t>
  </si>
  <si>
    <t>101200</t>
  </si>
  <si>
    <t>101201</t>
  </si>
  <si>
    <t>101202</t>
  </si>
  <si>
    <t>101203</t>
  </si>
  <si>
    <t>101204</t>
  </si>
  <si>
    <t>101205</t>
  </si>
  <si>
    <t>102362</t>
  </si>
  <si>
    <t>102363</t>
  </si>
  <si>
    <t>102364</t>
  </si>
  <si>
    <t>98509</t>
  </si>
  <si>
    <t>98510</t>
  </si>
  <si>
    <t>98511</t>
  </si>
  <si>
    <t>98516</t>
  </si>
  <si>
    <t>98519</t>
  </si>
  <si>
    <t>98520</t>
  </si>
  <si>
    <t>98521</t>
  </si>
  <si>
    <t>98522</t>
  </si>
  <si>
    <t>98524</t>
  </si>
  <si>
    <t>98503</t>
  </si>
  <si>
    <t>98504</t>
  </si>
  <si>
    <t>98505</t>
  </si>
  <si>
    <t>103185</t>
  </si>
  <si>
    <t>103186</t>
  </si>
  <si>
    <t>103187</t>
  </si>
  <si>
    <t>103188</t>
  </si>
  <si>
    <t>103189</t>
  </si>
  <si>
    <t>103190</t>
  </si>
  <si>
    <t>103191</t>
  </si>
  <si>
    <t>103192</t>
  </si>
  <si>
    <t>103193</t>
  </si>
  <si>
    <t>103194</t>
  </si>
  <si>
    <t>103195</t>
  </si>
  <si>
    <t>103205</t>
  </si>
  <si>
    <t>103206</t>
  </si>
  <si>
    <t>103207</t>
  </si>
  <si>
    <t>103208</t>
  </si>
  <si>
    <t>103209</t>
  </si>
  <si>
    <t>103210</t>
  </si>
  <si>
    <t>103304</t>
  </si>
  <si>
    <t>103307</t>
  </si>
  <si>
    <t>103310</t>
  </si>
  <si>
    <t>103314</t>
  </si>
  <si>
    <t>103315</t>
  </si>
  <si>
    <t>98525</t>
  </si>
  <si>
    <t>98526</t>
  </si>
  <si>
    <t>98527</t>
  </si>
  <si>
    <t>98528</t>
  </si>
  <si>
    <t>98529</t>
  </si>
  <si>
    <t>98530</t>
  </si>
  <si>
    <t>98531</t>
  </si>
  <si>
    <t>98532</t>
  </si>
  <si>
    <t>98533</t>
  </si>
  <si>
    <t>98534</t>
  </si>
  <si>
    <t>98535</t>
  </si>
  <si>
    <t>88238</t>
  </si>
  <si>
    <t>88239</t>
  </si>
  <si>
    <t>88240</t>
  </si>
  <si>
    <t>88241</t>
  </si>
  <si>
    <t>88242</t>
  </si>
  <si>
    <t>88243</t>
  </si>
  <si>
    <t>88245</t>
  </si>
  <si>
    <t>88246</t>
  </si>
  <si>
    <t>88247</t>
  </si>
  <si>
    <t>88248</t>
  </si>
  <si>
    <t>88249</t>
  </si>
  <si>
    <t>88250</t>
  </si>
  <si>
    <t>88251</t>
  </si>
  <si>
    <t>88252</t>
  </si>
  <si>
    <t>88253</t>
  </si>
  <si>
    <t>88255</t>
  </si>
  <si>
    <t>88256</t>
  </si>
  <si>
    <t>88257</t>
  </si>
  <si>
    <t>88258</t>
  </si>
  <si>
    <t>88260</t>
  </si>
  <si>
    <t>88261</t>
  </si>
  <si>
    <t>88262</t>
  </si>
  <si>
    <t>88263</t>
  </si>
  <si>
    <t>88264</t>
  </si>
  <si>
    <t>88265</t>
  </si>
  <si>
    <t>88266</t>
  </si>
  <si>
    <t>88267</t>
  </si>
  <si>
    <t>88269</t>
  </si>
  <si>
    <t>88270</t>
  </si>
  <si>
    <t>88272</t>
  </si>
  <si>
    <t>88273</t>
  </si>
  <si>
    <t>88274</t>
  </si>
  <si>
    <t>88275</t>
  </si>
  <si>
    <t>88277</t>
  </si>
  <si>
    <t>88278</t>
  </si>
  <si>
    <t>88279</t>
  </si>
  <si>
    <t>88281</t>
  </si>
  <si>
    <t>88282</t>
  </si>
  <si>
    <t>88283</t>
  </si>
  <si>
    <t>88284</t>
  </si>
  <si>
    <t>88285</t>
  </si>
  <si>
    <t>88286</t>
  </si>
  <si>
    <t>88288</t>
  </si>
  <si>
    <t>88291</t>
  </si>
  <si>
    <t>88292</t>
  </si>
  <si>
    <t>88293</t>
  </si>
  <si>
    <t>88294</t>
  </si>
  <si>
    <t>88295</t>
  </si>
  <si>
    <t>88296</t>
  </si>
  <si>
    <t>88297</t>
  </si>
  <si>
    <t>88298</t>
  </si>
  <si>
    <t>88299</t>
  </si>
  <si>
    <t>88300</t>
  </si>
  <si>
    <t>88301</t>
  </si>
  <si>
    <t>88302</t>
  </si>
  <si>
    <t>88303</t>
  </si>
  <si>
    <t>88304</t>
  </si>
  <si>
    <t>88306</t>
  </si>
  <si>
    <t>88307</t>
  </si>
  <si>
    <t>88308</t>
  </si>
  <si>
    <t>88309</t>
  </si>
  <si>
    <t>88310</t>
  </si>
  <si>
    <t>88311</t>
  </si>
  <si>
    <t>88312</t>
  </si>
  <si>
    <t>88313</t>
  </si>
  <si>
    <t>88314</t>
  </si>
  <si>
    <t>88315</t>
  </si>
  <si>
    <t>88316</t>
  </si>
  <si>
    <t>88317</t>
  </si>
  <si>
    <t>88318</t>
  </si>
  <si>
    <t>88320</t>
  </si>
  <si>
    <t>88321</t>
  </si>
  <si>
    <t>88322</t>
  </si>
  <si>
    <t>88323</t>
  </si>
  <si>
    <t>88324</t>
  </si>
  <si>
    <t>88325</t>
  </si>
  <si>
    <t>88326</t>
  </si>
  <si>
    <t>88377</t>
  </si>
  <si>
    <t>88441</t>
  </si>
  <si>
    <t>88597</t>
  </si>
  <si>
    <t>90766</t>
  </si>
  <si>
    <t>90767</t>
  </si>
  <si>
    <t>90768</t>
  </si>
  <si>
    <t>90769</t>
  </si>
  <si>
    <t>90770</t>
  </si>
  <si>
    <t>90771</t>
  </si>
  <si>
    <t>90772</t>
  </si>
  <si>
    <t>90773</t>
  </si>
  <si>
    <t>90775</t>
  </si>
  <si>
    <t>90776</t>
  </si>
  <si>
    <t>90777</t>
  </si>
  <si>
    <t>90778</t>
  </si>
  <si>
    <t>90779</t>
  </si>
  <si>
    <t>90780</t>
  </si>
  <si>
    <t>90781</t>
  </si>
  <si>
    <t>91677</t>
  </si>
  <si>
    <t>91678</t>
  </si>
  <si>
    <t>93558</t>
  </si>
  <si>
    <t>93559</t>
  </si>
  <si>
    <t>93560</t>
  </si>
  <si>
    <t>93561</t>
  </si>
  <si>
    <t>93562</t>
  </si>
  <si>
    <t>93563</t>
  </si>
  <si>
    <t>93564</t>
  </si>
  <si>
    <t>93565</t>
  </si>
  <si>
    <t>93566</t>
  </si>
  <si>
    <t>93567</t>
  </si>
  <si>
    <t>93568</t>
  </si>
  <si>
    <t>93569</t>
  </si>
  <si>
    <t>93570</t>
  </si>
  <si>
    <t>93571</t>
  </si>
  <si>
    <t>93572</t>
  </si>
  <si>
    <t>94295</t>
  </si>
  <si>
    <t>94296</t>
  </si>
  <si>
    <t>95308</t>
  </si>
  <si>
    <t>95309</t>
  </si>
  <si>
    <t>95310</t>
  </si>
  <si>
    <t>95311</t>
  </si>
  <si>
    <t>95312</t>
  </si>
  <si>
    <t>95313</t>
  </si>
  <si>
    <t>95314</t>
  </si>
  <si>
    <t>95315</t>
  </si>
  <si>
    <t>95316</t>
  </si>
  <si>
    <t>95317</t>
  </si>
  <si>
    <t>95318</t>
  </si>
  <si>
    <t>95319</t>
  </si>
  <si>
    <t>95320</t>
  </si>
  <si>
    <t>95321</t>
  </si>
  <si>
    <t>95322</t>
  </si>
  <si>
    <t>95323</t>
  </si>
  <si>
    <t>95324</t>
  </si>
  <si>
    <t>95325</t>
  </si>
  <si>
    <t>95326</t>
  </si>
  <si>
    <t>95328</t>
  </si>
  <si>
    <t>95329</t>
  </si>
  <si>
    <t>95330</t>
  </si>
  <si>
    <t>95331</t>
  </si>
  <si>
    <t>95332</t>
  </si>
  <si>
    <t>95333</t>
  </si>
  <si>
    <t>95334</t>
  </si>
  <si>
    <t>95335</t>
  </si>
  <si>
    <t>95337</t>
  </si>
  <si>
    <t>95338</t>
  </si>
  <si>
    <t>95339</t>
  </si>
  <si>
    <t>95340</t>
  </si>
  <si>
    <t>95341</t>
  </si>
  <si>
    <t>95342</t>
  </si>
  <si>
    <t>95343</t>
  </si>
  <si>
    <t>95344</t>
  </si>
  <si>
    <t>95345</t>
  </si>
  <si>
    <t>95346</t>
  </si>
  <si>
    <t>95347</t>
  </si>
  <si>
    <t>95348</t>
  </si>
  <si>
    <t>95349</t>
  </si>
  <si>
    <t>95350</t>
  </si>
  <si>
    <t>95351</t>
  </si>
  <si>
    <t>95352</t>
  </si>
  <si>
    <t>95354</t>
  </si>
  <si>
    <t>95355</t>
  </si>
  <si>
    <t>95356</t>
  </si>
  <si>
    <t>95357</t>
  </si>
  <si>
    <t>95358</t>
  </si>
  <si>
    <t>95359</t>
  </si>
  <si>
    <t>95360</t>
  </si>
  <si>
    <t>95361</t>
  </si>
  <si>
    <t>95362</t>
  </si>
  <si>
    <t>95363</t>
  </si>
  <si>
    <t>95364</t>
  </si>
  <si>
    <t>95365</t>
  </si>
  <si>
    <t>95366</t>
  </si>
  <si>
    <t>95367</t>
  </si>
  <si>
    <t>95368</t>
  </si>
  <si>
    <t>95369</t>
  </si>
  <si>
    <t>95370</t>
  </si>
  <si>
    <t>95371</t>
  </si>
  <si>
    <t>95372</t>
  </si>
  <si>
    <t>95373</t>
  </si>
  <si>
    <t>95374</t>
  </si>
  <si>
    <t>95375</t>
  </si>
  <si>
    <t>95376</t>
  </si>
  <si>
    <t>95377</t>
  </si>
  <si>
    <t>95378</t>
  </si>
  <si>
    <t>95379</t>
  </si>
  <si>
    <t>95380</t>
  </si>
  <si>
    <t>95382</t>
  </si>
  <si>
    <t>95383</t>
  </si>
  <si>
    <t>95384</t>
  </si>
  <si>
    <t>95385</t>
  </si>
  <si>
    <t>95386</t>
  </si>
  <si>
    <t>95387</t>
  </si>
  <si>
    <t>95388</t>
  </si>
  <si>
    <t>95389</t>
  </si>
  <si>
    <t>95390</t>
  </si>
  <si>
    <t>95391</t>
  </si>
  <si>
    <t>95392</t>
  </si>
  <si>
    <t>95393</t>
  </si>
  <si>
    <t>95394</t>
  </si>
  <si>
    <t>95395</t>
  </si>
  <si>
    <t>95396</t>
  </si>
  <si>
    <t>95397</t>
  </si>
  <si>
    <t>95398</t>
  </si>
  <si>
    <t>95399</t>
  </si>
  <si>
    <t>95400</t>
  </si>
  <si>
    <t>95401</t>
  </si>
  <si>
    <t>95402</t>
  </si>
  <si>
    <t>95403</t>
  </si>
  <si>
    <t>95404</t>
  </si>
  <si>
    <t>95405</t>
  </si>
  <si>
    <t>95406</t>
  </si>
  <si>
    <t>95407</t>
  </si>
  <si>
    <t>95408</t>
  </si>
  <si>
    <t>95409</t>
  </si>
  <si>
    <t>95410</t>
  </si>
  <si>
    <t>95411</t>
  </si>
  <si>
    <t>95412</t>
  </si>
  <si>
    <t>95413</t>
  </si>
  <si>
    <t>95414</t>
  </si>
  <si>
    <t>95415</t>
  </si>
  <si>
    <t>95416</t>
  </si>
  <si>
    <t>95417</t>
  </si>
  <si>
    <t>95418</t>
  </si>
  <si>
    <t>95419</t>
  </si>
  <si>
    <t>95420</t>
  </si>
  <si>
    <t>95421</t>
  </si>
  <si>
    <t>95422</t>
  </si>
  <si>
    <t>95423</t>
  </si>
  <si>
    <t>95424</t>
  </si>
  <si>
    <t>100288</t>
  </si>
  <si>
    <t>100289</t>
  </si>
  <si>
    <t>100290</t>
  </si>
  <si>
    <t>100291</t>
  </si>
  <si>
    <t>100292</t>
  </si>
  <si>
    <t>100293</t>
  </si>
  <si>
    <t>100294</t>
  </si>
  <si>
    <t>100295</t>
  </si>
  <si>
    <t>100296</t>
  </si>
  <si>
    <t>100297</t>
  </si>
  <si>
    <t>100298</t>
  </si>
  <si>
    <t>100299</t>
  </si>
  <si>
    <t>100300</t>
  </si>
  <si>
    <t>100301</t>
  </si>
  <si>
    <t>100302</t>
  </si>
  <si>
    <t>100303</t>
  </si>
  <si>
    <t>100304</t>
  </si>
  <si>
    <t>100305</t>
  </si>
  <si>
    <t>100306</t>
  </si>
  <si>
    <t>100307</t>
  </si>
  <si>
    <t>100308</t>
  </si>
  <si>
    <t>100309</t>
  </si>
  <si>
    <t>100310</t>
  </si>
  <si>
    <t>100311</t>
  </si>
  <si>
    <t>100312</t>
  </si>
  <si>
    <t>100313</t>
  </si>
  <si>
    <t>100314</t>
  </si>
  <si>
    <t>100315</t>
  </si>
  <si>
    <t>100316</t>
  </si>
  <si>
    <t>100317</t>
  </si>
  <si>
    <t>100318</t>
  </si>
  <si>
    <t>100319</t>
  </si>
  <si>
    <t>100320</t>
  </si>
  <si>
    <t>100321</t>
  </si>
  <si>
    <t>100533</t>
  </si>
  <si>
    <t>100534</t>
  </si>
  <si>
    <t>100535</t>
  </si>
  <si>
    <t>100536</t>
  </si>
  <si>
    <t>101284</t>
  </si>
  <si>
    <t>101285</t>
  </si>
  <si>
    <t>101286</t>
  </si>
  <si>
    <t>101287</t>
  </si>
  <si>
    <t>101288</t>
  </si>
  <si>
    <t>101289</t>
  </si>
  <si>
    <t>101290</t>
  </si>
  <si>
    <t>101291</t>
  </si>
  <si>
    <t>101292</t>
  </si>
  <si>
    <t>101293</t>
  </si>
  <si>
    <t>101294</t>
  </si>
  <si>
    <t>101295</t>
  </si>
  <si>
    <t>101296</t>
  </si>
  <si>
    <t>101297</t>
  </si>
  <si>
    <t>101298</t>
  </si>
  <si>
    <t>101299</t>
  </si>
  <si>
    <t>101300</t>
  </si>
  <si>
    <t>101301</t>
  </si>
  <si>
    <t>101302</t>
  </si>
  <si>
    <t>101303</t>
  </si>
  <si>
    <t>101304</t>
  </si>
  <si>
    <t>101305</t>
  </si>
  <si>
    <t>101307</t>
  </si>
  <si>
    <t>101308</t>
  </si>
  <si>
    <t>101309</t>
  </si>
  <si>
    <t>101310</t>
  </si>
  <si>
    <t>101311</t>
  </si>
  <si>
    <t>101312</t>
  </si>
  <si>
    <t>101313</t>
  </si>
  <si>
    <t>101314</t>
  </si>
  <si>
    <t>101315</t>
  </si>
  <si>
    <t>101316</t>
  </si>
  <si>
    <t>101317</t>
  </si>
  <si>
    <t>101318</t>
  </si>
  <si>
    <t>101319</t>
  </si>
  <si>
    <t>101320</t>
  </si>
  <si>
    <t>101322</t>
  </si>
  <si>
    <t>101323</t>
  </si>
  <si>
    <t>101324</t>
  </si>
  <si>
    <t>101325</t>
  </si>
  <si>
    <t>101326</t>
  </si>
  <si>
    <t>101327</t>
  </si>
  <si>
    <t>101328</t>
  </si>
  <si>
    <t>101329</t>
  </si>
  <si>
    <t>101330</t>
  </si>
  <si>
    <t>101331</t>
  </si>
  <si>
    <t>101332</t>
  </si>
  <si>
    <t>101333</t>
  </si>
  <si>
    <t>101334</t>
  </si>
  <si>
    <t>101335</t>
  </si>
  <si>
    <t>101336</t>
  </si>
  <si>
    <t>101337</t>
  </si>
  <si>
    <t>101338</t>
  </si>
  <si>
    <t>101339</t>
  </si>
  <si>
    <t>101340</t>
  </si>
  <si>
    <t>101341</t>
  </si>
  <si>
    <t>101342</t>
  </si>
  <si>
    <t>101343</t>
  </si>
  <si>
    <t>101344</t>
  </si>
  <si>
    <t>101345</t>
  </si>
  <si>
    <t>101346</t>
  </si>
  <si>
    <t>101347</t>
  </si>
  <si>
    <t>101348</t>
  </si>
  <si>
    <t>101349</t>
  </si>
  <si>
    <t>101350</t>
  </si>
  <si>
    <t>101351</t>
  </si>
  <si>
    <t>101352</t>
  </si>
  <si>
    <t>101353</t>
  </si>
  <si>
    <t>101354</t>
  </si>
  <si>
    <t>101355</t>
  </si>
  <si>
    <t>101356</t>
  </si>
  <si>
    <t>101357</t>
  </si>
  <si>
    <t>101358</t>
  </si>
  <si>
    <t>101359</t>
  </si>
  <si>
    <t>101360</t>
  </si>
  <si>
    <t>101361</t>
  </si>
  <si>
    <t>101362</t>
  </si>
  <si>
    <t>101363</t>
  </si>
  <si>
    <t>101364</t>
  </si>
  <si>
    <t>101365</t>
  </si>
  <si>
    <t>101366</t>
  </si>
  <si>
    <t>101367</t>
  </si>
  <si>
    <t>101368</t>
  </si>
  <si>
    <t>101369</t>
  </si>
  <si>
    <t>101370</t>
  </si>
  <si>
    <t>101371</t>
  </si>
  <si>
    <t>101372</t>
  </si>
  <si>
    <t>101373</t>
  </si>
  <si>
    <t>101374</t>
  </si>
  <si>
    <t>101375</t>
  </si>
  <si>
    <t>101376</t>
  </si>
  <si>
    <t>101377</t>
  </si>
  <si>
    <t>101378</t>
  </si>
  <si>
    <t>101379</t>
  </si>
  <si>
    <t>101380</t>
  </si>
  <si>
    <t>101381</t>
  </si>
  <si>
    <t>101382</t>
  </si>
  <si>
    <t>101383</t>
  </si>
  <si>
    <t>101384</t>
  </si>
  <si>
    <t>101385</t>
  </si>
  <si>
    <t>101386</t>
  </si>
  <si>
    <t>101387</t>
  </si>
  <si>
    <t>101388</t>
  </si>
  <si>
    <t>101389</t>
  </si>
  <si>
    <t>101390</t>
  </si>
  <si>
    <t>101391</t>
  </si>
  <si>
    <t>101392</t>
  </si>
  <si>
    <t>101394</t>
  </si>
  <si>
    <t>101395</t>
  </si>
  <si>
    <t>101396</t>
  </si>
  <si>
    <t>101397</t>
  </si>
  <si>
    <t>101398</t>
  </si>
  <si>
    <t>101399</t>
  </si>
  <si>
    <t>101400</t>
  </si>
  <si>
    <t>101401</t>
  </si>
  <si>
    <t>101402</t>
  </si>
  <si>
    <t>101403</t>
  </si>
  <si>
    <t>101404</t>
  </si>
  <si>
    <t>101405</t>
  </si>
  <si>
    <t>101407</t>
  </si>
  <si>
    <t>101408</t>
  </si>
  <si>
    <t>101409</t>
  </si>
  <si>
    <t>101410</t>
  </si>
  <si>
    <t>101411</t>
  </si>
  <si>
    <t>101412</t>
  </si>
  <si>
    <t>101413</t>
  </si>
  <si>
    <t>101414</t>
  </si>
  <si>
    <t>101415</t>
  </si>
  <si>
    <t>101416</t>
  </si>
  <si>
    <t>101417</t>
  </si>
  <si>
    <t>101418</t>
  </si>
  <si>
    <t>101419</t>
  </si>
  <si>
    <t>101420</t>
  </si>
  <si>
    <t>101421</t>
  </si>
  <si>
    <t>101422</t>
  </si>
  <si>
    <t>101423</t>
  </si>
  <si>
    <t>101424</t>
  </si>
  <si>
    <t>101425</t>
  </si>
  <si>
    <t>101426</t>
  </si>
  <si>
    <t>101427</t>
  </si>
  <si>
    <t>101428</t>
  </si>
  <si>
    <t>101429</t>
  </si>
  <si>
    <t>101430</t>
  </si>
  <si>
    <t>101431</t>
  </si>
  <si>
    <t>101432</t>
  </si>
  <si>
    <t>101433</t>
  </si>
  <si>
    <t>101434</t>
  </si>
  <si>
    <t>101435</t>
  </si>
  <si>
    <t>101436</t>
  </si>
  <si>
    <t>101437</t>
  </si>
  <si>
    <t>101438</t>
  </si>
  <si>
    <t>101439</t>
  </si>
  <si>
    <t>101440</t>
  </si>
  <si>
    <t>101441</t>
  </si>
  <si>
    <t>101442</t>
  </si>
  <si>
    <t>101443</t>
  </si>
  <si>
    <t>101444</t>
  </si>
  <si>
    <t>101445</t>
  </si>
  <si>
    <t>101446</t>
  </si>
  <si>
    <t>101447</t>
  </si>
  <si>
    <t>101448</t>
  </si>
  <si>
    <t>101449</t>
  </si>
  <si>
    <t>101450</t>
  </si>
  <si>
    <t>101451</t>
  </si>
  <si>
    <t>101452</t>
  </si>
  <si>
    <t>101453</t>
  </si>
  <si>
    <t>101454</t>
  </si>
  <si>
    <t>101455</t>
  </si>
  <si>
    <t>101456</t>
  </si>
  <si>
    <t>101457</t>
  </si>
  <si>
    <t>101458</t>
  </si>
  <si>
    <t>101459</t>
  </si>
  <si>
    <t>101460</t>
  </si>
  <si>
    <t>CODIGO</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</si>
  <si>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</si>
  <si>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</si>
  <si>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</si>
  <si>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</si>
  <si>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</si>
  <si>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</si>
  <si>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</si>
  <si>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</si>
  <si>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</si>
  <si>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</si>
  <si>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</si>
  <si>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</si>
  <si>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</si>
  <si>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</si>
  <si>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</si>
  <si>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</si>
  <si>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</si>
  <si>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</si>
  <si>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</si>
  <si>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</si>
  <si>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</si>
  <si>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</si>
  <si>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</si>
  <si>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</si>
  <si>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</si>
  <si>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</si>
  <si>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</si>
  <si>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</si>
  <si>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</si>
  <si>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</si>
  <si>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</si>
  <si>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</si>
  <si>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</si>
  <si>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</si>
  <si>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</si>
  <si>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</si>
  <si>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</si>
  <si>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</si>
  <si>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</si>
  <si>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</si>
  <si>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</si>
  <si>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</si>
  <si>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</si>
  <si>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</si>
  <si>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</si>
  <si>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</si>
  <si>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</si>
  <si>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</si>
  <si>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</si>
  <si>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</si>
  <si>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</si>
  <si>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</si>
  <si>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</si>
  <si>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</si>
  <si>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</si>
  <si>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</si>
  <si>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</si>
  <si>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</si>
  <si>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</si>
  <si>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</si>
  <si>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</si>
  <si>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</si>
  <si>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</si>
  <si>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</si>
  <si>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</si>
  <si>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</si>
  <si>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</si>
  <si>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</si>
  <si>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</si>
  <si>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</si>
  <si>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</si>
  <si>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</si>
  <si>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</si>
  <si>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</si>
  <si>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</si>
  <si>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</si>
  <si>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</si>
  <si>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</si>
  <si>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</si>
  <si>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</si>
  <si>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</si>
  <si>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</si>
  <si>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</si>
  <si>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</si>
  <si>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</si>
  <si>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</si>
  <si>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</si>
  <si>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</si>
  <si>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</si>
  <si>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</si>
  <si>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</si>
  <si>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</si>
  <si>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</si>
  <si>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</si>
  <si>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</si>
  <si>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</si>
  <si>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</si>
  <si>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</si>
  <si>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</si>
  <si>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</si>
  <si>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</si>
  <si>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</si>
  <si>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</si>
  <si>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</si>
  <si>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</si>
  <si>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</si>
  <si>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</si>
  <si>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</si>
  <si>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</si>
  <si>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</si>
  <si>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</si>
  <si>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</si>
  <si>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</si>
  <si>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</si>
  <si>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</si>
  <si>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</si>
  <si>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</si>
  <si>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</si>
  <si>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</si>
  <si>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</si>
  <si>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</si>
  <si>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</si>
  <si>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</si>
  <si>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</si>
  <si>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</si>
  <si>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</si>
  <si>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</si>
  <si>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</si>
  <si>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</si>
  <si>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</si>
  <si>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</si>
  <si>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</si>
  <si>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</si>
  <si>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</si>
  <si>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</si>
  <si>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</si>
  <si>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</si>
  <si>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</si>
  <si>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</si>
  <si>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</si>
  <si>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</si>
  <si>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</si>
  <si>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</si>
  <si>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</si>
  <si>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</si>
  <si>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</si>
  <si>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</si>
  <si>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</si>
  <si>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</si>
  <si>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</si>
  <si>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</si>
  <si>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</si>
  <si>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</si>
  <si>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</si>
  <si>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</si>
  <si>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</si>
  <si>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</si>
  <si>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</si>
  <si>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</si>
  <si>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</si>
  <si>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</si>
  <si>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</si>
  <si>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</si>
  <si>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</si>
  <si>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</si>
  <si>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</si>
  <si>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</si>
  <si>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</si>
  <si>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</si>
  <si>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</si>
  <si>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</si>
  <si>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</si>
  <si>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</si>
  <si>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</si>
  <si>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</si>
  <si>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</si>
  <si>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</si>
  <si>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</si>
  <si>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</si>
  <si>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</si>
  <si>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</si>
  <si>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</si>
  <si>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</si>
  <si>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</si>
  <si>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</si>
  <si>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</si>
  <si>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</si>
  <si>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</si>
  <si>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</si>
  <si>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</si>
  <si>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</si>
  <si>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</si>
  <si>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</si>
  <si>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</si>
  <si>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</si>
  <si>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</si>
  <si>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</si>
  <si>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</si>
  <si>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</si>
  <si>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</si>
  <si>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</si>
  <si>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</si>
  <si>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</si>
  <si>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</si>
  <si>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</si>
  <si>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</si>
  <si>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</si>
  <si>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</si>
  <si>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</si>
  <si>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</si>
  <si>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</si>
  <si>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</si>
  <si>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</si>
  <si>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</si>
  <si>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</si>
  <si>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</si>
  <si>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</si>
  <si>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</si>
  <si>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</si>
  <si>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</si>
  <si>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</si>
  <si>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</si>
  <si>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</si>
  <si>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</si>
  <si>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</si>
  <si>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</si>
  <si>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</si>
  <si>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</si>
  <si>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</si>
  <si>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</si>
  <si>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</si>
  <si>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</si>
  <si>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</si>
  <si>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</si>
  <si>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</si>
  <si>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</si>
  <si>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</si>
  <si>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</si>
  <si>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</si>
  <si>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</si>
  <si>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</si>
  <si>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</si>
  <si>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</si>
  <si>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</si>
  <si>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</si>
  <si>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</si>
  <si>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</si>
  <si>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</si>
  <si>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</si>
  <si>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</si>
  <si>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</si>
  <si>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</si>
  <si>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</si>
  <si>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</si>
  <si>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</si>
  <si>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</si>
  <si>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</si>
  <si>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</si>
  <si>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</si>
  <si>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</si>
  <si>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</si>
  <si>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</si>
  <si>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</si>
  <si>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</si>
  <si>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</si>
  <si>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</si>
  <si>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</si>
  <si>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</si>
  <si>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</si>
  <si>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</si>
  <si>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</si>
  <si>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</si>
  <si>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</si>
  <si>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</si>
  <si>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</si>
  <si>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</si>
  <si>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</si>
  <si>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</si>
  <si>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</si>
  <si>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</si>
  <si>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</si>
  <si>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</si>
  <si>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</si>
  <si>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</si>
  <si>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</si>
  <si>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</si>
  <si>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</si>
  <si>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</si>
  <si>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</si>
  <si>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</si>
  <si>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</si>
  <si>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</si>
  <si>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</si>
  <si>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</si>
  <si>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</si>
  <si>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</si>
  <si>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</si>
  <si>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</si>
  <si>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</si>
  <si>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</si>
  <si>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</si>
  <si>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</si>
  <si>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</si>
  <si>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</si>
  <si>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</si>
  <si>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</si>
  <si>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</si>
  <si>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</si>
  <si>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</si>
  <si>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</si>
  <si>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</si>
  <si>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</si>
  <si>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</si>
  <si>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</si>
  <si>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</si>
  <si>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</si>
  <si>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</si>
  <si>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</si>
  <si>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</si>
  <si>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</si>
  <si>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</si>
  <si>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</si>
  <si>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</si>
  <si>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</si>
  <si>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</si>
  <si>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</si>
  <si>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</si>
  <si>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</si>
  <si>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</si>
  <si>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</si>
  <si>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</si>
  <si>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</si>
  <si>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</si>
  <si>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</si>
  <si>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</si>
  <si>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</si>
  <si>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</si>
  <si>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</si>
  <si>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</si>
  <si>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</si>
  <si>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</si>
  <si>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</si>
  <si>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</si>
  <si>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</si>
  <si>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</si>
  <si>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</si>
  <si>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</si>
  <si>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</si>
  <si>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</si>
  <si>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</si>
  <si>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</si>
  <si>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</si>
  <si>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</si>
  <si>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</si>
  <si>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</si>
  <si>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</si>
  <si>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</si>
  <si>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</si>
  <si>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</si>
  <si>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</si>
  <si>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</si>
  <si>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</si>
  <si>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</si>
  <si>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</si>
  <si>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</si>
  <si>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</si>
  <si>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</si>
  <si>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</si>
  <si>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</si>
  <si>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</si>
  <si>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</si>
  <si>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</si>
  <si>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</si>
  <si>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</si>
  <si>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</si>
  <si>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</si>
  <si>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</si>
  <si>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</si>
  <si>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</si>
  <si>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</si>
  <si>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</si>
  <si>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</si>
  <si>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</si>
  <si>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</si>
  <si>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</si>
  <si>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</si>
  <si>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</si>
  <si>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</si>
  <si>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</si>
  <si>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</si>
  <si>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</si>
  <si>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</si>
  <si>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</si>
  <si>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</si>
  <si>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</si>
  <si>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</si>
  <si>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</si>
  <si>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</si>
  <si>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</si>
  <si>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</si>
  <si>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</si>
  <si>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</si>
  <si>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</si>
  <si>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</si>
  <si>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</si>
  <si>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</si>
  <si>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</si>
  <si>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</si>
  <si>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</si>
  <si>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</si>
  <si>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</si>
  <si>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</si>
  <si>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</si>
  <si>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</si>
  <si>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</si>
  <si>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</si>
  <si>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</si>
  <si>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</si>
  <si>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</si>
  <si>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</si>
  <si>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</si>
  <si>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</si>
  <si>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</si>
  <si>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</si>
  <si>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</si>
  <si>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</si>
  <si>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</si>
  <si>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</si>
  <si>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</si>
  <si>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</si>
  <si>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</si>
  <si>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</si>
  <si>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</si>
  <si>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</si>
  <si>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</si>
  <si>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</si>
  <si>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</si>
  <si>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</si>
  <si>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</si>
  <si>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</si>
  <si>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</si>
  <si>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</si>
  <si>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</si>
  <si>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</si>
  <si>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</si>
  <si>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</si>
  <si>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</si>
  <si>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</si>
  <si>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</si>
  <si>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</si>
  <si>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</si>
  <si>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</si>
  <si>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</si>
  <si>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</si>
  <si>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</si>
  <si>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</si>
  <si>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</si>
  <si>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</si>
  <si>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</si>
  <si>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</si>
  <si>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</si>
  <si>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</si>
  <si>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</si>
  <si>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</si>
  <si>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</si>
  <si>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</si>
  <si>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</si>
  <si>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</si>
  <si>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</si>
  <si>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</si>
  <si>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</si>
  <si>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</si>
  <si>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</si>
  <si>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</si>
  <si>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</si>
  <si>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</si>
  <si>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</si>
  <si>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</si>
  <si>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</si>
  <si>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</si>
  <si>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</si>
  <si>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</si>
  <si>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</si>
  <si>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</si>
  <si>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</si>
  <si>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</si>
  <si>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</si>
  <si>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</si>
  <si>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</si>
  <si>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</si>
  <si>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</si>
  <si>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</si>
  <si>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</si>
  <si>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</si>
  <si>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</si>
  <si>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</si>
  <si>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</si>
  <si>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</si>
  <si>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</si>
  <si>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</si>
  <si>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</si>
  <si>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</si>
  <si>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</si>
  <si>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</si>
  <si>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</si>
  <si>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</si>
  <si>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</si>
  <si>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</si>
  <si>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</si>
  <si>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</si>
  <si>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</si>
  <si>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</si>
  <si>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</si>
  <si>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</si>
  <si>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</si>
  <si>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</si>
  <si>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</si>
  <si>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</si>
  <si>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</si>
  <si>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</si>
  <si>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</si>
  <si>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</si>
  <si>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</si>
  <si>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</si>
  <si>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</si>
  <si>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</si>
  <si>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</si>
  <si>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</si>
  <si>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</si>
  <si>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</si>
  <si>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</si>
  <si>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</si>
  <si>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</si>
  <si>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</si>
  <si>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</si>
  <si>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</si>
  <si>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</si>
  <si>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</si>
  <si>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</si>
  <si>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</si>
  <si>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</si>
  <si>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</si>
  <si>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</si>
  <si>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</si>
  <si>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</si>
  <si>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</si>
  <si>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</si>
  <si>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</si>
  <si>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</si>
  <si>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</si>
  <si>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</si>
  <si>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</si>
  <si>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</si>
  <si>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</si>
  <si>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</si>
  <si>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</si>
  <si>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</si>
  <si>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</si>
  <si>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</si>
  <si>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</si>
  <si>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</si>
  <si>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</si>
  <si>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</si>
  <si>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</si>
  <si>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</si>
  <si>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</si>
  <si>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</si>
  <si>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</si>
  <si>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</si>
  <si>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</si>
  <si>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</si>
  <si>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</si>
  <si>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</si>
  <si>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</si>
  <si>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</si>
  <si>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</si>
  <si>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</si>
  <si>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</si>
  <si>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</si>
  <si>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</si>
  <si>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</si>
  <si>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</si>
  <si>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</si>
  <si>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</si>
  <si>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</si>
  <si>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</si>
  <si>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</si>
  <si>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</si>
  <si>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</si>
  <si>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</si>
  <si>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</si>
  <si>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</si>
  <si>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</si>
  <si>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</si>
  <si>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</si>
  <si>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</si>
  <si>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</si>
  <si>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</si>
  <si>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</si>
  <si>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</si>
  <si>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</si>
  <si>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</si>
  <si>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</si>
  <si>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</si>
  <si>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</si>
  <si>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</si>
  <si>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</si>
  <si>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</si>
  <si>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</si>
  <si>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</si>
  <si>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</si>
  <si>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</si>
  <si>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</si>
  <si>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</si>
  <si>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</si>
  <si>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</si>
  <si>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</si>
  <si>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</si>
  <si>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</si>
  <si>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</si>
  <si>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</si>
  <si>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</si>
  <si>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</si>
  <si>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</si>
  <si>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</si>
  <si>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</si>
  <si>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</si>
  <si>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</si>
  <si>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</si>
  <si>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</si>
  <si>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</si>
  <si>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</si>
  <si>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</si>
  <si>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</si>
  <si>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</si>
  <si>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</si>
  <si>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</si>
  <si>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</si>
  <si>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</si>
  <si>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</si>
  <si>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</si>
  <si>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</si>
  <si>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</si>
  <si>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</si>
  <si>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</si>
  <si>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</si>
  <si>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</si>
  <si>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</si>
  <si>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</si>
  <si>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</si>
  <si>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</si>
  <si>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</si>
  <si>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</si>
  <si>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</si>
  <si>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</si>
  <si>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</si>
  <si>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</si>
  <si>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</si>
  <si>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</si>
  <si>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</si>
  <si>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</si>
  <si>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</si>
  <si>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</si>
  <si>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</si>
  <si>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</si>
  <si>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</si>
  <si>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</si>
  <si>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</si>
  <si>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</si>
  <si>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</si>
  <si>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</si>
  <si>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</si>
  <si>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</si>
  <si>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</si>
  <si>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</si>
  <si>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</si>
  <si>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</si>
  <si>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</si>
  <si>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</si>
  <si>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</si>
  <si>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</si>
  <si>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</si>
  <si>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</si>
  <si>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</si>
  <si>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</si>
  <si>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</si>
  <si>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</si>
  <si>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</si>
  <si>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</si>
  <si>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</si>
  <si>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</si>
  <si>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</si>
  <si>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</si>
  <si>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</si>
  <si>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</si>
  <si>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</si>
  <si>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</si>
  <si>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</si>
  <si>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</si>
  <si>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</si>
  <si>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</si>
  <si>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</si>
  <si>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</si>
  <si>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</si>
  <si>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</si>
  <si>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</si>
  <si>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</si>
  <si>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</si>
  <si>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</si>
  <si>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</si>
  <si>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</si>
  <si>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</si>
  <si>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</si>
  <si>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</si>
  <si>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</si>
  <si>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</si>
  <si>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</si>
  <si>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</si>
  <si>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</si>
  <si>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</si>
  <si>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</si>
  <si>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</si>
  <si>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</si>
  <si>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</si>
  <si>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</si>
  <si>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</si>
  <si>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</si>
  <si>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</si>
  <si>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</si>
  <si>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</si>
  <si>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</si>
  <si>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</si>
  <si>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</si>
  <si>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</si>
  <si>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</si>
  <si>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</si>
  <si>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</si>
  <si>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</si>
  <si>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</si>
  <si>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</si>
  <si>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</si>
  <si>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</si>
  <si>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</si>
  <si>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</si>
  <si>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</si>
  <si>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</si>
  <si>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</si>
  <si>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</si>
  <si>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</si>
  <si>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</si>
  <si>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</si>
  <si>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</si>
  <si>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</si>
  <si>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</si>
  <si>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</si>
  <si>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</si>
  <si>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</si>
  <si>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</si>
  <si>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</si>
  <si>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</si>
  <si>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</si>
  <si>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</si>
  <si>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</si>
  <si>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</si>
  <si>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</si>
  <si>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</si>
  <si>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</si>
  <si>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</si>
  <si>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</si>
  <si>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</si>
  <si>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</si>
  <si>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</si>
  <si>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</si>
  <si>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</si>
  <si>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</si>
  <si>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</si>
  <si>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</si>
  <si>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</si>
  <si>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</si>
  <si>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</si>
  <si>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</si>
  <si>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</si>
  <si>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</si>
  <si>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</si>
  <si>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</si>
  <si>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</si>
  <si>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</si>
  <si>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</si>
  <si>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</si>
  <si>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</si>
  <si>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</si>
  <si>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</si>
  <si>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</si>
  <si>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</si>
  <si>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</si>
  <si>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</si>
  <si>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</si>
  <si>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</si>
  <si>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</si>
  <si>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</si>
  <si>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</si>
  <si>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</si>
  <si>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</si>
  <si>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</si>
  <si>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</si>
  <si>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</si>
  <si>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</si>
  <si>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</si>
  <si>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</si>
  <si>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</si>
  <si>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</si>
  <si>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</si>
  <si>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</si>
  <si>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</si>
  <si>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</si>
  <si>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</si>
  <si>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</si>
  <si>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</si>
  <si>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</si>
  <si>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</si>
  <si>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</si>
  <si>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</si>
  <si>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</si>
  <si>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</si>
  <si>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</si>
  <si>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</si>
  <si>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</si>
  <si>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</si>
  <si>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</si>
  <si>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</si>
  <si>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</si>
  <si>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</si>
  <si>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</si>
  <si>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</si>
  <si>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</si>
  <si>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</si>
  <si>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</si>
  <si>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</si>
  <si>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</si>
  <si>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</si>
  <si>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</si>
  <si>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</si>
  <si>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</si>
  <si>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</si>
  <si>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</si>
  <si>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</si>
  <si>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</si>
  <si>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</si>
  <si>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</si>
  <si>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</si>
  <si>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</si>
  <si>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</si>
  <si>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</si>
  <si>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</si>
  <si>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</si>
  <si>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</si>
  <si>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</si>
  <si>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</si>
  <si>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</si>
  <si>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</si>
  <si>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</si>
  <si>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</si>
  <si>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</si>
  <si>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</si>
  <si>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</si>
  <si>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</si>
  <si>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</si>
  <si>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</si>
  <si>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</si>
  <si>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</si>
  <si>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</si>
  <si>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</si>
  <si>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</si>
  <si>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</si>
  <si>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</si>
  <si>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</si>
  <si>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</si>
  <si>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</si>
  <si>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</si>
  <si>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</si>
  <si>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</si>
  <si>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</si>
  <si>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</si>
  <si>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</si>
  <si>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</si>
  <si>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</si>
  <si>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</si>
  <si>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</si>
  <si>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</si>
  <si>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</si>
  <si>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</si>
  <si>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</si>
  <si>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</si>
  <si>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</si>
  <si>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</si>
  <si>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</si>
  <si>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</si>
  <si>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</si>
  <si>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</si>
  <si>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</si>
  <si>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</si>
  <si>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</si>
  <si>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</si>
  <si>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</si>
  <si>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</si>
  <si>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</si>
  <si>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</si>
  <si>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</si>
  <si>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</si>
  <si>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</si>
  <si>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</si>
  <si>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</si>
  <si>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</si>
  <si>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</si>
  <si>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</si>
  <si>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</si>
  <si>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</si>
  <si>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</si>
  <si>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</si>
  <si>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</si>
  <si>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</si>
  <si>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</si>
  <si>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</si>
  <si>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</si>
  <si>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</si>
  <si>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</si>
  <si>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</si>
  <si>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</si>
  <si>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</si>
  <si>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</si>
  <si>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</si>
  <si>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</si>
  <si>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</si>
  <si>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</si>
  <si>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</si>
  <si>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</si>
  <si>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</si>
  <si>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</si>
  <si>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</si>
  <si>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</si>
  <si>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</si>
  <si>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</si>
  <si>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</si>
  <si>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</si>
  <si>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</si>
  <si>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</si>
  <si>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</si>
  <si>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</si>
  <si>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</si>
  <si>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</si>
  <si>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</si>
  <si>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</si>
  <si>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</si>
  <si>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</si>
  <si>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</si>
  <si>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</si>
  <si>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</si>
  <si>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</si>
  <si>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</si>
  <si>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</si>
  <si>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</si>
  <si>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</si>
  <si>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</si>
  <si>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</si>
  <si>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</si>
  <si>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</si>
  <si>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</si>
  <si>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</si>
  <si>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</si>
  <si>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</si>
  <si>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</si>
  <si>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</si>
  <si>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</si>
  <si>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</si>
  <si>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</si>
  <si>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</si>
  <si>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</si>
  <si>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</si>
  <si>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</si>
  <si>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</si>
  <si>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</si>
  <si>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</si>
  <si>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</si>
  <si>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</si>
  <si>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</si>
  <si>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</si>
  <si>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</si>
  <si>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</si>
  <si>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</si>
  <si>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</si>
  <si>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</si>
  <si>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</si>
  <si>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</si>
  <si>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</si>
  <si>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</si>
  <si>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</si>
  <si>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</si>
  <si>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</si>
  <si>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</si>
  <si>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</si>
  <si>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</si>
  <si>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</si>
  <si>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</si>
  <si>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</si>
  <si>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</si>
  <si>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</si>
  <si>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</si>
  <si>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</si>
  <si>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</si>
  <si>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</si>
  <si>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</si>
  <si>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</si>
  <si>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</si>
  <si>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</si>
  <si>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</si>
  <si>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</si>
  <si>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</si>
  <si>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</si>
  <si>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</si>
  <si>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</si>
  <si>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</si>
  <si>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</si>
  <si>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</si>
  <si>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</si>
  <si>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</si>
  <si>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</si>
  <si>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</si>
  <si>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</si>
  <si>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</si>
  <si>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</si>
  <si>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</si>
  <si>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</si>
  <si>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</si>
  <si>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</si>
  <si>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</si>
  <si>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</si>
  <si>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</si>
  <si>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</si>
  <si>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</si>
  <si>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</si>
  <si>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</si>
  <si>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</si>
  <si>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</si>
  <si>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</si>
  <si>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</si>
  <si>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</si>
  <si>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</si>
  <si>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</si>
  <si>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</si>
  <si>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</si>
  <si>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</si>
  <si>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</si>
  <si>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</si>
  <si>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</si>
  <si>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</si>
  <si>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</si>
  <si>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</si>
  <si>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</si>
  <si>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</si>
  <si>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</si>
  <si>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</si>
  <si>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</si>
  <si>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</si>
  <si>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</si>
  <si>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</si>
  <si>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</si>
  <si>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</si>
  <si>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</si>
  <si>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</si>
  <si>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</si>
  <si>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</si>
  <si>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</si>
  <si>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</si>
  <si>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</si>
  <si>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</si>
  <si>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</si>
  <si>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</si>
  <si>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</si>
  <si>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</si>
  <si>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</si>
  <si>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</si>
  <si>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</si>
  <si>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</si>
  <si>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</si>
  <si>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</si>
  <si>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</si>
  <si>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</si>
  <si>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</si>
  <si>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</si>
  <si>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</si>
  <si>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</si>
  <si>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</si>
  <si>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</si>
  <si>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</si>
  <si>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</si>
  <si>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</si>
  <si>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</si>
  <si>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</si>
  <si>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</si>
  <si>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</si>
  <si>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</si>
  <si>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</si>
  <si>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</si>
  <si>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</si>
  <si>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</si>
  <si>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</si>
  <si>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</si>
  <si>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</si>
  <si>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</si>
  <si>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</si>
  <si>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</si>
  <si>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</si>
  <si>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</si>
  <si>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</si>
  <si>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</si>
  <si>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</si>
  <si>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</si>
  <si>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</si>
  <si>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</si>
  <si>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</si>
  <si>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</si>
  <si>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</si>
  <si>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</si>
  <si>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</si>
  <si>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</si>
  <si>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</si>
  <si>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</si>
  <si>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</si>
  <si>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</si>
  <si>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</si>
  <si>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</si>
  <si>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</si>
  <si>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</si>
  <si>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</si>
  <si>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</si>
  <si>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</si>
  <si>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</si>
  <si>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</si>
  <si>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</si>
  <si>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</si>
  <si>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</si>
  <si>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</si>
  <si>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</si>
  <si>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</si>
  <si>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</si>
  <si>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</si>
  <si>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</si>
  <si>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</si>
  <si>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</si>
  <si>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</si>
  <si>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</si>
  <si>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</si>
  <si>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</si>
  <si>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</si>
  <si>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</si>
  <si>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</si>
  <si>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</si>
  <si>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</si>
  <si>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</si>
  <si>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</si>
  <si>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</si>
  <si>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</si>
  <si>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</si>
  <si>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</si>
  <si>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</si>
  <si>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</si>
  <si>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</si>
  <si>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</si>
  <si>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</si>
  <si>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</si>
  <si>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</si>
  <si>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</si>
  <si>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</si>
  <si>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</si>
  <si>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</si>
  <si>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</si>
  <si>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</si>
  <si>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</si>
  <si>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</si>
  <si>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</si>
  <si>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</si>
  <si>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</si>
  <si>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</si>
  <si>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</si>
  <si>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</si>
  <si>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</si>
  <si>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</si>
  <si>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</si>
  <si>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</si>
  <si>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</si>
  <si>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</si>
  <si>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</si>
  <si>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</si>
  <si>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</si>
  <si>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</si>
  <si>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</si>
  <si>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</si>
  <si>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</si>
  <si>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</si>
  <si>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</si>
  <si>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</si>
  <si>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</si>
  <si>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</si>
  <si>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</si>
  <si>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</si>
  <si>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</si>
  <si>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</si>
  <si>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</si>
  <si>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</si>
  <si>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</si>
  <si>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</si>
  <si>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</si>
  <si>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</si>
  <si>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</si>
  <si>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</si>
  <si>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</si>
  <si>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</si>
  <si>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</si>
  <si>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</si>
  <si>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</si>
  <si>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</si>
  <si>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</si>
  <si>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</si>
  <si>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</si>
  <si>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</si>
  <si>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</si>
  <si>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</si>
  <si>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</si>
  <si>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</si>
  <si>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</si>
  <si>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</si>
  <si>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</si>
  <si>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</si>
  <si>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</si>
  <si>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</si>
  <si>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</si>
  <si>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</si>
  <si>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</si>
  <si>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</si>
  <si>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</si>
  <si>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</si>
  <si>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</si>
  <si>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</si>
  <si>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</si>
  <si>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</si>
  <si>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</si>
  <si>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</si>
  <si>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</si>
  <si>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</si>
  <si>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</si>
  <si>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</si>
  <si>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</si>
  <si>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</si>
  <si>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</si>
  <si>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</si>
  <si>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</si>
  <si>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</si>
  <si>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</si>
  <si>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</si>
  <si>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</si>
  <si>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</si>
  <si>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</si>
  <si>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</si>
  <si>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</si>
  <si>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</si>
  <si>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</si>
  <si>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</si>
  <si>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</si>
  <si>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</si>
  <si>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</si>
  <si>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</si>
  <si>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</si>
  <si>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</si>
  <si>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</si>
  <si>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</si>
  <si>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</si>
  <si>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</si>
  <si>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</si>
  <si>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</si>
  <si>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</si>
  <si>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</si>
  <si>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</si>
  <si>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</si>
  <si>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</si>
  <si>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</si>
  <si>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</si>
  <si>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</si>
  <si>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</si>
  <si>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</si>
  <si>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</si>
  <si>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</si>
  <si>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</si>
  <si>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</si>
  <si>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</si>
  <si>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</si>
  <si>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</si>
  <si>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</si>
  <si>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</si>
  <si>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</si>
  <si>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</si>
  <si>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</si>
  <si>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</si>
  <si>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</si>
  <si>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</si>
  <si>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</si>
  <si>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</si>
  <si>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</si>
  <si>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</si>
  <si>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</si>
  <si>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</si>
  <si>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</si>
  <si>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</si>
  <si>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</si>
  <si>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</si>
  <si>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</si>
  <si>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</si>
  <si>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</si>
  <si>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</si>
  <si>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</si>
  <si>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</si>
  <si>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</si>
  <si>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</si>
  <si>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</si>
  <si>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</si>
  <si>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</si>
  <si>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</si>
  <si>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</si>
  <si>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</si>
  <si>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</si>
  <si>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</si>
  <si>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</si>
  <si>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</si>
  <si>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</si>
  <si>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</si>
  <si>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</si>
  <si>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</si>
  <si>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</si>
  <si>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</si>
  <si>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</si>
  <si>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</si>
  <si>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</si>
  <si>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</si>
  <si>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</si>
  <si>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</si>
  <si>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</si>
  <si>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</si>
  <si>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</si>
  <si>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</si>
  <si>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</si>
  <si>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</si>
  <si>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</si>
  <si>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</si>
  <si>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</si>
  <si>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</si>
  <si>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</si>
  <si>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</si>
  <si>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</si>
  <si>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</si>
  <si>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</si>
  <si>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</si>
  <si>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</si>
  <si>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</si>
  <si>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</si>
  <si>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</si>
  <si>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</si>
  <si>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</si>
  <si>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</si>
  <si>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</si>
  <si>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</si>
  <si>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</si>
  <si>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</si>
  <si>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</si>
  <si>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</si>
  <si>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</si>
  <si>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</si>
  <si>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</si>
  <si>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</si>
  <si>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</si>
  <si>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</si>
  <si>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</si>
  <si>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</si>
  <si>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</si>
  <si>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</si>
  <si>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</si>
  <si>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</si>
  <si>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</si>
  <si>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</si>
  <si>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</si>
  <si>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</si>
  <si>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</si>
  <si>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</si>
  <si>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</si>
  <si>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</si>
  <si>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</si>
  <si>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</si>
  <si>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</si>
  <si>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</si>
  <si>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</si>
  <si>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</si>
  <si>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</si>
  <si>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</si>
  <si>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</si>
  <si>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</si>
  <si>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</si>
  <si>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</si>
  <si>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</si>
  <si>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</si>
  <si>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</si>
  <si>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</si>
  <si>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</si>
  <si>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</si>
  <si>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</si>
  <si>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</si>
  <si>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</si>
  <si>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</si>
  <si>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</si>
  <si>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</si>
  <si>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</si>
  <si>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</si>
  <si>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</si>
  <si>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</si>
  <si>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</si>
  <si>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</si>
  <si>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</si>
  <si>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</si>
  <si>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</si>
  <si>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</si>
  <si>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</si>
  <si>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</si>
  <si>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</si>
  <si>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</si>
  <si>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</si>
  <si>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</si>
  <si>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</si>
  <si>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</si>
  <si>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</si>
  <si>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</si>
  <si>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</si>
  <si>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</si>
  <si>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</si>
  <si>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</si>
  <si>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</si>
  <si>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</si>
  <si>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</si>
  <si>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</si>
  <si>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</si>
  <si>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</si>
  <si>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</si>
  <si>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</si>
  <si>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</si>
  <si>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</si>
  <si>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</si>
  <si>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</si>
  <si>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</si>
  <si>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</si>
  <si>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</si>
  <si>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</si>
  <si>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</si>
  <si>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</si>
  <si>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</si>
  <si>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</si>
  <si>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</si>
  <si>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</si>
  <si>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</si>
  <si>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</si>
  <si>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</si>
  <si>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</si>
  <si>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</si>
  <si>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</si>
  <si>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</si>
  <si>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</si>
  <si>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</si>
  <si>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</si>
  <si>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</si>
  <si>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</si>
  <si>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</si>
  <si>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</si>
  <si>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</si>
  <si>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</si>
  <si>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</si>
  <si>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</si>
  <si>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</si>
  <si>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</si>
  <si>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</si>
  <si>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</si>
  <si>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</si>
  <si>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</si>
  <si>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</si>
  <si>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</si>
  <si>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</si>
  <si>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</si>
  <si>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</si>
  <si>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</si>
  <si>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</si>
  <si>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</si>
  <si>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</si>
  <si>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</si>
  <si>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</si>
  <si>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</si>
  <si>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</si>
  <si>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</si>
  <si>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</si>
  <si>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</si>
  <si>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</si>
  <si>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</si>
  <si>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</si>
  <si>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</si>
  <si>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</si>
  <si>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</si>
  <si>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</si>
  <si>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</si>
  <si>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</si>
  <si>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</si>
  <si>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</si>
  <si>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</si>
  <si>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</si>
  <si>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</si>
  <si>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</si>
  <si>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</si>
  <si>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</si>
  <si>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</si>
  <si>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</si>
  <si>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</si>
  <si>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</si>
  <si>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</si>
  <si>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</si>
  <si>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</si>
  <si>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</si>
  <si>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</si>
  <si>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</si>
  <si>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</si>
  <si>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</si>
  <si>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</si>
  <si>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</si>
  <si>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</si>
  <si>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</si>
  <si>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</si>
  <si>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</si>
  <si>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</si>
  <si>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</si>
  <si>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</si>
  <si>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</si>
  <si>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</si>
  <si>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</si>
  <si>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</si>
  <si>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</si>
  <si>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</si>
  <si>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</si>
  <si>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</si>
  <si>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</si>
  <si>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</si>
  <si>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</si>
  <si>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</si>
  <si>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</si>
  <si>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</si>
  <si>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</si>
  <si>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</si>
  <si>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</si>
  <si>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</si>
  <si>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</si>
  <si>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</si>
  <si>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</si>
  <si>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</si>
  <si>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</si>
  <si>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</si>
  <si>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</si>
  <si>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</si>
  <si>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</si>
  <si>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</si>
  <si>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</si>
  <si>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</si>
  <si>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</si>
  <si>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</si>
  <si>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</si>
  <si>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</si>
  <si>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</si>
  <si>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</si>
  <si>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</si>
  <si>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</si>
  <si>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</si>
  <si>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</si>
  <si>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</si>
  <si>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</si>
  <si>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</si>
  <si>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</si>
  <si>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</si>
  <si>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</si>
  <si>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</si>
  <si>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</si>
  <si>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</si>
  <si>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</si>
  <si>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</si>
  <si>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</si>
  <si>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</si>
  <si>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</si>
  <si>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</si>
  <si>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</si>
  <si>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</si>
  <si>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</si>
  <si>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</si>
  <si>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</si>
  <si>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</si>
  <si>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</si>
  <si>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</si>
  <si>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</si>
  <si>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</si>
  <si>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</si>
  <si>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</si>
  <si>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</si>
  <si>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</si>
  <si>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</si>
  <si>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</si>
  <si>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</si>
  <si>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</si>
  <si>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</si>
  <si>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</si>
  <si>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</si>
  <si>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</si>
  <si>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</si>
  <si>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</si>
  <si>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</si>
  <si>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</si>
  <si>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</si>
  <si>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</si>
  <si>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</si>
  <si>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</si>
  <si>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</si>
  <si>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</si>
  <si>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</si>
  <si>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</si>
  <si>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</si>
  <si>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</si>
  <si>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</si>
  <si>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</si>
  <si>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</si>
  <si>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</si>
  <si>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</si>
  <si>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</si>
  <si>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</si>
  <si>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</si>
  <si>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</si>
  <si>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</si>
  <si>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</si>
  <si>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</si>
  <si>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</si>
  <si>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</si>
  <si>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</si>
  <si>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</si>
  <si>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</si>
  <si>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</si>
  <si>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</si>
  <si>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</si>
  <si>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</si>
  <si>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</si>
  <si>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</si>
  <si>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</si>
  <si>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</si>
  <si>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</si>
  <si>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</si>
  <si>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</si>
  <si>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</si>
  <si>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</si>
  <si>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</si>
  <si>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</si>
  <si>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</si>
  <si>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</si>
  <si>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</si>
  <si>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</si>
  <si>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</si>
  <si>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</si>
  <si>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</si>
  <si>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</si>
  <si>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</si>
  <si>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</si>
  <si>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</si>
  <si>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</si>
  <si>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</si>
  <si>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</si>
  <si>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</si>
  <si>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</si>
  <si>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</si>
  <si>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</si>
  <si>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</si>
  <si>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</si>
  <si>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</si>
  <si>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</si>
  <si>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</si>
  <si>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</si>
  <si>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</si>
  <si>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</si>
  <si>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</si>
  <si>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</si>
  <si>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</si>
  <si>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</si>
  <si>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</si>
  <si>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</si>
  <si>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</si>
  <si>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</si>
  <si>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</si>
  <si>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</si>
  <si>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</si>
  <si>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</si>
  <si>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</si>
  <si>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</si>
  <si>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</si>
  <si>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</si>
  <si>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</si>
  <si>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</si>
  <si>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</si>
  <si>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</si>
  <si>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</si>
  <si>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</si>
  <si>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</si>
  <si>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</si>
  <si>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</si>
  <si>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</si>
  <si>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</si>
  <si>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</si>
  <si>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</si>
  <si>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</si>
  <si>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</si>
  <si>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</si>
  <si>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</si>
  <si>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</si>
  <si>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</si>
  <si>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</si>
  <si>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</si>
  <si>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</si>
  <si>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</si>
  <si>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</si>
  <si>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</si>
  <si>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</si>
  <si>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</si>
  <si>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</si>
  <si>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</si>
  <si>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</si>
  <si>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</si>
  <si>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</si>
  <si>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</si>
  <si>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</si>
  <si>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</si>
  <si>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</si>
  <si>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</si>
  <si>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</si>
  <si>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</si>
  <si>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</si>
  <si>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</si>
  <si>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</si>
  <si>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</si>
  <si>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</si>
  <si>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</si>
  <si>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</si>
  <si>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</si>
  <si>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</si>
  <si>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</si>
  <si>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</si>
  <si>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</si>
  <si>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</si>
  <si>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</si>
  <si>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</si>
  <si>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</si>
  <si>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</si>
  <si>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</si>
  <si>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</si>
  <si>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</si>
  <si>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</si>
  <si>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</si>
  <si>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</si>
  <si>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</si>
  <si>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</si>
  <si>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</si>
  <si>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</si>
  <si>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</si>
  <si>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</si>
  <si>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</si>
  <si>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</si>
  <si>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</si>
  <si>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</si>
  <si>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</si>
  <si>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</si>
  <si>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</si>
  <si>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</si>
  <si>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</si>
  <si>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</si>
  <si>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</si>
  <si>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</si>
  <si>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</si>
  <si>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</si>
  <si>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</si>
  <si>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</si>
  <si>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</si>
  <si>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</si>
  <si>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</si>
  <si>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</si>
  <si>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</si>
  <si>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</si>
  <si>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</si>
  <si>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</si>
  <si>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</si>
  <si>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</si>
  <si>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</si>
  <si>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</si>
  <si>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</si>
  <si>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</si>
  <si>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</si>
  <si>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</si>
  <si>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</si>
  <si>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</si>
  <si>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</si>
  <si>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</si>
  <si>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</si>
  <si>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</si>
  <si>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</si>
  <si>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</si>
  <si>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</si>
  <si>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</si>
  <si>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</si>
  <si>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</si>
  <si>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</si>
  <si>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</si>
  <si>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</si>
  <si>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</si>
  <si>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</si>
  <si>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</si>
  <si>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</si>
  <si>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</si>
  <si>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</si>
  <si>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</si>
  <si>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</si>
  <si>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</si>
  <si>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</si>
  <si>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</si>
  <si>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</si>
  <si>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</si>
  <si>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</si>
  <si>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</si>
  <si>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</si>
  <si>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</si>
  <si>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</si>
  <si>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</si>
  <si>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</si>
  <si>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</si>
  <si>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</si>
  <si>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</si>
  <si>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</si>
  <si>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</si>
  <si>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</si>
  <si>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</si>
  <si>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</si>
  <si>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</si>
  <si>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</si>
  <si>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</si>
  <si>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</si>
  <si>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</si>
  <si>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</si>
  <si>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</si>
  <si>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</si>
  <si>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</si>
  <si>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</si>
  <si>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</si>
  <si>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</si>
  <si>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</si>
  <si>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</si>
  <si>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</si>
  <si>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</si>
  <si>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</si>
  <si>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</si>
  <si>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</si>
  <si>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</si>
  <si>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</si>
  <si>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</si>
  <si>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</si>
  <si>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</si>
  <si>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</si>
  <si>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</si>
  <si>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</si>
  <si>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</si>
  <si>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</si>
  <si>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</si>
  <si>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</si>
  <si>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</si>
  <si>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</si>
  <si>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</si>
  <si>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</si>
  <si>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</si>
  <si>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</si>
  <si>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</si>
  <si>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</si>
  <si>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</si>
  <si>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</si>
  <si>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</si>
  <si>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</si>
  <si>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</si>
  <si>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</si>
  <si>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</si>
  <si>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</si>
  <si>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</si>
  <si>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</si>
  <si>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</si>
  <si>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</si>
  <si>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</si>
  <si>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</si>
  <si>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</si>
  <si>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</si>
  <si>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</si>
  <si>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</si>
  <si>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</si>
  <si>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</si>
  <si>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</si>
  <si>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</si>
  <si>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</si>
  <si>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</si>
  <si>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</si>
  <si>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</si>
  <si>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</si>
  <si>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</si>
  <si>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</si>
  <si>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</si>
  <si>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</si>
  <si>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</si>
  <si>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</si>
  <si>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</si>
  <si>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</si>
  <si>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</si>
  <si>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</si>
  <si>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</si>
  <si>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</si>
  <si>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</si>
  <si>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</si>
  <si>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</si>
  <si>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</si>
  <si>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</si>
  <si>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</si>
  <si>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</si>
  <si>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</si>
  <si>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</si>
  <si>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</si>
  <si>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</si>
  <si>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</si>
  <si>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</si>
  <si>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</si>
  <si>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</si>
  <si>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</si>
  <si>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</si>
  <si>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</si>
  <si>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</si>
  <si>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</si>
  <si>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</si>
  <si>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</si>
  <si>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</si>
  <si>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</si>
  <si>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</si>
  <si>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</si>
  <si>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</si>
  <si>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</si>
  <si>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</si>
  <si>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</si>
  <si>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</si>
  <si>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</si>
  <si>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</si>
  <si>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</si>
  <si>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</si>
  <si>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</si>
  <si>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</si>
  <si>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</si>
  <si>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</si>
  <si>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</si>
  <si>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</si>
  <si>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</si>
  <si>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</si>
  <si>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</si>
  <si>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</si>
  <si>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</si>
  <si>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</si>
  <si>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</si>
  <si>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</si>
  <si>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</si>
  <si>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</si>
  <si>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</si>
  <si>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</si>
  <si>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</si>
  <si>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</si>
  <si>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</si>
  <si>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</si>
  <si>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</si>
  <si>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</si>
  <si>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</si>
  <si>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</si>
  <si>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</si>
  <si>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</si>
  <si>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</si>
  <si>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</si>
  <si>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</si>
  <si>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</si>
  <si>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</si>
  <si>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</si>
  <si>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</si>
  <si>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</si>
  <si>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</si>
  <si>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</si>
  <si>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</si>
  <si>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</si>
  <si>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</si>
  <si>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</si>
  <si>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</si>
  <si>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</si>
  <si>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</si>
  <si>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</si>
  <si>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</si>
  <si>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</si>
  <si>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</si>
  <si>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</si>
  <si>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</si>
  <si>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</si>
  <si>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</si>
  <si>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</si>
  <si>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</si>
  <si>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</si>
  <si>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</si>
  <si>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</si>
  <si>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</si>
  <si>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</si>
  <si>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</si>
  <si>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</si>
  <si>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</si>
  <si>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</si>
  <si>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</si>
  <si>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</si>
  <si>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</si>
  <si>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</si>
  <si>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</si>
  <si>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</si>
  <si>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</si>
  <si>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</si>
  <si>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</si>
  <si>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</si>
  <si>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</si>
  <si>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</si>
  <si>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</si>
  <si>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</si>
  <si>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</si>
  <si>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</si>
  <si>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</si>
  <si>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</si>
  <si>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</si>
  <si>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</si>
  <si>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</si>
  <si>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</si>
  <si>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</si>
  <si>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</si>
  <si>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</si>
  <si>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</si>
  <si>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</si>
  <si>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</si>
  <si>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</si>
  <si>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</si>
  <si>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</si>
  <si>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</si>
  <si>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</si>
  <si>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</si>
  <si>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</si>
  <si>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</si>
  <si>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</si>
  <si>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</si>
  <si>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</si>
  <si>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</si>
  <si>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</si>
  <si>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</si>
  <si>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</si>
  <si>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</si>
  <si>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</si>
  <si>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</si>
  <si>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</si>
  <si>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</si>
  <si>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</si>
  <si>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</si>
  <si>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</si>
  <si>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</si>
  <si>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</si>
  <si>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</si>
  <si>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</si>
  <si>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</si>
  <si>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</si>
  <si>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</si>
  <si>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</si>
  <si>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</si>
  <si>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</si>
  <si>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</si>
  <si>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</si>
  <si>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</si>
  <si>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</si>
  <si>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</si>
  <si>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</si>
  <si>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</si>
  <si>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</si>
  <si>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</si>
  <si>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</si>
  <si>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</si>
  <si>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</si>
  <si>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</si>
  <si>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</si>
  <si>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</si>
  <si>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</si>
  <si>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</si>
  <si>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</si>
  <si>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</si>
  <si>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</si>
  <si>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</si>
  <si>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</si>
  <si>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</si>
  <si>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</si>
  <si>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</si>
  <si>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</si>
  <si>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</si>
  <si>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</si>
  <si>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</si>
  <si>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</si>
  <si>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</si>
  <si>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</si>
  <si>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</si>
  <si>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</si>
  <si>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</si>
  <si>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</si>
  <si>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</si>
  <si>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</si>
  <si>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</si>
  <si>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</si>
  <si>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</si>
  <si>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</si>
  <si>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</si>
  <si>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</si>
  <si>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</si>
  <si>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</si>
  <si>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</si>
  <si>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</si>
  <si>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</si>
  <si>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</si>
  <si>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</si>
  <si>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</si>
  <si>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</si>
  <si>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</si>
  <si>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</si>
  <si>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</si>
  <si>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</si>
  <si>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</si>
  <si>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</si>
  <si>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</si>
  <si>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</si>
  <si>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</si>
  <si>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</si>
  <si>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</si>
  <si>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</si>
  <si>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</si>
  <si>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</si>
  <si>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</si>
  <si>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</si>
  <si>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</si>
  <si>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</si>
  <si>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</si>
  <si>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</si>
  <si>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</si>
  <si>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</si>
  <si>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</si>
  <si>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</si>
  <si>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</si>
  <si>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</si>
  <si>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</si>
  <si>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</si>
  <si>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</si>
  <si>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</si>
  <si>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</si>
  <si>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</si>
  <si>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</si>
  <si>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</si>
  <si>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</si>
  <si>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</si>
  <si>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</si>
  <si>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</si>
  <si>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</si>
  <si>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</si>
  <si>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</si>
  <si>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</si>
  <si>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</si>
  <si>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</si>
  <si>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</si>
  <si>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</si>
  <si>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</si>
  <si>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</si>
  <si>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</si>
  <si>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</si>
  <si>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</si>
  <si>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</si>
  <si>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</si>
  <si>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</si>
  <si>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</si>
  <si>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</si>
  <si>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</si>
  <si>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</si>
  <si>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</si>
  <si>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</si>
  <si>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</si>
  <si>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</si>
  <si>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</si>
  <si>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</si>
  <si>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</si>
  <si>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</si>
  <si>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</si>
  <si>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</si>
  <si>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</si>
  <si>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</si>
  <si>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</si>
  <si>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</si>
  <si>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</si>
  <si>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</si>
  <si>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</si>
  <si>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</si>
  <si>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</si>
  <si>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</si>
  <si>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</si>
  <si>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</si>
  <si>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</si>
  <si>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</si>
  <si>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</si>
  <si>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</si>
  <si>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</si>
  <si>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</si>
  <si>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</si>
  <si>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</si>
  <si>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</si>
  <si>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</si>
  <si>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</si>
  <si>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</si>
  <si>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</si>
  <si>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</si>
  <si>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</si>
  <si>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</si>
  <si>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</si>
  <si>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</si>
  <si>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</si>
  <si>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</si>
  <si>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</si>
  <si>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</si>
  <si>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</si>
  <si>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</si>
  <si>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</si>
  <si>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</si>
  <si>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</si>
  <si>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</si>
  <si>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</si>
  <si>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</si>
  <si>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</si>
  <si>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</si>
  <si>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</si>
  <si>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</si>
  <si>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</si>
  <si>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</si>
  <si>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</si>
  <si>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</si>
  <si>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</si>
  <si>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</si>
  <si>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</si>
  <si>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</si>
  <si>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</si>
  <si>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</si>
  <si>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</si>
  <si>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</si>
  <si>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</si>
  <si>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</si>
  <si>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</si>
  <si>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</si>
  <si>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</si>
  <si>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</si>
  <si>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</si>
  <si>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</si>
  <si>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</si>
  <si>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</si>
  <si>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</si>
  <si>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</si>
  <si>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</si>
  <si>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</si>
  <si>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</si>
  <si>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</si>
  <si>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</si>
  <si>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</si>
  <si>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</si>
  <si>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</si>
  <si>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</si>
  <si>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</si>
  <si>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</si>
  <si>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</si>
  <si>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</si>
  <si>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</si>
  <si>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</si>
  <si>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</si>
  <si>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</si>
  <si>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</si>
  <si>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</si>
  <si>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</si>
  <si>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</si>
  <si>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</si>
  <si>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</si>
  <si>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</si>
  <si>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</si>
  <si>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</si>
  <si>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</si>
  <si>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</si>
  <si>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</si>
  <si>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</si>
  <si>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</si>
  <si>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</si>
  <si>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</si>
  <si>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</si>
  <si>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</si>
  <si>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</si>
  <si>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</si>
  <si>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</si>
  <si>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</si>
  <si>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</si>
  <si>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</si>
  <si>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</si>
  <si>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</si>
  <si>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</si>
  <si>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</si>
  <si>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</si>
  <si>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</si>
  <si>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</si>
  <si>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</si>
  <si>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</si>
  <si>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</si>
  <si>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</si>
  <si>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</si>
  <si>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</si>
  <si>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</si>
  <si>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</si>
  <si>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</si>
  <si>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</si>
  <si>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</si>
  <si>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</si>
  <si>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</si>
  <si>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</si>
  <si>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</si>
  <si>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</si>
  <si>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</si>
  <si>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</si>
  <si>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</si>
  <si>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</si>
  <si>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</si>
  <si>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</si>
  <si>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</si>
  <si>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</si>
  <si>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</si>
  <si>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</si>
  <si>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</si>
  <si>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</si>
  <si>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</si>
  <si>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</si>
  <si>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</si>
  <si>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</si>
  <si>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</si>
  <si>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</si>
  <si>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</si>
  <si>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</si>
  <si>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</si>
  <si>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</si>
  <si>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</si>
  <si>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</si>
  <si>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</si>
  <si>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</si>
  <si>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</si>
  <si>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</si>
  <si>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</si>
  <si>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</si>
  <si>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</si>
  <si>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</si>
  <si>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</si>
  <si>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</si>
  <si>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</si>
  <si>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</si>
  <si>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</si>
  <si>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</si>
  <si>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</si>
  <si>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</si>
  <si>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</si>
  <si>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</si>
  <si>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</si>
  <si>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</si>
  <si>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</si>
  <si>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</si>
  <si>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</si>
  <si>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</si>
  <si>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</si>
  <si>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</si>
  <si>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</si>
  <si>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</si>
  <si>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</si>
  <si>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</si>
  <si>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</si>
  <si>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</si>
  <si>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</si>
  <si>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</si>
  <si>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</si>
  <si>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</si>
  <si>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</si>
  <si>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</si>
  <si>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</si>
  <si>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</si>
  <si>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</si>
  <si>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</si>
  <si>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</si>
  <si>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</si>
  <si>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</si>
  <si>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</si>
  <si>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</si>
  <si>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</si>
  <si>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</si>
  <si>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</si>
  <si>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</si>
  <si>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</si>
  <si>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</si>
  <si>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</si>
  <si>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</si>
  <si>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</si>
  <si>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</si>
  <si>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</si>
  <si>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</si>
  <si>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</si>
  <si>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</si>
  <si>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</si>
  <si>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</si>
  <si>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</si>
  <si>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</si>
  <si>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</si>
  <si>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</si>
  <si>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</si>
  <si>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</si>
  <si>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</si>
  <si>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</si>
  <si>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</si>
  <si>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</si>
  <si>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</si>
  <si>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</si>
  <si>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</si>
  <si>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</si>
  <si>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</si>
  <si>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</si>
  <si>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</si>
  <si>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</si>
  <si>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</si>
  <si>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</si>
  <si>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</si>
  <si>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</si>
  <si>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</si>
  <si>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</si>
  <si>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</si>
  <si>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</si>
  <si>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</si>
  <si>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</si>
  <si>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</si>
  <si>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</si>
  <si>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</si>
  <si>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</si>
  <si>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</si>
  <si>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</si>
  <si>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</si>
  <si>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</si>
  <si>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</si>
  <si>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</si>
  <si>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</si>
  <si>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</si>
  <si>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</si>
  <si>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</si>
  <si>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</si>
  <si>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</si>
  <si>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</si>
  <si>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</si>
  <si>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</si>
  <si>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</si>
  <si>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</si>
  <si>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</si>
  <si>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</si>
  <si>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</si>
  <si>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</si>
  <si>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</si>
  <si>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</si>
  <si>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</si>
  <si>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</si>
  <si>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</si>
  <si>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</si>
  <si>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</si>
  <si>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</si>
  <si>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</si>
  <si>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</si>
  <si>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</si>
  <si>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</si>
  <si>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</si>
  <si>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</si>
  <si>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</si>
  <si>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</si>
  <si>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</si>
  <si>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</si>
  <si>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</si>
  <si>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</si>
  <si>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</si>
  <si>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</si>
  <si>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</si>
  <si>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</si>
  <si>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</si>
  <si>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</si>
  <si>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</si>
  <si>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</si>
  <si>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</si>
  <si>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</si>
  <si>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</si>
  <si>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</si>
  <si>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</si>
  <si>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</si>
  <si>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</si>
  <si>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</si>
  <si>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</si>
  <si>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</si>
  <si>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</si>
  <si>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</si>
  <si>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</si>
  <si>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</si>
  <si>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</si>
  <si>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</si>
  <si>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</si>
  <si>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</si>
  <si>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</si>
  <si>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</si>
  <si>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</si>
  <si>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</si>
  <si>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</si>
  <si>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</si>
  <si>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</si>
  <si>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</si>
  <si>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</si>
  <si>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</si>
  <si>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</si>
  <si>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</si>
  <si>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</si>
  <si>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</si>
  <si>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</si>
  <si>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</si>
  <si>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</si>
  <si>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</si>
  <si>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</si>
  <si>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</si>
  <si>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</si>
  <si>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</si>
  <si>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</si>
  <si>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</si>
  <si>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</si>
  <si>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</si>
  <si>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</si>
  <si>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</si>
  <si>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</si>
  <si>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</si>
  <si>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</si>
  <si>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</si>
  <si>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</si>
  <si>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</si>
  <si>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</si>
  <si>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</si>
  <si>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</si>
  <si>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</si>
  <si>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</si>
  <si>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</si>
  <si>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</si>
  <si>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</si>
  <si>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</si>
  <si>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</si>
  <si>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</si>
  <si>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</si>
  <si>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</si>
  <si>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</si>
  <si>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</si>
  <si>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</si>
  <si>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</si>
  <si>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</si>
  <si>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</si>
  <si>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</si>
  <si>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</si>
  <si>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</si>
  <si>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</si>
  <si>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</si>
  <si>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</si>
  <si>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</si>
  <si>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</si>
  <si>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</si>
  <si>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</si>
  <si>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</si>
  <si>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</si>
  <si>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</si>
  <si>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</si>
  <si>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</si>
  <si>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</si>
  <si>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</si>
  <si>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</si>
  <si>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</si>
  <si>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</si>
  <si>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</si>
  <si>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</si>
  <si>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</si>
  <si>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</si>
  <si>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</si>
  <si>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</si>
  <si>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</si>
  <si>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</si>
  <si>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</si>
  <si>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</si>
  <si>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</si>
  <si>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</si>
  <si>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</si>
  <si>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</si>
  <si>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</si>
  <si>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</si>
  <si>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</si>
  <si>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</si>
  <si>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</si>
  <si>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</si>
  <si>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</si>
  <si>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</si>
  <si>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</si>
  <si>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</si>
  <si>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</si>
  <si>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</si>
  <si>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</si>
  <si>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</si>
  <si>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</si>
  <si>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</si>
  <si>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</si>
  <si>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</si>
  <si>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</si>
  <si>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</si>
  <si>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</si>
  <si>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</si>
  <si>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</si>
  <si>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</si>
  <si>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</si>
  <si>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</si>
  <si>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</si>
  <si>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</si>
  <si>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</si>
  <si>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</si>
  <si>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</si>
  <si>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</si>
  <si>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</si>
  <si>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</si>
  <si>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</si>
  <si>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</si>
  <si>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</si>
  <si>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</si>
  <si>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</si>
  <si>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</si>
  <si>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</si>
  <si>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</si>
  <si>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</si>
  <si>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</si>
  <si>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</si>
  <si>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</si>
  <si>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</si>
  <si>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</si>
  <si>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</si>
  <si>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</si>
  <si>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</si>
  <si>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</si>
  <si>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</si>
  <si>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</si>
  <si>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</si>
  <si>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</si>
  <si>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</si>
  <si>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</si>
  <si>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</si>
  <si>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</si>
  <si>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</si>
  <si>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</si>
  <si>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</si>
  <si>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</si>
  <si>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</si>
  <si>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</si>
  <si>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</si>
  <si>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</si>
  <si>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</si>
  <si>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</si>
  <si>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</si>
  <si>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</si>
  <si>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</si>
  <si>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</si>
  <si>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</si>
  <si>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</si>
  <si>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</si>
  <si>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</si>
  <si>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</si>
  <si>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</si>
  <si>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</si>
  <si>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</si>
  <si>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</si>
  <si>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</si>
  <si>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</si>
  <si>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</si>
  <si>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</si>
  <si>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</si>
  <si>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</si>
  <si>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</si>
  <si>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</si>
  <si>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</si>
  <si>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</si>
  <si>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</si>
  <si>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</si>
  <si>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</si>
  <si>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</si>
  <si>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</si>
  <si>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</si>
  <si>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</si>
  <si>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</si>
  <si>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</si>
  <si>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</si>
  <si>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</si>
  <si>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</si>
  <si>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</si>
  <si>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</si>
  <si>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</si>
  <si>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</si>
  <si>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</si>
  <si>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</si>
  <si>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</si>
  <si>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</si>
  <si>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</si>
  <si>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</si>
  <si>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</si>
  <si>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</si>
  <si>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</si>
  <si>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</si>
  <si>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</si>
  <si>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</si>
  <si>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</si>
  <si>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</si>
  <si>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</si>
  <si>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</si>
  <si>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</si>
  <si>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</si>
  <si>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</si>
  <si>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</si>
  <si>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</si>
  <si>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</si>
  <si>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</si>
  <si>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</si>
  <si>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</si>
  <si>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</si>
  <si>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</si>
  <si>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</si>
  <si>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</si>
  <si>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</si>
  <si>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</si>
  <si>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</si>
  <si>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</si>
  <si>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</si>
  <si>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</si>
  <si>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</si>
  <si>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</si>
  <si>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</si>
  <si>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</si>
  <si>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</si>
  <si>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</si>
  <si>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</si>
  <si>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</si>
  <si>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</si>
  <si>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</si>
  <si>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</si>
  <si>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</si>
  <si>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</si>
  <si>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</si>
  <si>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</si>
  <si>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</si>
  <si>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</si>
  <si>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</si>
  <si>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</si>
  <si>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</si>
  <si>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</si>
  <si>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</si>
  <si>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</si>
  <si>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</si>
  <si>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</si>
  <si>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</si>
  <si>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</si>
  <si>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</si>
  <si>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</si>
  <si>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</si>
  <si>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</si>
  <si>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</si>
  <si>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</si>
  <si>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</si>
  <si>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</si>
  <si>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</si>
  <si>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</si>
  <si>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</si>
  <si>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</si>
  <si>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</si>
  <si>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</si>
  <si>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</si>
  <si>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</si>
  <si>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</si>
  <si>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</si>
  <si>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</si>
  <si>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</si>
  <si>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</si>
  <si>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</si>
  <si>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</si>
  <si>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</si>
  <si>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</si>
  <si>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</si>
  <si>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</si>
  <si>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</si>
  <si>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</si>
  <si>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</si>
  <si>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</si>
  <si>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</si>
  <si>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</si>
  <si>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</si>
  <si>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</si>
  <si>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</si>
  <si>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</si>
  <si>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</si>
  <si>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</si>
  <si>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</si>
  <si>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</si>
  <si>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</si>
  <si>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</si>
  <si>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</si>
  <si>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</si>
  <si>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</si>
  <si>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</si>
  <si>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</si>
  <si>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</si>
  <si>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</si>
  <si>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</si>
  <si>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</si>
  <si>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</si>
  <si>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</si>
  <si>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</si>
  <si>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</si>
  <si>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</si>
  <si>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</si>
  <si>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</si>
  <si>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</si>
  <si>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</si>
  <si>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</si>
  <si>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</si>
  <si>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</si>
  <si>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</si>
  <si>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</si>
  <si>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</si>
  <si>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</si>
  <si>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</si>
  <si>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</si>
  <si>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</si>
  <si>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</si>
  <si>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</si>
  <si>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</si>
  <si>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</si>
  <si>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</si>
  <si>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</si>
  <si>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</si>
  <si>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</si>
  <si>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</si>
  <si>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</si>
  <si>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</si>
  <si>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</si>
  <si>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</si>
  <si>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</si>
  <si>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</si>
  <si>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</si>
  <si>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</si>
  <si>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</si>
  <si>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</si>
  <si>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</si>
  <si>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</si>
  <si>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</si>
  <si>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</si>
  <si>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</si>
  <si>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</si>
  <si>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</si>
  <si>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</si>
  <si>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</si>
  <si>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</si>
  <si>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</si>
  <si>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</si>
  <si>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</si>
  <si>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</si>
  <si>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</si>
  <si>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</si>
  <si>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</si>
  <si>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</si>
  <si>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</si>
  <si>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</si>
  <si>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</si>
  <si>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</si>
  <si>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</si>
  <si>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</si>
  <si>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</si>
  <si>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</si>
  <si>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</si>
  <si>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</si>
  <si>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</si>
  <si>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</si>
  <si>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</si>
  <si>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</si>
  <si>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</si>
  <si>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</si>
  <si>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</si>
  <si>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</si>
  <si>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</si>
  <si>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</si>
  <si>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</si>
  <si>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</si>
  <si>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</si>
  <si>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</si>
  <si>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</si>
  <si>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</si>
  <si>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</si>
  <si>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</si>
  <si>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</si>
  <si>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</si>
  <si>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</si>
  <si>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</si>
  <si>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</si>
  <si>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</si>
  <si>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</si>
  <si>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</si>
  <si>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</si>
  <si>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</si>
  <si>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</si>
  <si>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</si>
  <si>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</si>
  <si>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</si>
  <si>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</si>
  <si>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</si>
  <si>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</si>
  <si>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</si>
  <si>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</si>
  <si>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</si>
  <si>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</si>
  <si>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</si>
  <si>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</si>
  <si>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</si>
  <si>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</si>
  <si>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</si>
  <si>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</si>
  <si>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</si>
  <si>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</si>
  <si>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</si>
  <si>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</si>
  <si>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</si>
  <si>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</si>
  <si>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</si>
  <si>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</si>
  <si>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</si>
  <si>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</si>
  <si>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</si>
  <si>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</si>
  <si>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</si>
  <si>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</si>
  <si>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</si>
  <si>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</si>
  <si>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</si>
  <si>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</si>
  <si>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</si>
  <si>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</si>
  <si>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</si>
  <si>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</si>
  <si>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</si>
  <si>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</si>
  <si>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</si>
  <si>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</si>
  <si>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</si>
  <si>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</si>
  <si>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</si>
  <si>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</si>
  <si>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</si>
  <si>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</si>
  <si>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</si>
  <si>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</si>
  <si>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</si>
  <si>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</si>
  <si>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</si>
  <si>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</si>
  <si>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</si>
  <si>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</si>
  <si>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</si>
  <si>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</si>
  <si>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</si>
  <si>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</si>
  <si>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</si>
  <si>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</si>
  <si>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</si>
  <si>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</si>
  <si>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</si>
  <si>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</si>
  <si>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</si>
  <si>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</si>
  <si>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</si>
  <si>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</si>
  <si>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</si>
  <si>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</si>
  <si>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</si>
  <si>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</si>
  <si>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</si>
  <si>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</si>
  <si>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</si>
  <si>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</si>
  <si>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</si>
  <si>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</si>
  <si>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</si>
  <si>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</si>
  <si>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</si>
  <si>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</si>
  <si>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</si>
  <si>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</si>
  <si>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</si>
  <si>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</si>
  <si>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</si>
  <si>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</si>
  <si>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</si>
  <si>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</si>
  <si>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</si>
  <si>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</si>
  <si>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</si>
  <si>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</si>
  <si>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</si>
  <si>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</si>
  <si>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</si>
  <si>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</si>
  <si>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</si>
  <si>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</si>
  <si>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</si>
  <si>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</si>
  <si>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</si>
  <si>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</si>
  <si>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</si>
  <si>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</si>
  <si>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</si>
  <si>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</si>
  <si>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</si>
  <si>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</si>
  <si>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</si>
  <si>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</si>
  <si>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</si>
  <si>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</si>
  <si>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</si>
  <si>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</si>
  <si>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</si>
  <si>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</si>
  <si>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</si>
  <si>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</si>
  <si>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</si>
  <si>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</si>
  <si>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</si>
  <si>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</si>
  <si>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</si>
  <si>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</si>
  <si>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</si>
  <si>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</si>
  <si>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</si>
  <si>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</si>
  <si>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</si>
  <si>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</si>
  <si>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</si>
  <si>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</si>
  <si>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</si>
  <si>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</si>
  <si>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</si>
  <si>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</si>
  <si>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</si>
  <si>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</si>
  <si>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</si>
  <si>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</si>
  <si>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</si>
  <si>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</si>
  <si>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</si>
  <si>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</si>
  <si>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</si>
  <si>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</si>
  <si>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</si>
  <si>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</si>
  <si>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</si>
  <si>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</si>
  <si>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</si>
  <si>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</si>
  <si>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</si>
  <si>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</si>
  <si>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</si>
  <si>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</si>
  <si>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</si>
  <si>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</si>
  <si>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</si>
  <si>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</si>
  <si>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</si>
  <si>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</si>
  <si>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</si>
  <si>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</si>
  <si>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</si>
  <si>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</si>
  <si>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</si>
  <si>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</si>
  <si>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LUVA DE CORRER, PVC, SOLDÁVEL, DN 25MM, INSTALADO EM RAMAL OU SUB-RAMAL DE ÁGUA - FORNECIMENTO E INSTALAÇÃO. AF_12/2014</t>
  </si>
  <si>
    <t>ADAPTADOR CURTO COM BOLSA E ROSCA PARA REGISTRO, PVC, SOLDÁVEL, DN 75MM X 2.1/2, INSTALADO EM PRUMADA DE ÁGUA - FORNECIMENTO E INSTALAÇÃO. AF_12/2014</t>
  </si>
  <si>
    <t>LUVA DE CORRER, CPVC, SOLDÁVEL, DN 22MM, INSTALADO EM RAMAL DE DISTRIBUIÇÃO DE ÁGUA   FORNECIMENTO E INSTALAÇÃO.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</si>
  <si>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</si>
  <si>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</si>
  <si>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</si>
  <si>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</si>
  <si>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</si>
  <si>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</si>
  <si>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</si>
  <si>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</si>
  <si>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</si>
  <si>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</si>
  <si>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</si>
  <si>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</si>
  <si>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</si>
  <si>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</si>
  <si>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</si>
  <si>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</si>
  <si>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</si>
  <si>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</si>
  <si>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</si>
  <si>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</si>
  <si>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</si>
  <si>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</si>
  <si>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</si>
  <si>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</si>
  <si>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</si>
  <si>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</si>
  <si>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</si>
  <si>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</si>
  <si>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</si>
  <si>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</si>
  <si>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</si>
  <si>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</si>
  <si>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</si>
  <si>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</si>
  <si>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</si>
  <si>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</si>
  <si>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</si>
  <si>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</si>
  <si>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</si>
  <si>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</si>
  <si>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</si>
  <si>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</si>
  <si>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</si>
  <si>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</si>
  <si>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</si>
  <si>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</si>
  <si>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</si>
  <si>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</si>
  <si>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</si>
  <si>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</si>
  <si>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</si>
  <si>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</si>
  <si>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</si>
  <si>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</si>
  <si>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</si>
  <si>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</si>
  <si>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</si>
  <si>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</si>
  <si>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</si>
  <si>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</si>
  <si>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</si>
  <si>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</si>
  <si>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</si>
  <si>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</si>
  <si>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</si>
  <si>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</si>
  <si>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</si>
  <si>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</si>
  <si>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</si>
  <si>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</si>
  <si>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</si>
  <si>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</si>
  <si>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</si>
  <si>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</si>
  <si>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</si>
  <si>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</si>
  <si>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</si>
  <si>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</si>
  <si>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</si>
  <si>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</si>
  <si>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</si>
  <si>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</si>
  <si>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</si>
  <si>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</si>
  <si>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</si>
  <si>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</si>
  <si>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</si>
  <si>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</si>
  <si>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</si>
  <si>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</si>
  <si>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</si>
  <si>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</si>
  <si>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</si>
  <si>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</si>
  <si>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</si>
  <si>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</si>
  <si>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</si>
  <si>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</si>
  <si>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</si>
  <si>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</si>
  <si>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</si>
  <si>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</si>
  <si>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</si>
  <si>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</si>
  <si>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</si>
  <si>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</si>
  <si>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</si>
  <si>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</si>
  <si>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</si>
  <si>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</si>
  <si>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</si>
  <si>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</si>
  <si>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</si>
  <si>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</si>
  <si>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</si>
  <si>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</si>
  <si>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</si>
  <si>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</si>
  <si>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</si>
  <si>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</si>
  <si>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</si>
  <si>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</si>
  <si>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</si>
  <si>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</si>
  <si>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</si>
  <si>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</si>
  <si>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</si>
  <si>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</si>
  <si>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</si>
  <si>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</si>
  <si>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</si>
  <si>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</si>
  <si>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</si>
  <si>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</si>
  <si>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</si>
  <si>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</si>
  <si>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</si>
  <si>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</si>
  <si>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</si>
  <si>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</si>
  <si>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</si>
  <si>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</si>
  <si>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</si>
  <si>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</si>
  <si>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</si>
  <si>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</si>
  <si>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</si>
  <si>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</si>
  <si>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</si>
  <si>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</si>
  <si>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</si>
  <si>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</si>
  <si>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</si>
  <si>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</si>
  <si>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</si>
  <si>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</si>
  <si>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</si>
  <si>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</si>
  <si>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</si>
  <si>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</si>
  <si>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</si>
  <si>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</si>
  <si>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</si>
  <si>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</si>
  <si>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</si>
  <si>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</si>
  <si>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</si>
  <si>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</si>
  <si>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</si>
  <si>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</si>
  <si>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</si>
  <si>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</si>
  <si>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</si>
  <si>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</si>
  <si>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</si>
  <si>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</si>
  <si>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</si>
  <si>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</si>
  <si>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</si>
  <si>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</si>
  <si>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</si>
  <si>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</si>
  <si>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</si>
  <si>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</si>
  <si>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</si>
  <si>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</si>
  <si>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</si>
  <si>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</si>
  <si>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</si>
  <si>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</si>
  <si>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</si>
  <si>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</si>
  <si>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</si>
  <si>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</si>
  <si>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</si>
  <si>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</si>
  <si>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</si>
  <si>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</si>
  <si>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</si>
  <si>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</si>
  <si>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</si>
  <si>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</si>
  <si>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</si>
  <si>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</si>
  <si>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</si>
  <si>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</si>
  <si>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</si>
  <si>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</si>
  <si>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</si>
  <si>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</si>
  <si>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</si>
  <si>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</si>
  <si>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</si>
  <si>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</si>
  <si>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</si>
  <si>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</si>
  <si>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</si>
  <si>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</si>
  <si>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</si>
  <si>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</si>
  <si>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</si>
  <si>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</si>
  <si>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</si>
  <si>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</si>
  <si>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</si>
  <si>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</si>
  <si>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</si>
  <si>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</si>
  <si>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</si>
  <si>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</si>
  <si>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</si>
  <si>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</si>
  <si>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</si>
  <si>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</si>
  <si>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</si>
  <si>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</si>
  <si>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</si>
  <si>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</si>
  <si>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</si>
  <si>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</si>
  <si>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</si>
  <si>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</si>
  <si>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</si>
  <si>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</si>
  <si>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</si>
  <si>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</si>
  <si>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</si>
  <si>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</si>
  <si>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</si>
  <si>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</si>
  <si>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</si>
  <si>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</si>
  <si>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</si>
  <si>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</si>
  <si>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</si>
  <si>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</si>
  <si>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</si>
  <si>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</si>
  <si>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</si>
  <si>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</si>
  <si>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</si>
  <si>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</si>
  <si>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</si>
  <si>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SPRINKLER TIPO PENDENTE, 68 °C, UNIÃO POR ROSCA DN 15 (1/2") - FORNECIMENTO E INSTALAÇÃO. AF_10/2020</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</si>
  <si>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</si>
  <si>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</si>
  <si>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</si>
  <si>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</si>
  <si>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</si>
  <si>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</si>
  <si>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</si>
  <si>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</si>
  <si>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</si>
  <si>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</si>
  <si>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</si>
  <si>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</si>
  <si>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</si>
  <si>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</si>
  <si>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</si>
  <si>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</si>
  <si>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</si>
  <si>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</si>
  <si>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</si>
  <si>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</si>
  <si>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</si>
  <si>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</si>
  <si>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</si>
  <si>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</si>
  <si>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</si>
  <si>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</si>
  <si>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</si>
  <si>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</si>
  <si>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</si>
  <si>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</si>
  <si>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</si>
  <si>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</si>
  <si>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</si>
  <si>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</si>
  <si>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</si>
  <si>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</si>
  <si>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</si>
  <si>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</si>
  <si>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</si>
  <si>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</si>
  <si>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</si>
  <si>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</si>
  <si>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</si>
  <si>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</si>
  <si>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</si>
  <si>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</si>
  <si>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</si>
  <si>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</si>
  <si>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</si>
  <si>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</si>
  <si>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</si>
  <si>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</si>
  <si>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</si>
  <si>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</si>
  <si>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</si>
  <si>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</si>
  <si>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</si>
  <si>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</si>
  <si>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</si>
  <si>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</si>
  <si>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</si>
  <si>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</si>
  <si>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</si>
  <si>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</si>
  <si>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</si>
  <si>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</si>
  <si>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</si>
  <si>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</si>
  <si>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</si>
  <si>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</si>
  <si>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</si>
  <si>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</si>
  <si>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</si>
  <si>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</si>
  <si>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</si>
  <si>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</si>
  <si>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</si>
  <si>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</si>
  <si>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</si>
  <si>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</si>
  <si>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</si>
  <si>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</si>
  <si>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</si>
  <si>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</si>
  <si>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</si>
  <si>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</si>
  <si>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</si>
  <si>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</si>
  <si>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</si>
  <si>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</si>
  <si>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</si>
  <si>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</si>
  <si>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</si>
  <si>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</si>
  <si>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</si>
  <si>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</si>
  <si>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</si>
  <si>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</si>
  <si>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</si>
  <si>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</si>
  <si>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</si>
  <si>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</si>
  <si>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</si>
  <si>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</si>
  <si>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</si>
  <si>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</si>
  <si>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</si>
  <si>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</si>
  <si>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</si>
  <si>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</si>
  <si>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</si>
  <si>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</si>
  <si>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</si>
  <si>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</si>
  <si>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</si>
  <si>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</si>
  <si>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</si>
  <si>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</si>
  <si>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</si>
  <si>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</si>
  <si>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</si>
  <si>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</si>
  <si>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</si>
  <si>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</si>
  <si>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</si>
  <si>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</si>
  <si>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</si>
  <si>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</si>
  <si>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</si>
  <si>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</si>
  <si>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</si>
  <si>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</si>
  <si>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</si>
  <si>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</si>
  <si>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</si>
  <si>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</si>
  <si>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</si>
  <si>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</si>
  <si>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</si>
  <si>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</si>
  <si>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</si>
  <si>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</si>
  <si>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</si>
  <si>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</si>
  <si>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</si>
  <si>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</si>
  <si>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</si>
  <si>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</si>
  <si>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</si>
  <si>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</si>
  <si>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</si>
  <si>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</si>
  <si>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</si>
  <si>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</si>
  <si>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</si>
  <si>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</si>
  <si>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</si>
  <si>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</si>
  <si>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</si>
  <si>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</si>
  <si>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</si>
  <si>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</si>
  <si>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</si>
  <si>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</si>
  <si>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</si>
  <si>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</si>
  <si>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</si>
  <si>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</si>
  <si>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</si>
  <si>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</si>
  <si>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</si>
  <si>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</si>
  <si>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</si>
  <si>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</si>
  <si>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</si>
  <si>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</si>
  <si>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</si>
  <si>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</si>
  <si>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</si>
  <si>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</si>
  <si>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</si>
  <si>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</si>
  <si>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</si>
  <si>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</si>
  <si>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</si>
  <si>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</si>
  <si>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</si>
  <si>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</si>
  <si>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</si>
  <si>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</si>
  <si>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</si>
  <si>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</si>
  <si>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</si>
  <si>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</si>
  <si>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</si>
  <si>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</si>
  <si>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</si>
  <si>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</si>
  <si>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</si>
  <si>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</si>
  <si>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</si>
  <si>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</si>
  <si>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</si>
  <si>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</si>
  <si>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</si>
  <si>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</si>
  <si>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</si>
  <si>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</si>
  <si>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</si>
  <si>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</si>
  <si>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</si>
  <si>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</si>
  <si>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</si>
  <si>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</si>
  <si>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</si>
  <si>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</si>
  <si>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</si>
  <si>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</si>
  <si>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</si>
  <si>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</si>
  <si>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</si>
  <si>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</si>
  <si>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</si>
  <si>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</si>
  <si>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</si>
  <si>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</si>
  <si>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</si>
  <si>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</si>
  <si>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</si>
  <si>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</si>
  <si>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</si>
  <si>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</si>
  <si>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</si>
  <si>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</si>
  <si>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</si>
  <si>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</si>
  <si>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</si>
  <si>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</si>
  <si>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</si>
  <si>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</si>
  <si>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</si>
  <si>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</si>
  <si>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</si>
  <si>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</si>
  <si>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</si>
  <si>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</si>
  <si>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</si>
  <si>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</si>
  <si>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</si>
  <si>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</si>
  <si>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</si>
  <si>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</si>
  <si>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</si>
  <si>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</si>
  <si>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</si>
  <si>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</si>
  <si>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</si>
  <si>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</si>
  <si>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</si>
  <si>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</si>
  <si>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</si>
  <si>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</si>
  <si>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</si>
  <si>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</si>
  <si>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</si>
  <si>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</si>
  <si>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</si>
  <si>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</si>
  <si>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</si>
  <si>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</si>
  <si>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</si>
  <si>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</si>
  <si>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</si>
  <si>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</si>
  <si>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</si>
  <si>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</si>
  <si>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</si>
  <si>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</si>
  <si>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</si>
  <si>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</si>
  <si>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</si>
  <si>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</si>
  <si>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</si>
  <si>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</si>
  <si>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</si>
  <si>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</si>
  <si>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</si>
  <si>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</si>
  <si>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</si>
  <si>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</si>
  <si>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</si>
  <si>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</si>
  <si>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</si>
  <si>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</si>
  <si>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</si>
  <si>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</si>
  <si>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</si>
  <si>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</si>
  <si>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</si>
  <si>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</si>
  <si>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</si>
  <si>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</si>
  <si>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</si>
  <si>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</si>
  <si>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</si>
  <si>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</si>
  <si>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</si>
  <si>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</si>
  <si>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</si>
  <si>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</si>
  <si>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</si>
  <si>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</si>
  <si>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</si>
  <si>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</si>
  <si>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</si>
  <si>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</si>
  <si>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</si>
  <si>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</si>
  <si>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</si>
  <si>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</si>
  <si>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</si>
  <si>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</si>
  <si>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</si>
  <si>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</si>
  <si>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</si>
  <si>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</si>
  <si>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</si>
  <si>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</si>
  <si>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</si>
  <si>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</si>
  <si>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</si>
  <si>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</si>
  <si>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</si>
  <si>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</si>
  <si>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</si>
  <si>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</si>
  <si>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</si>
  <si>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</si>
  <si>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</si>
  <si>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</si>
  <si>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</si>
  <si>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</si>
  <si>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</si>
  <si>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</si>
  <si>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</si>
  <si>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</si>
  <si>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</si>
  <si>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</si>
  <si>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</si>
  <si>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</si>
  <si>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</si>
  <si>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</si>
  <si>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</si>
  <si>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</si>
  <si>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</si>
  <si>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</si>
  <si>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</si>
  <si>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</si>
  <si>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</si>
  <si>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</si>
  <si>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</si>
  <si>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</si>
  <si>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</si>
  <si>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</si>
  <si>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</si>
  <si>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</si>
  <si>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</si>
  <si>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</si>
  <si>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</si>
  <si>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</si>
  <si>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</si>
  <si>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</si>
  <si>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</si>
  <si>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</si>
  <si>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</si>
  <si>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</si>
  <si>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</si>
  <si>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</si>
  <si>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</si>
  <si>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</si>
  <si>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</si>
  <si>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</si>
  <si>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</si>
  <si>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</si>
  <si>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</si>
  <si>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</si>
  <si>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</si>
  <si>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</si>
  <si>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</si>
  <si>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</si>
  <si>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</si>
  <si>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</si>
  <si>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</si>
  <si>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</si>
  <si>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</si>
  <si>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</si>
  <si>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</si>
  <si>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</si>
  <si>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</si>
  <si>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</si>
  <si>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</si>
  <si>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</si>
  <si>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</si>
  <si>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</si>
  <si>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</si>
  <si>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</si>
  <si>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</si>
  <si>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</si>
  <si>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</si>
  <si>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</si>
  <si>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</si>
  <si>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</si>
  <si>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</si>
  <si>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</si>
  <si>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</si>
  <si>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</si>
  <si>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</si>
  <si>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</si>
  <si>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</si>
  <si>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</si>
  <si>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</si>
  <si>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</si>
  <si>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</si>
  <si>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</si>
  <si>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</si>
  <si>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</si>
  <si>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</si>
  <si>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</si>
  <si>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</si>
  <si>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</si>
  <si>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</si>
  <si>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</si>
  <si>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</si>
  <si>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</si>
  <si>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</si>
  <si>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</si>
  <si>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</si>
  <si>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</si>
  <si>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</si>
  <si>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</si>
  <si>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</si>
  <si>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</si>
  <si>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</si>
  <si>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</si>
  <si>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</si>
  <si>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</si>
  <si>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</si>
  <si>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</si>
  <si>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</si>
  <si>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</si>
  <si>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</si>
  <si>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</si>
  <si>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</si>
  <si>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</si>
  <si>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</si>
  <si>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</si>
  <si>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</si>
  <si>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</si>
  <si>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</si>
  <si>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</si>
  <si>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</si>
  <si>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</si>
  <si>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</si>
  <si>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</si>
  <si>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</si>
  <si>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</si>
  <si>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</si>
  <si>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</si>
  <si>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</si>
  <si>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</si>
  <si>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</si>
  <si>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</si>
  <si>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</si>
  <si>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</si>
  <si>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</si>
  <si>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</si>
  <si>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</si>
  <si>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</si>
  <si>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</si>
  <si>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</si>
  <si>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</si>
  <si>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</si>
  <si>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</si>
  <si>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</si>
  <si>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</si>
  <si>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</si>
  <si>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</si>
  <si>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</si>
  <si>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</si>
  <si>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</si>
  <si>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</si>
  <si>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</si>
  <si>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</si>
  <si>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</si>
  <si>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</si>
  <si>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</si>
  <si>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</si>
  <si>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</si>
  <si>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</si>
  <si>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</si>
  <si>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</si>
  <si>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</si>
  <si>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</si>
  <si>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</si>
  <si>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</si>
  <si>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</si>
  <si>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</si>
  <si>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</si>
  <si>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</si>
  <si>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</si>
  <si>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</si>
  <si>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</si>
  <si>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</si>
  <si>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</si>
  <si>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</si>
  <si>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</si>
  <si>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</si>
  <si>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</si>
  <si>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</si>
  <si>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</si>
  <si>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</si>
  <si>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</si>
  <si>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</si>
  <si>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</si>
  <si>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</si>
  <si>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</si>
  <si>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</si>
  <si>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</si>
  <si>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</si>
  <si>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</si>
  <si>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</si>
  <si>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</si>
  <si>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</si>
  <si>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</si>
  <si>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</si>
  <si>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</si>
  <si>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</si>
  <si>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</si>
  <si>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</si>
  <si>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</si>
  <si>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</si>
  <si>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</si>
  <si>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</si>
  <si>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</si>
  <si>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</si>
  <si>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</si>
  <si>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</si>
  <si>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</si>
  <si>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</si>
  <si>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</si>
  <si>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</si>
  <si>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</si>
  <si>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</si>
  <si>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</si>
  <si>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</si>
  <si>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</si>
  <si>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</si>
  <si>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</si>
  <si>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</si>
  <si>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</si>
  <si>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</si>
  <si>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</si>
  <si>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</si>
  <si>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</si>
  <si>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</si>
  <si>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</si>
  <si>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</si>
  <si>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</si>
  <si>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</si>
  <si>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</si>
  <si>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</si>
  <si>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</si>
  <si>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</si>
  <si>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</si>
  <si>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</si>
  <si>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</si>
  <si>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</si>
  <si>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</si>
  <si>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</si>
  <si>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</si>
  <si>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</si>
  <si>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</si>
  <si>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</si>
  <si>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</si>
  <si>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</si>
  <si>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</si>
  <si>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</si>
  <si>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</si>
  <si>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</si>
  <si>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</si>
  <si>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</si>
  <si>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</si>
  <si>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</si>
  <si>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</si>
  <si>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</si>
  <si>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</si>
  <si>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</si>
  <si>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</si>
  <si>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</si>
  <si>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</si>
  <si>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</si>
  <si>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</si>
  <si>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</si>
  <si>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</si>
  <si>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</si>
  <si>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</si>
  <si>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</si>
  <si>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</si>
  <si>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</si>
  <si>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</si>
  <si>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</si>
  <si>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</si>
  <si>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</si>
  <si>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</si>
  <si>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</si>
  <si>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</si>
  <si>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</si>
  <si>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</si>
  <si>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</si>
  <si>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</si>
  <si>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</si>
  <si>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</si>
  <si>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</si>
  <si>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</si>
  <si>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</si>
  <si>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</si>
  <si>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</si>
  <si>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</si>
  <si>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</si>
  <si>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</si>
  <si>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</si>
  <si>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</si>
  <si>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</si>
  <si>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</si>
  <si>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</si>
  <si>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</si>
  <si>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</si>
  <si>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</si>
  <si>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</si>
  <si>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</si>
  <si>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</si>
  <si>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</si>
  <si>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</si>
  <si>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</si>
  <si>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</si>
  <si>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</si>
  <si>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</si>
  <si>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</si>
  <si>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</si>
  <si>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</si>
  <si>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</si>
  <si>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</si>
  <si>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</si>
  <si>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</si>
  <si>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</si>
  <si>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</si>
  <si>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</si>
  <si>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</si>
  <si>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</si>
  <si>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</si>
  <si>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</si>
  <si>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</si>
  <si>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</si>
  <si>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</si>
  <si>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</si>
  <si>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</si>
  <si>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</si>
  <si>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</si>
  <si>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</si>
  <si>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</si>
  <si>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</si>
  <si>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</si>
  <si>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</si>
  <si>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</si>
  <si>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</si>
  <si>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</si>
  <si>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</si>
  <si>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</si>
  <si>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</si>
  <si>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</si>
  <si>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</si>
  <si>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</si>
  <si>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</si>
  <si>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</si>
  <si>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</si>
  <si>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</si>
  <si>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</si>
  <si>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</si>
  <si>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</si>
  <si>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</si>
  <si>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</si>
  <si>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</si>
  <si>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</si>
  <si>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</si>
  <si>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</si>
  <si>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</si>
  <si>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</si>
  <si>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</si>
  <si>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</si>
  <si>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</si>
  <si>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</si>
  <si>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</si>
  <si>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</si>
  <si>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</si>
  <si>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</si>
  <si>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</si>
  <si>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</si>
  <si>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</si>
  <si>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</si>
  <si>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</si>
  <si>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</si>
  <si>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</si>
  <si>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</si>
  <si>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</si>
  <si>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</si>
  <si>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</si>
  <si>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</si>
  <si>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</si>
  <si>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</si>
  <si>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</si>
  <si>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</si>
  <si>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</si>
  <si>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</si>
  <si>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</si>
  <si>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</si>
  <si>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</si>
  <si>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</si>
  <si>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</si>
  <si>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</si>
  <si>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</si>
  <si>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</si>
  <si>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</si>
  <si>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</si>
  <si>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</si>
  <si>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</si>
  <si>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</si>
  <si>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</si>
  <si>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</si>
  <si>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</si>
  <si>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</si>
  <si>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</si>
  <si>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</si>
  <si>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</si>
  <si>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</si>
  <si>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</si>
  <si>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</si>
  <si>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</si>
  <si>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</si>
  <si>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</si>
  <si>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</si>
  <si>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</si>
  <si>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</si>
  <si>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</si>
  <si>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</si>
  <si>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</si>
  <si>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</si>
  <si>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</si>
  <si>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</si>
  <si>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</si>
  <si>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</si>
  <si>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</si>
  <si>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</si>
  <si>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</si>
  <si>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</si>
  <si>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</si>
  <si>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</si>
  <si>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</si>
  <si>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</si>
  <si>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</si>
  <si>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</si>
  <si>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</si>
  <si>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</si>
  <si>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</si>
  <si>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</si>
  <si>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</si>
  <si>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</si>
  <si>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</si>
  <si>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</si>
  <si>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</si>
  <si>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</si>
  <si>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</si>
  <si>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</si>
  <si>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</si>
  <si>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</si>
  <si>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</si>
  <si>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</si>
  <si>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</si>
  <si>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</si>
  <si>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</si>
  <si>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</si>
  <si>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</si>
  <si>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</si>
  <si>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</si>
  <si>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</si>
  <si>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</si>
  <si>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</si>
  <si>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</si>
  <si>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</si>
  <si>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</si>
  <si>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</si>
  <si>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</si>
  <si>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</si>
  <si>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</si>
  <si>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</si>
  <si>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</si>
  <si>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</si>
  <si>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</si>
  <si>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</si>
  <si>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</si>
  <si>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</si>
  <si>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</si>
  <si>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</si>
  <si>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</si>
  <si>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</si>
  <si>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</si>
  <si>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</si>
  <si>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</si>
  <si>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</si>
  <si>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</si>
  <si>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</si>
  <si>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</si>
  <si>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</si>
  <si>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</si>
  <si>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</si>
  <si>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</si>
  <si>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</si>
  <si>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</si>
  <si>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</si>
  <si>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</si>
  <si>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</si>
  <si>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</si>
  <si>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</si>
  <si>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</si>
  <si>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</si>
  <si>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</si>
  <si>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</si>
  <si>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</si>
  <si>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</si>
  <si>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</si>
  <si>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</si>
  <si>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</si>
  <si>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</si>
  <si>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</si>
  <si>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</si>
  <si>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</si>
  <si>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</si>
  <si>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</si>
  <si>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</si>
  <si>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</si>
  <si>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</si>
  <si>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</si>
  <si>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</si>
  <si>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</si>
  <si>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</si>
  <si>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</si>
  <si>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</si>
  <si>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</si>
  <si>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</si>
  <si>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</si>
  <si>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</si>
  <si>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</si>
  <si>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</si>
  <si>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</si>
  <si>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</si>
  <si>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</si>
  <si>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</si>
  <si>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</si>
  <si>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</si>
  <si>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</si>
  <si>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</si>
  <si>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</si>
  <si>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</si>
  <si>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</si>
  <si>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</si>
  <si>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</si>
  <si>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</si>
  <si>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</si>
  <si>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</si>
  <si>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</si>
  <si>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</si>
  <si>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</si>
  <si>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</si>
  <si>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</si>
  <si>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</si>
  <si>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</si>
  <si>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</si>
  <si>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</si>
  <si>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</si>
  <si>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</si>
  <si>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</si>
  <si>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</si>
  <si>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</si>
  <si>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</si>
  <si>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</si>
  <si>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</si>
  <si>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</si>
  <si>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</si>
  <si>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</si>
  <si>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</si>
  <si>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</si>
  <si>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</si>
  <si>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</si>
  <si>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</si>
  <si>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</si>
  <si>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</si>
  <si>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</si>
  <si>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</si>
  <si>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</si>
  <si>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</si>
  <si>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</si>
  <si>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</si>
  <si>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</si>
  <si>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</si>
  <si>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</si>
  <si>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</si>
  <si>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</si>
  <si>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</si>
  <si>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</si>
  <si>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</si>
  <si>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</si>
  <si>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DUPLAS E ESTRUTURA METÁLICA COM GUIAS DUPLAS, SEM VÃOS.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</si>
  <si>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</si>
  <si>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</si>
  <si>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</si>
  <si>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</si>
  <si>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</si>
  <si>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</si>
  <si>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</si>
  <si>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</si>
  <si>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</si>
  <si>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</si>
  <si>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</si>
  <si>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</si>
  <si>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</si>
  <si>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</si>
  <si>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</si>
  <si>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</si>
  <si>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</si>
  <si>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</si>
  <si>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</si>
  <si>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</si>
  <si>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</si>
  <si>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</si>
  <si>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</si>
  <si>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</si>
  <si>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</si>
  <si>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</si>
  <si>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</si>
  <si>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</si>
  <si>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</si>
  <si>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</si>
  <si>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</si>
  <si>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</si>
  <si>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</si>
  <si>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</si>
  <si>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</si>
  <si>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</si>
  <si>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</si>
  <si>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</si>
  <si>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</si>
  <si>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</si>
  <si>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</si>
  <si>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</si>
  <si>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</si>
  <si>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</si>
  <si>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</si>
  <si>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</si>
  <si>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</si>
  <si>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</si>
  <si>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</si>
  <si>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</si>
  <si>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</si>
  <si>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</si>
  <si>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</si>
  <si>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</si>
  <si>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</si>
  <si>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</si>
  <si>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</si>
  <si>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</si>
  <si>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</si>
  <si>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</si>
  <si>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</si>
  <si>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</si>
  <si>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</si>
  <si>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</si>
  <si>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</si>
  <si>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</si>
  <si>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</si>
  <si>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</si>
  <si>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</si>
  <si>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</si>
  <si>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</si>
  <si>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</si>
  <si>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</si>
  <si>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</si>
  <si>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</si>
  <si>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</si>
  <si>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</si>
  <si>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</si>
  <si>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</si>
  <si>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</si>
  <si>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</si>
  <si>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</si>
  <si>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</si>
  <si>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</si>
  <si>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</si>
  <si>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</si>
  <si>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</si>
  <si>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</si>
  <si>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</si>
  <si>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</si>
  <si>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</si>
  <si>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</si>
  <si>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</si>
  <si>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</si>
  <si>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</si>
  <si>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</si>
  <si>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</si>
  <si>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</si>
  <si>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</si>
  <si>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</si>
  <si>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</si>
  <si>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</si>
  <si>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</si>
  <si>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</si>
  <si>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</si>
  <si>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</si>
  <si>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</si>
  <si>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</si>
  <si>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</si>
  <si>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</si>
  <si>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</si>
  <si>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</si>
  <si>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</si>
  <si>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</si>
  <si>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</si>
  <si>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</si>
  <si>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</si>
  <si>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</si>
  <si>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</si>
  <si>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</si>
  <si>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</si>
  <si>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</si>
  <si>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</si>
  <si>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</si>
  <si>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</si>
  <si>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</si>
  <si>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</si>
  <si>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</si>
  <si>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</si>
  <si>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</si>
  <si>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</si>
  <si>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</si>
  <si>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</si>
  <si>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</si>
  <si>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</si>
  <si>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</si>
  <si>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</si>
  <si>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</si>
  <si>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</si>
  <si>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</si>
  <si>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</si>
  <si>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</si>
  <si>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</si>
  <si>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</si>
  <si>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</si>
  <si>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</si>
  <si>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</si>
  <si>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</si>
  <si>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</si>
  <si>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</si>
  <si>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</si>
  <si>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</si>
  <si>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</si>
  <si>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</si>
  <si>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</si>
  <si>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</si>
  <si>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</si>
  <si>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</si>
  <si>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</si>
  <si>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</si>
  <si>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</si>
  <si>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</si>
  <si>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</si>
  <si>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</si>
  <si>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</si>
  <si>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</si>
  <si>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</si>
  <si>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</si>
  <si>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</si>
  <si>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</si>
  <si>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</si>
  <si>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</si>
  <si>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</si>
  <si>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</si>
  <si>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</si>
  <si>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</si>
  <si>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</si>
  <si>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</si>
  <si>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</si>
  <si>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</si>
  <si>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</si>
  <si>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</si>
  <si>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</si>
  <si>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</si>
  <si>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</si>
  <si>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</si>
  <si>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</si>
  <si>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</si>
  <si>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</si>
  <si>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</si>
  <si>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</si>
  <si>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</si>
  <si>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</si>
  <si>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</si>
  <si>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</si>
  <si>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</si>
  <si>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</si>
  <si>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</si>
  <si>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</si>
  <si>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</si>
  <si>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</si>
  <si>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</si>
  <si>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</si>
  <si>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</si>
  <si>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</si>
  <si>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</si>
  <si>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</si>
  <si>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</si>
  <si>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</si>
  <si>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</si>
  <si>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</si>
  <si>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</si>
  <si>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</si>
  <si>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</si>
  <si>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</si>
  <si>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</si>
  <si>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</si>
  <si>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</si>
  <si>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</si>
  <si>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</si>
  <si>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</si>
  <si>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</si>
  <si>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</si>
  <si>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</si>
  <si>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</si>
  <si>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</si>
  <si>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</si>
  <si>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</si>
  <si>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</si>
  <si>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</si>
  <si>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</si>
  <si>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</si>
  <si>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</si>
  <si>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</si>
  <si>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</si>
  <si>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</si>
  <si>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</si>
  <si>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</si>
  <si>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</si>
  <si>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</si>
  <si>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</si>
  <si>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</si>
  <si>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</si>
  <si>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</si>
  <si>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</si>
  <si>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</si>
  <si>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</si>
  <si>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</si>
  <si>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</si>
  <si>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</si>
  <si>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</si>
  <si>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</si>
  <si>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</si>
  <si>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</si>
  <si>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</si>
  <si>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</si>
  <si>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</si>
  <si>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</si>
  <si>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</si>
  <si>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</si>
  <si>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</si>
  <si>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</si>
  <si>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</si>
  <si>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</si>
  <si>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</si>
  <si>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</si>
  <si>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</si>
  <si>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</si>
  <si>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</si>
  <si>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</si>
  <si>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</si>
  <si>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</si>
  <si>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</si>
  <si>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</si>
  <si>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</si>
  <si>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PISO EM CONCRETO 20 MPA PREPARO MECÂNICO, ESPESSURA 7CM.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</si>
  <si>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</si>
  <si>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</si>
  <si>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</si>
  <si>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</si>
  <si>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</si>
  <si>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</si>
  <si>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</si>
  <si>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</si>
  <si>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</si>
  <si>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</si>
  <si>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</si>
  <si>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</si>
  <si>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</si>
  <si>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</si>
  <si>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</si>
  <si>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</si>
  <si>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</si>
  <si>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</si>
  <si>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</si>
  <si>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</si>
  <si>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</si>
  <si>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</si>
  <si>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</si>
  <si>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</si>
  <si>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</si>
  <si>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</si>
  <si>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</si>
  <si>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</si>
  <si>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</si>
  <si>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</si>
  <si>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</si>
  <si>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</si>
  <si>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</si>
  <si>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</si>
  <si>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</si>
  <si>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</si>
  <si>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</si>
  <si>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</si>
  <si>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</si>
  <si>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</si>
  <si>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</si>
  <si>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</si>
  <si>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</si>
  <si>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</si>
  <si>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</si>
  <si>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</si>
  <si>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</si>
  <si>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</si>
  <si>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</si>
  <si>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</si>
  <si>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</si>
  <si>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</si>
  <si>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</si>
  <si>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</si>
  <si>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</si>
  <si>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</si>
  <si>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</si>
  <si>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</si>
  <si>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</si>
  <si>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</si>
  <si>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</si>
  <si>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</si>
  <si>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</si>
  <si>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</si>
  <si>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</si>
  <si>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</si>
  <si>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</si>
  <si>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</si>
  <si>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</si>
  <si>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</si>
  <si>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</si>
  <si>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</si>
  <si>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</si>
  <si>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</si>
  <si>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</si>
  <si>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</si>
  <si>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</si>
  <si>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</si>
  <si>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</si>
  <si>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</si>
  <si>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</si>
  <si>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</si>
  <si>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</si>
  <si>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</si>
  <si>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</si>
  <si>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</si>
  <si>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</si>
  <si>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</si>
  <si>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</si>
  <si>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</si>
  <si>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</si>
  <si>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</si>
  <si>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</si>
  <si>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</si>
  <si>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</si>
  <si>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</si>
  <si>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</si>
  <si>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</si>
  <si>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</si>
  <si>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</si>
  <si>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</si>
  <si>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</si>
  <si>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</si>
  <si>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</si>
  <si>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</si>
  <si>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</si>
  <si>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</si>
  <si>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</si>
  <si>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</si>
  <si>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</si>
  <si>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</si>
  <si>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</si>
  <si>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</si>
  <si>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</si>
  <si>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</si>
  <si>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</si>
  <si>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</si>
  <si>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</si>
  <si>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</si>
  <si>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MANUAL, APLICADA MANUALMENTE EM PANOS DE FACHADA COM PRESENÇA DE VÃOS, ESPESSURA MAIOR OU IGUAL A 50 MM.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</si>
  <si>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</si>
  <si>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</si>
  <si>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</si>
  <si>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</si>
  <si>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</si>
  <si>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</si>
  <si>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</si>
  <si>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</si>
  <si>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</si>
  <si>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</si>
  <si>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</si>
  <si>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</si>
  <si>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</si>
  <si>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</si>
  <si>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</si>
  <si>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</si>
  <si>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</si>
  <si>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</si>
  <si>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</si>
  <si>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</si>
  <si>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</si>
  <si>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</si>
  <si>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</si>
  <si>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</si>
  <si>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</si>
  <si>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</si>
  <si>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</si>
  <si>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</si>
  <si>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</si>
  <si>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</si>
  <si>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</si>
  <si>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</si>
  <si>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</si>
  <si>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</si>
  <si>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</si>
  <si>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</si>
  <si>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</si>
  <si>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</si>
  <si>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</si>
  <si>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</si>
  <si>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</si>
  <si>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</si>
  <si>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</si>
  <si>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</si>
  <si>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</si>
  <si>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</si>
  <si>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</si>
  <si>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</si>
  <si>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</si>
  <si>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</si>
  <si>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</si>
  <si>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</si>
  <si>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</si>
  <si>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</si>
  <si>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</si>
  <si>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</si>
  <si>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</si>
  <si>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</si>
  <si>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</si>
  <si>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</si>
  <si>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</si>
  <si>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</si>
  <si>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</si>
  <si>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</si>
  <si>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</si>
  <si>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</si>
  <si>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</si>
  <si>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</si>
  <si>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</si>
  <si>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ACABAMENTOS PARA FORRO (MOLDURA DE GESSO). AF_05/2017</t>
  </si>
  <si>
    <t>ACABAMENTOS PARA FORRO (RODA-FORRO EM PERFIL METÁLICO E PLÁSTICO). AF_05/2017</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</si>
  <si>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</si>
  <si>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</si>
  <si>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</si>
  <si>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</si>
  <si>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</si>
  <si>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</si>
  <si>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</si>
  <si>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</si>
  <si>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</si>
  <si>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</si>
  <si>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</si>
  <si>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</si>
  <si>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</si>
  <si>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</si>
  <si>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</si>
  <si>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</si>
  <si>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</si>
  <si>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</si>
  <si>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</si>
  <si>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</si>
  <si>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</si>
  <si>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</si>
  <si>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</si>
  <si>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</si>
  <si>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</si>
  <si>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</si>
  <si>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</si>
  <si>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</si>
  <si>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</si>
  <si>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</si>
  <si>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</si>
  <si>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</si>
  <si>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</si>
  <si>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</si>
  <si>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</si>
  <si>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</si>
  <si>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</si>
  <si>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</si>
  <si>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</si>
  <si>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</si>
  <si>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</si>
  <si>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</si>
  <si>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</si>
  <si>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</si>
  <si>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</si>
  <si>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</si>
  <si>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</si>
  <si>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</si>
  <si>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</si>
  <si>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</si>
  <si>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</si>
  <si>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</si>
  <si>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</si>
  <si>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</si>
  <si>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</si>
  <si>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</si>
  <si>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</si>
  <si>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</si>
  <si>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</si>
  <si>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</si>
  <si>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</si>
  <si>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</si>
  <si>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</si>
  <si>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</si>
  <si>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</si>
  <si>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</si>
  <si>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</si>
  <si>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</si>
  <si>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</si>
  <si>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</si>
  <si>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</si>
  <si>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</si>
  <si>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</si>
  <si>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</si>
  <si>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</si>
  <si>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</si>
  <si>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</si>
  <si>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</si>
  <si>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</si>
  <si>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</si>
  <si>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</si>
  <si>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</si>
  <si>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</si>
  <si>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</si>
  <si>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</si>
  <si>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</si>
  <si>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</si>
  <si>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</si>
  <si>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</si>
  <si>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</si>
  <si>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</si>
  <si>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</si>
  <si>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</si>
  <si>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</si>
  <si>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</si>
  <si>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</si>
  <si>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</si>
  <si>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</si>
  <si>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</si>
  <si>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</si>
  <si>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</si>
  <si>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</si>
  <si>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</si>
  <si>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</si>
  <si>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</si>
  <si>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</si>
  <si>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</si>
  <si>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</si>
  <si>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</si>
  <si>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</si>
  <si>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</si>
  <si>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</si>
  <si>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</si>
  <si>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</si>
  <si>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</si>
  <si>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</si>
  <si>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</si>
  <si>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</si>
  <si>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</si>
  <si>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</si>
  <si>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</si>
  <si>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</si>
  <si>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</si>
  <si>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</si>
  <si>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</si>
  <si>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</si>
  <si>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</si>
  <si>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</si>
  <si>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</si>
  <si>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</si>
  <si>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</si>
  <si>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</si>
  <si>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</si>
  <si>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</si>
  <si>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</si>
  <si>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</si>
  <si>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</si>
  <si>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</si>
  <si>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</si>
  <si>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</si>
  <si>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</si>
  <si>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</si>
  <si>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</si>
  <si>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</si>
  <si>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</si>
  <si>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</si>
  <si>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</si>
  <si>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</si>
  <si>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</si>
  <si>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</si>
  <si>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</si>
  <si>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</si>
  <si>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</si>
  <si>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</si>
  <si>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</si>
  <si>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</si>
  <si>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</si>
  <si>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</si>
  <si>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</si>
  <si>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</si>
  <si>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</si>
  <si>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</si>
  <si>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</si>
  <si>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</si>
  <si>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</si>
  <si>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</si>
  <si>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</si>
  <si>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</si>
  <si>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</si>
  <si>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</si>
  <si>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</si>
  <si>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</si>
  <si>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</si>
  <si>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</si>
  <si>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</si>
  <si>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</si>
  <si>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</si>
  <si>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</si>
  <si>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</si>
  <si>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</si>
  <si>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</si>
  <si>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</si>
  <si>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</si>
  <si>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</si>
  <si>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</si>
  <si>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</si>
  <si>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</si>
  <si>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</si>
  <si>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</si>
  <si>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</si>
  <si>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</si>
  <si>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</si>
  <si>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</si>
  <si>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</si>
  <si>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</si>
  <si>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</si>
  <si>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</si>
  <si>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</si>
  <si>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</si>
  <si>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</si>
  <si>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</si>
  <si>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</si>
  <si>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</si>
  <si>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</si>
  <si>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</si>
  <si>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</si>
  <si>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</si>
  <si>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</si>
  <si>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</si>
  <si>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</si>
  <si>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</si>
  <si>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</si>
  <si>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</si>
  <si>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</si>
  <si>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</si>
  <si>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</si>
  <si>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</si>
  <si>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</si>
  <si>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</si>
  <si>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</si>
  <si>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</si>
  <si>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</si>
  <si>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</si>
  <si>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</si>
  <si>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</si>
  <si>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</si>
  <si>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</si>
  <si>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</si>
  <si>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</si>
  <si>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</si>
  <si>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</si>
  <si>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</si>
  <si>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</si>
  <si>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</si>
  <si>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</si>
  <si>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</si>
  <si>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</si>
  <si>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</si>
  <si>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</si>
  <si>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</si>
  <si>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</si>
  <si>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</si>
  <si>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</si>
  <si>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</si>
  <si>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</si>
  <si>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</si>
  <si>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</si>
  <si>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</si>
  <si>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</si>
  <si>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</si>
  <si>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</si>
  <si>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</si>
  <si>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</si>
  <si>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</si>
  <si>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</si>
  <si>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</si>
  <si>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</si>
  <si>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</si>
  <si>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</si>
  <si>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</si>
  <si>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</si>
  <si>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</si>
  <si>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</si>
  <si>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</si>
  <si>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</si>
  <si>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</si>
  <si>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</si>
  <si>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</si>
  <si>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</si>
  <si>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</si>
  <si>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</si>
  <si>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</si>
  <si>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</si>
  <si>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</si>
  <si>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</si>
  <si>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</si>
  <si>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</si>
  <si>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</si>
  <si>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</si>
  <si>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</si>
  <si>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</si>
  <si>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</si>
  <si>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</si>
  <si>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</si>
  <si>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</si>
  <si>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</si>
  <si>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</si>
  <si>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</si>
  <si>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</si>
  <si>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</si>
  <si>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</si>
  <si>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</si>
  <si>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</si>
  <si>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</si>
  <si>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</si>
  <si>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</si>
  <si>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</si>
  <si>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</si>
  <si>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</si>
  <si>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</si>
  <si>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</si>
  <si>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</si>
  <si>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</si>
  <si>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</si>
  <si>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</si>
  <si>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</si>
  <si>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</si>
  <si>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</si>
  <si>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</si>
  <si>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</si>
  <si>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</si>
  <si>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</si>
  <si>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</si>
  <si>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</si>
  <si>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</si>
  <si>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</si>
  <si>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</si>
  <si>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</si>
  <si>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</si>
  <si>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</si>
  <si>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</si>
  <si>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</si>
  <si>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</si>
  <si>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</si>
  <si>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</si>
  <si>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</si>
  <si>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</si>
  <si>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</si>
  <si>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</si>
  <si>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</si>
  <si>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</si>
  <si>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</si>
  <si>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</si>
  <si>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</si>
  <si>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</si>
  <si>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</si>
  <si>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</si>
  <si>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</si>
  <si>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</si>
  <si>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</si>
  <si>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</si>
  <si>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</si>
  <si>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</si>
  <si>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</si>
  <si>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</si>
  <si>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</si>
  <si>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</si>
  <si>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</si>
  <si>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</si>
  <si>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</si>
  <si>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</si>
  <si>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</si>
  <si>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</si>
  <si>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</si>
  <si>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</si>
  <si>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</si>
  <si>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</si>
  <si>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</si>
  <si>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</si>
  <si>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</si>
  <si>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</si>
  <si>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</si>
  <si>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</si>
  <si>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</si>
  <si>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</si>
  <si>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</si>
  <si>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</si>
  <si>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</si>
  <si>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</si>
  <si>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</si>
  <si>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</si>
  <si>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</si>
  <si>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</si>
  <si>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</si>
  <si>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</si>
  <si>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</si>
  <si>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</si>
  <si>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</si>
  <si>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</si>
  <si>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</si>
  <si>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</si>
  <si>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</si>
  <si>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</si>
  <si>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</si>
  <si>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</si>
  <si>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</si>
  <si>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</si>
  <si>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</si>
  <si>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</si>
  <si>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</si>
  <si>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</si>
  <si>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</si>
  <si>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</si>
  <si>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</si>
  <si>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</si>
  <si>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</si>
  <si>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</si>
  <si>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</si>
  <si>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</si>
  <si>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</si>
  <si>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</si>
  <si>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</si>
  <si>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</si>
  <si>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</si>
  <si>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</si>
  <si>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</si>
  <si>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</si>
  <si>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</si>
  <si>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</si>
  <si>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</si>
  <si>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</si>
  <si>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</si>
  <si>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</si>
  <si>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</si>
  <si>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</si>
  <si>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</si>
  <si>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</si>
  <si>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</si>
  <si>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</si>
  <si>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</si>
  <si>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</si>
  <si>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</si>
  <si>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</si>
  <si>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</si>
  <si>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</si>
  <si>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</si>
  <si>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</si>
  <si>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</si>
  <si>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</si>
  <si>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</si>
  <si>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</si>
  <si>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</si>
  <si>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</si>
  <si>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</si>
  <si>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</si>
  <si>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</si>
  <si>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</si>
  <si>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</si>
  <si>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</si>
  <si>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</si>
  <si>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</si>
  <si>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</si>
  <si>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</si>
  <si>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</si>
  <si>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</si>
  <si>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</si>
  <si>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</si>
  <si>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</si>
  <si>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</si>
  <si>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</si>
  <si>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</si>
  <si>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</si>
  <si>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</si>
  <si>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</si>
  <si>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</si>
  <si>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</si>
  <si>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</si>
  <si>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</si>
  <si>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</si>
  <si>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</si>
  <si>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</si>
  <si>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</si>
  <si>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</si>
  <si>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</si>
  <si>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</si>
  <si>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</si>
  <si>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</si>
  <si>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</si>
  <si>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</si>
  <si>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</si>
  <si>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</si>
  <si>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</si>
  <si>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</si>
  <si>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</si>
  <si>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</si>
  <si>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</si>
  <si>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</si>
  <si>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</si>
  <si>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</si>
  <si>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</si>
  <si>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</si>
  <si>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</si>
  <si>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</si>
  <si>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</si>
  <si>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</si>
  <si>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</si>
  <si>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</si>
  <si>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</si>
  <si>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</si>
  <si>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</si>
  <si>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</si>
  <si>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</si>
  <si>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</si>
  <si>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</si>
  <si>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</si>
  <si>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</si>
  <si>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</si>
  <si>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</si>
  <si>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</si>
  <si>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</si>
  <si>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</si>
  <si>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</si>
  <si>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</si>
  <si>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</si>
  <si>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</si>
  <si>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</si>
  <si>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</si>
  <si>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</si>
  <si>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FORRAÇÃO. AF_05/2018</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</si>
  <si>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</si>
  <si>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</si>
  <si>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</si>
  <si>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</si>
  <si>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</si>
  <si>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</si>
  <si>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</si>
  <si>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</si>
  <si>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</si>
  <si>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</si>
  <si>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</si>
  <si>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</si>
  <si>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</si>
  <si>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</si>
  <si>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</si>
  <si>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</si>
  <si>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</si>
  <si>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</si>
  <si>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</si>
  <si>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</si>
  <si>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</si>
  <si>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</si>
  <si>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</si>
  <si>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</si>
  <si>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</si>
  <si>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</si>
  <si>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</si>
  <si>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</si>
  <si>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</si>
  <si>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</si>
  <si>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</si>
  <si>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</si>
  <si>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</si>
  <si>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ESTRUTURA METÁLICA COM ENCARGOS COMPLEMENTARES</t>
  </si>
  <si>
    <t>AJUDANTE DE OPERAÇÃO EM GERAL COM ENCARGOS COMPLEMENTARES</t>
  </si>
  <si>
    <t>AJUDANTE DE PEDREIRO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</si>
  <si>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</si>
  <si>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</si>
  <si>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</si>
  <si>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</si>
  <si>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</si>
  <si>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</si>
  <si>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</si>
  <si>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</si>
  <si>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</si>
  <si>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</si>
  <si>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</si>
  <si>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</si>
  <si>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CARPINTEIRO DE FORMAS COM ENCARGOS COMPLEMENTARES</t>
  </si>
  <si>
    <t>CAVOUQUEIRO OU OPERADOR PERFURATRIZ/ROMPEDOR COM ENCARGOS COMPLEMENTARES</t>
  </si>
  <si>
    <t>ELETRICISTA INDUSTRIAL COM ENCARGOS COMPLEMENTARES</t>
  </si>
  <si>
    <t>ELETROTÉCNICO COM ENCARGOS COMPLEMENTARES</t>
  </si>
  <si>
    <t>ENCANADOR OU BOMBEIRO HIDRÁULICO COM ENCARGOS COMPLEMENTARES</t>
  </si>
  <si>
    <t>MACARIQUEIRO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</si>
  <si>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</si>
  <si>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</si>
  <si>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</si>
  <si>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</si>
  <si>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</si>
  <si>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</si>
  <si>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</si>
  <si>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</si>
  <si>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</si>
  <si>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</si>
  <si>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</si>
  <si>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</si>
  <si>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</si>
  <si>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</si>
  <si>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</si>
  <si>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</si>
  <si>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</si>
  <si>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</si>
  <si>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</si>
  <si>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</si>
  <si>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</si>
  <si>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</si>
  <si>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</si>
  <si>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</si>
  <si>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</si>
  <si>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</si>
  <si>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</si>
  <si>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</si>
  <si>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</si>
  <si>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DE LETREIROS COM ENCARGOS COMPLEMENTARES</t>
  </si>
  <si>
    <t>PINTOR PARA TINTA EPÓXI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</si>
  <si>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</si>
  <si>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</si>
  <si>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</si>
  <si>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</si>
  <si>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</si>
  <si>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</si>
  <si>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VIGIA NOTURNO COM ENCARGOS COMPLEMENTARES</t>
  </si>
  <si>
    <t>OPERADOR DE BETONEIRA ESTACIONÁRIA/MISTURADOR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</si>
  <si>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</si>
  <si>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</si>
  <si>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</si>
  <si>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</si>
  <si>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</si>
  <si>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</si>
  <si>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</si>
  <si>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</si>
  <si>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</si>
  <si>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</si>
  <si>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</si>
  <si>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</si>
  <si>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</si>
  <si>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</si>
  <si>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</si>
  <si>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</si>
  <si>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</si>
  <si>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</si>
  <si>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</si>
  <si>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</si>
  <si>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</si>
  <si>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</si>
  <si>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</si>
  <si>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</si>
  <si>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</si>
  <si>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</si>
  <si>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</si>
  <si>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</si>
  <si>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</si>
  <si>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</si>
  <si>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</si>
  <si>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</si>
  <si>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</si>
  <si>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</si>
  <si>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</si>
  <si>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</si>
  <si>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</si>
  <si>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</si>
  <si>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</si>
  <si>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</si>
  <si>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</si>
  <si>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</si>
  <si>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</si>
  <si>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</si>
  <si>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</si>
  <si>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</si>
  <si>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</si>
  <si>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</si>
  <si>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</si>
  <si>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</si>
  <si>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</si>
  <si>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</si>
  <si>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</si>
  <si>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</si>
  <si>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</si>
  <si>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</si>
  <si>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</si>
  <si>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</si>
  <si>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</si>
  <si>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</si>
  <si>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</si>
  <si>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</si>
  <si>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</si>
  <si>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</si>
  <si>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</si>
  <si>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</si>
  <si>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</si>
  <si>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</si>
  <si>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</si>
  <si>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</si>
  <si>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</si>
  <si>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</si>
  <si>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</si>
  <si>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</si>
  <si>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</si>
  <si>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</si>
  <si>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</si>
  <si>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</si>
  <si>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</si>
  <si>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</si>
  <si>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</si>
  <si>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</si>
  <si>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</si>
  <si>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</si>
  <si>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</si>
  <si>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</si>
  <si>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</si>
  <si>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</si>
  <si>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</si>
  <si>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</si>
  <si>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</si>
  <si>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</si>
  <si>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</si>
  <si>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</si>
  <si>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</si>
  <si>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</si>
  <si>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</si>
  <si>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</si>
  <si>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</si>
  <si>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</si>
  <si>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</si>
  <si>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</si>
  <si>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</si>
  <si>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</si>
  <si>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</si>
  <si>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</si>
  <si>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</si>
  <si>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</si>
  <si>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</si>
  <si>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</si>
  <si>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</si>
  <si>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</si>
  <si>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</si>
  <si>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</si>
  <si>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</si>
  <si>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</si>
  <si>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</si>
  <si>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</si>
  <si>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</si>
  <si>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</si>
  <si>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</si>
  <si>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</si>
  <si>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</si>
  <si>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</si>
  <si>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</si>
  <si>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</si>
  <si>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</si>
  <si>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</si>
  <si>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</si>
  <si>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</si>
  <si>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</si>
  <si>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</si>
  <si>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</si>
  <si>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</si>
  <si>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</si>
  <si>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</si>
  <si>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</si>
  <si>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</si>
  <si>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</si>
  <si>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</si>
  <si>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</si>
  <si>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</si>
  <si>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</si>
  <si>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</si>
  <si>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</si>
  <si>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</si>
  <si>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</si>
  <si>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</si>
  <si>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</si>
  <si>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</si>
  <si>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</si>
  <si>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</si>
  <si>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</si>
  <si>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</si>
  <si>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</si>
  <si>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</si>
  <si>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</si>
  <si>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</si>
  <si>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</si>
  <si>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</si>
  <si>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</si>
  <si>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</si>
  <si>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</si>
  <si>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</si>
  <si>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</si>
  <si>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</si>
  <si>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</si>
  <si>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</si>
  <si>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</si>
  <si>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</si>
  <si>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</si>
  <si>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</si>
  <si>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</si>
  <si>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</si>
  <si>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</si>
  <si>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</si>
  <si>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</si>
  <si>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</si>
  <si>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</si>
  <si>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</si>
  <si>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</si>
  <si>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</si>
  <si>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</si>
  <si>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</si>
  <si>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</si>
  <si>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</si>
  <si>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</si>
  <si>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</si>
  <si>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</si>
  <si>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</si>
  <si>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</si>
  <si>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</si>
  <si>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</si>
  <si>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</si>
  <si>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</si>
  <si>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</si>
  <si>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</si>
  <si>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</si>
  <si>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</si>
  <si>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</si>
  <si>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</si>
  <si>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</si>
  <si>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</si>
  <si>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</si>
  <si>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</si>
  <si>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</si>
  <si>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</si>
  <si>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</si>
  <si>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</si>
  <si>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</si>
  <si>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</si>
  <si>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</si>
  <si>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</si>
  <si>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</si>
  <si>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</si>
  <si>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</si>
  <si>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</si>
  <si>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</si>
  <si>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</si>
  <si>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</si>
  <si>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</si>
  <si>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</si>
  <si>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</si>
  <si>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</si>
  <si>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</si>
  <si>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</si>
  <si>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</si>
  <si>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</si>
  <si>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</si>
  <si>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</si>
  <si>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</si>
  <si>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</si>
  <si>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</si>
  <si>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</si>
  <si>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</si>
  <si>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</si>
  <si>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</si>
  <si>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</si>
  <si>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</si>
  <si>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</si>
  <si>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</si>
  <si>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</si>
  <si>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</si>
  <si>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</si>
  <si>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</si>
  <si>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</si>
  <si>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</si>
  <si>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</si>
  <si>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</si>
  <si>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</si>
  <si>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</si>
  <si>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</si>
  <si>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</si>
  <si>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</si>
  <si>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</si>
  <si>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</si>
  <si>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</si>
  <si>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</si>
  <si>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</si>
  <si>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</si>
  <si>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</si>
  <si>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</si>
  <si>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</si>
  <si>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</si>
  <si>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</si>
  <si>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</si>
  <si>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</si>
  <si>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</si>
  <si>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</si>
  <si>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</si>
  <si>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</si>
  <si>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</si>
  <si>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</si>
  <si>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</si>
  <si>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</si>
  <si>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</si>
  <si>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</si>
  <si>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</si>
  <si>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</si>
  <si>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</si>
  <si>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</si>
  <si>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</si>
  <si>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</si>
  <si>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</si>
  <si>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</si>
  <si>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</si>
  <si>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</si>
  <si>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</si>
  <si>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</si>
  <si>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</si>
  <si>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</si>
  <si>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</si>
  <si>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</si>
  <si>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</si>
  <si>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</si>
  <si>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</si>
  <si>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CHP</t>
  </si>
  <si>
    <t>CHI</t>
  </si>
  <si>
    <t>T</t>
  </si>
  <si>
    <t>KGXKM</t>
  </si>
  <si>
    <t>UNXKM</t>
  </si>
  <si>
    <t>M2XKM</t>
  </si>
  <si>
    <t>LXKM</t>
  </si>
  <si>
    <t>MXKM</t>
  </si>
  <si>
    <t>MES</t>
  </si>
  <si>
    <t>7,31</t>
  </si>
  <si>
    <t>8,12</t>
  </si>
  <si>
    <t>12,22</t>
  </si>
  <si>
    <t>18,42</t>
  </si>
  <si>
    <t>20,47</t>
  </si>
  <si>
    <t>22,56</t>
  </si>
  <si>
    <t>61,45</t>
  </si>
  <si>
    <t>4,45</t>
  </si>
  <si>
    <t>4,95</t>
  </si>
  <si>
    <t>7,45</t>
  </si>
  <si>
    <t>8,74</t>
  </si>
  <si>
    <t>11,27</t>
  </si>
  <si>
    <t>12,53</t>
  </si>
  <si>
    <t>13,83</t>
  </si>
  <si>
    <t>20,43</t>
  </si>
  <si>
    <t>25,97</t>
  </si>
  <si>
    <t>31,70</t>
  </si>
  <si>
    <t>20,41</t>
  </si>
  <si>
    <t>3,40</t>
  </si>
  <si>
    <t>3,93</t>
  </si>
  <si>
    <t>4,46</t>
  </si>
  <si>
    <t>4,99</t>
  </si>
  <si>
    <t>4,32</t>
  </si>
  <si>
    <t>4,85</t>
  </si>
  <si>
    <t>5,39</t>
  </si>
  <si>
    <t>3,10</t>
  </si>
  <si>
    <t>1,63</t>
  </si>
  <si>
    <t>2,29</t>
  </si>
  <si>
    <t>24,71</t>
  </si>
  <si>
    <t>1,72</t>
  </si>
  <si>
    <t>2,38</t>
  </si>
  <si>
    <t>0,76</t>
  </si>
  <si>
    <t>1,08</t>
  </si>
  <si>
    <t>1,38</t>
  </si>
  <si>
    <t>7,83</t>
  </si>
  <si>
    <t>12,00</t>
  </si>
  <si>
    <t>14,23</t>
  </si>
  <si>
    <t>16,25</t>
  </si>
  <si>
    <t>14,83</t>
  </si>
  <si>
    <t>18,70</t>
  </si>
  <si>
    <t>22,78</t>
  </si>
  <si>
    <t>30,73</t>
  </si>
  <si>
    <t>35,30</t>
  </si>
  <si>
    <t>4,35</t>
  </si>
  <si>
    <t>8,90</t>
  </si>
  <si>
    <t>10,95</t>
  </si>
  <si>
    <t>17,07</t>
  </si>
  <si>
    <t>1,99</t>
  </si>
  <si>
    <t>4,55</t>
  </si>
  <si>
    <t>6,65</t>
  </si>
  <si>
    <t>7,69</t>
  </si>
  <si>
    <t>10,84</t>
  </si>
  <si>
    <t>8,87</t>
  </si>
  <si>
    <t>10,61</t>
  </si>
  <si>
    <t>29,50</t>
  </si>
  <si>
    <t>44,05</t>
  </si>
  <si>
    <t>37,82</t>
  </si>
  <si>
    <t>11,56</t>
  </si>
  <si>
    <t>3,17</t>
  </si>
  <si>
    <t>5,07</t>
  </si>
  <si>
    <t>35,74</t>
  </si>
  <si>
    <t>50,04</t>
  </si>
  <si>
    <t>10,16</t>
  </si>
  <si>
    <t>5,79</t>
  </si>
  <si>
    <t>5,23</t>
  </si>
  <si>
    <t>2,04</t>
  </si>
  <si>
    <t>2,74</t>
  </si>
  <si>
    <t>11,77</t>
  </si>
  <si>
    <t>6,99</t>
  </si>
  <si>
    <t>16,09</t>
  </si>
  <si>
    <t>11,15</t>
  </si>
  <si>
    <t>0,26</t>
  </si>
  <si>
    <t>17,64</t>
  </si>
  <si>
    <t>17,67</t>
  </si>
  <si>
    <t>0,05</t>
  </si>
  <si>
    <t>7,23</t>
  </si>
  <si>
    <t>11,08</t>
  </si>
  <si>
    <t>21,30</t>
  </si>
  <si>
    <t>4,87</t>
  </si>
  <si>
    <t>5,03</t>
  </si>
  <si>
    <t>4,59</t>
  </si>
  <si>
    <t>0,29</t>
  </si>
  <si>
    <t>154,92</t>
  </si>
  <si>
    <t>5,28</t>
  </si>
  <si>
    <t>3,60</t>
  </si>
  <si>
    <t>20,56</t>
  </si>
  <si>
    <t>6,32</t>
  </si>
  <si>
    <t>4,49</t>
  </si>
  <si>
    <t>0,52</t>
  </si>
  <si>
    <t>1,23</t>
  </si>
  <si>
    <t>0,97</t>
  </si>
  <si>
    <t>6,38</t>
  </si>
  <si>
    <t>8,46</t>
  </si>
  <si>
    <t>0,39</t>
  </si>
  <si>
    <t>0,40</t>
  </si>
  <si>
    <t>5,14</t>
  </si>
  <si>
    <t>1,58</t>
  </si>
  <si>
    <t>1,93</t>
  </si>
  <si>
    <t>0,49</t>
  </si>
  <si>
    <t>1,79</t>
  </si>
  <si>
    <t>7,33</t>
  </si>
  <si>
    <t>1,04</t>
  </si>
  <si>
    <t>4,77</t>
  </si>
  <si>
    <t>5,11</t>
  </si>
  <si>
    <t>5,90</t>
  </si>
  <si>
    <t>42,18</t>
  </si>
  <si>
    <t>0,54</t>
  </si>
  <si>
    <t>0,12</t>
  </si>
  <si>
    <t>0,24</t>
  </si>
  <si>
    <t>20,60</t>
  </si>
  <si>
    <t>0,48</t>
  </si>
  <si>
    <t>0,21</t>
  </si>
  <si>
    <t>2,83</t>
  </si>
  <si>
    <t>4,00</t>
  </si>
  <si>
    <t>0,03</t>
  </si>
  <si>
    <t>0,70</t>
  </si>
  <si>
    <t>0,57</t>
  </si>
  <si>
    <t>57,88</t>
  </si>
  <si>
    <t>26,39</t>
  </si>
  <si>
    <t>6,39</t>
  </si>
  <si>
    <t>0,09</t>
  </si>
  <si>
    <t>0,25</t>
  </si>
  <si>
    <t>19,80</t>
  </si>
  <si>
    <t>5,74</t>
  </si>
  <si>
    <t>26,13</t>
  </si>
  <si>
    <t>13,40</t>
  </si>
  <si>
    <t>8,43</t>
  </si>
  <si>
    <t>34,32</t>
  </si>
  <si>
    <t>30,52</t>
  </si>
  <si>
    <t>6,98</t>
  </si>
  <si>
    <t>3,33</t>
  </si>
  <si>
    <t>4,84</t>
  </si>
  <si>
    <t>5,46</t>
  </si>
  <si>
    <t>0,33</t>
  </si>
  <si>
    <t>28,21</t>
  </si>
  <si>
    <t>35,00</t>
  </si>
  <si>
    <t>5,82</t>
  </si>
  <si>
    <t>6,74</t>
  </si>
  <si>
    <t>3,16</t>
  </si>
  <si>
    <t>1,50</t>
  </si>
  <si>
    <t>1,95</t>
  </si>
  <si>
    <t>3,81</t>
  </si>
  <si>
    <t>4,53</t>
  </si>
  <si>
    <t>0,91</t>
  </si>
  <si>
    <t>0,44</t>
  </si>
  <si>
    <t>0,47</t>
  </si>
  <si>
    <t>0,59</t>
  </si>
  <si>
    <t>0,92</t>
  </si>
  <si>
    <t>0,11</t>
  </si>
  <si>
    <t>1,01</t>
  </si>
  <si>
    <t>1,10</t>
  </si>
  <si>
    <t>0,13</t>
  </si>
  <si>
    <t>0,87</t>
  </si>
  <si>
    <t>0,10</t>
  </si>
  <si>
    <t>0,96</t>
  </si>
  <si>
    <t>5,71</t>
  </si>
  <si>
    <t>0,67</t>
  </si>
  <si>
    <t>7,57</t>
  </si>
  <si>
    <t>9,46</t>
  </si>
  <si>
    <t>3,72</t>
  </si>
  <si>
    <t>0,78</t>
  </si>
  <si>
    <t>0,35</t>
  </si>
  <si>
    <t>0,04</t>
  </si>
  <si>
    <t>5,48</t>
  </si>
  <si>
    <t>28,27</t>
  </si>
  <si>
    <t>4,03</t>
  </si>
  <si>
    <t>0,56</t>
  </si>
  <si>
    <t>3,07</t>
  </si>
  <si>
    <t>0,63</t>
  </si>
  <si>
    <t>4,44</t>
  </si>
  <si>
    <t>3,70</t>
  </si>
  <si>
    <t>6,64</t>
  </si>
  <si>
    <t>3,99</t>
  </si>
  <si>
    <t>1,42</t>
  </si>
  <si>
    <t>0,16</t>
  </si>
  <si>
    <t>2,55</t>
  </si>
  <si>
    <t>17,60</t>
  </si>
  <si>
    <t>1,73</t>
  </si>
  <si>
    <t>0,20</t>
  </si>
  <si>
    <t>2,16</t>
  </si>
  <si>
    <t>7,68</t>
  </si>
  <si>
    <t>27,43</t>
  </si>
  <si>
    <t>4,20</t>
  </si>
  <si>
    <t>0,34</t>
  </si>
  <si>
    <t>0,53</t>
  </si>
  <si>
    <t>1,60</t>
  </si>
  <si>
    <t>0,19</t>
  </si>
  <si>
    <t>2,01</t>
  </si>
  <si>
    <t>4,80</t>
  </si>
  <si>
    <t>7,17</t>
  </si>
  <si>
    <t>0,93</t>
  </si>
  <si>
    <t>1,02</t>
  </si>
  <si>
    <t>0,50</t>
  </si>
  <si>
    <t>4,67</t>
  </si>
  <si>
    <t>6,51</t>
  </si>
  <si>
    <t>5,00</t>
  </si>
  <si>
    <t>5,19</t>
  </si>
  <si>
    <t>0,71</t>
  </si>
  <si>
    <t>6,49</t>
  </si>
  <si>
    <t>13,72</t>
  </si>
  <si>
    <t>29,53</t>
  </si>
  <si>
    <t>3,50</t>
  </si>
  <si>
    <t>1,53</t>
  </si>
  <si>
    <t>18,97</t>
  </si>
  <si>
    <t>3,86</t>
  </si>
  <si>
    <t>5,18</t>
  </si>
  <si>
    <t>13,15</t>
  </si>
  <si>
    <t>6,14</t>
  </si>
  <si>
    <t>0,85</t>
  </si>
  <si>
    <t>10,81</t>
  </si>
  <si>
    <t>3,48</t>
  </si>
  <si>
    <t>2,76</t>
  </si>
  <si>
    <t>31,25</t>
  </si>
  <si>
    <t>0,06</t>
  </si>
  <si>
    <t>0,61</t>
  </si>
  <si>
    <t>0,07</t>
  </si>
  <si>
    <t>0,88</t>
  </si>
  <si>
    <t>2,70</t>
  </si>
  <si>
    <t>2,14</t>
  </si>
  <si>
    <t>3,13</t>
  </si>
  <si>
    <t>2,47</t>
  </si>
  <si>
    <t>17,41</t>
  </si>
  <si>
    <t>2,69</t>
  </si>
  <si>
    <t>10,86</t>
  </si>
  <si>
    <t>2,28</t>
  </si>
  <si>
    <t>1,80</t>
  </si>
  <si>
    <t>2,92</t>
  </si>
  <si>
    <t>20,92</t>
  </si>
  <si>
    <t>20,24</t>
  </si>
  <si>
    <t>0,90</t>
  </si>
  <si>
    <t>7,15</t>
  </si>
  <si>
    <t>15,65</t>
  </si>
  <si>
    <t>2,91</t>
  </si>
  <si>
    <t>2,30</t>
  </si>
  <si>
    <t>26,35</t>
  </si>
  <si>
    <t>0,08</t>
  </si>
  <si>
    <t>0,00</t>
  </si>
  <si>
    <t>0,64</t>
  </si>
  <si>
    <t>5,06</t>
  </si>
  <si>
    <t>4,94</t>
  </si>
  <si>
    <t>3,91</t>
  </si>
  <si>
    <t>0,80</t>
  </si>
  <si>
    <t>0,01</t>
  </si>
  <si>
    <t>0,14</t>
  </si>
  <si>
    <t>1,46</t>
  </si>
  <si>
    <t>0,22</t>
  </si>
  <si>
    <t>0,02</t>
  </si>
  <si>
    <t>0,28</t>
  </si>
  <si>
    <t>4,13</t>
  </si>
  <si>
    <t>4,52</t>
  </si>
  <si>
    <t>8,50</t>
  </si>
  <si>
    <t>1,24</t>
  </si>
  <si>
    <t>0,43</t>
  </si>
  <si>
    <t>0,41</t>
  </si>
  <si>
    <t>0,68</t>
  </si>
  <si>
    <t>10,98</t>
  </si>
  <si>
    <t>9,53</t>
  </si>
  <si>
    <t>0,79</t>
  </si>
  <si>
    <t>15,27</t>
  </si>
  <si>
    <t>13,26</t>
  </si>
  <si>
    <t>12,09</t>
  </si>
  <si>
    <t>0,74</t>
  </si>
  <si>
    <t>6,73</t>
  </si>
  <si>
    <t>0,18</t>
  </si>
  <si>
    <t>17,30</t>
  </si>
  <si>
    <t>2,40</t>
  </si>
  <si>
    <t>31,99</t>
  </si>
  <si>
    <t>5,04</t>
  </si>
  <si>
    <t>2,64</t>
  </si>
  <si>
    <t>18,34</t>
  </si>
  <si>
    <t>5,43</t>
  </si>
  <si>
    <t>1,07</t>
  </si>
  <si>
    <t>1,34</t>
  </si>
  <si>
    <t>0,58</t>
  </si>
  <si>
    <t>1,11</t>
  </si>
  <si>
    <t>0,42</t>
  </si>
  <si>
    <t>0,51</t>
  </si>
  <si>
    <t>5,65</t>
  </si>
  <si>
    <t>2,93</t>
  </si>
  <si>
    <t>22,86</t>
  </si>
  <si>
    <t>3,52</t>
  </si>
  <si>
    <t>21,83</t>
  </si>
  <si>
    <t>2,31</t>
  </si>
  <si>
    <t>18,24</t>
  </si>
  <si>
    <t>2,20</t>
  </si>
  <si>
    <t>27,28</t>
  </si>
  <si>
    <t>2,18</t>
  </si>
  <si>
    <t>4,68</t>
  </si>
  <si>
    <t>0,23</t>
  </si>
  <si>
    <t>4,50</t>
  </si>
  <si>
    <t>0,66</t>
  </si>
  <si>
    <t>17,25</t>
  </si>
  <si>
    <t>3,46</t>
  </si>
  <si>
    <t>6,50</t>
  </si>
  <si>
    <t>0,69</t>
  </si>
  <si>
    <t>1,30</t>
  </si>
  <si>
    <t>10,70</t>
  </si>
  <si>
    <t>1,29</t>
  </si>
  <si>
    <t>2,42</t>
  </si>
  <si>
    <t>19,94</t>
  </si>
  <si>
    <t>9,24</t>
  </si>
  <si>
    <t>20,14</t>
  </si>
  <si>
    <t>22,30</t>
  </si>
  <si>
    <t>19,64</t>
  </si>
  <si>
    <t>2,72</t>
  </si>
  <si>
    <t>43,34</t>
  </si>
  <si>
    <t>24,07</t>
  </si>
  <si>
    <t>57,94</t>
  </si>
  <si>
    <t>47,80</t>
  </si>
  <si>
    <t>21,51</t>
  </si>
  <si>
    <t>21,95</t>
  </si>
  <si>
    <t>10,39</t>
  </si>
  <si>
    <t>24,58</t>
  </si>
  <si>
    <t>35,59</t>
  </si>
  <si>
    <t>13,73</t>
  </si>
  <si>
    <t>12,33</t>
  </si>
  <si>
    <t>79,71</t>
  </si>
  <si>
    <t>58,47</t>
  </si>
  <si>
    <t>14,87</t>
  </si>
  <si>
    <t>13,96</t>
  </si>
  <si>
    <t>12,50</t>
  </si>
  <si>
    <t>10,04</t>
  </si>
  <si>
    <t>11,24</t>
  </si>
  <si>
    <t>13,12</t>
  </si>
  <si>
    <t>17,74</t>
  </si>
  <si>
    <t>7,04</t>
  </si>
  <si>
    <t>8,15</t>
  </si>
  <si>
    <t>65,89</t>
  </si>
  <si>
    <t>13,99</t>
  </si>
  <si>
    <t>17,00</t>
  </si>
  <si>
    <t>13,04</t>
  </si>
  <si>
    <t>21,87</t>
  </si>
  <si>
    <t>13,23</t>
  </si>
  <si>
    <t>12,45</t>
  </si>
  <si>
    <t>15,53</t>
  </si>
  <si>
    <t>25,90</t>
  </si>
  <si>
    <t>19,90</t>
  </si>
  <si>
    <t>14,52</t>
  </si>
  <si>
    <t>17,38</t>
  </si>
  <si>
    <t>17,73</t>
  </si>
  <si>
    <t>8,91</t>
  </si>
  <si>
    <t>15,41</t>
  </si>
  <si>
    <t>10,14</t>
  </si>
  <si>
    <t>12,72</t>
  </si>
  <si>
    <t>12,13</t>
  </si>
  <si>
    <t>15,12</t>
  </si>
  <si>
    <t>13,22</t>
  </si>
  <si>
    <t>12,71</t>
  </si>
  <si>
    <t>11,54</t>
  </si>
  <si>
    <t>9,52</t>
  </si>
  <si>
    <t>10,40</t>
  </si>
  <si>
    <t>11,47</t>
  </si>
  <si>
    <t>13,69</t>
  </si>
  <si>
    <t>12,27</t>
  </si>
  <si>
    <t>11,07</t>
  </si>
  <si>
    <t>9,99</t>
  </si>
  <si>
    <t>9,97</t>
  </si>
  <si>
    <t>11,20</t>
  </si>
  <si>
    <t>10,64</t>
  </si>
  <si>
    <t>10,68</t>
  </si>
  <si>
    <t>8,52</t>
  </si>
  <si>
    <t>8,45</t>
  </si>
  <si>
    <t>10,03</t>
  </si>
  <si>
    <t>10,73</t>
  </si>
  <si>
    <t>10,59</t>
  </si>
  <si>
    <t>10,50</t>
  </si>
  <si>
    <t>10,74</t>
  </si>
  <si>
    <t>13,32</t>
  </si>
  <si>
    <t>12,49</t>
  </si>
  <si>
    <t>12,85</t>
  </si>
  <si>
    <t>12,31</t>
  </si>
  <si>
    <t>11,87</t>
  </si>
  <si>
    <t>11,86</t>
  </si>
  <si>
    <t>12,68</t>
  </si>
  <si>
    <t>10,13</t>
  </si>
  <si>
    <t>11,29</t>
  </si>
  <si>
    <t>9,41</t>
  </si>
  <si>
    <t>10,17</t>
  </si>
  <si>
    <t>11,34</t>
  </si>
  <si>
    <t>9,28</t>
  </si>
  <si>
    <t>11,66</t>
  </si>
  <si>
    <t>19,08</t>
  </si>
  <si>
    <t>10,31</t>
  </si>
  <si>
    <t>9,32</t>
  </si>
  <si>
    <t>13,30</t>
  </si>
  <si>
    <t>10,58</t>
  </si>
  <si>
    <t>9,66</t>
  </si>
  <si>
    <t>8,63</t>
  </si>
  <si>
    <t>9,11</t>
  </si>
  <si>
    <t>10,08</t>
  </si>
  <si>
    <t>18,73</t>
  </si>
  <si>
    <t>2,63</t>
  </si>
  <si>
    <t>14,24</t>
  </si>
  <si>
    <t>14,17</t>
  </si>
  <si>
    <t>19,41</t>
  </si>
  <si>
    <t>14,95</t>
  </si>
  <si>
    <t>4,02</t>
  </si>
  <si>
    <t>29,57</t>
  </si>
  <si>
    <t>42,57</t>
  </si>
  <si>
    <t>33,20</t>
  </si>
  <si>
    <t>7,91</t>
  </si>
  <si>
    <t>8,58</t>
  </si>
  <si>
    <t>8,77</t>
  </si>
  <si>
    <t>10,48</t>
  </si>
  <si>
    <t>9,08</t>
  </si>
  <si>
    <t>11,43</t>
  </si>
  <si>
    <t>10,80</t>
  </si>
  <si>
    <t>6,66</t>
  </si>
  <si>
    <t>6,86</t>
  </si>
  <si>
    <t>8,69</t>
  </si>
  <si>
    <t>9,27</t>
  </si>
  <si>
    <t>11,73</t>
  </si>
  <si>
    <t>20,05</t>
  </si>
  <si>
    <t>8,11</t>
  </si>
  <si>
    <t>9,94</t>
  </si>
  <si>
    <t>14,14</t>
  </si>
  <si>
    <t>18,26</t>
  </si>
  <si>
    <t>20,97</t>
  </si>
  <si>
    <t>8,42</t>
  </si>
  <si>
    <t>26,78</t>
  </si>
  <si>
    <t>7,50</t>
  </si>
  <si>
    <t>5,73</t>
  </si>
  <si>
    <t>7,60</t>
  </si>
  <si>
    <t>6,80</t>
  </si>
  <si>
    <t>9,37</t>
  </si>
  <si>
    <t>9,68</t>
  </si>
  <si>
    <t>11,90</t>
  </si>
  <si>
    <t>13,31</t>
  </si>
  <si>
    <t>18,58</t>
  </si>
  <si>
    <t>15,04</t>
  </si>
  <si>
    <t>11,58</t>
  </si>
  <si>
    <t>12,94</t>
  </si>
  <si>
    <t>15,94</t>
  </si>
  <si>
    <t>18,19</t>
  </si>
  <si>
    <t>25,59</t>
  </si>
  <si>
    <t>20,28</t>
  </si>
  <si>
    <t>26,36</t>
  </si>
  <si>
    <t>47,77</t>
  </si>
  <si>
    <t>5,17</t>
  </si>
  <si>
    <t>5,75</t>
  </si>
  <si>
    <t>6,78</t>
  </si>
  <si>
    <t>8,22</t>
  </si>
  <si>
    <t>12,06</t>
  </si>
  <si>
    <t>9,84</t>
  </si>
  <si>
    <t>17,84</t>
  </si>
  <si>
    <t>9,43</t>
  </si>
  <si>
    <t>11,16</t>
  </si>
  <si>
    <t>12,69</t>
  </si>
  <si>
    <t>3,66</t>
  </si>
  <si>
    <t>3,73</t>
  </si>
  <si>
    <t>4,93</t>
  </si>
  <si>
    <t>6,09</t>
  </si>
  <si>
    <t>6,94</t>
  </si>
  <si>
    <t>21,06</t>
  </si>
  <si>
    <t>15,58</t>
  </si>
  <si>
    <t>12,80</t>
  </si>
  <si>
    <t>24,54</t>
  </si>
  <si>
    <t>8,51</t>
  </si>
  <si>
    <t>29,55</t>
  </si>
  <si>
    <t>16,66</t>
  </si>
  <si>
    <t>26,64</t>
  </si>
  <si>
    <t>30,07</t>
  </si>
  <si>
    <t>16,30</t>
  </si>
  <si>
    <t>18,67</t>
  </si>
  <si>
    <t>20,42</t>
  </si>
  <si>
    <t>21,72</t>
  </si>
  <si>
    <t>81,39</t>
  </si>
  <si>
    <t>8,55</t>
  </si>
  <si>
    <t>13,19</t>
  </si>
  <si>
    <t>10,57</t>
  </si>
  <si>
    <t>21,38</t>
  </si>
  <si>
    <t>42,01</t>
  </si>
  <si>
    <t>41,73</t>
  </si>
  <si>
    <t>33,37</t>
  </si>
  <si>
    <t>18,79</t>
  </si>
  <si>
    <t>25,98</t>
  </si>
  <si>
    <t>27,47</t>
  </si>
  <si>
    <t>17,27</t>
  </si>
  <si>
    <t>19,39</t>
  </si>
  <si>
    <t>24,46</t>
  </si>
  <si>
    <t>38,06</t>
  </si>
  <si>
    <t>39,24</t>
  </si>
  <si>
    <t>56,94</t>
  </si>
  <si>
    <t>21,67</t>
  </si>
  <si>
    <t>23,29</t>
  </si>
  <si>
    <t>6,29</t>
  </si>
  <si>
    <t>32,53</t>
  </si>
  <si>
    <t>19,52</t>
  </si>
  <si>
    <t>33,92</t>
  </si>
  <si>
    <t>137,89</t>
  </si>
  <si>
    <t>3,55</t>
  </si>
  <si>
    <t>4,43</t>
  </si>
  <si>
    <t>25,25</t>
  </si>
  <si>
    <t>33,27</t>
  </si>
  <si>
    <t>3,88</t>
  </si>
  <si>
    <t>5,95</t>
  </si>
  <si>
    <t>8,72</t>
  </si>
  <si>
    <t>9,56</t>
  </si>
  <si>
    <t>11,63</t>
  </si>
  <si>
    <t>17,79</t>
  </si>
  <si>
    <t>2,52</t>
  </si>
  <si>
    <t>14,71</t>
  </si>
  <si>
    <t>72,26</t>
  </si>
  <si>
    <t>2,58</t>
  </si>
  <si>
    <t>3,95</t>
  </si>
  <si>
    <t>43,22</t>
  </si>
  <si>
    <t>28,17</t>
  </si>
  <si>
    <t>17,21</t>
  </si>
  <si>
    <t>20,45</t>
  </si>
  <si>
    <t>8,25</t>
  </si>
  <si>
    <t>22,96</t>
  </si>
  <si>
    <t>30,74</t>
  </si>
  <si>
    <t>18,99</t>
  </si>
  <si>
    <t>60,05</t>
  </si>
  <si>
    <t>22,63</t>
  </si>
  <si>
    <t>32,26</t>
  </si>
  <si>
    <t>40,59</t>
  </si>
  <si>
    <t>31,58</t>
  </si>
  <si>
    <t>27,74</t>
  </si>
  <si>
    <t>21,86</t>
  </si>
  <si>
    <t>23,47</t>
  </si>
  <si>
    <t>16,26</t>
  </si>
  <si>
    <t>27,25</t>
  </si>
  <si>
    <t>27,61</t>
  </si>
  <si>
    <t>33,54</t>
  </si>
  <si>
    <t>7,98</t>
  </si>
  <si>
    <t>11,51</t>
  </si>
  <si>
    <t>18,31</t>
  </si>
  <si>
    <t>6,01</t>
  </si>
  <si>
    <t>11,44</t>
  </si>
  <si>
    <t>5,20</t>
  </si>
  <si>
    <t>7,25</t>
  </si>
  <si>
    <t>12,36</t>
  </si>
  <si>
    <t>8,61</t>
  </si>
  <si>
    <t>11,21</t>
  </si>
  <si>
    <t>21,91</t>
  </si>
  <si>
    <t>14,07</t>
  </si>
  <si>
    <t>4,56</t>
  </si>
  <si>
    <t>7,18</t>
  </si>
  <si>
    <t>5,56</t>
  </si>
  <si>
    <t>8,60</t>
  </si>
  <si>
    <t>15,40</t>
  </si>
  <si>
    <t>13,74</t>
  </si>
  <si>
    <t>13,34</t>
  </si>
  <si>
    <t>13,11</t>
  </si>
  <si>
    <t>18,68</t>
  </si>
  <si>
    <t>13,48</t>
  </si>
  <si>
    <t>5,41</t>
  </si>
  <si>
    <t>7,64</t>
  </si>
  <si>
    <t>7,22</t>
  </si>
  <si>
    <t>10,25</t>
  </si>
  <si>
    <t>14,02</t>
  </si>
  <si>
    <t>14,67</t>
  </si>
  <si>
    <t>17,17</t>
  </si>
  <si>
    <t>9,26</t>
  </si>
  <si>
    <t>16,23</t>
  </si>
  <si>
    <t>32,10</t>
  </si>
  <si>
    <t>12,79</t>
  </si>
  <si>
    <t>13,82</t>
  </si>
  <si>
    <t>13,90</t>
  </si>
  <si>
    <t>11,80</t>
  </si>
  <si>
    <t>12,17</t>
  </si>
  <si>
    <t>11,55</t>
  </si>
  <si>
    <t>23,00</t>
  </si>
  <si>
    <t>23,68</t>
  </si>
  <si>
    <t>34,48</t>
  </si>
  <si>
    <t>9,20</t>
  </si>
  <si>
    <t>19,92</t>
  </si>
  <si>
    <t>9,72</t>
  </si>
  <si>
    <t>6,93</t>
  </si>
  <si>
    <t>18,54</t>
  </si>
  <si>
    <t>17,96</t>
  </si>
  <si>
    <t>6,81</t>
  </si>
  <si>
    <t>17,10</t>
  </si>
  <si>
    <t>11,93</t>
  </si>
  <si>
    <t>12,54</t>
  </si>
  <si>
    <t>6,31</t>
  </si>
  <si>
    <t>26,24</t>
  </si>
  <si>
    <t>10,60</t>
  </si>
  <si>
    <t>5,94</t>
  </si>
  <si>
    <t>8,88</t>
  </si>
  <si>
    <t>18,09</t>
  </si>
  <si>
    <t>10,38</t>
  </si>
  <si>
    <t>7,47</t>
  </si>
  <si>
    <t>16,51</t>
  </si>
  <si>
    <t>18,66</t>
  </si>
  <si>
    <t>19,84</t>
  </si>
  <si>
    <t>6,83</t>
  </si>
  <si>
    <t>25,42</t>
  </si>
  <si>
    <t>35,94</t>
  </si>
  <si>
    <t>19,45</t>
  </si>
  <si>
    <t>20,38</t>
  </si>
  <si>
    <t>35,78</t>
  </si>
  <si>
    <t>5,84</t>
  </si>
  <si>
    <t>3,63</t>
  </si>
  <si>
    <t>12,05</t>
  </si>
  <si>
    <t>8,80</t>
  </si>
  <si>
    <t>17,20</t>
  </si>
  <si>
    <t>34,83</t>
  </si>
  <si>
    <t>20,86</t>
  </si>
  <si>
    <t>41,28</t>
  </si>
  <si>
    <t>11,40</t>
  </si>
  <si>
    <t>20,80</t>
  </si>
  <si>
    <t>25,99</t>
  </si>
  <si>
    <t>27,85</t>
  </si>
  <si>
    <t>5,78</t>
  </si>
  <si>
    <t>7,12</t>
  </si>
  <si>
    <t>13,24</t>
  </si>
  <si>
    <t>16,04</t>
  </si>
  <si>
    <t>14,98</t>
  </si>
  <si>
    <t>27,06</t>
  </si>
  <si>
    <t>27,44</t>
  </si>
  <si>
    <t>28,49</t>
  </si>
  <si>
    <t>14,31</t>
  </si>
  <si>
    <t>9,05</t>
  </si>
  <si>
    <t>11,22</t>
  </si>
  <si>
    <t>11,45</t>
  </si>
  <si>
    <t>38,55</t>
  </si>
  <si>
    <t>21,70</t>
  </si>
  <si>
    <t>9,39</t>
  </si>
  <si>
    <t>7,32</t>
  </si>
  <si>
    <t>26,60</t>
  </si>
  <si>
    <t>24,09</t>
  </si>
  <si>
    <t>13,25</t>
  </si>
  <si>
    <t>5,57</t>
  </si>
  <si>
    <t>4,88</t>
  </si>
  <si>
    <t>8,40</t>
  </si>
  <si>
    <t>8,33</t>
  </si>
  <si>
    <t>14,80</t>
  </si>
  <si>
    <t>16,70</t>
  </si>
  <si>
    <t>12,90</t>
  </si>
  <si>
    <t>15,17</t>
  </si>
  <si>
    <t>7,26</t>
  </si>
  <si>
    <t>14,68</t>
  </si>
  <si>
    <t>7,54</t>
  </si>
  <si>
    <t>15,05</t>
  </si>
  <si>
    <t>15,38</t>
  </si>
  <si>
    <t>16,80</t>
  </si>
  <si>
    <t>16,29</t>
  </si>
  <si>
    <t>22,74</t>
  </si>
  <si>
    <t>29,20</t>
  </si>
  <si>
    <t>20,33</t>
  </si>
  <si>
    <t>32,11</t>
  </si>
  <si>
    <t>61,42</t>
  </si>
  <si>
    <t>6,82</t>
  </si>
  <si>
    <t>8,08</t>
  </si>
  <si>
    <t>6,72</t>
  </si>
  <si>
    <t>8,27</t>
  </si>
  <si>
    <t>11,37</t>
  </si>
  <si>
    <t>31,29</t>
  </si>
  <si>
    <t>26,31</t>
  </si>
  <si>
    <t>53,32</t>
  </si>
  <si>
    <t>55,17</t>
  </si>
  <si>
    <t>21,74</t>
  </si>
  <si>
    <t>12,43</t>
  </si>
  <si>
    <t>30,19</t>
  </si>
  <si>
    <t>23,23</t>
  </si>
  <si>
    <t>5,09</t>
  </si>
  <si>
    <t>10,21</t>
  </si>
  <si>
    <t>1,40</t>
  </si>
  <si>
    <t>1,21</t>
  </si>
  <si>
    <t>7,82</t>
  </si>
  <si>
    <t>9,25</t>
  </si>
  <si>
    <t>2,66</t>
  </si>
  <si>
    <t>4,89</t>
  </si>
  <si>
    <t>6,47</t>
  </si>
  <si>
    <t>11,97</t>
  </si>
  <si>
    <t>6,58</t>
  </si>
  <si>
    <t>4,66</t>
  </si>
  <si>
    <t>22,12</t>
  </si>
  <si>
    <t>5,61</t>
  </si>
  <si>
    <t>3,51</t>
  </si>
  <si>
    <t>11,25</t>
  </si>
  <si>
    <t>10,34</t>
  </si>
  <si>
    <t>10,77</t>
  </si>
  <si>
    <t>11,59</t>
  </si>
  <si>
    <t>13,81</t>
  </si>
  <si>
    <t>11,13</t>
  </si>
  <si>
    <t>15,15</t>
  </si>
  <si>
    <t>12,04</t>
  </si>
  <si>
    <t>13,44</t>
  </si>
  <si>
    <t>15,50</t>
  </si>
  <si>
    <t>15,62</t>
  </si>
  <si>
    <t>8,82</t>
  </si>
  <si>
    <t>24,60</t>
  </si>
  <si>
    <t>16,91</t>
  </si>
  <si>
    <t>18,76</t>
  </si>
  <si>
    <t>20,79</t>
  </si>
  <si>
    <t>9,16</t>
  </si>
  <si>
    <t>7,29</t>
  </si>
  <si>
    <t>14,22</t>
  </si>
  <si>
    <t>15,02</t>
  </si>
  <si>
    <t>17,32</t>
  </si>
  <si>
    <t>21,05</t>
  </si>
  <si>
    <t>18,00</t>
  </si>
  <si>
    <t>22,54</t>
  </si>
  <si>
    <t>15,84</t>
  </si>
  <si>
    <t>12,37</t>
  </si>
  <si>
    <t>15,80</t>
  </si>
  <si>
    <t>11,82</t>
  </si>
  <si>
    <t>8,85</t>
  </si>
  <si>
    <t>4,47</t>
  </si>
  <si>
    <t>7,41</t>
  </si>
  <si>
    <t>4,97</t>
  </si>
  <si>
    <t>13,61</t>
  </si>
  <si>
    <t>11,09</t>
  </si>
  <si>
    <t>9,93</t>
  </si>
  <si>
    <t>6,10</t>
  </si>
  <si>
    <t>5,59</t>
  </si>
  <si>
    <t>14,08</t>
  </si>
  <si>
    <t>12,82</t>
  </si>
  <si>
    <t>7,07</t>
  </si>
  <si>
    <t>12,88</t>
  </si>
  <si>
    <t>18,44</t>
  </si>
  <si>
    <t>11,61</t>
  </si>
  <si>
    <t>8,89</t>
  </si>
  <si>
    <t>8,05</t>
  </si>
  <si>
    <t>14,44</t>
  </si>
  <si>
    <t>1,67</t>
  </si>
  <si>
    <t>0,60</t>
  </si>
  <si>
    <t>1,86</t>
  </si>
  <si>
    <t>52,59</t>
  </si>
  <si>
    <t>73,81</t>
  </si>
  <si>
    <t>78,08</t>
  </si>
  <si>
    <t>77,01</t>
  </si>
  <si>
    <t>12,30</t>
  </si>
  <si>
    <t>19,14</t>
  </si>
  <si>
    <t>19,55</t>
  </si>
  <si>
    <t>23,44</t>
  </si>
  <si>
    <t>2,62</t>
  </si>
  <si>
    <t>1,18</t>
  </si>
  <si>
    <t>21,61</t>
  </si>
  <si>
    <t>18,35</t>
  </si>
  <si>
    <t>15,43</t>
  </si>
  <si>
    <t>10,85</t>
  </si>
  <si>
    <t>7,20</t>
  </si>
  <si>
    <t>21,76</t>
  </si>
  <si>
    <t>2,88</t>
  </si>
  <si>
    <t>2,25</t>
  </si>
  <si>
    <t>4,15</t>
  </si>
  <si>
    <t>19,70</t>
  </si>
  <si>
    <t>16,82</t>
  </si>
  <si>
    <t>3,09</t>
  </si>
  <si>
    <t>10,97</t>
  </si>
  <si>
    <t>26,19</t>
  </si>
  <si>
    <t>15,25</t>
  </si>
  <si>
    <t>12,84</t>
  </si>
  <si>
    <t>28,11</t>
  </si>
  <si>
    <t>19,78</t>
  </si>
  <si>
    <t>25,62</t>
  </si>
  <si>
    <t>17,06</t>
  </si>
  <si>
    <t>6,79</t>
  </si>
  <si>
    <t>17,62</t>
  </si>
  <si>
    <t>1,15</t>
  </si>
  <si>
    <t>20,52</t>
  </si>
  <si>
    <t>21,56</t>
  </si>
  <si>
    <t>21,03</t>
  </si>
  <si>
    <t>17,68</t>
  </si>
  <si>
    <t>9,38</t>
  </si>
  <si>
    <t>12,39</t>
  </si>
  <si>
    <t>9,70</t>
  </si>
  <si>
    <t>9,57</t>
  </si>
  <si>
    <t>20,91</t>
  </si>
  <si>
    <t>35,36</t>
  </si>
  <si>
    <t>2,96</t>
  </si>
  <si>
    <t>16,05</t>
  </si>
  <si>
    <t>1,28</t>
  </si>
  <si>
    <t>3,49</t>
  </si>
  <si>
    <t>9,00</t>
  </si>
  <si>
    <t>2,97</t>
  </si>
  <si>
    <t>18,65</t>
  </si>
  <si>
    <t>26,92</t>
  </si>
  <si>
    <t>7,63</t>
  </si>
  <si>
    <t>3,57</t>
  </si>
  <si>
    <t>6,59</t>
  </si>
  <si>
    <t>6,15</t>
  </si>
  <si>
    <t>5,63</t>
  </si>
  <si>
    <t>7,99</t>
  </si>
  <si>
    <t>6,87</t>
  </si>
  <si>
    <t>14,89</t>
  </si>
  <si>
    <t>16,24</t>
  </si>
  <si>
    <t>31,35</t>
  </si>
  <si>
    <t>16,98</t>
  </si>
  <si>
    <t>31,91</t>
  </si>
  <si>
    <t>32,86</t>
  </si>
  <si>
    <t>58,83</t>
  </si>
  <si>
    <t>22,99</t>
  </si>
  <si>
    <t>2,61</t>
  </si>
  <si>
    <t>5,97</t>
  </si>
  <si>
    <t>12,87</t>
  </si>
  <si>
    <t>14,78</t>
  </si>
  <si>
    <t>2,15</t>
  </si>
  <si>
    <t>4,75</t>
  </si>
  <si>
    <t>0,31</t>
  </si>
  <si>
    <t>0,62</t>
  </si>
  <si>
    <t>0,73</t>
  </si>
  <si>
    <t>5,40</t>
  </si>
  <si>
    <t>5,96</t>
  </si>
  <si>
    <t>3,28</t>
  </si>
  <si>
    <t>2,81</t>
  </si>
  <si>
    <t>0,75</t>
  </si>
  <si>
    <t>2,71</t>
  </si>
  <si>
    <t>21,82</t>
  </si>
  <si>
    <t>4,38</t>
  </si>
  <si>
    <t>1,71</t>
  </si>
  <si>
    <t>15,42</t>
  </si>
  <si>
    <t>6,26</t>
  </si>
  <si>
    <t>10,28</t>
  </si>
  <si>
    <t>10,44</t>
  </si>
  <si>
    <t>6,96</t>
  </si>
  <si>
    <t>6,77</t>
  </si>
  <si>
    <t>1,69</t>
  </si>
  <si>
    <t>14,11</t>
  </si>
  <si>
    <t>25,76</t>
  </si>
  <si>
    <t>14,38</t>
  </si>
  <si>
    <t>19,81</t>
  </si>
  <si>
    <t>1,88</t>
  </si>
  <si>
    <t>5,62</t>
  </si>
  <si>
    <t>2,09</t>
  </si>
  <si>
    <t>2,21</t>
  </si>
  <si>
    <t>2,86</t>
  </si>
  <si>
    <t>1,64</t>
  </si>
  <si>
    <t>2,05</t>
  </si>
  <si>
    <t>1,76</t>
  </si>
  <si>
    <t>2,23</t>
  </si>
  <si>
    <t>1,19</t>
  </si>
  <si>
    <t>1,48</t>
  </si>
  <si>
    <t>1,09</t>
  </si>
  <si>
    <t>3,26</t>
  </si>
  <si>
    <t>3,54</t>
  </si>
  <si>
    <t>2,78</t>
  </si>
  <si>
    <t>2,22</t>
  </si>
  <si>
    <t>3,27</t>
  </si>
  <si>
    <t>1,31</t>
  </si>
  <si>
    <t>4,92</t>
  </si>
  <si>
    <t>5,21</t>
  </si>
  <si>
    <t>5,93</t>
  </si>
  <si>
    <t>4,81</t>
  </si>
  <si>
    <t>4,05</t>
  </si>
  <si>
    <t>3,65</t>
  </si>
  <si>
    <t>4,98</t>
  </si>
  <si>
    <t>4,54</t>
  </si>
  <si>
    <t>21,18</t>
  </si>
  <si>
    <t>23,30</t>
  </si>
  <si>
    <t>14,15</t>
  </si>
  <si>
    <t>22,09</t>
  </si>
  <si>
    <t>1,65</t>
  </si>
  <si>
    <t>0,30</t>
  </si>
  <si>
    <t>19,03</t>
  </si>
  <si>
    <t>18,52</t>
  </si>
  <si>
    <t>21,42</t>
  </si>
  <si>
    <t>17,85</t>
  </si>
  <si>
    <t>17,18</t>
  </si>
  <si>
    <t>23,36</t>
  </si>
  <si>
    <t>23,10</t>
  </si>
  <si>
    <t>21,41</t>
  </si>
  <si>
    <t>21,64</t>
  </si>
  <si>
    <t>27,62</t>
  </si>
  <si>
    <t>24,85</t>
  </si>
  <si>
    <t>22,37</t>
  </si>
  <si>
    <t>21,48</t>
  </si>
  <si>
    <t>22,41</t>
  </si>
  <si>
    <t>24,00</t>
  </si>
  <si>
    <t>23,32</t>
  </si>
  <si>
    <t>16,81</t>
  </si>
  <si>
    <t>31,69</t>
  </si>
  <si>
    <t>0,17</t>
  </si>
  <si>
    <t>0,27</t>
  </si>
  <si>
    <t>0,46</t>
  </si>
  <si>
    <t>0,65</t>
  </si>
  <si>
    <t>1,74</t>
  </si>
  <si>
    <t>9,75</t>
  </si>
  <si>
    <t>23,19</t>
  </si>
  <si>
    <t>31,74</t>
  </si>
  <si>
    <t>28,22</t>
  </si>
  <si>
    <t>0,15</t>
  </si>
  <si>
    <t>24,08</t>
  </si>
  <si>
    <t>16,22</t>
  </si>
  <si>
    <t>16,99</t>
  </si>
  <si>
    <t>28,08</t>
  </si>
  <si>
    <t>28,02</t>
  </si>
  <si>
    <t>8,38</t>
  </si>
  <si>
    <t>13,03</t>
  </si>
  <si>
    <t>22,11</t>
  </si>
  <si>
    <t>11,50</t>
  </si>
  <si>
    <t>32,79</t>
  </si>
  <si>
    <t>14,47</t>
  </si>
  <si>
    <t>15,46</t>
  </si>
  <si>
    <t>17,81</t>
  </si>
  <si>
    <t>24,32</t>
  </si>
  <si>
    <t>23,17</t>
  </si>
  <si>
    <t>18,11</t>
  </si>
  <si>
    <t>19,43</t>
  </si>
  <si>
    <t>14,39</t>
  </si>
  <si>
    <t>24,36</t>
  </si>
  <si>
    <t>16,06</t>
  </si>
  <si>
    <t>27,65</t>
  </si>
  <si>
    <t>37,45</t>
  </si>
  <si>
    <t>6,53</t>
  </si>
  <si>
    <t>CUSTO TOTAL (R$)</t>
  </si>
  <si>
    <t xml:space="preserve">UN    </t>
  </si>
  <si>
    <t xml:space="preserve">M2    </t>
  </si>
  <si>
    <t xml:space="preserve">M     </t>
  </si>
  <si>
    <t xml:space="preserve">KG    </t>
  </si>
  <si>
    <t xml:space="preserve">L     </t>
  </si>
  <si>
    <t xml:space="preserve">M3    </t>
  </si>
  <si>
    <t xml:space="preserve">H     </t>
  </si>
  <si>
    <t xml:space="preserve">MES   </t>
  </si>
  <si>
    <t xml:space="preserve">PAR   </t>
  </si>
  <si>
    <t xml:space="preserve">JG    </t>
  </si>
  <si>
    <t xml:space="preserve">MIL   </t>
  </si>
  <si>
    <t xml:space="preserve">T     </t>
  </si>
  <si>
    <t xml:space="preserve">CJ    </t>
  </si>
  <si>
    <t xml:space="preserve">100M  </t>
  </si>
  <si>
    <t xml:space="preserve">CENTO </t>
  </si>
  <si>
    <t>SC25KG</t>
  </si>
  <si>
    <t>M2XMES</t>
  </si>
  <si>
    <t xml:space="preserve">MXMES </t>
  </si>
  <si>
    <t xml:space="preserve">310ML </t>
  </si>
  <si>
    <t>12,59</t>
  </si>
  <si>
    <t>3,37</t>
  </si>
  <si>
    <t>2,94</t>
  </si>
  <si>
    <t>2,68</t>
  </si>
  <si>
    <t>1,41</t>
  </si>
  <si>
    <t>1,45</t>
  </si>
  <si>
    <t>3,31</t>
  </si>
  <si>
    <t>5,15</t>
  </si>
  <si>
    <t>4,72</t>
  </si>
  <si>
    <t>17,83</t>
  </si>
  <si>
    <t>123,71</t>
  </si>
  <si>
    <t>9,59</t>
  </si>
  <si>
    <t>8,66</t>
  </si>
  <si>
    <t>12,78</t>
  </si>
  <si>
    <t>9,80</t>
  </si>
  <si>
    <t>29,08</t>
  </si>
  <si>
    <t>20,50</t>
  </si>
  <si>
    <t>24,93</t>
  </si>
  <si>
    <t>6,11</t>
  </si>
  <si>
    <t>29,00</t>
  </si>
  <si>
    <t>7,35</t>
  </si>
  <si>
    <t>12,58</t>
  </si>
  <si>
    <t>13,51</t>
  </si>
  <si>
    <t>13,64</t>
  </si>
  <si>
    <t>17,92</t>
  </si>
  <si>
    <t>1,66</t>
  </si>
  <si>
    <t>2,44</t>
  </si>
  <si>
    <t>3,45</t>
  </si>
  <si>
    <t>2,65</t>
  </si>
  <si>
    <t>19,82</t>
  </si>
  <si>
    <t>64,31</t>
  </si>
  <si>
    <t>7,79</t>
  </si>
  <si>
    <t>2,53</t>
  </si>
  <si>
    <t>5,25</t>
  </si>
  <si>
    <t>21,63</t>
  </si>
  <si>
    <t>11,57</t>
  </si>
  <si>
    <t>31,86</t>
  </si>
  <si>
    <t>23,27</t>
  </si>
  <si>
    <t>26,90</t>
  </si>
  <si>
    <t>38,37</t>
  </si>
  <si>
    <t>29,95</t>
  </si>
  <si>
    <t>1,17</t>
  </si>
  <si>
    <t>2,07</t>
  </si>
  <si>
    <t>2,10</t>
  </si>
  <si>
    <t>1,81</t>
  </si>
  <si>
    <t>2,33</t>
  </si>
  <si>
    <t>68,71</t>
  </si>
  <si>
    <t>1,68</t>
  </si>
  <si>
    <t>0,84</t>
  </si>
  <si>
    <t>3,12</t>
  </si>
  <si>
    <t>7,93</t>
  </si>
  <si>
    <t>0,81</t>
  </si>
  <si>
    <t>17,40</t>
  </si>
  <si>
    <t>13,98</t>
  </si>
  <si>
    <t>11,85</t>
  </si>
  <si>
    <t>14,00</t>
  </si>
  <si>
    <t>136,26</t>
  </si>
  <si>
    <t>156,24</t>
  </si>
  <si>
    <t>169,00</t>
  </si>
  <si>
    <t>176,97</t>
  </si>
  <si>
    <t>1,43</t>
  </si>
  <si>
    <t>1,05</t>
  </si>
  <si>
    <t>3,35</t>
  </si>
  <si>
    <t>5,12</t>
  </si>
  <si>
    <t>3,42</t>
  </si>
  <si>
    <t>7,84</t>
  </si>
  <si>
    <t>2,12</t>
  </si>
  <si>
    <t>3,43</t>
  </si>
  <si>
    <t>27,93</t>
  </si>
  <si>
    <t>24,02</t>
  </si>
  <si>
    <t>23,41</t>
  </si>
  <si>
    <t>18,50</t>
  </si>
  <si>
    <t>11,03</t>
  </si>
  <si>
    <t>5,05</t>
  </si>
  <si>
    <t>7,92</t>
  </si>
  <si>
    <t>1,06</t>
  </si>
  <si>
    <t>9,81</t>
  </si>
  <si>
    <t>85,92</t>
  </si>
  <si>
    <t>85,10</t>
  </si>
  <si>
    <t>44,24</t>
  </si>
  <si>
    <t>53,87</t>
  </si>
  <si>
    <t>87,07</t>
  </si>
  <si>
    <t>92,02</t>
  </si>
  <si>
    <t>110,51</t>
  </si>
  <si>
    <t>113,07</t>
  </si>
  <si>
    <t>106,56</t>
  </si>
  <si>
    <t>6,05</t>
  </si>
  <si>
    <t>0,82</t>
  </si>
  <si>
    <t>0,98</t>
  </si>
  <si>
    <t>21,99</t>
  </si>
  <si>
    <t>30,23</t>
  </si>
  <si>
    <t>44,37</t>
  </si>
  <si>
    <t>62,40</t>
  </si>
  <si>
    <t>1,26</t>
  </si>
  <si>
    <t>14,76</t>
  </si>
  <si>
    <t>24,41</t>
  </si>
  <si>
    <t>10,88</t>
  </si>
  <si>
    <t>33,68</t>
  </si>
  <si>
    <t>22,13</t>
  </si>
  <si>
    <t>8,59</t>
  </si>
  <si>
    <t>47,31</t>
  </si>
  <si>
    <t>146,02</t>
  </si>
  <si>
    <t>0,99</t>
  </si>
  <si>
    <t>19,05</t>
  </si>
  <si>
    <t>5,80</t>
  </si>
  <si>
    <t>2,06</t>
  </si>
  <si>
    <t>45,00</t>
  </si>
  <si>
    <t>1,32</t>
  </si>
  <si>
    <t>17,89</t>
  </si>
  <si>
    <t>21,14</t>
  </si>
  <si>
    <t>3,06</t>
  </si>
  <si>
    <t>1,77</t>
  </si>
  <si>
    <t>13,53</t>
  </si>
  <si>
    <t>2,13</t>
  </si>
  <si>
    <t>2,11</t>
  </si>
  <si>
    <t>1,75</t>
  </si>
  <si>
    <t>5,85</t>
  </si>
  <si>
    <t>30,30</t>
  </si>
  <si>
    <t>18,18</t>
  </si>
  <si>
    <t>15,45</t>
  </si>
  <si>
    <t>16,15</t>
  </si>
  <si>
    <t>14,69</t>
  </si>
  <si>
    <t>12,24</t>
  </si>
  <si>
    <t>12,12</t>
  </si>
  <si>
    <t>13,79</t>
  </si>
  <si>
    <t>42,54</t>
  </si>
  <si>
    <t>24,21</t>
  </si>
  <si>
    <t>27,30</t>
  </si>
  <si>
    <t>14,74</t>
  </si>
  <si>
    <t>12,20</t>
  </si>
  <si>
    <t>9,86</t>
  </si>
  <si>
    <t>9,88</t>
  </si>
  <si>
    <t>31,28</t>
  </si>
  <si>
    <t>11,76</t>
  </si>
  <si>
    <t>14,42</t>
  </si>
  <si>
    <t>18,02</t>
  </si>
  <si>
    <t>15,22</t>
  </si>
  <si>
    <t>20,07</t>
  </si>
  <si>
    <t>16,88</t>
  </si>
  <si>
    <t>13,68</t>
  </si>
  <si>
    <t>18,40</t>
  </si>
  <si>
    <t>24,69</t>
  </si>
  <si>
    <t>8,65</t>
  </si>
  <si>
    <t>7,75</t>
  </si>
  <si>
    <t>4,96</t>
  </si>
  <si>
    <t>1,98</t>
  </si>
  <si>
    <t>26,69</t>
  </si>
  <si>
    <t>12,73</t>
  </si>
  <si>
    <t>1,25</t>
  </si>
  <si>
    <t>13,39</t>
  </si>
  <si>
    <t>13,14</t>
  </si>
  <si>
    <t>35,37</t>
  </si>
  <si>
    <t>51,15</t>
  </si>
  <si>
    <t>7,81</t>
  </si>
  <si>
    <t>79,96</t>
  </si>
  <si>
    <t>6,13</t>
  </si>
  <si>
    <t>98,67</t>
  </si>
  <si>
    <t>10,37</t>
  </si>
  <si>
    <t>5,50</t>
  </si>
  <si>
    <t>9,90</t>
  </si>
  <si>
    <t>5,37</t>
  </si>
  <si>
    <t>23,88</t>
  </si>
  <si>
    <t>26,10</t>
  </si>
  <si>
    <t>7,71</t>
  </si>
  <si>
    <t>29,29</t>
  </si>
  <si>
    <t>27,37</t>
  </si>
  <si>
    <t>2,36</t>
  </si>
  <si>
    <t>5,30</t>
  </si>
  <si>
    <t>4,70</t>
  </si>
  <si>
    <t>10,43</t>
  </si>
  <si>
    <t>19,01</t>
  </si>
  <si>
    <t>29,51</t>
  </si>
  <si>
    <t>187,02</t>
  </si>
  <si>
    <t>241,43</t>
  </si>
  <si>
    <t>250,14</t>
  </si>
  <si>
    <t>3,36</t>
  </si>
  <si>
    <t>13,00</t>
  </si>
  <si>
    <t>62,29</t>
  </si>
  <si>
    <t>11,68</t>
  </si>
  <si>
    <t>4,51</t>
  </si>
  <si>
    <t>7,05</t>
  </si>
  <si>
    <t>2,95</t>
  </si>
  <si>
    <t>3,76</t>
  </si>
  <si>
    <t>8,68</t>
  </si>
  <si>
    <t>6,60</t>
  </si>
  <si>
    <t>0,94</t>
  </si>
  <si>
    <t>117,12</t>
  </si>
  <si>
    <t>0,32</t>
  </si>
  <si>
    <t>1,39</t>
  </si>
  <si>
    <t>2,35</t>
  </si>
  <si>
    <t>19,16</t>
  </si>
  <si>
    <t>21,09</t>
  </si>
  <si>
    <t>152,30</t>
  </si>
  <si>
    <t>180,00</t>
  </si>
  <si>
    <t>19,67</t>
  </si>
  <si>
    <t>95,04</t>
  </si>
  <si>
    <t>25,08</t>
  </si>
  <si>
    <t>106,61</t>
  </si>
  <si>
    <t>139,44</t>
  </si>
  <si>
    <t>0,45</t>
  </si>
  <si>
    <t>13,21</t>
  </si>
  <si>
    <t>1,33</t>
  </si>
  <si>
    <t>3,59</t>
  </si>
  <si>
    <t>15,30</t>
  </si>
  <si>
    <t>3,24</t>
  </si>
  <si>
    <t>20,73</t>
  </si>
  <si>
    <t>99,26</t>
  </si>
  <si>
    <t>150,00</t>
  </si>
  <si>
    <t>31,51</t>
  </si>
  <si>
    <t>32,47</t>
  </si>
  <si>
    <t>15,91</t>
  </si>
  <si>
    <t>8,30</t>
  </si>
  <si>
    <t>9,96</t>
  </si>
  <si>
    <t>16,71</t>
  </si>
  <si>
    <t>0,55</t>
  </si>
  <si>
    <t>17,99</t>
  </si>
  <si>
    <t>2,26</t>
  </si>
  <si>
    <t>4,36</t>
  </si>
  <si>
    <t>19,75</t>
  </si>
  <si>
    <t>19,34</t>
  </si>
  <si>
    <t>18,47</t>
  </si>
  <si>
    <t>15,21</t>
  </si>
  <si>
    <t>15,23</t>
  </si>
  <si>
    <t>52,60</t>
  </si>
  <si>
    <t>3,23</t>
  </si>
  <si>
    <t>22,57</t>
  </si>
  <si>
    <t>8,16</t>
  </si>
  <si>
    <t>7,95</t>
  </si>
  <si>
    <t>18,88</t>
  </si>
  <si>
    <t>24,80</t>
  </si>
  <si>
    <t>14,77</t>
  </si>
  <si>
    <t>21,98</t>
  </si>
  <si>
    <t>1,16</t>
  </si>
  <si>
    <t>302,36</t>
  </si>
  <si>
    <t>45,78</t>
  </si>
  <si>
    <t>42,50</t>
  </si>
  <si>
    <t>42,75</t>
  </si>
  <si>
    <t>65,00</t>
  </si>
  <si>
    <t>73,06</t>
  </si>
  <si>
    <t>20,63</t>
  </si>
  <si>
    <t>51,85</t>
  </si>
  <si>
    <t>10,66</t>
  </si>
  <si>
    <t>13,05</t>
  </si>
  <si>
    <t>1,62</t>
  </si>
  <si>
    <t>16,74</t>
  </si>
  <si>
    <t>2,03</t>
  </si>
  <si>
    <t>4,71</t>
  </si>
  <si>
    <t>3,30</t>
  </si>
  <si>
    <t>44,36</t>
  </si>
  <si>
    <t>12,81</t>
  </si>
  <si>
    <t>12,55</t>
  </si>
  <si>
    <t>9,29</t>
  </si>
  <si>
    <t>22,67</t>
  </si>
  <si>
    <t>16,97</t>
  </si>
  <si>
    <t>6,33</t>
  </si>
  <si>
    <t>16,31</t>
  </si>
  <si>
    <t>6,88</t>
  </si>
  <si>
    <t>11,06</t>
  </si>
  <si>
    <t>22,35</t>
  </si>
  <si>
    <t>28,67</t>
  </si>
  <si>
    <t>66,78</t>
  </si>
  <si>
    <t>5,55</t>
  </si>
  <si>
    <t>10,55</t>
  </si>
  <si>
    <t>47,82</t>
  </si>
  <si>
    <t>37,66</t>
  </si>
  <si>
    <t>7,30</t>
  </si>
  <si>
    <t>22,29</t>
  </si>
  <si>
    <t>29,58</t>
  </si>
  <si>
    <t>16,47</t>
  </si>
  <si>
    <t>23,25</t>
  </si>
  <si>
    <t>47,90</t>
  </si>
  <si>
    <t>1,49</t>
  </si>
  <si>
    <t>40,02</t>
  </si>
  <si>
    <t>36,24</t>
  </si>
  <si>
    <t>49,83</t>
  </si>
  <si>
    <t>14,66</t>
  </si>
  <si>
    <t>13,52</t>
  </si>
  <si>
    <t>36,39</t>
  </si>
  <si>
    <t>45,09</t>
  </si>
  <si>
    <t>17,75</t>
  </si>
  <si>
    <t>16,76</t>
  </si>
  <si>
    <t>23,71</t>
  </si>
  <si>
    <t>20,95</t>
  </si>
  <si>
    <t>94,00</t>
  </si>
  <si>
    <t>1,44</t>
  </si>
  <si>
    <t>10,12</t>
  </si>
  <si>
    <t>24,31</t>
  </si>
  <si>
    <t>16,20</t>
  </si>
  <si>
    <t>24,59</t>
  </si>
  <si>
    <t>15,92</t>
  </si>
  <si>
    <t>19,36</t>
  </si>
  <si>
    <t>17,77</t>
  </si>
  <si>
    <t>30,86</t>
  </si>
  <si>
    <t>26,63</t>
  </si>
  <si>
    <t>24,53</t>
  </si>
  <si>
    <t>8,14</t>
  </si>
  <si>
    <t>18,16</t>
  </si>
  <si>
    <t>26,81</t>
  </si>
  <si>
    <t>30,75</t>
  </si>
  <si>
    <t>20,00</t>
  </si>
  <si>
    <t>19,33</t>
  </si>
  <si>
    <t>44,64</t>
  </si>
  <si>
    <t>11,39</t>
  </si>
  <si>
    <t>76,10</t>
  </si>
  <si>
    <t>5,26</t>
  </si>
  <si>
    <t>26,96</t>
  </si>
  <si>
    <t>16,64</t>
  </si>
  <si>
    <t>25,33</t>
  </si>
  <si>
    <t>158,40</t>
  </si>
  <si>
    <t>27,94</t>
  </si>
  <si>
    <t>15,89</t>
  </si>
  <si>
    <t>16,67</t>
  </si>
  <si>
    <t>8,24</t>
  </si>
  <si>
    <t>3,05</t>
  </si>
  <si>
    <t>23,61</t>
  </si>
  <si>
    <t>48,97</t>
  </si>
  <si>
    <t>9,23</t>
  </si>
  <si>
    <t>145,16</t>
  </si>
  <si>
    <t>9,47</t>
  </si>
  <si>
    <t>15,86</t>
  </si>
  <si>
    <t>48,65</t>
  </si>
  <si>
    <t>31,94</t>
  </si>
  <si>
    <t>15,78</t>
  </si>
  <si>
    <t>2,99</t>
  </si>
  <si>
    <t>19,54</t>
  </si>
  <si>
    <t>22,07</t>
  </si>
  <si>
    <t>1,47</t>
  </si>
  <si>
    <t>34,62</t>
  </si>
  <si>
    <t>5,88</t>
  </si>
  <si>
    <t>5,72</t>
  </si>
  <si>
    <t>10,54</t>
  </si>
  <si>
    <t>231,86</t>
  </si>
  <si>
    <t>46,94</t>
  </si>
  <si>
    <t>17,19</t>
  </si>
  <si>
    <t>24,35</t>
  </si>
  <si>
    <t>20,65</t>
  </si>
  <si>
    <t>358,72</t>
  </si>
  <si>
    <t>31,33</t>
  </si>
  <si>
    <t>4,21</t>
  </si>
  <si>
    <t>75,65</t>
  </si>
  <si>
    <t>8,62</t>
  </si>
  <si>
    <t>2,89</t>
  </si>
  <si>
    <t>3,61</t>
  </si>
  <si>
    <t>16,87</t>
  </si>
  <si>
    <t>45,44</t>
  </si>
  <si>
    <t>22,82</t>
  </si>
  <si>
    <t>102,40</t>
  </si>
  <si>
    <t>1,12</t>
  </si>
  <si>
    <t>21,94</t>
  </si>
  <si>
    <t>11,01</t>
  </si>
  <si>
    <t>17,95</t>
  </si>
  <si>
    <t>17,34</t>
  </si>
  <si>
    <t>52,55</t>
  </si>
  <si>
    <t>113,23</t>
  </si>
  <si>
    <t>17,15</t>
  </si>
  <si>
    <t>2,00</t>
  </si>
  <si>
    <t>70,73</t>
  </si>
  <si>
    <t>60,76</t>
  </si>
  <si>
    <t>3,90</t>
  </si>
  <si>
    <t>4,28</t>
  </si>
  <si>
    <t>137,52</t>
  </si>
  <si>
    <t>13,65</t>
  </si>
  <si>
    <t>27,84</t>
  </si>
  <si>
    <t>51,20</t>
  </si>
  <si>
    <t>14,10</t>
  </si>
  <si>
    <t>392.649,25</t>
  </si>
  <si>
    <t>527.982,35</t>
  </si>
  <si>
    <t>647.029,46</t>
  </si>
  <si>
    <t>700.000,00</t>
  </si>
  <si>
    <t>46,51</t>
  </si>
  <si>
    <t>51,49</t>
  </si>
  <si>
    <t>6,17</t>
  </si>
  <si>
    <t>93,58</t>
  </si>
  <si>
    <t>16,78</t>
  </si>
  <si>
    <t>REFORMA COM AMPLIAÇÃO DA CRECHE MUNICIPAL CORONEL ANANIAS FRANCISCO PEREIRA NO MUNICIPIO DE ESTIVA - MG</t>
  </si>
  <si>
    <t>4.2.1</t>
  </si>
  <si>
    <t>4.2.2</t>
  </si>
  <si>
    <t>4.2.3</t>
  </si>
  <si>
    <t>4.2.4</t>
  </si>
  <si>
    <t>5.1.1</t>
  </si>
  <si>
    <t>5.1.2</t>
  </si>
  <si>
    <t>5.1.3</t>
  </si>
  <si>
    <t>5.2.1</t>
  </si>
  <si>
    <t>5.2.2</t>
  </si>
  <si>
    <t>5.2.3</t>
  </si>
  <si>
    <t>DEMOLIÇÕES</t>
  </si>
  <si>
    <t>3.6</t>
  </si>
  <si>
    <t>LAJE</t>
  </si>
  <si>
    <t>DIMENSÕES</t>
  </si>
  <si>
    <t>Largura</t>
  </si>
  <si>
    <t>Tempo (mês)</t>
  </si>
  <si>
    <t>DIMENSÕES MURO</t>
  </si>
  <si>
    <t xml:space="preserve">Altura </t>
  </si>
  <si>
    <t>Trecho 01</t>
  </si>
  <si>
    <t>Trecho 02</t>
  </si>
  <si>
    <t>Empolamento</t>
  </si>
  <si>
    <t>MEMÓRIA DE CÁLCULO QUANTITATIVO</t>
  </si>
  <si>
    <t>ESCAVAÇÕES</t>
  </si>
  <si>
    <t>Quant. Proj.</t>
  </si>
  <si>
    <t>Total</t>
  </si>
  <si>
    <t>Profundidade (m)</t>
  </si>
  <si>
    <t>VOLUME DISTANCIA</t>
  </si>
  <si>
    <t>DISTANCIA (km)</t>
  </si>
  <si>
    <t xml:space="preserve"> VALOR UNIT.</t>
  </si>
  <si>
    <t>4.1.4</t>
  </si>
  <si>
    <t>4.1.5</t>
  </si>
  <si>
    <t>Quant em Proj</t>
  </si>
  <si>
    <t>H(M)</t>
  </si>
  <si>
    <t>C(M)</t>
  </si>
  <si>
    <t>ÁREA TOTAL (M²)</t>
  </si>
  <si>
    <t>ESTACAS ESCAVADAS COM BLOCOS DE COROAMENTO</t>
  </si>
  <si>
    <t>Quant Blocos</t>
  </si>
  <si>
    <t>Massa nominal (kg/m)</t>
  </si>
  <si>
    <t>Bitola (mm)</t>
  </si>
  <si>
    <t>Características AÇO CA - 50</t>
  </si>
  <si>
    <t>Massa Nominal (kg/m)</t>
  </si>
  <si>
    <t>PESO TOTAL (kg)</t>
  </si>
  <si>
    <t>Armadura bloco de coroamento</t>
  </si>
  <si>
    <t>Armadura de arranque</t>
  </si>
  <si>
    <t>Armadura das estacas</t>
  </si>
  <si>
    <t>4.1.6</t>
  </si>
  <si>
    <t>ÁREA (M²)</t>
  </si>
  <si>
    <t>Quant de barras em Proj por bloco</t>
  </si>
  <si>
    <t>Quant de barras em Proj por estaca</t>
  </si>
  <si>
    <t>Quant de barras em Proj por viga</t>
  </si>
  <si>
    <t>Vigas Baldrames 01; 02; 03 e 04</t>
  </si>
  <si>
    <t>Vigas Baldrames 05; 06 e 07</t>
  </si>
  <si>
    <t>VOLUME  (M³)</t>
  </si>
  <si>
    <t>Quantidade</t>
  </si>
  <si>
    <t>PILARES EM CONCRETO</t>
  </si>
  <si>
    <t>VIGAS EM CONCRETO</t>
  </si>
  <si>
    <t>5.3.1</t>
  </si>
  <si>
    <t>5.3.2</t>
  </si>
  <si>
    <t>5.3.3</t>
  </si>
  <si>
    <t>5.3.4</t>
  </si>
  <si>
    <t>5.3.5</t>
  </si>
  <si>
    <t>Quant de barras em Proj por pilar</t>
  </si>
  <si>
    <t>Armadura Longitudinal</t>
  </si>
  <si>
    <t>Armadura Transversal</t>
  </si>
  <si>
    <t>Características AÇO CA - 60</t>
  </si>
  <si>
    <t>5.0</t>
  </si>
  <si>
    <t>Espaçamento (cm)</t>
  </si>
  <si>
    <t>Quant de pilares em projeto</t>
  </si>
  <si>
    <t>Dimensão dos pilares (cm)</t>
  </si>
  <si>
    <t>Comp. Proj. (m)</t>
  </si>
  <si>
    <t>Largura proj (m)</t>
  </si>
  <si>
    <t>Comp. Proj (m)</t>
  </si>
  <si>
    <t>Largura em Proj (m)</t>
  </si>
  <si>
    <t>H (m)</t>
  </si>
  <si>
    <t>ALVENARIAS</t>
  </si>
  <si>
    <t>MURETA</t>
  </si>
  <si>
    <t>Comp. em Proj (m)</t>
  </si>
  <si>
    <t>ALVENARIAS VEDAÇÃO</t>
  </si>
  <si>
    <t>ALVENARIAS DE VEDAÇÃO</t>
  </si>
  <si>
    <t>ÁREA (m²)</t>
  </si>
  <si>
    <t>6.3.1</t>
  </si>
  <si>
    <t>PILARES EM ALVENARIA</t>
  </si>
  <si>
    <t>Quant. de pilares em proj</t>
  </si>
  <si>
    <t>inclinação (%)</t>
  </si>
  <si>
    <t>Largura em Proj. (m)</t>
  </si>
  <si>
    <t>ESGOTO</t>
  </si>
  <si>
    <t>ÁGUA</t>
  </si>
  <si>
    <t>INSTALAÇÕES HIDROSANITARIAS</t>
  </si>
  <si>
    <t>ACESSÓRIOS E EQUIPAMENTOS</t>
  </si>
  <si>
    <t>8.3.1</t>
  </si>
  <si>
    <t>8.3.2</t>
  </si>
  <si>
    <t>8.3.3</t>
  </si>
  <si>
    <t>8.3.4</t>
  </si>
  <si>
    <t>INSTALAÇÕES HIDROSSANITÁRIAS</t>
  </si>
  <si>
    <t>Quantidade em Proj.</t>
  </si>
  <si>
    <t>8.2.2</t>
  </si>
  <si>
    <t>8.2.3</t>
  </si>
  <si>
    <t>8.2.4</t>
  </si>
  <si>
    <t>8.2.5</t>
  </si>
  <si>
    <t>8.2.6</t>
  </si>
  <si>
    <t>8.2.7</t>
  </si>
  <si>
    <t>8.2.8</t>
  </si>
  <si>
    <t>8.2.9</t>
  </si>
  <si>
    <t>8.2.10</t>
  </si>
  <si>
    <t>Comp. Em Proj.</t>
  </si>
  <si>
    <t>Comp bancada</t>
  </si>
  <si>
    <t>8.4</t>
  </si>
  <si>
    <t>8.4.1</t>
  </si>
  <si>
    <t>8.4.2</t>
  </si>
  <si>
    <t>INSTALAÇÕES ELÉTRICAS</t>
  </si>
  <si>
    <t>10.4</t>
  </si>
  <si>
    <t>10.5</t>
  </si>
  <si>
    <t>11.1</t>
  </si>
  <si>
    <t>11.2</t>
  </si>
  <si>
    <t>PISOS</t>
  </si>
  <si>
    <t>REVESTIMENTOS PAREDES</t>
  </si>
  <si>
    <t>12.1</t>
  </si>
  <si>
    <t>12.2</t>
  </si>
  <si>
    <t>12.3</t>
  </si>
  <si>
    <t>ACABAMENTO</t>
  </si>
  <si>
    <t>13.1</t>
  </si>
  <si>
    <t>14.1</t>
  </si>
  <si>
    <t>14.2</t>
  </si>
  <si>
    <t>15.1</t>
  </si>
  <si>
    <t>9.12</t>
  </si>
  <si>
    <t>9.13</t>
  </si>
  <si>
    <t>9.14</t>
  </si>
  <si>
    <t>9.15</t>
  </si>
  <si>
    <t>13.1.1</t>
  </si>
  <si>
    <t>13.1.2</t>
  </si>
  <si>
    <t>13.1.3</t>
  </si>
  <si>
    <t>13.1.4</t>
  </si>
  <si>
    <t>MOBILIZAÇÃO E DESMOBILIZAÇÃO DE OBRA</t>
  </si>
  <si>
    <t>LIMPEZA DO TERRENO</t>
  </si>
  <si>
    <t>m2</t>
  </si>
  <si>
    <t>DESMATAMENTO E DESTOCAMENTO</t>
  </si>
  <si>
    <t>SUPRESSÃO DE ÁRVORE</t>
  </si>
  <si>
    <t>SONDAGEM</t>
  </si>
  <si>
    <t>DEMOLIÇÃO DE FORRO</t>
  </si>
  <si>
    <t>cj</t>
  </si>
  <si>
    <t>DEMOLIÇÃO DE IMPERMEABILIZAÇÃO</t>
  </si>
  <si>
    <t>DEMOLIÇÃO DE ALVENARIA</t>
  </si>
  <si>
    <t>m3</t>
  </si>
  <si>
    <t>DEMOLIÇÃO DE CONCRETO</t>
  </si>
  <si>
    <t>REMOÇÃO DE CERCA E ALAMBRADO</t>
  </si>
  <si>
    <t>REMOÇÃO DE VIDRO</t>
  </si>
  <si>
    <t>REMOÇÃO DE ITEM ESCOLAR</t>
  </si>
  <si>
    <t>INSTALAÇÕES PROVISÓRIAS</t>
  </si>
  <si>
    <t>PLACA DE OBRA</t>
  </si>
  <si>
    <t>INSTALAÇÃO PROVISÓRIA ÁGUA E ENERGIA</t>
  </si>
  <si>
    <t>LIGAÇÃO DE ÁGUA PROVISÓRIA PARA CANTEIRO,  INCLUSIVE HIDRÔMETRO E CAVALETE PARA MEDIÇÃO DE ÁGUA - ENTRADA PRINCIPAL, EM AÇO GALVANIZADO DN 20MM (1/2") - PADRÃO CONCESSIONÁRIA</t>
  </si>
  <si>
    <t>un</t>
  </si>
  <si>
    <t>ESCRITÓRIO DE OBRA</t>
  </si>
  <si>
    <t>mês</t>
  </si>
  <si>
    <t>BARRACÃO DE OBRA, EM CHAPA DE COMPENSADO RESINADO, INCLUSIVE  INSTALAÇÕES SANITÁRIAS E MOBILIÁRIO - PADRÃO DER-MG</t>
  </si>
  <si>
    <t>BARRACÃO DE OBRA PARA DEPÓSITO E FERRAMENTARIA TIPO-I, ÁREA INTERNA 14,52M2, EM CHAPA DE COMPENSADO RESINADO, INCLUSIVE MOBILIÁRIO (OBRA DE PEQUENO PORTE, EFETIVO ATÉ 30 HOMENS), PADRÃO DER-MG</t>
  </si>
  <si>
    <t>BARRACÃO DE OBRA PARA DEPÓSITO E FERRAMENTARIA TIPO-II, ÁREA INTERNA 25,41M2, EM CHAPA DE COMPENSADO RESINADO, INCLUSIVE MOBILIÁRIO (OBRA DE MÉDIO PORTE, EFETIVO DE 30 A 60 HOMENS), PADRÃO DER-MG</t>
  </si>
  <si>
    <t>BARRACÃO DE OBRA PARA ESCRITÓRIO DA EMPREITEIRA TIPO-I, ÁREA INTERNA 18,15M2, EM CHAPA DE COMPENSADO RESINADO, INCLUSIVE MOBILIÁRIO (OBRA DE PEQUENO A MÉDIO PORTE, EFETIVO ATÉ 60 HOMENS) - PADRÃO DER-MG</t>
  </si>
  <si>
    <t>BARRACÃO DE OBRA PARA ESCRITÓRIO DA EMPREITEIRA TIPO-II, ÁREA INTERNA 21,78M2, EM CHAPA DE COMPENSADO RESINADO, INCLUSIVE MOBILIÁRIO (OBRA DE GRANDE PORTE, EFETIVO ACIMA 60 HOMENS) - PADRÃO DER-MG</t>
  </si>
  <si>
    <t>BARRACÃO DE OBRA PARA ESCRITÓRIO DA FISCALIZAÇÃO TIPO-I, ÁREA INTERNA 18,15M2, EM CHAPA DE COMPENSADO RESINADO, INCLUSIVE MOBILIÁRIO (OBRA DE PEQUENO A MÉDIO PORTE, EFETIVO ATÉ 60 HOMENS) - PADRÃO DER-MG</t>
  </si>
  <si>
    <t>BARRACÃO DE OBRA PARA ESCRITÓRIO DA FISCALIZAÇÃO TIPO-II, ÁREA INTERNA 21,78M2, EM CHAPA DE COMPENSADO RESINADO, INCLUSIVE MOBILIÁRIO (OBRA DE GRANDE PORTE, EFETIVO ACIMA 60 HOMENS) - PADRÃO DER-MG</t>
  </si>
  <si>
    <t>BARRACÃO DE OBRA PARA INSTALAÇÃO SANITÁRIA TIPO-I, ÁREA INTERNA 14,52M2, EM CHAPA DE COMPENSADO RESINADO (OBRA DE PEQUENO PORTE, EFETIVO ATÉ 30 HOMENS), PADRÃO DER-MG</t>
  </si>
  <si>
    <t>BARRACÃO DE OBRA PARA INSTALAÇÃO SANITÁRIA TIPO-II, ÁREA INTERNA 18,15M2, EM CHAPA DE COMPENSADO RESINADO (OBRA DE MÉDIO PORTE, EFETIVO DE 30 A 60 HOMENS), PADRÃO DER-MG</t>
  </si>
  <si>
    <t>BARRACÃO DE OBRA PARA INSTALAÇÃO SANITÁRIA TIPO-III, ÁREA INTERNA 25,41M2, EM CHAPA DE COMPENSADO RESINADO (OBRA DE GRANDE PORTE, EFETIVO ACIMA DE 60 HOMENS), PADRÃO DER-MG</t>
  </si>
  <si>
    <t>BARRACÃO DE OBRA PARA REFEITÓRIO TIPO-I, ÁREA INTERNA 18,15M2, EM CHAPA DE COMPENSADO RESINADO (OBRA DE MÉDIO PORTE, EFETIVO DE 30 A 60 HOMENS), PADRÃO DER-MG</t>
  </si>
  <si>
    <t>BARRACÃO DE OBRA PARA REFEITÓRIO TIPO-II, ÁREA INTERNA 25,41M2, EM CHAPA DE COMPENSADO RESINADO (OBRA DE GRANDE PORTE, EFETIVO ACIMA DE 60 HOMENS), PADRÃO DER-MG</t>
  </si>
  <si>
    <t>BARRACÃO DE OBRA PARA VESTIÁRIO TIPO-I, ÁREA INTERNA 25,41M2, EM CHAPA DE COMPENSADO RESINADO, INCLUSIVE MOBILIÁRIO (OBRA DE PEQUENO PORTE, EFETIVO ATÉ 30 HOMENS), PADRÃO DER-MG</t>
  </si>
  <si>
    <t>BARRACÃO DE OBRA PARA VESTIÁRIO TIPO-II, ÁREA INTERNA 67,76M2, EM CHAPA DE COMPENSADO RESINADO, INCLUSIVE MOBILIÁRIO (OBRA DE MÉDIO PORTE, EFETIVO DE 30 A 60 HOMENS), PADRÃO DER-MG</t>
  </si>
  <si>
    <t>LIGAÇÃO PROVISÓRIA DE ÁGUA E ESGOTO PARA CONTAINER (ESCRITÓRIO DE OBRA)</t>
  </si>
  <si>
    <t>LIGAÇÃO PROVISÓRIA DE ÁGUA E ESGOTO PARA CONTAINER (VESTIÁRIO DE OBRA), EXCLUSIVE CHUVEIRO ELÉTRICO</t>
  </si>
  <si>
    <t>LIGAÇÃO PROVISÓRIA DE ENERGIA ELÉTRICA PARA CONTAINER</t>
  </si>
  <si>
    <t>LIGAÇÕES PROVISÓRIAS PARA CONTAINER TIPO 1 (CORRESPONDENTE AO CÓDIGO ED-16348)</t>
  </si>
  <si>
    <t>LOCAÇÃO DA OBRA</t>
  </si>
  <si>
    <t>TAPUME E CERCA</t>
  </si>
  <si>
    <t>PROTEÇÃO DE TRANSEUNTE</t>
  </si>
  <si>
    <t>ANDAIME</t>
  </si>
  <si>
    <t>m2xmês</t>
  </si>
  <si>
    <t>mxmês</t>
  </si>
  <si>
    <t>TERRAPLENAGEM/TRABALHOS EM TERRA</t>
  </si>
  <si>
    <t>REGULARIZAÇÃO E COMPACTAÇÃO DE SOLO</t>
  </si>
  <si>
    <t>ESCAVAÇÃO MECÂNICA</t>
  </si>
  <si>
    <t>ESCAVAÇÃO MANUAL</t>
  </si>
  <si>
    <t>ESCAVAÇÃO MANUAL DE VALA COM PROFUNDIDADE MAIOR QUE 1,5M E MENOR OU IGUAL 3,0M</t>
  </si>
  <si>
    <t>ESCAVAÇÃO MANUAL DE VALA COM PROFUNDIDADE MAIOR QUE 3,0M E MENOR OU IGUAL 5,0M</t>
  </si>
  <si>
    <t>ESCAVAÇÃO MANUAL DE VALA COM PROFUNDIDADE MENOR OU IGUAL A 1,5M</t>
  </si>
  <si>
    <t>COMPACTAÇÃO DE FUNDO DE VALA</t>
  </si>
  <si>
    <t>ATERRO E REATERRO</t>
  </si>
  <si>
    <t>ESCORAMENTO DE VALA</t>
  </si>
  <si>
    <t>FUNDAÇÕES</t>
  </si>
  <si>
    <t>FUNDAÇÃO SUPERFICIAL E RASA</t>
  </si>
  <si>
    <t>FUNDAÇÃO PROFUNDA</t>
  </si>
  <si>
    <t>ED-15801</t>
  </si>
  <si>
    <t>ENCAMISAMENTO DE TUBULÃO COM TUBO DE CONCRETO (MANILHA), DIÂMETRO 90CM, INCLUSIVE TRANSPORTE E FORNECIMENTO</t>
  </si>
  <si>
    <t>ESTACA PRÉ-MOLDADA DE CONCRETO ARMADO CRAVADA 17 x 17 CM/35T</t>
  </si>
  <si>
    <t>CONCRETO USINADO</t>
  </si>
  <si>
    <t>CONCRETO PREPARADO EM OBRA</t>
  </si>
  <si>
    <t>FORNECIMENTO DE CONCRETO NÃO ESTRUTURAL, PREPARADO EM OBRA COM BETONEIRA, COM FCK 10 MPA, INCLUSIVE LANÇAMENTO, ADENSAMENTO E ACABAMENTO (FUNDAÇÃO)</t>
  </si>
  <si>
    <t>ESTRUTURAS DE CONTENÇÕES</t>
  </si>
  <si>
    <t>CONCRETO CICLÓPICO</t>
  </si>
  <si>
    <t>DRENO</t>
  </si>
  <si>
    <t>LASTRO DE AREIA, BRITA E CONCRETO</t>
  </si>
  <si>
    <t>ENROCAMENTO</t>
  </si>
  <si>
    <t>ESTRUTURA DE CONCRETO</t>
  </si>
  <si>
    <t>ARMAÇÃO EM AÇO</t>
  </si>
  <si>
    <t>Kg</t>
  </si>
  <si>
    <t>FORMA E DESFORMA PARA CORTINA DE CONCRETO OU PAREDE ESTRUTURAL (VIGA-PAREDE), ALTURA MÁXIMA DE 360CM, COM CHAPA DE COMPENSADO PLASTIFICADO, ESP. 18MM, REAPROVEITAMENTO (3X), INCLUSIVE TRAVAMENTO COM TIRANTES EM ARAME E ESCORA PARA PRUMO EM MADEIRA</t>
  </si>
  <si>
    <t>FORMA E DESFORMA PARA LAJE NERVURADA COM CUBETA E ASSOALHO EM COMPENSADO PLASTIFICADO, ESP. 14MM, ALTURA DE (311 ATÉ 450)CM, REAPROVEITAMENTO (10X), INCLUSIVE CIMBRAMENTO</t>
  </si>
  <si>
    <t>CONCRETO AUTO ADENSÁVEL (CAA)</t>
  </si>
  <si>
    <t>ESTRUTURA METÁLICA</t>
  </si>
  <si>
    <t>FORNECIMENTO DE ESTRUTURA METÁLICA EM PERFIL LAMINADO, INCLUSIVE FABRICAÇÃO, TRANSPORTE, MONTAGEM E APLICAÇÃO DE FUNDO PREPARADOR ANTICORROSIVO EM SUPERFÍCIE METÁLICA, UMA (1) DEMÃO</t>
  </si>
  <si>
    <t>FORNECIMENTO DE ESTRUTURA METÁLICA EM PERFIL SOLDADO, INCLUSIVE FABRICAÇÃO, TRANSPORTE, MONTAGEM E APLICAÇÃO DE FUNDO PREPARADOR ANTICORROSIVO EM SUPERFÍCIE METÁLICA, UMA (1) DEMÃO</t>
  </si>
  <si>
    <t>LAJE PRÉ-MOLDADA</t>
  </si>
  <si>
    <t>ED-19635</t>
  </si>
  <si>
    <t>ESCORAMENTO METÁLICO PARA VIGA EM CONCRETO ARMADO, TIPO "A", ALTURA DE (200 ATÉ 310)CM, EXCLUSIVE DESCARGA, MONTAGEM, DESMONTAGEM E CARGA</t>
  </si>
  <si>
    <t>POLIMENTO E NÍVEL ZERO EM CONCRETO</t>
  </si>
  <si>
    <t>GRAUTE</t>
  </si>
  <si>
    <t>RECUPERAÇÃO E REFORCO DE ESTRUTURA DE CONCRETO</t>
  </si>
  <si>
    <t>dm3</t>
  </si>
  <si>
    <t>ALVENARIAS E DIVISÓRIAS</t>
  </si>
  <si>
    <t>ALVENARIA DE TIJOLO LAMINADO</t>
  </si>
  <si>
    <t>ALVENARIA DE TIJOLO MACIÇO</t>
  </si>
  <si>
    <t>ALVENARIA DE TIJOLO CERÂMICO</t>
  </si>
  <si>
    <t>ALVENARIA DE BLOCO DE CONCRETO (VEDAÇÃO)</t>
  </si>
  <si>
    <t>ALVENARIA DE BLOCO DE CONCRETO (ESTRUTURAL)</t>
  </si>
  <si>
    <t>ALVENARIA DE BLOCO AUTOCLAVADO (CAA)</t>
  </si>
  <si>
    <t>ALVENARIA DE BLOCO DE CONCRETO (CHEIO)</t>
  </si>
  <si>
    <t>ELEMENTO VAZADO</t>
  </si>
  <si>
    <t>ALVENARIA DE ELEMENTO VAZADO,  COBOGÓ DE CONCRETO (20X40CM), ESP. 10CM, TIPO VENEZIANA COM ACABAMENTO APARENTE, INCLUSIVE ARGAMASSA PARA ASSENTAMENTO</t>
  </si>
  <si>
    <t>ALVENARIA DE BLOCO DE VIDRO</t>
  </si>
  <si>
    <t>ALVENARIA DE ELEMENTO VAZADO DE VIDRO,  BLOCO DE VIDRO (10X20CM), ESP. 10CM, TIPO CAPELA, INCLUSIVE ARGAMASSA PARA ASSENTAMENTO E REJUNTAMENTO</t>
  </si>
  <si>
    <t xml:space="preserve">ENCUNHAMENTO DE ALVENARIA </t>
  </si>
  <si>
    <t>VERGA E CONTRA-VERGA</t>
  </si>
  <si>
    <t>PAREDE DE GESSO ACARTONADO</t>
  </si>
  <si>
    <t>DIVISÓRIA COMPENSADO NAVAL</t>
  </si>
  <si>
    <t>DIVISÓRIA EM PEDRA</t>
  </si>
  <si>
    <t>ESQUADRIAS E FERRAGENS</t>
  </si>
  <si>
    <t>ESQUADRIA METÁLICA</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</si>
  <si>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</si>
  <si>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ED-23034</t>
  </si>
  <si>
    <t>PORTA METÁLICA, TIPO DE ABRIR, COM UMA (1) FOLHA, EM CHAPA GALVANIZADA LAMBRIL, MODELO QUADRADO, INCLUSIVE PINTURA ANTICORROSIVA A BASE DE ÓXIDO DE FERRO (ZARCÃO), UMA (1) DEMÃO, FORNECIMENTO E ASSENTAMENTO, EXCLUSIVE FECHADURA E DOBRADIÇA</t>
  </si>
  <si>
    <t>PORTA METÁLICA, TIPO DE CORRER, COM DUAS (2) FOLHAS, EM CHAPA GALVANIZADA LAMBRIL, MODELO ONDULADA, INCLUSIVE FORNECIMENTO, ASSENTAMENTO, PERFIS PARA MARCO E PINTURA ANTICORROSIVA COM UMA (1) DEMÃO, EXCLUSIVE FECHADURA E ROLDANAS</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</si>
  <si>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</si>
  <si>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</si>
  <si>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</si>
  <si>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JANELA DE ALUMÍNIO</t>
  </si>
  <si>
    <t>JANELA DE FERRO E METALON</t>
  </si>
  <si>
    <t>FORNECIMENTO E ASSENTAMENTO DE CAIXILHO FIXO DE FERRO COM TELA CORRUGADA # 15 mm FIO 12</t>
  </si>
  <si>
    <t>PORTA DE ALUMÍNIO</t>
  </si>
  <si>
    <t>PORTA DE FERRO E METALON</t>
  </si>
  <si>
    <t>PORTA DE MADEIRA DE LEI</t>
  </si>
  <si>
    <t>RÉGUA PARA ALIZARES DE 5 X 1 CM DE MADEIRA DE LEI PARA PINTURA COLOCADO</t>
  </si>
  <si>
    <t>RÉGUA PARA ALIZARES DE 7 X 1 CM DE MADEIRA DE LEI PARA PINTURA COLOCADO</t>
  </si>
  <si>
    <t>PORTA EM MADEIRA DE LEI COM LAMINADO MELAMÍNICO</t>
  </si>
  <si>
    <t>PORTA DE MADEIRA COM TARJETA</t>
  </si>
  <si>
    <t>PEÇA ESPECIAL DE MADEIRA</t>
  </si>
  <si>
    <t>VISOR PARA PORTA</t>
  </si>
  <si>
    <t>FERRAGEM E ACESSÓRIOS</t>
  </si>
  <si>
    <t>DOBRADIÇA DE FERRO, MEDIDAS (3"X2.1/2"), TIPO PINO SOLTO COM BOLA, ACABAMENTO CROMADO, INCLUSIVE ACESSÓRIOS PARA FIXAÇÃO</t>
  </si>
  <si>
    <t>DOBRADIÇA DE FERRO, MEDIDAS (3.1/2"X3"), TIPO PINO SOLTO COM BOLA, ACABAMENTO CROMADO, INCLUSIVE ACESSÓRIOS PARA FIXAÇÃO</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</si>
  <si>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</si>
  <si>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</si>
  <si>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</si>
  <si>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FECHADURA TIPO EXTERNA, GRAU DE SEGURANÇA MÉDIO, DISTÂNCIA DE BROCA 40MM, ACABAMENTO COM ESPELHO CROMADO E MAÇANETA MODELO ALAVANCA EM ZAMAC, INCLUSIVE ACESSÓRIOS PARA FIXAÇÃO E DUAS (2) CHAVES</t>
  </si>
  <si>
    <t>FECHADURA TIPO INTERNA (GORGE), GRAU DE SEGURANÇA MÉDIO, DISTÂNCIA DE BROCA 40MM, ACABAMENTO COM ESPELHO CROMADO E MAÇANETA MODELO ALAVANCA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</si>
  <si>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</si>
  <si>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</si>
  <si>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</si>
  <si>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PORTA CORTA-FOGO</t>
  </si>
  <si>
    <t>VEDAÇÃO E CALAFETAGEM</t>
  </si>
  <si>
    <t>COBERTURAS E PROTEÇÕES</t>
  </si>
  <si>
    <t>ESTRUTURA DE MADEIRA PARA COBERTURA</t>
  </si>
  <si>
    <t>ESTRUTURA METÁLICA PARA COBERTURA</t>
  </si>
  <si>
    <t>ED-20603</t>
  </si>
  <si>
    <t>FORNECIMENTO DE ESTRUTURA METÁLICA E ENGRADAMENTO METÁLICO, EM AÇO, PARA TELHADO, EXCLUSIVE TELHA, INCLUSIVE FABRICAÇÃO, TRANSPORTE, MONTAGEM E APLICAÇÃO DE FUNDO PREPARADOR ANTICORROSIVO EM SUPERFÍCIE METÁLICA, UMA (1) DEMÃO</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</si>
  <si>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</si>
  <si>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</si>
  <si>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</si>
  <si>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</si>
  <si>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</si>
  <si>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</si>
  <si>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</si>
  <si>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</si>
  <si>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</si>
  <si>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</si>
  <si>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</si>
  <si>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</si>
  <si>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</si>
  <si>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</si>
  <si>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COBERTURA COM TELHA FIBROCIMENTO</t>
  </si>
  <si>
    <t>COBERTURA COM TELHA METÁLICA</t>
  </si>
  <si>
    <t>COBERTURA COM TELHA CERÂMICA</t>
  </si>
  <si>
    <t>CUMEEIRA E ESPIGÃO</t>
  </si>
  <si>
    <t>CALHA GALVANIZADA</t>
  </si>
  <si>
    <t>RUFO GALVANIZADO</t>
  </si>
  <si>
    <t>CHAPINS GALVANIZADOS</t>
  </si>
  <si>
    <t>FECHAMENTO DE ONDA DE TELHA</t>
  </si>
  <si>
    <t>CONDUTORE DE ÁGUA PLUVIAL EM PVC</t>
  </si>
  <si>
    <t>GRELHA E RALO</t>
  </si>
  <si>
    <t>GRELHA hemisférica de ferro fundido Ø 100 mm (4")</t>
  </si>
  <si>
    <t>GRELHA hemisférica de ferro fundido Ø 150 mm (6")</t>
  </si>
  <si>
    <t>GRELHA hemisférica de ferro fundido Ø 75 mm (3")</t>
  </si>
  <si>
    <t>DISPOSITIVO DE DRENAGEM</t>
  </si>
  <si>
    <t>IMPERMEABILIZAÇÃO E ISOLAMENTO TÉRMICO</t>
  </si>
  <si>
    <t>IMPERMEABILIZAÇÃO DE FUNDAÇÃO</t>
  </si>
  <si>
    <t>REVESTIMENTO COM IMPERMEABILIZANTE EM DUAS (2) CAMADAS SOBREPOSTAS DE ARGAMASSA, TRAÇO 1:3 (CIMENTO E AREIA) COM ADITIVO IMPERMEABILIZANTE, ESP. 20MM, INCLUSIVE PINTURA COM DUAS (2) DEMÃOS COM EMULSÃO ASFÁLTICA</t>
  </si>
  <si>
    <t>ARGAMASSA COM ADITIVO</t>
  </si>
  <si>
    <t>CAMADA DE REGULARIZAÇÃO</t>
  </si>
  <si>
    <t>PROTEÇÃO MECÂNICA</t>
  </si>
  <si>
    <t>EMULSÃO ASFÁTICA</t>
  </si>
  <si>
    <t>IMPERMEABILIZAÇÃO de alicerce com tinta betuminosa em parede de 1 1/2 tijolo</t>
  </si>
  <si>
    <t>MANTA ASFÁLTICA</t>
  </si>
  <si>
    <t>PREPARAÇÃO DE SUPERFÍCIE</t>
  </si>
  <si>
    <t>CONTRAPISO</t>
  </si>
  <si>
    <t>PISO DE ARDÓSIA</t>
  </si>
  <si>
    <t>PISO CERÂMICO</t>
  </si>
  <si>
    <t>PISO EM PORCELANATO</t>
  </si>
  <si>
    <t>PISO DE LADRILHO</t>
  </si>
  <si>
    <t>PISO DE MÁRMORE E GRANITO</t>
  </si>
  <si>
    <t>REJUNTAMENTO</t>
  </si>
  <si>
    <t>PISO VINÍLICO</t>
  </si>
  <si>
    <t>PISO DE MADEIRA</t>
  </si>
  <si>
    <t>PISO CIMENTADO</t>
  </si>
  <si>
    <t>PISO DE GRANITINA E MARMORITE</t>
  </si>
  <si>
    <t>PISO EM CONCRETO</t>
  </si>
  <si>
    <t>LAJE DE TRANSIÇÃO</t>
  </si>
  <si>
    <t>PISO EM TIJOLO MACIÇO</t>
  </si>
  <si>
    <t>PISO INDUSTRIAIS</t>
  </si>
  <si>
    <t>PISO PODOTÁTIL (TÁTIL)</t>
  </si>
  <si>
    <t>PISO DE BORRACHA</t>
  </si>
  <si>
    <t>JUNTA DE DILATAÇÃO</t>
  </si>
  <si>
    <t>DEGRAU E PATAMAR</t>
  </si>
  <si>
    <t>SÓCULO</t>
  </si>
  <si>
    <t>RODAPÉ, SOLEIRA E PEITORIL</t>
  </si>
  <si>
    <t>RODAPÉ DE ARDÓSIA</t>
  </si>
  <si>
    <t>RODAPÉ CERÂMICO</t>
  </si>
  <si>
    <t>RODAPÉ DE GRANITINA E MARMORITE</t>
  </si>
  <si>
    <t>RODAPÉS DE GRANITO</t>
  </si>
  <si>
    <t>RODAPÉ COM REVESTIMENTO EM GRANITO, CINZA ANDORINHA, ESP. 2CM, ALTURA 7CM, ASSENTAMENTO COM ARGAMASSA INDUSTRIALIZADA, INCLUSIVE REJUNTAMENTO</t>
  </si>
  <si>
    <t>RODAPÉS DE MÁRMORE</t>
  </si>
  <si>
    <t>RODAPÉ DE MADEIRA</t>
  </si>
  <si>
    <t>RODAPÉ CIMENTADO</t>
  </si>
  <si>
    <t>RODAPÉS INDUSTRIAL (ALTA RESISTÊNCIA)</t>
  </si>
  <si>
    <t>PEITORIL DE ARDÓSIA</t>
  </si>
  <si>
    <t>PEITORIL DE GRANITO</t>
  </si>
  <si>
    <t>PEITORIL DE MÁRMORE</t>
  </si>
  <si>
    <t>PEITORIL DE CONCRETO</t>
  </si>
  <si>
    <t>SOLEIRA DE ARDÓSIA</t>
  </si>
  <si>
    <t>SOLEIRA DE GRANITINA E MARMORITE</t>
  </si>
  <si>
    <t>SOLEIRA DE GRANITO</t>
  </si>
  <si>
    <t>SOLEIRA DE MÁRMORE</t>
  </si>
  <si>
    <t>REVESTIMENTOS</t>
  </si>
  <si>
    <t xml:space="preserve">REVESTIMENTO DE ARGAMASSA </t>
  </si>
  <si>
    <t>REVESTIMENTO INTERNO DE GESSO</t>
  </si>
  <si>
    <t>REVESTIMENTO NATADO</t>
  </si>
  <si>
    <t>REVESTIMENTO EM CERÂMICA</t>
  </si>
  <si>
    <t>REVESTIMENTO EM FAIXA E FILETE</t>
  </si>
  <si>
    <t>REVESTIMENTO COM LADRILHO</t>
  </si>
  <si>
    <t>REVESTIMENTO DE MÁRMORE E GRANITO</t>
  </si>
  <si>
    <t>REVESTIMENTO EM LAMINADO E MADEIRA</t>
  </si>
  <si>
    <t>REVESTIMENTO ESPECIAL</t>
  </si>
  <si>
    <t>FORROS</t>
  </si>
  <si>
    <t>FORRO DE GESSO</t>
  </si>
  <si>
    <t>FORRO DE MADEIRA</t>
  </si>
  <si>
    <t>FORRO DE PVC</t>
  </si>
  <si>
    <t>RODAFORRO, MOLDURA E ACESSÓRIOS</t>
  </si>
  <si>
    <t>MARCENARIA E SERRALHERIA</t>
  </si>
  <si>
    <t>CORRIMÃO E GUARDA CORPO</t>
  </si>
  <si>
    <t>ALAMBRADO PARA QUADRA</t>
  </si>
  <si>
    <t>PEÇA ESPECIAL DE SERRALHERIA</t>
  </si>
  <si>
    <t>ALÇAPÃO METÁLICO</t>
  </si>
  <si>
    <t>ESCADA DE MARINHEIRO</t>
  </si>
  <si>
    <t>PORTA EM AÇO DE ENROLAR</t>
  </si>
  <si>
    <t>LIXAMENTO PARA PINTURA</t>
  </si>
  <si>
    <t>SELADOR PAREDE</t>
  </si>
  <si>
    <t>MASSA CORRIDA (PVA E ACRÍLICA)</t>
  </si>
  <si>
    <t>PINTURA LÁTEX (PVA)</t>
  </si>
  <si>
    <t>PINTURA LÁTEX (PVA) EM PAREDE, DUAS (2) DEMÃOS, EXCLUSIVE SELADOR ACRÍLICO E MASSA ACRÍLICA/CORRIDA (PVA)</t>
  </si>
  <si>
    <t>PINTURA ACRÍLICA</t>
  </si>
  <si>
    <t>PINTURA A CAL</t>
  </si>
  <si>
    <t>MASSA CORRIDA SOBRE MADEIRA</t>
  </si>
  <si>
    <t>PINTURA PRESERVATIVA PARA MADEIRA</t>
  </si>
  <si>
    <t>PINTURA VERNIZ SOBRE MADEIRA</t>
  </si>
  <si>
    <t>PINTURA ESMALTE SOBRE MADEIRA</t>
  </si>
  <si>
    <t>CERA EM ESQUADRIA DE MADEIRA</t>
  </si>
  <si>
    <t>PINTURA ESMALTE</t>
  </si>
  <si>
    <t>PINTURA ESMALTE SOBRE FERRO</t>
  </si>
  <si>
    <t>PINTURA EPÓXI EM PAREDE</t>
  </si>
  <si>
    <t>PINTURA EPÓXI EM PISO</t>
  </si>
  <si>
    <t>PINTURA E VERNIZ EM CONCRETO</t>
  </si>
  <si>
    <t>REVESTIMENTO TEXTURIZADO</t>
  </si>
  <si>
    <t>PINTURA EM ESTRUTURA METÁLICA</t>
  </si>
  <si>
    <t>PINTURA ANTICORROSIVA A BASE DE ÓXIDO DE FERRO (ZARCÃO) EM ESQUADRIA E SUPERFÍCIE METÁLICA, UMA (1) DEMÃO</t>
  </si>
  <si>
    <t>PINTURA ESPECIAL</t>
  </si>
  <si>
    <t>PINTURA PARA VAGA DE GARAGEM</t>
  </si>
  <si>
    <t xml:space="preserve">BOJO EM AÇO INOX </t>
  </si>
  <si>
    <t>CUBA</t>
  </si>
  <si>
    <t>TANQUE</t>
  </si>
  <si>
    <t>TORNEIRA</t>
  </si>
  <si>
    <t>ED-22766</t>
  </si>
  <si>
    <t>TORNEIRA METÁLICA HOSPITALAR, ABERTURA ALAVANCA 1/4 DE VOLTA, ACABAMENTO CROMADO, COM AREJADOR, APLICAÇÃO DE MESA, INCLUSIVE ENGATE FLEXÍVEL METÁLICO, FORNECIMENTO E INSTALAÇÃO</t>
  </si>
  <si>
    <t>ED-22765</t>
  </si>
  <si>
    <t>TORNEIRA METÁLICA HOSPITALAR, ABERTURA ALAVANCA 1/4 DE VOLTA, ACABAMENTO CROMADO, COM AREJADOR, APLICAÇÃO DE PAREDE, FORNECIMENTO E INSTALAÇÃO</t>
  </si>
  <si>
    <t>TORNEIRA METÁLICA PARA BEBEDOURO, ACABAMENTO CROMADO, APLICAÇÃO DE PAREDE, INCLUSIVE FORNECIMENTO E INSTALAÇÃO</t>
  </si>
  <si>
    <t>TORNEIRA METÁLICA PARA LAVATÓRIO, ABERTURA 1/4 DE VOLTA, ACABAMENTO CROMADO, COM AREJADOR, APLICAÇÃO DE MESA, INCLUSIVE ENGATE FLEXÍVEL METÁLICO, FORNECIMENTO E INSTALAÇÃO</t>
  </si>
  <si>
    <t>TORNEIRA METÁLICA PARA PIA, ABERTURA 1/4 DE VOLTA, ACABAMENTO CROMADO, COM AREJADOR, APLICAÇÃO DE PAREDE, INCLUSIVE FORNECIMENTO E INSTALAÇÃO</t>
  </si>
  <si>
    <t>TORNEIRA METÁLICA PARA PIA, ABERTURA 1/4 DE VOLTA, ACABAMENTO CROMADO, SEM AREJADOR, APLICAÇÃO DE PAREDE, INCLUSIVE FORNECIMENTO E INSTALAÇÃO</t>
  </si>
  <si>
    <t>TORNEIRA METÁLICA PARA PIA, BICA MÓVEL, ABERTURA 1/4 DE VOLTA, ACABAMENTO CROMADO, COM AREJADOR, APLICAÇÃO DE MESA, INCLUSIVE ENGATE FLEXÍVEL METÁLICO, FORNECIMENTO E INSTALAÇÃO</t>
  </si>
  <si>
    <t>TORNEIRA METÁLICA PARA PIA, BICA MÓVEL, ABERTURA 1/4 DE VOLTA, ACABAMENTO CROMADO, COM AREJADOR, APLICAÇÃO DE PAREDE, INCLUSIVE FORNECIMENTO E INSTALAÇÃO</t>
  </si>
  <si>
    <t>TORNEIRA METÁLICA PARA TANQUE, ACABAMENTO CROMADO, BICO COM ROSCA, FORNECIMENTO E INSTALAÇÃO</t>
  </si>
  <si>
    <t>ED-22902</t>
  </si>
  <si>
    <t>TORNEIRA METÁLICA PARA TANQUE, ACABAMENTO CROMADO, COM AREJADOR, FORNECIMENTO E INSTALAÇÃO</t>
  </si>
  <si>
    <t>LIGAÇÃO FLEXÍVEL</t>
  </si>
  <si>
    <t>VÁLVULA</t>
  </si>
  <si>
    <t>SIFÃO</t>
  </si>
  <si>
    <t>BACIA SANITÁRIA</t>
  </si>
  <si>
    <t>MICTÓRIO</t>
  </si>
  <si>
    <t>VÁLVULA E CAIXA DE DESCARGA</t>
  </si>
  <si>
    <t>BEBEDOURO ELÉTRICO</t>
  </si>
  <si>
    <t>DUCHA HIGIÊNICA</t>
  </si>
  <si>
    <t>CHUVEIRO</t>
  </si>
  <si>
    <t>COMPLEMENTO DE LOUÇA</t>
  </si>
  <si>
    <t>PARAFUSO CASTELO, NÚMERO 8, INCLUSIVE FORNECIMENTO COM ARRUELA E BUCHA DE NYLON</t>
  </si>
  <si>
    <t>SABONETEIRA DE LOUÇA, NA COR BRANCA, ASSENTAMENTO COM ARGAMASSA INDUSTRIALIZADA, INCLUSIVE REJUNTAMENTO E FORNECIMENTO</t>
  </si>
  <si>
    <t>DISPENSADOR</t>
  </si>
  <si>
    <t>EQUIPAMENTO PARA ACESSIBILIDADE (PMR/PCR)</t>
  </si>
  <si>
    <t>BARRA DE APOIO EM AÇO INOX POLIDO PARA LAVATÓRIO DE CANTO, DN 1.1/4" (31,75MM), PARA ACESSIBILIDADE (PMR/PCR), INSTALADO EM PAREDE, INCLUSIVE FORNECIMENTO, INSTALAÇÃO E ACESSÓRIOS PARA FIXAÇÃO</t>
  </si>
  <si>
    <t>BARRA DE APOIO EM AÇO INOX POLIDO RETA, DN 1.1/4" (31,75MM), PARA ACESSIBILIDADE (PMR/PCR), COMPRIMENTO 100CM, INSTALADO EM PAREDE, INCLUSIVE FORNECIMENTO, INSTALAÇÃO E ACESSÓRIOS PARA FIXAÇÃO</t>
  </si>
  <si>
    <t>BARRA DE APOIO EM AÇO INOX POLIDO RETA, DN 1.1/4" (31,75MM), PARA ACESSIBILIDADE (PMR/PCR), COMPRIMENTO 70CM, INSTALADO EM PAREDE, INCLUSIVE FORNECIMENTO, INSTALAÇÃO E ACESSÓRIOS PARA FIXAÇÃO</t>
  </si>
  <si>
    <t>BANCADAS E PRATELEIRAS</t>
  </si>
  <si>
    <t>BANCADA EM AÇO INOX</t>
  </si>
  <si>
    <t>BANCADA EM ARDÓSIA</t>
  </si>
  <si>
    <t>BANCADA EM GRANITO</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</si>
  <si>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</si>
  <si>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</si>
  <si>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</si>
  <si>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</si>
  <si>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BANCADA EM MÁRMORE</t>
  </si>
  <si>
    <t>ACABAMENTO, FURO E COLAGEM DE BOJO</t>
  </si>
  <si>
    <t>FURO DE BOJO EM BANCADA DE GRANITO/MÁRMORE, INCLUSIVE COLAGEM COM MASSA PLÁSTICA</t>
  </si>
  <si>
    <t>TESTEIRA E RODABANCADA EM GRANITO</t>
  </si>
  <si>
    <t>RODABANCA/FRONTÃO PARA BANCADA EM GRANITO, COR CINZA ANDORINHA, ESP. 2CM, ALTURA DE 10CM, INCLUSIVE REJUNTAMENTO EM MASSA PLÁSTICA NA COR DA PEDRA</t>
  </si>
  <si>
    <t>RODABANCA/FRONTÃO PARA BANCADA EM GRANITO, COR CINZA ANDORINHA, ESP. 2CM, ALTURA DE 7CM, INCLUSIVE REJUNTAMENTO EM MASSA PLÁSTICA NA COR DA PEDRA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</si>
  <si>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</si>
  <si>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</si>
  <si>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</si>
  <si>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ESQUADARIA E MASSA PLÁSTICA NA COR DA PEDRA</t>
  </si>
  <si>
    <t>ED-21635</t>
  </si>
  <si>
    <t>TESTEIRA PARA BANCADA EM GRANITO, COR CINZA ANDORINHA, ESP. 2CM, ALTURA DE 5CM, INCLUSIVE POLIMENTO, CORTE/COLAGEM EM MEIA ESQUADARIA E MASSA PLÁSTICA NA COR DA PEDRA</t>
  </si>
  <si>
    <t>TESTEIRA E RODABANCADA EM MÁRMORE</t>
  </si>
  <si>
    <t>BANCADA EM CONCRETO</t>
  </si>
  <si>
    <t>PRATELEIRA DE ARDÓSIA</t>
  </si>
  <si>
    <t>PRATELEIRA DE GRANITO</t>
  </si>
  <si>
    <t>PRATELEIRA DE MÁRMORE</t>
  </si>
  <si>
    <t>PRATELEIRAS DE MADEIRA</t>
  </si>
  <si>
    <t>PRATELEIRA DE CONCRETO</t>
  </si>
  <si>
    <t>CABO DE COBRE FLEXÍVEL (450/750V)</t>
  </si>
  <si>
    <t>CABO DE COBRE FLEXÍVEL (0,6/1KV)</t>
  </si>
  <si>
    <t>CORDOALHA</t>
  </si>
  <si>
    <t>CAIXA EM PVC LIGAÇÃO E PASSAGEM</t>
  </si>
  <si>
    <t>CAIXA DE LIGAÇÃO/PASSAGEM EM PVC RÍGIDO PARA ELETRODUTO, OCTOGONAL COM ANEL DESLIZANTE, DIMENSÕES 3"X3", EMBUTIDA EM LAJE - FORNECIMENTO E INSTALAÇÃO</t>
  </si>
  <si>
    <t>CAIXA DE LIGAÇÃO/PASSAGEM EM PVC RÍGIDO PARA ELETRODUTO, OCTOGONAL COM FUNDO MÓVEL, DIMENSÕES 4"X4", EMBUTIDA EM LAJE - FORNECIMENTO E INSTALAÇÃO</t>
  </si>
  <si>
    <t>CAIXA DE LIGAÇÃO/PASSAGEM EM PVC RÍGIDO PARA ELETRODUTO ROSCÁVEL, DIMENSÕES 4"X2", EMBUTIDA EM ALVENARIA - FORNECIMENTO E INSTALAÇÃO</t>
  </si>
  <si>
    <t>CAIXA DE LIGAÇÃO/PASSAGEM EM PVC RÍGIDO PARA ELETRODUTO ROSCÁVEL, DIMENSÕES 4"X4", EMBUTIDA EM ALVENARIA - FORNECIMENTO E INSTALAÇÃO</t>
  </si>
  <si>
    <t>CAIXA ESTANQUE AQUATIC 4x2"</t>
  </si>
  <si>
    <t>CAIXA METÁLICA DE LIGAÇÃO E PASSAGEM</t>
  </si>
  <si>
    <t>CAIXA DE INSPEÇÃO EM CONCRETO, TIPO "ZA" PASSEIO, PADRÃO CEMIG, DIMENSÃO (28X28)CM, ALTURA 40CM, COM TAMPA E ARO ARTICULADO EM FERRO FUNDIDO, INCLUSIVE ESCAVAÇÃO, APILOAMENTO, LASTRO DE BRITA, REATERRO E TRANSPORTE E RETIRADA DO MATERIAL ESCAVADO (EM CAÇAMBA)</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</si>
  <si>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</si>
  <si>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CAIXA DE INSPEÇÃO EM CONCRETO, TIPO "ZB" PASSEIO, PADRÃO CEMIG, DIMENSÃO (52X44)CM, ALTURA 70CM, COM TAMPA E ARO ARTICULADO EM FERRO FUNDIDO, INCLUSIVE ESCAVAÇÃO, APILOAMENTO, LASTRO DE BRITA, REATERRO E TRANSPORTE E RETIRADA DO MATERIAL ESCAVADO (EM CAÇAMBA)</t>
  </si>
  <si>
    <t>CAIXA DE INSPEÇÃO EM CONCRETO, TIPO "ZC" GARAGEM, PADRÃO CEMIG, DIMENSÃO (77X67)CM, ALTURA 90CM, COM TAMPA E ARO ARTICULADO EM FERRO FUNDIDO, INCLUSIVE ESCAVAÇÃO, APILOAMENTO, LASTRO DE BRITA, REATERRO E TRANSPORTE E RETIRADA DO MATERIAL ESCAVADO (EM CAÇAMBA)</t>
  </si>
  <si>
    <t>CAIXA DE INSPEÇÃO EM CONCRETO, TIPO "ZC" PASSEIO, PADRÃO CEMIG, DIMENSÃO (77X67)CM, ALTURA 90CM, COM TAMPA E ARO ARTICULADO EM FERRO FUNDIDO, INCLUSIVE ESCAVAÇÃO, APILOAMENTO, LASTRO DE BRITA, REATERRO E TRANSPORTE E RETIRADA DO MATERIAL ESCAVADO (EM CAÇAMBA)</t>
  </si>
  <si>
    <t>CAIXA DE PASSAGEM 15 x 15 CM EM CHAPA DE FERRO COM TAMPA CEGA</t>
  </si>
  <si>
    <t>CAIXA DE PASSAGEM EM ALVENARIA</t>
  </si>
  <si>
    <t>CAIXA DE PASSAGEM PARA TELEFONIA</t>
  </si>
  <si>
    <t>INTERRUPTOR, TOMADA E ACESSÓRIOS</t>
  </si>
  <si>
    <t>CAMPAINHA DE EMBUTIR EM CAIXA 2x4", DO TIPO CIGARRA, 127V</t>
  </si>
  <si>
    <t>CONJUNTO DE UM (1) INTERRUPTOR SIMPLES, CORRENTE 10A, TENSÃO 250V, (10A-250V) E UMA (1) TOMADA PADRÃO, TRÊS (3) POLOS, CORRENTE 10A, TENSÃO 250V, (2P+T/10A-250V), COM PLACA 4"X2" DE DOIS (2) POSTOS, INCLUSIVE FORNECIMENTO, INSTALAÇÃO, SUPORTE, MÓDULO E PLACA</t>
  </si>
  <si>
    <t>CONJUNTO DE UM (1) INTERRUPTOR SIMPLES, CORRENTE 10A, TENSÃO 250V, (10A-250V) E UMA (1) TOMADA PADRÃO, TRÊS (3) POLOS, CORRENTE 20A, TENSÃO 250V, (2P+T/20A-250V), COM PLACA 4"X2" DE DOIS (2) POSTOS, INCLUSIVE FORNECIMENTO, INSTALAÇÃO, SUPORTE, MÓDULO E PLACA</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</si>
  <si>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</si>
  <si>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</si>
  <si>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</si>
  <si>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MÓDULO TOMADA USB (CONECTOR USB TIPO A), CORRENTE 1A, TENSÃO 5V, (1A-5V), INCLUSIVE FORNECIMENTO E INSTALAÇÃO, EXCLUSIVE PLACA E SUPORTE</t>
  </si>
  <si>
    <t>MANGUEIRA PVC FLEXÍVEL CORRUGADO</t>
  </si>
  <si>
    <t>CONDULETE EM ALUMÍNIO</t>
  </si>
  <si>
    <t>CONDULETE DE ALUMÍNIO, TIPO "T" OU "TB", DIÂMETRO DE SAÍDA 3/4" (20MM), EXCLUSIVE INSTALAÇÃO, MÓDULO E PLACA (FORNECIMENTO)</t>
  </si>
  <si>
    <t>ELETRODUTO FLEXÍVEL</t>
  </si>
  <si>
    <t>ELETRODUTO RÍGIDO EM PVC</t>
  </si>
  <si>
    <t>ELETRODUTO RÍGIDO EM AÇO GALVANIZADO</t>
  </si>
  <si>
    <t>CAIXA DE DERIVAÇÃO TIPO "I" PARA PERFILADO EM CHAPA DE AÇO  COM TRATAMENTO PRÉ-ZINCADO, INCLUSIVE TAMPA E FIXAÇÃO</t>
  </si>
  <si>
    <t>CAIXA DE DERIVAÇÃO TIPO "L" PARA PERFILADO EM CHAPA DE AÇO  COM TRATAMENTO PRÉ-ZINCADO, INCLUSIVE TAMPA E FIXAÇÃO</t>
  </si>
  <si>
    <t>CAIXA DE DERIVAÇÃO TIPO "T" PARA PERFILADO EM CHAPA DE AÇO  COM TRATAMENTO PRÉ-ZINCADO, INCLUSIVE TAMPA E FIXAÇÃO</t>
  </si>
  <si>
    <t>FIXAÇÃO DE PERFILADO HORIZONTAL, INCLUSIVE SUPORTE, VERGALHÃO E ACESSÓRIOS, EXCLUSIVE PERFILADO</t>
  </si>
  <si>
    <t>FIXAÇÃO DE ELETROCALHA/LEITO HORIZONTAL COM LARGURA MAIOR QUE 200 MM E MENOR OU IGUAL A 400 MM EM LAJE, COM SUPORTE EM PERFILADO, INCLUSIVE PERFILADO, VERGALHÃO E ACESSÓRIOS, EXCLUSIVE ELETROCALHA/LEITO</t>
  </si>
  <si>
    <t>VERGALHÃO DE AÇO COM ROSCA TOTAL PARA PERFILADO, DIÂMETRO 1/4", INCLUSIVE FORNECIMENTO, FIXAÇÃO E INSTALAÇÃO</t>
  </si>
  <si>
    <t>LUMINÁRIA</t>
  </si>
  <si>
    <t>LÂMPADA E ACESSÓRIOS</t>
  </si>
  <si>
    <t>LÂMPADA TUBULAR FLUORESCENTE, BASE G13, POTÊNCIA 20W, FORNECIMENTO E INSTALAÇÃO, EXCLUSIVE REATOR E LUMINÁRIA</t>
  </si>
  <si>
    <t>DUTO CORRUGADO EM PEAD</t>
  </si>
  <si>
    <t>ENVELOPAMENTO DE DUTO E ELETRODUTO</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</si>
  <si>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</si>
  <si>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</si>
  <si>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</si>
  <si>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</si>
  <si>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</si>
  <si>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</si>
  <si>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</si>
  <si>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</si>
  <si>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</si>
  <si>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</si>
  <si>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</si>
  <si>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</si>
  <si>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</si>
  <si>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</si>
  <si>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</si>
  <si>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</si>
  <si>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</si>
  <si>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</si>
  <si>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</si>
  <si>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</si>
  <si>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ENTRADA DE ENERGIA AÉREA, TIPO C8, PADRÃO CEMIG, CARGA INSTALADA DE 66,1KVA ATÉ 75KVA, TRIFÁSICO, COM SAÍDA SUBTERRÂNEA, INCLUSIVE POSTE, CAIXA PARA MEDIDOR, DISJUNTOR, BARRAMENTO, ATERRAMENTO E ACESSÓRIOS</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</si>
  <si>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</si>
  <si>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</si>
  <si>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</si>
  <si>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</si>
  <si>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</si>
  <si>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</si>
  <si>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</si>
  <si>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</si>
  <si>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</si>
  <si>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</si>
  <si>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</si>
  <si>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</si>
  <si>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</si>
  <si>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</si>
  <si>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</si>
  <si>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</si>
  <si>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</si>
  <si>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</si>
  <si>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ISOLADOR ROLDANA EM PORCELANA, TENSÃO NOMINAL 1KV, EXCLUSIVE ARMAÇÃO SECUNDÁRIA, INCLUSIVE INSTALAÇÃO</t>
  </si>
  <si>
    <t>CANALETA EM PVC</t>
  </si>
  <si>
    <t>CAIXA DE MEDIÇÃO</t>
  </si>
  <si>
    <t>CAIXA PARA MEDIÇÃO, TIPO CM-10, DIMENSÕES CONFORME PADRÃO CEMIG, EXCLUSIVE DISJUNTOR, INCLUSIVE INSTALAÇÃO</t>
  </si>
  <si>
    <t>CAIXA PARA MEDIÇÃO, TIPO CM-14, COM VISOR DO LEITOR PARA VIA PÚBLICA (LVP), DIMENSÕES CONFORME PADRÃO CEMIG, EXCLUSIVE DISJUNTOR, INCLUSIVE INSTALAÇÃO</t>
  </si>
  <si>
    <t>CAIXA PARA MEDIÇÃO, TIPO CM-18, DIMENSÕES CONFORME PADRÃO CEMIG, EXCLUSIVE BARRAMENTO E DISJUNTOR, INCLUSIVE INSTALAÇÃO</t>
  </si>
  <si>
    <t>CAIXA PARA MEDIÇÃO, TIPO CM-18, DIMENSÕES CONFORME PADRÃO CEMIG, EXCLUSIVE DISJUNTOR, INCLUSIVE BARRAMENTO PARA DISJUNTOR DE 1000A ATÉ 1250A E INSTALAÇÃO</t>
  </si>
  <si>
    <t>CAIXA PARA MEDIÇÃO, TIPO CM-18, DIMENSÕES CONFORME PADRÃO CEMIG, EXCLUSIVE DISJUNTOR, INCLUSIVE BARRAMENTO PARA DISJUNTOR DE 450A ATÉ 630A E INSTALAÇÃO</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</si>
  <si>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</si>
  <si>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</si>
  <si>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</si>
  <si>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CAIXA PARA MEDIÇÃO, TIPO CM-2, DIMENSÕES CONFORME PADRÃO CEMIG, EXCLUSIVE DISJUNTOR, INCLUSIVE INSTALAÇÃO</t>
  </si>
  <si>
    <t>CAIXA PARA MEDIÇÃO, TIPO CM-3, COM VISOR DO LEITOR PARA VIA PÚBLICA (LVP), DIMENSÕES CONFORME PADRÃO CEMIG, EXCLUSIVE DISJUNTOR, INCLUSIVE INSTALAÇÃO</t>
  </si>
  <si>
    <t>CAIXA PARA MEDIÇÃO, TIPO CM-4, DIMENSÕES CONFORME PADRÃO CEMIG, EXCLUSIVE DISJUNTOR, INCLUSIVE INSTALAÇÃO</t>
  </si>
  <si>
    <t>ED-20649</t>
  </si>
  <si>
    <t>CAIXA PARA MEDIÇÃO, TIPO CM-9, DIMENSÕES CONFORME PADRÃO CEMIG, EXCLUSIVE DISJUNTOR, INCLUSIVE INSTALAÇÃO</t>
  </si>
  <si>
    <t>TERMINAL PARA ATERRAMENTO E CONEXÃO DE QUADRO/PAINEL ELÉTRICO, TIPO PARAFUSO FENDIDO DE APERTO, EM LATÃO ESTANHADO, DIÂMETRO DERIVAÇÃO 2,5MM2-25MM2, INCLUSIVE INSTALAÇÃO</t>
  </si>
  <si>
    <t>ILUMINAÇÃO PÚBLICA E EXTERNA</t>
  </si>
  <si>
    <t>RELÉ FOTOELÉTRICO, TENSÃO 120V COM CAPACIDADE DE CARGA 1200VA, INCLUSIVE BASE E INSTALAÇÃO</t>
  </si>
  <si>
    <t>SISTEMA DE NOBREAK</t>
  </si>
  <si>
    <t>INSTALAÇÕES DE REDE LÓGICA E TELEFONIA</t>
  </si>
  <si>
    <t>FIO E CABO PARA REDE LÓGICA</t>
  </si>
  <si>
    <t>FIO E CABO TELEFÔNICO</t>
  </si>
  <si>
    <t>TOMADA PARA REDE LÓGICA E TELEFONIA</t>
  </si>
  <si>
    <t>CERTIFICAÇÃO DE REDE LÓGICA</t>
  </si>
  <si>
    <t>RACK E  ACESSÓRIOS</t>
  </si>
  <si>
    <t>SISTEMAS DE CFTV</t>
  </si>
  <si>
    <t>FIO E CABO PARA CFTV</t>
  </si>
  <si>
    <t>INSTALAÇÕES DE SPDA</t>
  </si>
  <si>
    <t>HASTE PARA ATERRAMENTO</t>
  </si>
  <si>
    <t>CAIXA DE INSPEÇÃO</t>
  </si>
  <si>
    <t>CAIXA DE INSPEÇÃO EM PVC, DIÂMETRO DE 30CM, ALTURA DE 30CM, COM TAMPA EM FERRO FUNDIDO, EXCLUSIVE HASTE DE ATERRAMENTO, INCLUSIVE INSTALAÇÃO</t>
  </si>
  <si>
    <t>ATERRAMENTO</t>
  </si>
  <si>
    <t>ATERRAMENTO COM HASTES COPPERWELD, DIÂMETRO DE  5/8", COMPRIMENTO DE 240CM, EXCLUSIVE CABO E CAIXA PARA ATERRAMENTO, INCLUSIVE GRAMPO PARA HASTE E INSTALAÇÃO</t>
  </si>
  <si>
    <t>CAIXA PRÉ MOLDADA PARA ATERRAMENTO COM TAMPA DE CONCRETO 25 x 25 x 50 CM, INCLUSIVE ESCAVAÇÃO E BOTA FORA</t>
  </si>
  <si>
    <t>CAIXA DE EQUALIZAÇÃO</t>
  </si>
  <si>
    <t>PROTEÇÃO CONTRA SURTO</t>
  </si>
  <si>
    <t>VLC SLIM CLASSE 1 275V 12,5/60kA</t>
  </si>
  <si>
    <t>BARRA CHATA,CHAPA E FITA METÁLICA</t>
  </si>
  <si>
    <t>ED-24042</t>
  </si>
  <si>
    <t>FORNECIMENTO E INSTALAÇÃO DE FITA SUBTERRÂNEA PARA SINALIZAÇÃO DE REDES OU TUBULAÇÕES</t>
  </si>
  <si>
    <t>BARRA REDONDA DE AÇO GALVANIZADA À FOGO</t>
  </si>
  <si>
    <t>CABO DE ALUMÍNIO NÚ</t>
  </si>
  <si>
    <t>CABO DE COBRE NÚ</t>
  </si>
  <si>
    <t>CORDOALHA FLEXÍVEL</t>
  </si>
  <si>
    <t>SISTEMA DE PARA-RAIO</t>
  </si>
  <si>
    <t>TERMINAL E CONECTOR</t>
  </si>
  <si>
    <t>ABRAÇADEIRA</t>
  </si>
  <si>
    <t>SINALIZADOR</t>
  </si>
  <si>
    <t>TUBULAÇÃO PARA ESGOTO</t>
  </si>
  <si>
    <t>TUBULAÇÃO DE POLIPROPILENO (PPR)</t>
  </si>
  <si>
    <t>REGISTRO E VÁLVULA</t>
  </si>
  <si>
    <t>CAIXA SIFONADA E RALO EM PVC</t>
  </si>
  <si>
    <t>GRELHA E RALO METÁLICO</t>
  </si>
  <si>
    <t>TERMINAL DE VENTILAÇÃO</t>
  </si>
  <si>
    <t>CAIXA DE GORDURA</t>
  </si>
  <si>
    <t>CAIXA DE ALVENARIA PARA ESGOTO</t>
  </si>
  <si>
    <t>CAIXA DE ESGOTO DE INSPEÇÃO/PASSAGEM EM ALVENARIA (30X30X30CM), REVESTIMENTO EM ARGAMASSA COM ADITIVO IMPERMEABILIZANTE, COM TAMPA DE CONCRETO, INCLUSIVE ESCAVAÇÃO, REATERRO E TRANSPORTE E RETIRADA DO MATERIAL ESCAVADO (EM CAÇAMBA)</t>
  </si>
  <si>
    <t>CAIXA DE ESGOTO DE INSPEÇÃO/PASSAGEM EM ALVENARIA (30X30X40CM), REVESTIMENTO EM ARGAMASSA COM ADITIVO IMPERMEABILIZANTE, COM TAMPA DE CONCRETO, INCLUSIVE ESCAVAÇÃO, REATERRO E TRANSPORTE E RETIRADA DO MATERIAL ESCAVADO (EM CAÇAMBA)</t>
  </si>
  <si>
    <t>CAIXA DE ESGOTO DE INSPEÇÃO/PASSAGEM EM ALVENARIA (30X30X60CM), REVESTIMENTO EM ARGAMASSA COM ADITIVO IMPERMEABILIZANTE, COM TAMPA DE CONCRETO, INCLUSIVE ESCAVAÇÃO, REATERRO E TRANSPORTE E RETIRADA DO MATERIAL ESCAVADO (EM CAÇAMBA)</t>
  </si>
  <si>
    <t>CAIXA DE ESGOTO DE INSPEÇÃO/PASSAGEM EM ALVENARIA (40X40X100CM), REVESTIMENTO EM ARGAMASSA COM ADITIVO IMPERMEABILIZANTE, COM TAMPA DE CONCRETO, INCLUSIVE ESCAVAÇÃO, REATERRO E TRANSPORTE E RETIRADA DO MATERIAL ESCAVADO (EM CAÇAMBA)</t>
  </si>
  <si>
    <t>CAIXA DE ALVENARIA PARA DRENAGEM</t>
  </si>
  <si>
    <t>ED-9941</t>
  </si>
  <si>
    <t>RESERVATÓRIO DE ÁGUA ENTERRADO, CAPACIDADE DE 15M3, EM CONCRETO ARMADO COM CASAS DE BOMBAS, INCLUSIVE ALÇAPÃO, ESCAVAÇÃO, REATERRO E TRANSPORTE E RETIRADA DO MATERIAL ESCAVADO (EM CAÇAMBA), EXCLUSIVE TUBULAÇÕES, BOMBAS E QUADROS</t>
  </si>
  <si>
    <t>ELETROBOMBA DE RECALQUE</t>
  </si>
  <si>
    <t>TORNEIRA DE BOIA</t>
  </si>
  <si>
    <t>TORNEIRA DE BOIA, TIPO ROSCÁVEL 1/2", EXCLUSIVE ADAPTADOR SOLDÁVEL DE PVC COM FLANGES E ANEL PARA CAIXA DÁGUA</t>
  </si>
  <si>
    <t>ABERTURA DE POÇO</t>
  </si>
  <si>
    <t>FOSSA SÉPTICA</t>
  </si>
  <si>
    <t>CANALETA PRÉ-MOLDADA</t>
  </si>
  <si>
    <t>CANALETA SANITÁRIA, SEÇÃO 5X8CM, EM ARGAMASSA, TRAÇO 1:3 (CIMENTO E AREIA) COM ADITIVO IMPERMEABILIZANTE, EXCLUSIVE TAMPA, INCLUSIVE CORTE NO PISO, TRANSPORTE E RETIRADA DO MATERIAL DEMOLIDO (EM CAÇAMBA)</t>
  </si>
  <si>
    <t>CANALETA DE CONCRETO MOLDADA IN-LOCO</t>
  </si>
  <si>
    <t>CANALETA PARA DRENAGEM, EM CONCRETO COM FCK 15MPA, MOLDADA IN LOCO, SEÇÃO 30X20CM, FORMA EM CONTRA BARRANCO, COM TAMPA EM CONCRETO  PARA TRÂNSITO DE PEDESTRE, INCLUSIVE ESCAVAÇÃO, REATERRO COM TRANSPORTE E RETIRADA DO MATERIAL ESCAVADO (EM CAÇAMBA)</t>
  </si>
  <si>
    <t>TUBULAÇÃO PARA DRENAGEM</t>
  </si>
  <si>
    <t>TUBULAÇÃO PERFURADO EM PVC FLEXÍVEL CORRUGADO</t>
  </si>
  <si>
    <t>TUBULAÇÃO DE CONCRETO SIMPLES</t>
  </si>
  <si>
    <t>TUBO DE CONCRETO para dreno simples ou poroso, Ø 150 mm</t>
  </si>
  <si>
    <t>TUBO DE CONCRETO SIMPLES, CLASSE PS1, DIÂMETRO 300MM, INCLUSIVE FORNECIMENTO, ASSENTAMENTO E REJUNTAMENTO, EXCLUSIVE ESCAVAÇÃO</t>
  </si>
  <si>
    <t>TUBO DE CONCRETO SIMPLES, CLASSE PS1, DIÂMETRO 400MM, INCLUSIVE FORNECIMENTO, ASSENTAMENTO E REJUNTAMENTO, EXCLUSIVE ESCAVAÇÃO</t>
  </si>
  <si>
    <t>TUBO DE CONCRETO SIMPLES, CLASSE PS1, DIÂMETRO 500MM, INCLUSIVE FORNECIMENTO, ASSENTAMENTO E REJUNTAMENTO, EXCLUSIVE ESCAVAÇÃO</t>
  </si>
  <si>
    <t>TUBO DE CONCRETO SIMPLES, CLASSE PS1, DIÂMETRO 600MM, INCLUSIVE FORNECIMENTO, ASSENTAMENTO E REJUNTAMENTO, EXCLUSIVE ESCAVAÇÃO</t>
  </si>
  <si>
    <t>TUBULAÇÃO DE CONCRETO ARMADO</t>
  </si>
  <si>
    <t>TUBO DE CONCRETO ARMADO, CLASSE PA1, DIÂMETRO 1000MM, INCLUSIVE FORNECIMENTO, ASSENTAMENTO E REJUNTAMENTO, EXCLUSIVE ESCAVAÇÃO</t>
  </si>
  <si>
    <t>TUBO DE CONCRETO ARMADO, CLASSE PA1, DIÂMETRO 1200MM, INCLUSIVE FORNECIMENTO, ASSENTAMENTO E REJUNTAMENTO, EXCLUSIVE ESCAVAÇÃO</t>
  </si>
  <si>
    <t>TUBO DE CONCRETO ARMADO, CLASSE PA1, DIÂMETRO 1500MM, INCLUSIVE FORNECIMENTO, ASSENTAMENTO E REJUNTAMENTO, EXCLUSIVE ESCAVAÇÃO</t>
  </si>
  <si>
    <t xml:space="preserve">TUBO DE CONCRETO ARMADO, CLASSE PA1, DIÂMETRO 400MM, INCLUSIVE FORNECIMENTO, ASSENTAMENTO E REJUNTAMENTO, EXCLUSIVE ESCAVAÇÃO
</t>
  </si>
  <si>
    <t>TUBO DE CONCRETO ARMADO, CLASSE PA1, DIÂMETRO 500MM, INCLUSIVE FORNECIMENTO, ASSENTAMENTO E REJUNTAMENTO, EXCLUSIVE ESCAVAÇÃO</t>
  </si>
  <si>
    <t>TUBO DE CONCRETO ARMADO, CLASSE PA1, DIÂMETRO 600MM, INCLUSIVE FORNECIMENTO, ASSENTAMENTO E REJUNTAMENTO, EXCLUSIVE ESCAVAÇÃO</t>
  </si>
  <si>
    <t>TUBO DE CONCRETO ARMADO, CLASSE PA1, DIÂMETRO 800MM, INCLUSIVE FORNECIMENTO, ASSENTAMENTO E REJUNTAMENTO, EXCLUSIVE ESCAVAÇÃO</t>
  </si>
  <si>
    <t>GALERIA CELULAR</t>
  </si>
  <si>
    <t xml:space="preserve">CHAMINÉ DE POÇO DE VISITA </t>
  </si>
  <si>
    <t>POÇO DE VISITA PARA REDE TUBULAR</t>
  </si>
  <si>
    <t>TAMPÃO PARA POÇO DE VISITA</t>
  </si>
  <si>
    <t>BOCA DE LOBO</t>
  </si>
  <si>
    <t xml:space="preserve">CAIXA DE CAPTAÇÃO E DRENAGEM </t>
  </si>
  <si>
    <t>CAIXA DE AREIA</t>
  </si>
  <si>
    <t xml:space="preserve">DESCIDA D´ÁGUA TIPO CALHA </t>
  </si>
  <si>
    <t xml:space="preserve">DESCIDA D´ÁGUA TIPO DEGRAU </t>
  </si>
  <si>
    <t>VALA DE INFILTRAÇÃO</t>
  </si>
  <si>
    <t>SARJETA</t>
  </si>
  <si>
    <t>SARJETA DE CONCRETO URBANO (SCU), TIPO 1, COM FCK 15 MPA, LARGURA DE 50CM COM INCLINAÇÃO DE 3%, ESP. 7CM, PADRÃO DER-MG, EXCLUSIVE MEIO-FIO, INCLUSIVE ESCAVAÇÃO, APILAOMENTO E TRANSPORTE COM RETIRADA DO MATERIAL ESCAVADO (EM CAÇAMBA)</t>
  </si>
  <si>
    <t>SARJETA DE CONCRETO URBANO (SCU), TIPO 2, COM FCK 15 MPA, LARGURA DE 50CM COM INCLINAÇÃO DE 15%, ESP. 7CM, PADRÃO DER-MG, EXCLUSIVE MEIO-FIO, INCLUSIVE ESCAVAÇÃO, APILAOMENTO E TRANSPORTE COM RETIRADA DO MATERIAL ESCAVADO (EM CAÇAMBA)</t>
  </si>
  <si>
    <t>SARJETA DE CONCRETO URBANO (SCU), TIPO 3, COM FCK 15 MPA, LARGURA DE 50CM COM INCLINAÇÃO DE 25%, ESP. 7CM, PADRÃO DER-MG, EXCLUSIVE MEIO-FIO, INCLUSIVE ESCAVAÇÃO, APILAOMENTO E TRANSPORTE COM RETIRADA DO MATERIAL ESCAVADO (EM CAÇAMBA)</t>
  </si>
  <si>
    <t>PREVENÇÃO E COMBATE A INCÊNDIO</t>
  </si>
  <si>
    <t>ELETROBOMBA E ACESSÓRIOS</t>
  </si>
  <si>
    <t>CILINDRO DE PRESSÃO OU MOLA PNEUMÁTICA DE DIÂMETRO 150mm, COMPRIMENTO DE 1,20m COM GARRAS PARA FIXAÇÃO NA PAREDE</t>
  </si>
  <si>
    <t>ABRIGO, HIDRANTE, MANGUEIRA E EXTINTOR</t>
  </si>
  <si>
    <t>ED-22698</t>
  </si>
  <si>
    <t>ABRIGO EM CHAPA DE AÇO CARBONO DE SOBREPOR, PINTADO DE VERMELHO NAS DIMENSÕES (75X30X25)CM COM UMA PORTA COM VIDRO TRANSPARENTE COM A INSCRIÇÃO "INCÊNDIO", PARA EXTINTOR, FORNECIMENTO E INSTALAÇÃO, EXCLUSIVE EXTINTOR</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</si>
  <si>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</si>
  <si>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</si>
  <si>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</si>
  <si>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</si>
  <si>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</si>
  <si>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ADAPTADOR EM LATÃO PARA INSTALAÇÃO PREDIAL DE COMBATE A INCÊNDIO ENGATE RÁPIDO 1.1/2" X ROSCA INTERNA 5 FIOS 2.1/2", FORNECIMENTO E INSTALAÇÃO</t>
  </si>
  <si>
    <t>CHAVE PARA CONEXÕES DE ENGATE RÁPIDO TIPO STORZ, 63X38MM</t>
  </si>
  <si>
    <t>ESGUICHO TIPO AGULHETA COM JUNTA DE UNIÃO ENGATE RÁPIDO DN 38MM, FORNECIMENTO E INSTALAÇÃO</t>
  </si>
  <si>
    <t>MANGUEIRA DE FIBRA SINTÉTICA E BORRACHA PARA INCÊNDIO TIPO 1, DN 38MM, COMPRIMENTO 15M, FORNECIMENTO E INSTALAÇÃO</t>
  </si>
  <si>
    <t>ED-22707</t>
  </si>
  <si>
    <t>MANGUEIRA DE FIBRA SINTÉTICA E BORRACHA PARA INCÊNDIO TIPO 2, DN 38MM, COMPRIMENTO 15M, FORNECIMENTO E INSTALAÇÃO</t>
  </si>
  <si>
    <t>REGISTRO GLOBO</t>
  </si>
  <si>
    <t>LUMINÁRIA DE EMERGÊNCIA</t>
  </si>
  <si>
    <t>PLACA DE SINALIZAÇÃO</t>
  </si>
  <si>
    <t>SISTEMA DE DETECÇÃO E ALARME DE INCÊNDIO (SDAI)</t>
  </si>
  <si>
    <t>INSTALAÇÕES DE GASES</t>
  </si>
  <si>
    <t>TUBULAÇÃO DE AÇO CARBONO</t>
  </si>
  <si>
    <t>REGISTRO</t>
  </si>
  <si>
    <t>VÁLVULA DE ESFERA TRIPARTIDA COM ROSCA NPT, CLASSE 300lbs - 1/2"</t>
  </si>
  <si>
    <t>VÁLVULA DE ESFERA TRIPARTIDA COM ROSCA NPT, CLASSE 300lbs - 3/4"</t>
  </si>
  <si>
    <t>VÁLVULA DA ALÍVIO</t>
  </si>
  <si>
    <t>VÁLVULA DE ESFERA</t>
  </si>
  <si>
    <t>VÁLVULA DE RETENÇÃO</t>
  </si>
  <si>
    <t>VÁLVULA SOLENÓIDE</t>
  </si>
  <si>
    <t>MANÔMETRO E PRESSOSTATO</t>
  </si>
  <si>
    <t>MANÔMETRO DE PRESSÃO PARA AR COMPRIMIDO 15 A 600 mBAR, COM ROSCA, 1/2 NPT</t>
  </si>
  <si>
    <t>MANÔMETRO DE PRESSÃO PARA AR COMPRIMIDO 15 A 600 mBAR, COM ROSCA, 1/4 NPT</t>
  </si>
  <si>
    <t>COMPRESSOR</t>
  </si>
  <si>
    <t>CILINDRO</t>
  </si>
  <si>
    <t>CENTRAL DE GÁS</t>
  </si>
  <si>
    <t>ACESSÓRIOS E COMPLEMENTOS PARA GÁS</t>
  </si>
  <si>
    <t>VIDROS E ESPELHOS</t>
  </si>
  <si>
    <t>ESPELHO</t>
  </si>
  <si>
    <t>VIDRO ARAMADO</t>
  </si>
  <si>
    <t>VIDRO LISOS TRANSPARENTES</t>
  </si>
  <si>
    <t>VIDRO FANTASIA</t>
  </si>
  <si>
    <t>VIDRO TEMPERADOS</t>
  </si>
  <si>
    <t>PLACAS E SINALIZAÇÕES VISUAIS</t>
  </si>
  <si>
    <t>PLACA DE INAUGURAÇÃO</t>
  </si>
  <si>
    <t>PLACA EM ALUMÍNIO</t>
  </si>
  <si>
    <t>PLACA EM AÇO ESCOVADO</t>
  </si>
  <si>
    <t>PONTOS DE INSTALAÇÕES</t>
  </si>
  <si>
    <t>PONTO DE ESGOTO</t>
  </si>
  <si>
    <t>PONTO DE ÁGUA FRIA</t>
  </si>
  <si>
    <t>PONTO DE EMBUTIR PARA ÁGUA FRIA EM TUBO DE PVC RÍGIDO SOLDÁVEL, DN 20MM (1/2"), EMBUTIDO NA ALVENARIA COM DISTÂNCIA DE ATÉ CINCO (5) METROS DA TOMADA DE ÁGUA, INCLUSIVE CONEXÕES E FIXAÇÃO DO TUBO COM ENCHIMENTO DO RASGO NA ALVENARIA/CONCRETO COM ARGAMASSA</t>
  </si>
  <si>
    <t>PONTO DE TOMADA/INTERRUPTOR/LUZ</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</si>
  <si>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</si>
  <si>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PONTO DE REDE (LÓGICA/SOM/CFT)</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</si>
  <si>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</si>
  <si>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</si>
  <si>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PONTO DE TELEFONIA</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</si>
  <si>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</si>
  <si>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PONTO DE GÁS (GLP)</t>
  </si>
  <si>
    <t>SERVIÇOS DE PAISAGISMO</t>
  </si>
  <si>
    <t>PLANTIO DE GRAMA</t>
  </si>
  <si>
    <t>PLANTIO E PREPARO DE COVA PARA ÁRVORE</t>
  </si>
  <si>
    <t>FORNECIMENTO DE MUDA</t>
  </si>
  <si>
    <t>CERCA EM FERRO</t>
  </si>
  <si>
    <t>SERVIÇOS COMPLEMENTARES</t>
  </si>
  <si>
    <t>RASGO E ENCHIMENTO EM PAREDE</t>
  </si>
  <si>
    <t>RASGO EM ALVENARIA PARA PASSAGEM DE ELETRODUTO/TUBULAÇÃO, DIÂMETROS DE 65MM A 100MM (2.1/2" A 4"), EXCLUSIVE ENCHIMENTO</t>
  </si>
  <si>
    <t>JUNTA DE DILATAÇÃO E TRINCA</t>
  </si>
  <si>
    <t>COSTURA DE TRINCA COM GRAMPO, BARRA DE AÇO CA-60 Ø4,2MM, COMPRIMENTO TOTAL 40CM, ESPAÇAMENTO DE 10CM, INCLUSIVE CORTE, DOBRA E ARGAMASSA, TRAÇO 1:4 (CIMENTO E AREIA), PREPARO MECÂNICO</t>
  </si>
  <si>
    <t>COSTURA DE TRINCA COM GRAMPO, BARRA DE AÇO CA-60 Ø4,2MM, COMPRIMENTO TOTAL 40CM, ESPAÇAMENTO DE 30CM, INCLUSIVE CORTE, DOBRA E ARGAMASSA, TRAÇO 1:4 (CIMENTO E AREIA), PREPARO MECÂNICO</t>
  </si>
  <si>
    <t>ENTELAMENTO CORRETIVO DE SUPERFÍCIE COM TRINCA POR RETRAÇÃO OU DILATAÇÃO, REVESTIDA COM ARGAMASSA DE CAL HIDRATADA, TRAÇO 1:3 (CAL E AREIA), PREPARO MANUAL, INCLUSIVE TELA DE POLIÉSTER ADESIVA COM REFORÇO CENTRAL, LARGURA DE 15CM</t>
  </si>
  <si>
    <t>ENTELAMENTO PREVENTIVO DE SUPERFÍCIE SUJEITA A TRINCA, INCLUSIVE TELA DE POLIÉSTER ADESIVA SEM REFORÇO, LARGURA DE 25CM, EXCLUSIVE REVESTIMENTO DE ACABAMENTO</t>
  </si>
  <si>
    <t>TELA SOLDADA PARA LIGAÇÃO E PREVENÇÃO DE TRINCA EM ALVENARIA/ESTRUTURA, DIMENSÕES (50X10,5)CM, INCLUSIVE PINOS DE FIXAÇÃO, EXCLUSIVE REBOCO</t>
  </si>
  <si>
    <t>TELA SOLDADA PARA LIGAÇÃO E PREVENÇÃO DE TRINCA EM ALVENARIA/ESTRUTURA, DIMENSÕES (50X12)CM, INCLUSIVE PINOS DE FIXAÇÃO, EXCLUSIVE REBOCO</t>
  </si>
  <si>
    <t>TELA SOLDADA PARA LIGAÇÃO E PREVENÇÃO DE TRINCA EM ALVENARIA/ESTRUTURA, DIMENSÕES (50X6)CM, INCLUSIVE PINOS DE FIXAÇÃO, EXCLUSIVE REBOCO</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</si>
  <si>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</si>
  <si>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</si>
  <si>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</si>
  <si>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ENSAIO DE SOLO E AGREGADO</t>
  </si>
  <si>
    <t>ENSAIO DE CONCRETO E AÇO</t>
  </si>
  <si>
    <t>URBANIZAÇÃO E OBRAS COMPLEMENTARES</t>
  </si>
  <si>
    <t>RAMPA DE ACESSO</t>
  </si>
  <si>
    <t>ED-9837</t>
  </si>
  <si>
    <t xml:space="preserve">APLICAÇÃO E REGULARIZAÇÃO DE COLCHÃO DE AREIA </t>
  </si>
  <si>
    <t>EXECUÇÃO DE PAVIMENTO INTERTRAVADO ECOLÓGICO, ESPESSURA 6CM, FCK 35MPA, INCLUINDO FORNECIMENTO E TRANSPORTE DE TODOS OS MATERIAIS E COLCHÃO DE ASSENTAMENTO COM ESPESSURA 6CM</t>
  </si>
  <si>
    <t>MURO DIVISÓRIO</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</si>
  <si>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</si>
  <si>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</si>
  <si>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MURO DIVISÓRIO TIJOLO FURADO E = 10 CM, REBOCADO E PINTADO A LATEX H = 1,80 M, INCLUSIVE SAPATA DE CONCRETO ARMADO FCK = 15 MPA, 50 x 55 CM</t>
  </si>
  <si>
    <t>MURO DIVISÓRIO TIJOLO FURADO E = 10 CM, REBOCADO E PINTADO A LATEX H = 2,20 A 2,50 M, INCLUSIVE SAPATA DE CONCRETO ARMADO FCK = 15 MPA, 50 x 55 CM</t>
  </si>
  <si>
    <t>MURO DIVISÓRIO TIJOLO FURADO E = 10 CM, REBOCADO E PINTADO A LATEX H = 2,20 M, INCLUSIVE SAPATA DE CONCRETO ARMADO FCK = 15 MPA, 50 x 55 CM</t>
  </si>
  <si>
    <t>CONCERTINA</t>
  </si>
  <si>
    <t>DEFENSA</t>
  </si>
  <si>
    <t>MEIO-FIO</t>
  </si>
  <si>
    <t>GUIA DE MEIO-FIO, EM CONCRETO COM FCK 20MPA, PRÉ-MOLDADA, MFC-01 PADRÃO DER-MG, DIMENSÕES (12X16,7X35)CM, EXCLUSIVE SARJETA, INCLUSIVE ESCAVAÇÃO, APILOAMENTO E TRANSPORTE COM RETIRADA DO MATERIAL ESCAVADO (EM CAÇAMBA)</t>
  </si>
  <si>
    <t>GUIA DE MEIO-FIO, EM CONCRETO COM FCK 20MPA, PRÉ-MOLDADA, MFC-03 PADRÃO DER-MG, DIMENSÕES (12X18X45)CM, EXCLUSIVE SARJETA, INCLUSIVE ESCAVAÇÃO, APILOAMENTO E TRANSPORTE COM RETIRADA DO MATERIAL ESCAVADO (EM CAÇAMBA)</t>
  </si>
  <si>
    <t>CORDÃO DE CONCRETO</t>
  </si>
  <si>
    <t>CERCA DE MOURÃO</t>
  </si>
  <si>
    <t>BANCO E MESA EM CONCRETO</t>
  </si>
  <si>
    <t>EQUIPAMENTO ESPORTIVO</t>
  </si>
  <si>
    <t>FORNECIMENTO E INSTALAÇÃO DE BALANÇO (REMA-REMA) METÁLICO COM SEIS LUGARES PARA PARQUE INFANTIL, FIXADO COM CONCRETO NÃO ESTRUTURAL, PREPARADO EM OBRA COM BETONEIRA, COM FCK 15 MPA , INCLUSIVE ESCAVAÇÃO E TRANSPORTE COM RETIRADA DO MATERIAL ESCAVADO (EM CAÇAMBA)</t>
  </si>
  <si>
    <t>FORNECIMENTO E INSTALAÇÃO DE ESCORREGADOR MÉDIO METÁLICO PARA PARQUE INFANTIL, FIXADO COM CONCRETO NÃO ESTRUTURAL, PREPARADO EM OBRA COM BETONEIRA, COM FCK 15 MPA , INCLUSIVE ESCAVAÇÃO E TRANSPORTE COM RETIRADA DO MATERIAL ESCAVADO (EM CAÇAMBA)</t>
  </si>
  <si>
    <t>LIMPEZA DE OBRA</t>
  </si>
  <si>
    <t>LIMPEZA GERAL</t>
  </si>
  <si>
    <t>OBRAS VIÁRIAS</t>
  </si>
  <si>
    <t>ESTABILIZAÇÃO DE SOLO</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</si>
  <si>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</si>
  <si>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</si>
  <si>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</si>
  <si>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</si>
  <si>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EXECUÇÃO DE PAVIMENTO INTERTRAVADO, ESPESSURA 10CM, FCK 40MPA, INCLUINDO FORNECIMENTO E TRANSPORTE DE TODOS OS MATERIAIS E COLCHÃO DE ASSENTAMENTO COM ESPESSURA 6CM</t>
  </si>
  <si>
    <t>EXECUÇÃO DE PAVIMENTO INTERTRAVADO, ESPESSURA 6CM, FCK 35MPA, INCLUINDO FORNECIMENTO E TRANSPORTE DE TODOS OS MATERIAIS E COLCHÃO DE ASSENTAMENTO COM ESPESSURA 6CM</t>
  </si>
  <si>
    <t>EXECUÇÃO DE PAVIMENTO INTERTRAVADO, ESPESSURA 8CM, FCK 35MPA, INCLUINDO FORNECIMENTO E TRANSPORTE DE TODOS OS MATERIAIS E COLCHÃO DE ASSENTAMENTO COM ESPESSURA 6CM</t>
  </si>
  <si>
    <t>ED-24056</t>
  </si>
  <si>
    <t>REMOÇÃO DE PAVIMENTO EM BLOCO DE CONCRETO INTERTRAVADO OU SEXTAVADO, COM REAPROVEITAMENTO DOS BLOCOS INCLUSIVE AFASTAMENTO</t>
  </si>
  <si>
    <t>PAVIMENTAÇÃO</t>
  </si>
  <si>
    <t>EXECUÇÃO DE PAVIMENTO INTERTRAVADO EM BLOCO SEXTAVADO, ESPESSURA 8CM, FCK 35MPA, INCLUINDO FORNECIMENTO E TRANSPORTE DE TODOS OS MATERIAIS E COLCHÃO DE ASSENTAMENTO COM ESPESSURA 6CM</t>
  </si>
  <si>
    <t>REMOÇÃO E REASSENTAMENTO DE CALÇAMENTO EM BLOCO DE CONCRETO INTERTRAVADO OU SEXTAVADO, COM REAPROVEITAMENTO DOS BLOCOS</t>
  </si>
  <si>
    <t>ENSECADEIRA</t>
  </si>
  <si>
    <t>PONTE E TRAVESSIA</t>
  </si>
  <si>
    <t>TxKM</t>
  </si>
  <si>
    <t>TRANSPORTES</t>
  </si>
  <si>
    <t>CARGA E DESCARGA DE MATERIAL</t>
  </si>
  <si>
    <t>TRANSPORTE DE MATERIAL</t>
  </si>
  <si>
    <t>M3xKM</t>
  </si>
  <si>
    <t>PROJETO PADRÃO ESCOLAR</t>
  </si>
  <si>
    <t>ALAMBRADO E MURO</t>
  </si>
  <si>
    <t>ESQUADRIA</t>
  </si>
  <si>
    <t>ALÇAPÃO - EMPENA (60 cm x 100 cm) ESTRUTURA EM CHAPA METÁLICA, ASSENTADA. CONFORME PROJETO AMPLIAÇÃO ESQUADRIAS PADRÃO 5/2000</t>
  </si>
  <si>
    <t>ALÇAPÃO (85,50 cm x 65,70 cm) ESTRUTURA EM CHAPA METÁLICA, ASSENTADA. CONFORME PROJETO AMPLIAÇÃO ESQUADRIAS PADRÃO 5/2000</t>
  </si>
  <si>
    <t>COMPENSADO PINTADO PARA FECHAMENTO BALCÃO SECRETARIA, INCLUSO CANTONEIRAS PARA FIXAÇÃO NA ALVENARIA E TAMPO. CONFORME DETALHE 33-D AGOSTO 2001 PROJETO PADRÃO DER-MG</t>
  </si>
  <si>
    <t>JC1 - (340 x 145 CM) BASCULANTE DE FERRO ASSENTADA COM PARAFUSOS E BUCHA, CONFORME DETALHE E ESPECIFICAÇÕES</t>
  </si>
  <si>
    <t>JC1 - (345 x 145 CM) BASCULANTE DE FERRO ASSENTADA COM PARAFUSOS E BUCHA, CONFORME DETALHE E ESPECIFICAÇÕES</t>
  </si>
  <si>
    <t>JT - (150 X 75 CM) PAINEL FIXO EM TELA METÁLICA FIO 12 #5mm</t>
  </si>
  <si>
    <t>JT - (150 X 80 CM) PAINEL FIXO EM TELA METÁLICA FIO 12 #5mm</t>
  </si>
  <si>
    <t>J6 - (140 cm x 140 cm) GRADE FIXA DE FERRO ASSENTADA COM PARAFUSOS E BUCHA, CONFORME DETALHE E ESPECIFICAÇÕES</t>
  </si>
  <si>
    <t>J9 - (140 cm x 175 cm) DE ABRIR, DUAS PORTAS, EM CHAPA METÁLICA DE FERRO ASSENTADA COM PARAFUSOS E BUCHA, CONFORME DETALHE E ESPECIFICAÇÕES</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</si>
  <si>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</si>
  <si>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PV - (165 x 90 CM) PORTA COMPLETA, 2 FOLHAS, ESTRUTURA EM CHAPA, MARCO EM CHAPA DOBRADA, ASSENTADA , CONFORME DETALHES E ESPECIFICAÇÕES</t>
  </si>
  <si>
    <t>P8 (83 cm x 60 cm) PORTINHOLA EM COMPENSADO PINTADO COM TRINCO, CONFORME DETALHE 33-D AGOSTO 2001 PROJETO PADRÃO DER-MG</t>
  </si>
  <si>
    <t>ELEMENTO PRÉ-MOLDADO</t>
  </si>
  <si>
    <t>ARMÁRIO SOB BANCADA LABORATÓRIO (0,52x0,71x7,05)+(0,52x0,71x3,05) EM ESTRUTURA DE MADEIRA E PORTAS EM COMPENSADO 20 MM, REVESTIDO EM LAMINADO MELAMÍNICO NAS DUAS FACES, CONFORME DETALHES PROJETO PADRÃO DER-MG</t>
  </si>
  <si>
    <t>CINTA DE CONCRETO ARMADO APARENTE (17x10CM), 20MPA, EM GUARDA-CORPO E PEITORIL, NAS CIRCULAÇÕES, INCLUSIVE FORMA E ARMAÇÃO</t>
  </si>
  <si>
    <t>CINTA DE CONCRETO ARMADO (10 x 10 CM) 20 MPa, EM GUARDA- CORPO, INCLUSIVE FORMA E AÇO, NAS CIRCULAÇÕES</t>
  </si>
  <si>
    <t>ESCADA DE CONCRETO 20 MPa, APARENTE, ESPELHO = 16,3 CM, ARMAÇÃO, FORMA PLASTIFICADA, ESCORAMENTO E DESFORMA</t>
  </si>
  <si>
    <t>LAJE MACIÇA 15 CM DE CONCRETO 13,5 MPa COM ADITIVO IMPERMEABILIZANTE, ARMAÇÃO, FORMA , DESFORMA ( FUNDO CAIXA DÁGUA E COBERTURA)</t>
  </si>
  <si>
    <t>LAJE 10 CM MACIÇA DE CONCRETO 20 MPa, COM ARMAÇÃO, FORMA RESINADA, ESCORAMENTO E DESFORMA</t>
  </si>
  <si>
    <t>LAJE 8 CM MACIÇA DE CONCRETO 20MPa, COM ARMAÇÃO, FORMA RESINADA. ESCORAMENTO E DESFORMA</t>
  </si>
  <si>
    <t>PAREDE 15 CM CONCRETO 20 MPa COM ADITIVO IMPERMEABILIZANTE, ARMAÇÃO, FORMA, DESFORMA (PAREDE DA CAIXA DÁGUA)</t>
  </si>
  <si>
    <t>PILAR EM CONCRETO APARENTE 20 MPa, INCLUSIVE ARMAÇÃO, FORMA PLASTIFICADA E DESFORMA</t>
  </si>
  <si>
    <t>PILARETE DE CONCRETO 17 X 20 CM CONCRETO 20 Mpa, APARENTE NA FACE EXTERNA , INCLUSIVE FORMA E AÇO, EM GUARDA - CORPO NAS CIRCULAÇÕES</t>
  </si>
  <si>
    <t>VIGA DE 0,21 A 0,35 M DE LARGURA EM CONCRETO 20MPa, APARENTE, ARMAÇÃO, FORMA PLASTIFICADA, ESCORAMENTO E DESFORMA</t>
  </si>
  <si>
    <t>POÇO ABSORVENTE DE D = 150 CM x 3 M, REVESTIDO EM ALVENARIA DE TIJOLO REQUEIMADO, FUNDO DE AREIA E BRITA E TAMPA EM LAJE ESP. = 8 CM, INCLUSIVE BOTA FORA DE MATERIAL ESCAVADO</t>
  </si>
  <si>
    <t>LAVATÓRIO E BANCADA</t>
  </si>
  <si>
    <t>BEBEDOURO</t>
  </si>
  <si>
    <t>MOBILIÁRIO</t>
  </si>
  <si>
    <t>AC-ARMÁRIO (71 x 52 x 350 cm) EM MADEIRA MACIÇA, COM PORTAS E PUXADORES, SOB BANCADA DO LABORATORIO COM PRATELEIRA, REVESTIDO EM LAMINADO MELAMÍNICO</t>
  </si>
  <si>
    <t>QUADRO ESCOLAR</t>
  </si>
  <si>
    <t>QUADRO PARA PINCEL ATÔMICO, EM CHAPA RESINADA (310 x 131 cm), COMPLETO</t>
  </si>
  <si>
    <t>RÉGUA E BARRAMENTO DE MADEIRA</t>
  </si>
  <si>
    <t>PROJETO PADRÃO PENITENCIÁRIA</t>
  </si>
  <si>
    <t>JANELA BASCULANTE METÁLICA EM QUADRO CANTONEIRA 3/4"x 3/4" x 1/8" COM TELA MOSQUITEIRO - PADRÃO SEDS</t>
  </si>
  <si>
    <t>JANELA EM GRADE DE FERRO EM BARRAS TRANSVERSAIS DE FERRO CHATO SAE 1045 2" x 5/16" - PADRÃO SEDS</t>
  </si>
  <si>
    <t>PORTA DE ABRIR EM BARRAS TRANSVERSAIS DE FERRO CHATO SAE 1045 2" x 5/16" REVESTIDA EM CHAPA 14 SAE 1020 - PADRÃO SEDS</t>
  </si>
  <si>
    <t>LOUÇA SANITÁRIA</t>
  </si>
  <si>
    <t>307 - AUX-001  - COMPOSIÇÕES AUXILIARES</t>
  </si>
  <si>
    <t>LIXAMENTO DE SUPERFÍCIE DE CONCRETO manual para preparação e conservação</t>
  </si>
  <si>
    <t>PINGADEIRA COM DIMENSÃO (20X5)CM, MOLDADO "IN-LOCO", EM CONCRETO NÃO ESTRUTURAL, PREPARADO EM OBRA COM BETONEIRA, COM FCK 15MPA, INCLUSIVE LANÇAMENTO, ADENSAMENTO, ACABAMENTO E ARMAÇÃO</t>
  </si>
  <si>
    <t>MÃO DE OBRA COM ENCARGOS COMPLEMENTARES</t>
  </si>
  <si>
    <t>OFICIAL E AJUDANTE</t>
  </si>
  <si>
    <t>hora</t>
  </si>
  <si>
    <t>ED-21774</t>
  </si>
  <si>
    <t>ED-21779</t>
  </si>
  <si>
    <t>APONTADOR OU APROPRIADOR DE MAO DE OBRA COM ENCARGOS COMPLEMENTARES</t>
  </si>
  <si>
    <t>ED-21775</t>
  </si>
  <si>
    <t>ED-21776</t>
  </si>
  <si>
    <t>ED-21769</t>
  </si>
  <si>
    <t>ENGENHEIRO CIVIL DE OBRA JÚNIOR COM ENCARGOS COMPLEMENTARES</t>
  </si>
  <si>
    <t>ED-21770</t>
  </si>
  <si>
    <t>ED-21771</t>
  </si>
  <si>
    <t>ENGENHEIRO CIVIL DE OBRA SÊNIOR COM ENCARGOS COMPLEMENTARES</t>
  </si>
  <si>
    <t>ED-21772</t>
  </si>
  <si>
    <t>ENGENHEIRO ELETRICISTA/MECÂNICO COM ENCARGOS COMPLEMENTARES</t>
  </si>
  <si>
    <t>ED-21773</t>
  </si>
  <si>
    <t>ED-21778</t>
  </si>
  <si>
    <t>ED-21777</t>
  </si>
  <si>
    <t>ED-21780</t>
  </si>
  <si>
    <t>RO-43333</t>
  </si>
  <si>
    <t>RO-40108</t>
  </si>
  <si>
    <t>RO-43419</t>
  </si>
  <si>
    <t>RO-42488</t>
  </si>
  <si>
    <t>RO-43420</t>
  </si>
  <si>
    <t>RO-40114</t>
  </si>
  <si>
    <t>RO-40118</t>
  </si>
  <si>
    <t>RO-40120</t>
  </si>
  <si>
    <t>RO-40121</t>
  </si>
  <si>
    <t>RO-40122</t>
  </si>
  <si>
    <t>RO-40123</t>
  </si>
  <si>
    <t>RO-40124</t>
  </si>
  <si>
    <t>RO-40125</t>
  </si>
  <si>
    <t>RO-40128</t>
  </si>
  <si>
    <t>RO-43144</t>
  </si>
  <si>
    <t>RO-40129</t>
  </si>
  <si>
    <t>RO-40130</t>
  </si>
  <si>
    <t>RO-40131</t>
  </si>
  <si>
    <t>RO-40134</t>
  </si>
  <si>
    <t>RO-40135</t>
  </si>
  <si>
    <t>RO-40137</t>
  </si>
  <si>
    <t>RO-40138</t>
  </si>
  <si>
    <t>RO-40140</t>
  </si>
  <si>
    <t>RO-40143</t>
  </si>
  <si>
    <t>RO-40144</t>
  </si>
  <si>
    <t>RO-40148</t>
  </si>
  <si>
    <t>RO-40149</t>
  </si>
  <si>
    <t>RO-40150</t>
  </si>
  <si>
    <t>RO-40151</t>
  </si>
  <si>
    <t>RO-40152</t>
  </si>
  <si>
    <t>RO-40153</t>
  </si>
  <si>
    <t>RO-40154</t>
  </si>
  <si>
    <t>RO-40155</t>
  </si>
  <si>
    <t>RO-40156</t>
  </si>
  <si>
    <t>RO-40157</t>
  </si>
  <si>
    <t>RO-40158</t>
  </si>
  <si>
    <t>RO-40159</t>
  </si>
  <si>
    <t>RO-40160</t>
  </si>
  <si>
    <t>RO-40162</t>
  </si>
  <si>
    <t>RO-40163</t>
  </si>
  <si>
    <t>RO-40164</t>
  </si>
  <si>
    <t>RO-40165</t>
  </si>
  <si>
    <t>RO-40166</t>
  </si>
  <si>
    <t>RO-40167</t>
  </si>
  <si>
    <t>RO-40168</t>
  </si>
  <si>
    <t>RO-40169</t>
  </si>
  <si>
    <t>RO-40170</t>
  </si>
  <si>
    <t>RO-40171</t>
  </si>
  <si>
    <t>RO-40172</t>
  </si>
  <si>
    <t>RO-40173</t>
  </si>
  <si>
    <t>RO-40174</t>
  </si>
  <si>
    <t>RO-40182</t>
  </si>
  <si>
    <t>RO-40183</t>
  </si>
  <si>
    <t>RO-40184</t>
  </si>
  <si>
    <t>RO-40185</t>
  </si>
  <si>
    <t>RO-41776</t>
  </si>
  <si>
    <t>RO-41777</t>
  </si>
  <si>
    <t>RO-41778</t>
  </si>
  <si>
    <t>RO-41834</t>
  </si>
  <si>
    <t>RO-41835</t>
  </si>
  <si>
    <t>RO-41836</t>
  </si>
  <si>
    <t>RO-40186</t>
  </si>
  <si>
    <t>RO-42329</t>
  </si>
  <si>
    <t>RO-42330</t>
  </si>
  <si>
    <t>RO-40192</t>
  </si>
  <si>
    <t>RO-40194</t>
  </si>
  <si>
    <t>RO-40193</t>
  </si>
  <si>
    <t>RO-40198</t>
  </si>
  <si>
    <t>RO-40199</t>
  </si>
  <si>
    <t>RO-40200</t>
  </si>
  <si>
    <t>RO-40201</t>
  </si>
  <si>
    <t>RO-40202</t>
  </si>
  <si>
    <t>RO-43394</t>
  </si>
  <si>
    <t>RO-42767</t>
  </si>
  <si>
    <t>RO-43901</t>
  </si>
  <si>
    <t>RO-43902</t>
  </si>
  <si>
    <t>RO-43398</t>
  </si>
  <si>
    <t>RO-43681</t>
  </si>
  <si>
    <t>RO-43886</t>
  </si>
  <si>
    <t>RO-40210</t>
  </si>
  <si>
    <t>RO-40211</t>
  </si>
  <si>
    <t>RO-40213</t>
  </si>
  <si>
    <t>RO-40216</t>
  </si>
  <si>
    <t>RO-40217</t>
  </si>
  <si>
    <t>RO-40215</t>
  </si>
  <si>
    <t>RO-40218</t>
  </si>
  <si>
    <t>RO-40219</t>
  </si>
  <si>
    <t>RO-40220</t>
  </si>
  <si>
    <t>RO-40230</t>
  </si>
  <si>
    <t>RO-40221</t>
  </si>
  <si>
    <t>RO-40222</t>
  </si>
  <si>
    <t>RO-40231</t>
  </si>
  <si>
    <t>RO-40229</t>
  </si>
  <si>
    <t>RO-40233</t>
  </si>
  <si>
    <t>RO-40232</t>
  </si>
  <si>
    <t>RO-40234</t>
  </si>
  <si>
    <t>RO-40238</t>
  </si>
  <si>
    <t>RO-40239</t>
  </si>
  <si>
    <t>RO-40240</t>
  </si>
  <si>
    <t>RO-40242</t>
  </si>
  <si>
    <t>RO-40241</t>
  </si>
  <si>
    <t>RO-40249</t>
  </si>
  <si>
    <t>RO-40251</t>
  </si>
  <si>
    <t>RO-40253</t>
  </si>
  <si>
    <t>RO-40252</t>
  </si>
  <si>
    <t>RO-40254</t>
  </si>
  <si>
    <t>RO-40255</t>
  </si>
  <si>
    <t>RO-42263</t>
  </si>
  <si>
    <t>RO-40269</t>
  </si>
  <si>
    <t>RO-40270</t>
  </si>
  <si>
    <t>RO-40271</t>
  </si>
  <si>
    <t>RO-40272</t>
  </si>
  <si>
    <t>RO-40273</t>
  </si>
  <si>
    <t>RO-40274</t>
  </si>
  <si>
    <t>RO-40275</t>
  </si>
  <si>
    <t>RO-40276</t>
  </si>
  <si>
    <t>RO-40277</t>
  </si>
  <si>
    <t>RO-40278</t>
  </si>
  <si>
    <t>RO-40279</t>
  </si>
  <si>
    <t>RO-40280</t>
  </si>
  <si>
    <t>RO-40281</t>
  </si>
  <si>
    <t>RO-40282</t>
  </si>
  <si>
    <t>RO-40283</t>
  </si>
  <si>
    <t>RO-40284</t>
  </si>
  <si>
    <t>RO-40285</t>
  </si>
  <si>
    <t>RO-40286</t>
  </si>
  <si>
    <t>RO-40287</t>
  </si>
  <si>
    <t>RO-40288</t>
  </si>
  <si>
    <t>RO-41754</t>
  </si>
  <si>
    <t>RO-41783</t>
  </si>
  <si>
    <t>RO-42197</t>
  </si>
  <si>
    <t>RO-40292</t>
  </si>
  <si>
    <t>RO-40293</t>
  </si>
  <si>
    <t>RO-40294</t>
  </si>
  <si>
    <t>RO-40295</t>
  </si>
  <si>
    <t>RO-40296</t>
  </si>
  <si>
    <t>RO-40297</t>
  </si>
  <si>
    <t>RO-40298</t>
  </si>
  <si>
    <t>RO-40299</t>
  </si>
  <si>
    <t>RO-40300</t>
  </si>
  <si>
    <t>RO-40301</t>
  </si>
  <si>
    <t>RO-40302</t>
  </si>
  <si>
    <t>RO-40303</t>
  </si>
  <si>
    <t>RO-40304</t>
  </si>
  <si>
    <t>RO-40305</t>
  </si>
  <si>
    <t>RO-40306</t>
  </si>
  <si>
    <t>RO-40307</t>
  </si>
  <si>
    <t>RO-40308</t>
  </si>
  <si>
    <t>RO-40309</t>
  </si>
  <si>
    <t>RO-40310</t>
  </si>
  <si>
    <t>RO-40311</t>
  </si>
  <si>
    <t>RO-40316</t>
  </si>
  <si>
    <t>RO-40317</t>
  </si>
  <si>
    <t>RO-40318</t>
  </si>
  <si>
    <t>RO-40319</t>
  </si>
  <si>
    <t>RO-40320</t>
  </si>
  <si>
    <t>RO-40321</t>
  </si>
  <si>
    <t>RO-40322</t>
  </si>
  <si>
    <t>RO-40323</t>
  </si>
  <si>
    <t>RO-40324</t>
  </si>
  <si>
    <t>RO-40325</t>
  </si>
  <si>
    <t>RO-40327</t>
  </si>
  <si>
    <t>RO-40328</t>
  </si>
  <si>
    <t>RO-40329</t>
  </si>
  <si>
    <t>RO-40330</t>
  </si>
  <si>
    <t>RO-40331</t>
  </si>
  <si>
    <t>RO-40332</t>
  </si>
  <si>
    <t>RO-40333</t>
  </si>
  <si>
    <t>RO-40334</t>
  </si>
  <si>
    <t>RO-40335</t>
  </si>
  <si>
    <t>RO-40342</t>
  </si>
  <si>
    <t>RO-40343</t>
  </si>
  <si>
    <t>RO-40344</t>
  </si>
  <si>
    <t>RO-40345</t>
  </si>
  <si>
    <t>RO-40346</t>
  </si>
  <si>
    <t>RO-41040</t>
  </si>
  <si>
    <t>RO-41046</t>
  </si>
  <si>
    <t>RO-41041</t>
  </si>
  <si>
    <t>RO-41047</t>
  </si>
  <si>
    <t>RO-41042</t>
  </si>
  <si>
    <t>RO-41048</t>
  </si>
  <si>
    <t>RO-41043</t>
  </si>
  <si>
    <t>RO-41049</t>
  </si>
  <si>
    <t>RO-41044</t>
  </si>
  <si>
    <t>RO-41050</t>
  </si>
  <si>
    <t>RO-41045</t>
  </si>
  <si>
    <t>RO-41051</t>
  </si>
  <si>
    <t>RO-41052</t>
  </si>
  <si>
    <t>RO-41057</t>
  </si>
  <si>
    <t>RO-41053</t>
  </si>
  <si>
    <t>RO-41058</t>
  </si>
  <si>
    <t>RO-41054</t>
  </si>
  <si>
    <t>RO-41059</t>
  </si>
  <si>
    <t>RO-41055</t>
  </si>
  <si>
    <t>RO-41060</t>
  </si>
  <si>
    <t>RO-41056</t>
  </si>
  <si>
    <t>RO-41061</t>
  </si>
  <si>
    <t>RO-41062</t>
  </si>
  <si>
    <t>RO-41067</t>
  </si>
  <si>
    <t>RO-41063</t>
  </si>
  <si>
    <t>RO-41068</t>
  </si>
  <si>
    <t>RO-41064</t>
  </si>
  <si>
    <t>RO-41069</t>
  </si>
  <si>
    <t>RO-41065</t>
  </si>
  <si>
    <t>RO-41070</t>
  </si>
  <si>
    <t>RO-41066</t>
  </si>
  <si>
    <t>RO-41071</t>
  </si>
  <si>
    <t>RO-40354</t>
  </si>
  <si>
    <t>RO-40392</t>
  </si>
  <si>
    <t>RO-40355</t>
  </si>
  <si>
    <t>RO-40393</t>
  </si>
  <si>
    <t>RO-40356</t>
  </si>
  <si>
    <t>RO-40394</t>
  </si>
  <si>
    <t>RO-40357</t>
  </si>
  <si>
    <t>RO-40395</t>
  </si>
  <si>
    <t>RO-40358</t>
  </si>
  <si>
    <t>RO-40396</t>
  </si>
  <si>
    <t>RO-40359</t>
  </si>
  <si>
    <t>RO-40397</t>
  </si>
  <si>
    <t>RO-41796</t>
  </si>
  <si>
    <t>RO-41797</t>
  </si>
  <si>
    <t>RO-40360</t>
  </si>
  <si>
    <t>RO-40398</t>
  </si>
  <si>
    <t>RO-40361</t>
  </si>
  <si>
    <t>RO-40399</t>
  </si>
  <si>
    <t>RO-40362</t>
  </si>
  <si>
    <t>RO-40400</t>
  </si>
  <si>
    <t>RO-40363</t>
  </si>
  <si>
    <t>RO-40401</t>
  </si>
  <si>
    <t>RO-40366</t>
  </si>
  <si>
    <t>RO-40404</t>
  </si>
  <si>
    <t>RO-40367</t>
  </si>
  <si>
    <t>RO-40405</t>
  </si>
  <si>
    <t>RO-40368</t>
  </si>
  <si>
    <t>RO-40406</t>
  </si>
  <si>
    <t>RO-40370</t>
  </si>
  <si>
    <t>RO-40408</t>
  </si>
  <si>
    <t>RO-40371</t>
  </si>
  <si>
    <t>RO-40409</t>
  </si>
  <si>
    <t>RO-40372</t>
  </si>
  <si>
    <t>RO-40410</t>
  </si>
  <si>
    <t>RO-40373</t>
  </si>
  <si>
    <t>RO-40411</t>
  </si>
  <si>
    <t>RO-43343</t>
  </si>
  <si>
    <t>RO-40412</t>
  </si>
  <si>
    <t>RO-40375</t>
  </si>
  <si>
    <t>RO-40414</t>
  </si>
  <si>
    <t>RO-40376</t>
  </si>
  <si>
    <t>RO-40415</t>
  </si>
  <si>
    <t>RO-40388</t>
  </si>
  <si>
    <t>RO-40416</t>
  </si>
  <si>
    <t>RO-40389</t>
  </si>
  <si>
    <t>RO-40417</t>
  </si>
  <si>
    <t>RO-40429</t>
  </si>
  <si>
    <t>RO-40453</t>
  </si>
  <si>
    <t>RO-40431</t>
  </si>
  <si>
    <t>RO-40455</t>
  </si>
  <si>
    <t>RO-40432</t>
  </si>
  <si>
    <t>RO-40456</t>
  </si>
  <si>
    <t>RO-40433</t>
  </si>
  <si>
    <t>RO-40457</t>
  </si>
  <si>
    <t>RO-40434</t>
  </si>
  <si>
    <t>RO-40458</t>
  </si>
  <si>
    <t>RO-40435</t>
  </si>
  <si>
    <t>RO-40459</t>
  </si>
  <si>
    <t>RO-40436</t>
  </si>
  <si>
    <t>RO-40460</t>
  </si>
  <si>
    <t>RO-40437</t>
  </si>
  <si>
    <t>RO-40461</t>
  </si>
  <si>
    <t>RO-40438</t>
  </si>
  <si>
    <t>RO-40462</t>
  </si>
  <si>
    <t>RO-40439</t>
  </si>
  <si>
    <t>RO-40463</t>
  </si>
  <si>
    <t>RO-40440</t>
  </si>
  <si>
    <t>RO-40464</t>
  </si>
  <si>
    <t>RO-40441</t>
  </si>
  <si>
    <t>RO-40465</t>
  </si>
  <si>
    <t>RO-40442</t>
  </si>
  <si>
    <t>RO-40466</t>
  </si>
  <si>
    <t>RO-40443</t>
  </si>
  <si>
    <t>RO-40467</t>
  </si>
  <si>
    <t>RO-40444</t>
  </si>
  <si>
    <t>RO-40469</t>
  </si>
  <si>
    <t>RO-40445</t>
  </si>
  <si>
    <t>RO-41798</t>
  </si>
  <si>
    <t>RO-40447</t>
  </si>
  <si>
    <t>RO-40471</t>
  </si>
  <si>
    <t>RO-40483</t>
  </si>
  <si>
    <t>RO-40504</t>
  </si>
  <si>
    <t>RO-42271</t>
  </si>
  <si>
    <t>RO-42272</t>
  </si>
  <si>
    <t>RO-40494</t>
  </si>
  <si>
    <t>RO-40505</t>
  </si>
  <si>
    <t>RO-41799</t>
  </si>
  <si>
    <t>RO-44766</t>
  </si>
  <si>
    <t>RO-40485</t>
  </si>
  <si>
    <t>RO-40496</t>
  </si>
  <si>
    <t>RO-40486</t>
  </si>
  <si>
    <t>RO-40497</t>
  </si>
  <si>
    <t>RO-40487</t>
  </si>
  <si>
    <t>RO-40498</t>
  </si>
  <si>
    <t>RO-40492</t>
  </si>
  <si>
    <t>RO-40507</t>
  </si>
  <si>
    <t>RO-40500</t>
  </si>
  <si>
    <t>RO-40509</t>
  </si>
  <si>
    <t>RO-40377</t>
  </si>
  <si>
    <t>RO-40418</t>
  </si>
  <si>
    <t>RO-40378</t>
  </si>
  <si>
    <t>RO-40419</t>
  </si>
  <si>
    <t>RO-40379</t>
  </si>
  <si>
    <t>RO-40420</t>
  </si>
  <si>
    <t>RO-40380</t>
  </si>
  <si>
    <t>RO-40421</t>
  </si>
  <si>
    <t>RO-40381</t>
  </si>
  <si>
    <t>RO-40422</t>
  </si>
  <si>
    <t>RO-40382</t>
  </si>
  <si>
    <t>RO-40423</t>
  </si>
  <si>
    <t>RO-40383</t>
  </si>
  <si>
    <t>RO-40424</t>
  </si>
  <si>
    <t>RO-40384</t>
  </si>
  <si>
    <t>RO-40425</t>
  </si>
  <si>
    <t>RO-40385</t>
  </si>
  <si>
    <t>RO-40426</t>
  </si>
  <si>
    <t>RO-40448</t>
  </si>
  <si>
    <t>RO-40472</t>
  </si>
  <si>
    <t>RO-40450</t>
  </si>
  <si>
    <t>RO-40474</t>
  </si>
  <si>
    <t>RO-40451</t>
  </si>
  <si>
    <t>RO-40475</t>
  </si>
  <si>
    <t>RO-42820</t>
  </si>
  <si>
    <t>RO-42821</t>
  </si>
  <si>
    <t>RO-40452</t>
  </si>
  <si>
    <t>RO-40476</t>
  </si>
  <si>
    <t>RO-40488</t>
  </si>
  <si>
    <t>RO-40501</t>
  </si>
  <si>
    <t>RO-40478</t>
  </si>
  <si>
    <t>RO-40503</t>
  </si>
  <si>
    <t>RO-40519</t>
  </si>
  <si>
    <t>RO-40520</t>
  </si>
  <si>
    <t>RO-40521</t>
  </si>
  <si>
    <t>RO-40522</t>
  </si>
  <si>
    <t>RO-40523</t>
  </si>
  <si>
    <t>RO-40524</t>
  </si>
  <si>
    <t>RO-40525</t>
  </si>
  <si>
    <t>RO-40526</t>
  </si>
  <si>
    <t>RO-40527</t>
  </si>
  <si>
    <t>RO-40529</t>
  </si>
  <si>
    <t>RO-40530</t>
  </si>
  <si>
    <t>RO-40528</t>
  </si>
  <si>
    <t>RO-40532</t>
  </si>
  <si>
    <t>RO-40533</t>
  </si>
  <si>
    <t>RO-40531</t>
  </si>
  <si>
    <t>RO-40535</t>
  </si>
  <si>
    <t>RO-40534</t>
  </si>
  <si>
    <t>RO-40536</t>
  </si>
  <si>
    <t>RO-40537</t>
  </si>
  <si>
    <t>RO-40538</t>
  </si>
  <si>
    <t>RO-40539</t>
  </si>
  <si>
    <t>RO-40540</t>
  </si>
  <si>
    <t>RO-40541</t>
  </si>
  <si>
    <t>RO-40542</t>
  </si>
  <si>
    <t>RO-40543</t>
  </si>
  <si>
    <t>RO-40544</t>
  </si>
  <si>
    <t>RO-40546</t>
  </si>
  <si>
    <t>RO-40547</t>
  </si>
  <si>
    <t>RO-40545</t>
  </si>
  <si>
    <t>RO-40549</t>
  </si>
  <si>
    <t>RO-40550</t>
  </si>
  <si>
    <t>RO-40548</t>
  </si>
  <si>
    <t>RO-40552</t>
  </si>
  <si>
    <t>RO-40551</t>
  </si>
  <si>
    <t>RO-40554</t>
  </si>
  <si>
    <t>RO-40555</t>
  </si>
  <si>
    <t>RO-40556</t>
  </si>
  <si>
    <t>RO-40557</t>
  </si>
  <si>
    <t>RO-40558</t>
  </si>
  <si>
    <t>RO-40559</t>
  </si>
  <si>
    <t>RO-40560</t>
  </si>
  <si>
    <t>RO-40561</t>
  </si>
  <si>
    <t>RO-40562</t>
  </si>
  <si>
    <t>RO-40564</t>
  </si>
  <si>
    <t>RO-40565</t>
  </si>
  <si>
    <t>RO-40563</t>
  </si>
  <si>
    <t>RO-40567</t>
  </si>
  <si>
    <t>RO-40568</t>
  </si>
  <si>
    <t>RO-40566</t>
  </si>
  <si>
    <t>RO-40570</t>
  </si>
  <si>
    <t>RO-40569</t>
  </si>
  <si>
    <t>RO-40514</t>
  </si>
  <si>
    <t>RO-40571</t>
  </si>
  <si>
    <t>RO-40572</t>
  </si>
  <si>
    <t>RO-40573</t>
  </si>
  <si>
    <t>RO-40574</t>
  </si>
  <si>
    <t>RO-40575</t>
  </si>
  <si>
    <t>RO-40576</t>
  </si>
  <si>
    <t>RO-40577</t>
  </si>
  <si>
    <t>RO-40578</t>
  </si>
  <si>
    <t>RO-40579</t>
  </si>
  <si>
    <t>RO-40580</t>
  </si>
  <si>
    <t>RO-40581</t>
  </si>
  <si>
    <t>RO-40582</t>
  </si>
  <si>
    <t>RO-40583</t>
  </si>
  <si>
    <t>RO-40584</t>
  </si>
  <si>
    <t>RO-40585</t>
  </si>
  <si>
    <t>RO-40586</t>
  </si>
  <si>
    <t>RO-40587</t>
  </si>
  <si>
    <t>RO-40588</t>
  </si>
  <si>
    <t>RO-40589</t>
  </si>
  <si>
    <t>RO-40590</t>
  </si>
  <si>
    <t>RO-40591</t>
  </si>
  <si>
    <t>RO-40592</t>
  </si>
  <si>
    <t>RO-40593</t>
  </si>
  <si>
    <t>RO-40594</t>
  </si>
  <si>
    <t>RO-40595</t>
  </si>
  <si>
    <t>RO-40596</t>
  </si>
  <si>
    <t>RO-40597</t>
  </si>
  <si>
    <t>RO-40598</t>
  </si>
  <si>
    <t>RO-40599</t>
  </si>
  <si>
    <t>RO-40600</t>
  </si>
  <si>
    <t>RO-40601</t>
  </si>
  <si>
    <t>RO-40602</t>
  </si>
  <si>
    <t>RO-40603</t>
  </si>
  <si>
    <t>RO-40604</t>
  </si>
  <si>
    <t>RO-40605</t>
  </si>
  <si>
    <t>RO-40606</t>
  </si>
  <si>
    <t>RO-40607</t>
  </si>
  <si>
    <t>RO-40608</t>
  </si>
  <si>
    <t>RO-40609</t>
  </si>
  <si>
    <t>RO-40610</t>
  </si>
  <si>
    <t>RO-40613</t>
  </si>
  <si>
    <t>RO-40614</t>
  </si>
  <si>
    <t>RO-40615</t>
  </si>
  <si>
    <t>RO-40616</t>
  </si>
  <si>
    <t>RO-40617</t>
  </si>
  <si>
    <t>RO-40618</t>
  </si>
  <si>
    <t>RO-40619</t>
  </si>
  <si>
    <t>RO-40620</t>
  </si>
  <si>
    <t>RO-40621</t>
  </si>
  <si>
    <t>RO-40622</t>
  </si>
  <si>
    <t>RO-40623</t>
  </si>
  <si>
    <t>RO-40624</t>
  </si>
  <si>
    <t>RO-40625</t>
  </si>
  <si>
    <t>RO-40626</t>
  </si>
  <si>
    <t>RO-40627</t>
  </si>
  <si>
    <t>RO-40628</t>
  </si>
  <si>
    <t>RO-40629</t>
  </si>
  <si>
    <t>RO-40630</t>
  </si>
  <si>
    <t>RO-40631</t>
  </si>
  <si>
    <t>RO-40632</t>
  </si>
  <si>
    <t>RO-40633</t>
  </si>
  <si>
    <t>RO-40634</t>
  </si>
  <si>
    <t>RO-40647</t>
  </si>
  <si>
    <t>RO-40648</t>
  </si>
  <si>
    <t>RO-40649</t>
  </si>
  <si>
    <t>RO-40650</t>
  </si>
  <si>
    <t>RO-40651</t>
  </si>
  <si>
    <t>RO-40652</t>
  </si>
  <si>
    <t>RO-40653</t>
  </si>
  <si>
    <t>RO-40654</t>
  </si>
  <si>
    <t>RO-40655</t>
  </si>
  <si>
    <t>RO-40656</t>
  </si>
  <si>
    <t>RO-40657</t>
  </si>
  <si>
    <t>RO-40658</t>
  </si>
  <si>
    <t>RO-40659</t>
  </si>
  <si>
    <t>RO-40660</t>
  </si>
  <si>
    <t>RO-40661</t>
  </si>
  <si>
    <t>RO-40662</t>
  </si>
  <si>
    <t>RO-40663</t>
  </si>
  <si>
    <t>RO-40664</t>
  </si>
  <si>
    <t>RO-40665</t>
  </si>
  <si>
    <t>RO-40666</t>
  </si>
  <si>
    <t>RO-40667</t>
  </si>
  <si>
    <t>RO-40668</t>
  </si>
  <si>
    <t>RO-40669</t>
  </si>
  <si>
    <t>RO-40670</t>
  </si>
  <si>
    <t>RO-40638</t>
  </si>
  <si>
    <t>RO-40553</t>
  </si>
  <si>
    <t>RO-42379</t>
  </si>
  <si>
    <t>RO-42380</t>
  </si>
  <si>
    <t>RO-42910</t>
  </si>
  <si>
    <t>RO-42911</t>
  </si>
  <si>
    <t>RO-40925</t>
  </si>
  <si>
    <t>RO-43467</t>
  </si>
  <si>
    <t>RO-40928</t>
  </si>
  <si>
    <t>RO-40930</t>
  </si>
  <si>
    <t>RO-40935</t>
  </si>
  <si>
    <t>RO-40955</t>
  </si>
  <si>
    <t>RO-40956</t>
  </si>
  <si>
    <t>RO-43118</t>
  </si>
  <si>
    <t>RO-40988</t>
  </si>
  <si>
    <t>RO-40942</t>
  </si>
  <si>
    <t>RO-42808</t>
  </si>
  <si>
    <t>RO-42935</t>
  </si>
  <si>
    <t>RO-42838</t>
  </si>
  <si>
    <t>RO-43276</t>
  </si>
  <si>
    <t>RO-40953</t>
  </si>
  <si>
    <t>RO-40984</t>
  </si>
  <si>
    <t>RO-40974</t>
  </si>
  <si>
    <t>RO-40975</t>
  </si>
  <si>
    <t>RO-40976</t>
  </si>
  <si>
    <t>RO-40977</t>
  </si>
  <si>
    <t>RO-40978</t>
  </si>
  <si>
    <t>RO-43310</t>
  </si>
  <si>
    <t>RO-40980</t>
  </si>
  <si>
    <t>RO-40981</t>
  </si>
  <si>
    <t>RO-43147</t>
  </si>
  <si>
    <t>RO-40982</t>
  </si>
  <si>
    <t>RO-41030</t>
  </si>
  <si>
    <t>RO-41031</t>
  </si>
  <si>
    <t>RO-41028</t>
  </si>
  <si>
    <t>RO-41029</t>
  </si>
  <si>
    <t>RO-42920</t>
  </si>
  <si>
    <t>RO-41033</t>
  </si>
  <si>
    <t>RO-41037</t>
  </si>
  <si>
    <t>RO-42650</t>
  </si>
  <si>
    <t>RO-42643</t>
  </si>
  <si>
    <t>RO-43833</t>
  </si>
  <si>
    <t>RO-41079</t>
  </si>
  <si>
    <t>RO-41081</t>
  </si>
  <si>
    <t>RO-41083</t>
  </si>
  <si>
    <t>RO-41082</t>
  </si>
  <si>
    <t>RO-41087</t>
  </si>
  <si>
    <t>RO-41093</t>
  </si>
  <si>
    <t>RO-41092</t>
  </si>
  <si>
    <t>RO-43112</t>
  </si>
  <si>
    <t>RO-42280</t>
  </si>
  <si>
    <t>RO-43195</t>
  </si>
  <si>
    <t>RO-41104</t>
  </si>
  <si>
    <t>RO-41135</t>
  </si>
  <si>
    <t>RO-43113</t>
  </si>
  <si>
    <t>RO-42395</t>
  </si>
  <si>
    <t>RO-41098</t>
  </si>
  <si>
    <t>RO-44242</t>
  </si>
  <si>
    <t>RO-42186</t>
  </si>
  <si>
    <t>RO-43164</t>
  </si>
  <si>
    <t>RO-41163</t>
  </si>
  <si>
    <t>RO-43165</t>
  </si>
  <si>
    <t>RO-43170</t>
  </si>
  <si>
    <t>RO-41144</t>
  </si>
  <si>
    <t>RO-41113</t>
  </si>
  <si>
    <t>RO-41138</t>
  </si>
  <si>
    <t>RO-41137</t>
  </si>
  <si>
    <t>RO-44461</t>
  </si>
  <si>
    <t>RO-43836</t>
  </si>
  <si>
    <t>RO-41688</t>
  </si>
  <si>
    <t>RO-43859</t>
  </si>
  <si>
    <t>RO-41164</t>
  </si>
  <si>
    <t>RO-51228</t>
  </si>
  <si>
    <t>RO-41166</t>
  </si>
  <si>
    <t>RO-51229</t>
  </si>
  <si>
    <t>RO-41168</t>
  </si>
  <si>
    <t>RO-13320</t>
  </si>
  <si>
    <t>RO-43449</t>
  </si>
  <si>
    <t>RO-13321</t>
  </si>
  <si>
    <t>RO-42664</t>
  </si>
  <si>
    <t>RO-41170</t>
  </si>
  <si>
    <t>RO-41171</t>
  </si>
  <si>
    <t>RO-41177</t>
  </si>
  <si>
    <t>RO-14019</t>
  </si>
  <si>
    <t>RO-14020</t>
  </si>
  <si>
    <t>RO-43829</t>
  </si>
  <si>
    <t>RO-42208</t>
  </si>
  <si>
    <t>RO-41178</t>
  </si>
  <si>
    <t>RO-42649</t>
  </si>
  <si>
    <t>RO-42831</t>
  </si>
  <si>
    <t>RO-43228</t>
  </si>
  <si>
    <t>RO-43402</t>
  </si>
  <si>
    <t>RO-14021</t>
  </si>
  <si>
    <t>RO-14022</t>
  </si>
  <si>
    <t>RO-43327</t>
  </si>
  <si>
    <t>RO-43422</t>
  </si>
  <si>
    <t>RO-43326</t>
  </si>
  <si>
    <t>RO-41204</t>
  </si>
  <si>
    <t>RO-41207</t>
  </si>
  <si>
    <t>RO-43971</t>
  </si>
  <si>
    <t>RO-41208</t>
  </si>
  <si>
    <t>RO-41773</t>
  </si>
  <si>
    <t>RO-41209</t>
  </si>
  <si>
    <t>RO-41212</t>
  </si>
  <si>
    <t>RO-41211</t>
  </si>
  <si>
    <t>RO-43473</t>
  </si>
  <si>
    <t>RO-42387</t>
  </si>
  <si>
    <t>RO-43415</t>
  </si>
  <si>
    <t>RO-41228</t>
  </si>
  <si>
    <t>RO-41229</t>
  </si>
  <si>
    <t>RO-41230</t>
  </si>
  <si>
    <t>RO-41231</t>
  </si>
  <si>
    <t>RO-43269</t>
  </si>
  <si>
    <t>RO-42215</t>
  </si>
  <si>
    <t>RO-42399</t>
  </si>
  <si>
    <t>RO-42198</t>
  </si>
  <si>
    <t>RO-41237</t>
  </si>
  <si>
    <t>RO-41239</t>
  </si>
  <si>
    <t>RO-41240</t>
  </si>
  <si>
    <t>RO-41243</t>
  </si>
  <si>
    <t>RO-41779</t>
  </si>
  <si>
    <t>RO-41227</t>
  </si>
  <si>
    <t>RO-41841</t>
  </si>
  <si>
    <t>RO-41842</t>
  </si>
  <si>
    <t>RO-41843</t>
  </si>
  <si>
    <t>RO-41844</t>
  </si>
  <si>
    <t>RO-42193</t>
  </si>
  <si>
    <t>RO-42196</t>
  </si>
  <si>
    <t>RO-42210</t>
  </si>
  <si>
    <t>RO-42194</t>
  </si>
  <si>
    <t>RO-42195</t>
  </si>
  <si>
    <t>RO-42977</t>
  </si>
  <si>
    <t>RO-42978</t>
  </si>
  <si>
    <t>RO-42979</t>
  </si>
  <si>
    <t>RO-42980</t>
  </si>
  <si>
    <t>RO-42981</t>
  </si>
  <si>
    <t>RO-44586</t>
  </si>
  <si>
    <t>RO-42983</t>
  </si>
  <si>
    <t>RO-44777</t>
  </si>
  <si>
    <t>RO-44585</t>
  </si>
  <si>
    <t>RO-42878</t>
  </si>
  <si>
    <t>RO-42879</t>
  </si>
  <si>
    <t>RO-42880</t>
  </si>
  <si>
    <t>RO-42881</t>
  </si>
  <si>
    <t>RO-42887</t>
  </si>
  <si>
    <t>RO-42882</t>
  </si>
  <si>
    <t>RO-42885</t>
  </si>
  <si>
    <t>RO-42886</t>
  </si>
  <si>
    <t>RO-42883</t>
  </si>
  <si>
    <t>RO-42884</t>
  </si>
  <si>
    <t>RO-43226</t>
  </si>
  <si>
    <t>RO-43014</t>
  </si>
  <si>
    <t>RO-42830</t>
  </si>
  <si>
    <t>RO-42829</t>
  </si>
  <si>
    <t>RO-41278</t>
  </si>
  <si>
    <t>RO-41763</t>
  </si>
  <si>
    <t>RO-42283</t>
  </si>
  <si>
    <t>RO-41396</t>
  </si>
  <si>
    <t>RO-41399</t>
  </si>
  <si>
    <t>RO-41400</t>
  </si>
  <si>
    <t>RO-41401</t>
  </si>
  <si>
    <t>RO-41402</t>
  </si>
  <si>
    <t>RO-41404</t>
  </si>
  <si>
    <t>RO-41781</t>
  </si>
  <si>
    <t>RO-41732</t>
  </si>
  <si>
    <t>RO-41034</t>
  </si>
  <si>
    <t>RO-40989</t>
  </si>
  <si>
    <t>RO-41292</t>
  </si>
  <si>
    <t>RO-41293</t>
  </si>
  <si>
    <t>RO-41295</t>
  </si>
  <si>
    <t>RO-41296</t>
  </si>
  <si>
    <t>RO-41388</t>
  </si>
  <si>
    <t>RO-43246</t>
  </si>
  <si>
    <t>RO-41279</t>
  </si>
  <si>
    <t>RO-41288</t>
  </si>
  <si>
    <t>RO-41291</t>
  </si>
  <si>
    <t>RO-42216</t>
  </si>
  <si>
    <t>RO-42282</t>
  </si>
  <si>
    <t>RO-41379</t>
  </si>
  <si>
    <t>RO-41387</t>
  </si>
  <si>
    <t>RO-41297</t>
  </si>
  <si>
    <t>RO-41300</t>
  </si>
  <si>
    <t>RO-42874</t>
  </si>
  <si>
    <t>RO-42875</t>
  </si>
  <si>
    <t>RO-42876</t>
  </si>
  <si>
    <t>RO-42877</t>
  </si>
  <si>
    <t>RO-41316</t>
  </si>
  <si>
    <t>RO-43273</t>
  </si>
  <si>
    <t>RO-41321</t>
  </si>
  <si>
    <t>RO-41329</t>
  </si>
  <si>
    <t>RO-44505</t>
  </si>
  <si>
    <t>RO-44638</t>
  </si>
  <si>
    <t>RO-41320</t>
  </si>
  <si>
    <t>RO-43439</t>
  </si>
  <si>
    <t>RO-41334</t>
  </si>
  <si>
    <t>RO-41336</t>
  </si>
  <si>
    <t>RO-41337</t>
  </si>
  <si>
    <t>RO-41338</t>
  </si>
  <si>
    <t>RO-41339</t>
  </si>
  <si>
    <t>RO-41340</t>
  </si>
  <si>
    <t>RO-41341</t>
  </si>
  <si>
    <t>RO-41342</t>
  </si>
  <si>
    <t>RO-41343</t>
  </si>
  <si>
    <t>RO-41344</t>
  </si>
  <si>
    <t>RO-41345</t>
  </si>
  <si>
    <t>RO-41346</t>
  </si>
  <si>
    <t>RO-41347</t>
  </si>
  <si>
    <t>RO-41348</t>
  </si>
  <si>
    <t>RO-41349</t>
  </si>
  <si>
    <t>RO-41350</t>
  </si>
  <si>
    <t>RO-41351</t>
  </si>
  <si>
    <t>RO-41352</t>
  </si>
  <si>
    <t>RO-14023</t>
  </si>
  <si>
    <t>RO-14024</t>
  </si>
  <si>
    <t>RO-14025</t>
  </si>
  <si>
    <t>RO-14026</t>
  </si>
  <si>
    <t>RO-14027</t>
  </si>
  <si>
    <t>RO-14028</t>
  </si>
  <si>
    <t>RO-14029</t>
  </si>
  <si>
    <t>RO-14030</t>
  </si>
  <si>
    <t>RO-14031</t>
  </si>
  <si>
    <t>RO-14032</t>
  </si>
  <si>
    <t>RO-14033</t>
  </si>
  <si>
    <t>RO-14034</t>
  </si>
  <si>
    <t>RO-14035</t>
  </si>
  <si>
    <t>RO-14036</t>
  </si>
  <si>
    <t>RO-14037</t>
  </si>
  <si>
    <t>RO-14038</t>
  </si>
  <si>
    <t>RO-41353</t>
  </si>
  <si>
    <t>RO-41354</t>
  </si>
  <si>
    <t>RO-41355</t>
  </si>
  <si>
    <t>RO-41356</t>
  </si>
  <si>
    <t>RO-41357</t>
  </si>
  <si>
    <t>RO-41358</t>
  </si>
  <si>
    <t>RO-41359</t>
  </si>
  <si>
    <t>RO-41360</t>
  </si>
  <si>
    <t>RO-41361</t>
  </si>
  <si>
    <t>RO-41362</t>
  </si>
  <si>
    <t>RO-41363</t>
  </si>
  <si>
    <t>RO-41364</t>
  </si>
  <si>
    <t>RO-41365</t>
  </si>
  <si>
    <t>RO-41366</t>
  </si>
  <si>
    <t>RO-41367</t>
  </si>
  <si>
    <t>RO-41368</t>
  </si>
  <si>
    <t>RO-41369</t>
  </si>
  <si>
    <t>RO-41370</t>
  </si>
  <si>
    <t>RO-41371</t>
  </si>
  <si>
    <t>RO-41372</t>
  </si>
  <si>
    <t>RO-41373</t>
  </si>
  <si>
    <t>RO-41374</t>
  </si>
  <si>
    <t>RO-41375</t>
  </si>
  <si>
    <t>RO-41376</t>
  </si>
  <si>
    <t>RO-41596</t>
  </si>
  <si>
    <t>RO-41599</t>
  </si>
  <si>
    <t>RO-43107</t>
  </si>
  <si>
    <t>RO-41602</t>
  </si>
  <si>
    <t>RO-42445</t>
  </si>
  <si>
    <t>RO-42418</t>
  </si>
  <si>
    <t>RO-43247</t>
  </si>
  <si>
    <t>RO-41762</t>
  </si>
  <si>
    <t>RO-41621</t>
  </si>
  <si>
    <t>RO-41634</t>
  </si>
  <si>
    <t>RO-41626</t>
  </si>
  <si>
    <t>RO-42415</t>
  </si>
  <si>
    <t>RO-41622</t>
  </si>
  <si>
    <t>RO-41623</t>
  </si>
  <si>
    <t>RO-41624</t>
  </si>
  <si>
    <t>RO-41625</t>
  </si>
  <si>
    <t>RO-41627</t>
  </si>
  <si>
    <t>RO-41628</t>
  </si>
  <si>
    <t>RO-41630</t>
  </si>
  <si>
    <t>RO-41632</t>
  </si>
  <si>
    <t>RO-41633</t>
  </si>
  <si>
    <t>RO-44908</t>
  </si>
  <si>
    <t>RO-42412</t>
  </si>
  <si>
    <t>RO-42442</t>
  </si>
  <si>
    <t>RO-42455</t>
  </si>
  <si>
    <t>RO-42413</t>
  </si>
  <si>
    <t>RO-43462</t>
  </si>
  <si>
    <t>RO-42811</t>
  </si>
  <si>
    <t>RO-43871</t>
  </si>
  <si>
    <t>RO-43568</t>
  </si>
  <si>
    <t>RO-41429</t>
  </si>
  <si>
    <t>RO-41431</t>
  </si>
  <si>
    <t>RO-41432</t>
  </si>
  <si>
    <t>RO-41614</t>
  </si>
  <si>
    <t>RO-41435</t>
  </si>
  <si>
    <t>RO-41443</t>
  </si>
  <si>
    <t>RO-43047</t>
  </si>
  <si>
    <t>RO-43456</t>
  </si>
  <si>
    <t>RO-42426</t>
  </si>
  <si>
    <t>RO-41453</t>
  </si>
  <si>
    <t>RO-41454</t>
  </si>
  <si>
    <t>RO-41455</t>
  </si>
  <si>
    <t>RO-41456</t>
  </si>
  <si>
    <t>RO-41457</t>
  </si>
  <si>
    <t>RO-41458</t>
  </si>
  <si>
    <t>RO-41459</t>
  </si>
  <si>
    <t>RO-41460</t>
  </si>
  <si>
    <t>RO-41461</t>
  </si>
  <si>
    <t>RO-41463</t>
  </si>
  <si>
    <t>RO-41464</t>
  </si>
  <si>
    <t>RO-41466</t>
  </si>
  <si>
    <t>RO-41465</t>
  </si>
  <si>
    <t>RO-41467</t>
  </si>
  <si>
    <t>RO-41469</t>
  </si>
  <si>
    <t>RO-41470</t>
  </si>
  <si>
    <t>RO-41473</t>
  </si>
  <si>
    <t>RO-41475</t>
  </si>
  <si>
    <t>RO-41476</t>
  </si>
  <si>
    <t>RO-41482</t>
  </si>
  <si>
    <t>RO-41479</t>
  </si>
  <si>
    <t>RO-41648</t>
  </si>
  <si>
    <t>RO-41481</t>
  </si>
  <si>
    <t>RO-41493</t>
  </si>
  <si>
    <t>RO-41494</t>
  </si>
  <si>
    <t>RO-41495</t>
  </si>
  <si>
    <t>RO-41496</t>
  </si>
  <si>
    <t>RO-42416</t>
  </si>
  <si>
    <t>RO-45041</t>
  </si>
  <si>
    <t>RO-42417</t>
  </si>
  <si>
    <t>RO-42456</t>
  </si>
  <si>
    <t>RO-42467</t>
  </si>
  <si>
    <t>RO-41502</t>
  </si>
  <si>
    <t>RO-41544</t>
  </si>
  <si>
    <t>RO-42285</t>
  </si>
  <si>
    <t>RO-41552</t>
  </si>
  <si>
    <t>RO-41651</t>
  </si>
  <si>
    <t>RO-41653</t>
  </si>
  <si>
    <t>RO-41652</t>
  </si>
  <si>
    <t>RO-42425</t>
  </si>
  <si>
    <t>RO-41575</t>
  </si>
  <si>
    <t>RO-41582</t>
  </si>
  <si>
    <t>RO-41557</t>
  </si>
  <si>
    <t>RO-41558</t>
  </si>
  <si>
    <t>RO-41559</t>
  </si>
  <si>
    <t>RO-41565</t>
  </si>
  <si>
    <t>RO-41657</t>
  </si>
  <si>
    <t>RO-41569</t>
  </si>
  <si>
    <t>RO-41570</t>
  </si>
  <si>
    <t>RO-41571</t>
  </si>
  <si>
    <t>RO-41578</t>
  </si>
  <si>
    <t>RO-42430</t>
  </si>
  <si>
    <t>RO-41581</t>
  </si>
  <si>
    <t>RO-41584</t>
  </si>
  <si>
    <t>RO-42476</t>
  </si>
  <si>
    <t>RO-42994</t>
  </si>
  <si>
    <t>RO-41586</t>
  </si>
  <si>
    <t>RO-41587</t>
  </si>
  <si>
    <t>RO-41591</t>
  </si>
  <si>
    <t>RO-41592</t>
  </si>
  <si>
    <t>RO-41589</t>
  </si>
  <si>
    <t>RO-41588</t>
  </si>
  <si>
    <t>RO-41590</t>
  </si>
  <si>
    <t>RO-41594</t>
  </si>
  <si>
    <t>RO-41593</t>
  </si>
  <si>
    <t>RO-42424</t>
  </si>
  <si>
    <t>103660</t>
  </si>
  <si>
    <t>103666</t>
  </si>
  <si>
    <t>103669</t>
  </si>
  <si>
    <t>103670</t>
  </si>
  <si>
    <t>103671</t>
  </si>
  <si>
    <t>103672</t>
  </si>
  <si>
    <t>103673</t>
  </si>
  <si>
    <t>103674</t>
  </si>
  <si>
    <t>103675</t>
  </si>
  <si>
    <t>103676</t>
  </si>
  <si>
    <t>103677</t>
  </si>
  <si>
    <t>103678</t>
  </si>
  <si>
    <t>103679</t>
  </si>
  <si>
    <t>103680</t>
  </si>
  <si>
    <t>103681</t>
  </si>
  <si>
    <t>103682</t>
  </si>
  <si>
    <t>103683</t>
  </si>
  <si>
    <t>103684</t>
  </si>
  <si>
    <t>103685</t>
  </si>
  <si>
    <t>103686</t>
  </si>
  <si>
    <t>103687</t>
  </si>
  <si>
    <t>103688</t>
  </si>
  <si>
    <t>103654</t>
  </si>
  <si>
    <t>103655</t>
  </si>
  <si>
    <t>103656</t>
  </si>
  <si>
    <t>VARREDEIRA DE GRAMA SINTÉTICA A GASOLINA, 2,4 CV, 4 TEMPOS - MATERIAIS NA OPERAÇÃO. AF_02/2022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</si>
  <si>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</si>
  <si>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</si>
  <si>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</si>
  <si>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</si>
  <si>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</si>
  <si>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</si>
  <si>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</si>
  <si>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</si>
  <si>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</si>
  <si>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</si>
  <si>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</si>
  <si>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</si>
  <si>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</si>
  <si>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</si>
  <si>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</si>
  <si>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</si>
  <si>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</si>
  <si>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</si>
  <si>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</si>
  <si>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</si>
  <si>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</si>
  <si>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</si>
  <si>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</si>
  <si>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10,11</t>
  </si>
  <si>
    <t>23,38</t>
  </si>
  <si>
    <t>38,63</t>
  </si>
  <si>
    <t>34,60</t>
  </si>
  <si>
    <t>8,02</t>
  </si>
  <si>
    <t>25,04</t>
  </si>
  <si>
    <t>3,01</t>
  </si>
  <si>
    <t>121,66</t>
  </si>
  <si>
    <t>4,34</t>
  </si>
  <si>
    <t>5,29</t>
  </si>
  <si>
    <t>2,75</t>
  </si>
  <si>
    <t>11,98</t>
  </si>
  <si>
    <t>16,07</t>
  </si>
  <si>
    <t>27,26</t>
  </si>
  <si>
    <t>18,61</t>
  </si>
  <si>
    <t>6,52</t>
  </si>
  <si>
    <t>59,71</t>
  </si>
  <si>
    <t>23,80</t>
  </si>
  <si>
    <t>24,75</t>
  </si>
  <si>
    <t>8,56</t>
  </si>
  <si>
    <t>30,98</t>
  </si>
  <si>
    <t>38,77</t>
  </si>
  <si>
    <t>25,72</t>
  </si>
  <si>
    <t>53,28</t>
  </si>
  <si>
    <t>6,63</t>
  </si>
  <si>
    <t>30,82</t>
  </si>
  <si>
    <t>4,12</t>
  </si>
  <si>
    <t>12,98</t>
  </si>
  <si>
    <t>3,34</t>
  </si>
  <si>
    <t>52,75</t>
  </si>
  <si>
    <t>37,16</t>
  </si>
  <si>
    <t>17,01</t>
  </si>
  <si>
    <t>4,19</t>
  </si>
  <si>
    <t>3,29</t>
  </si>
  <si>
    <t>32,15</t>
  </si>
  <si>
    <t>14,32</t>
  </si>
  <si>
    <t>41,71</t>
  </si>
  <si>
    <t>8,64</t>
  </si>
  <si>
    <t>7,24</t>
  </si>
  <si>
    <t>47,26</t>
  </si>
  <si>
    <t>41,60</t>
  </si>
  <si>
    <t>9,42</t>
  </si>
  <si>
    <t>38,40</t>
  </si>
  <si>
    <t>15,36</t>
  </si>
  <si>
    <t>40,23</t>
  </si>
  <si>
    <t>191,00</t>
  </si>
  <si>
    <t>46,75</t>
  </si>
  <si>
    <t>59,38</t>
  </si>
  <si>
    <t>7,74</t>
  </si>
  <si>
    <t>18,05</t>
  </si>
  <si>
    <t>16,63</t>
  </si>
  <si>
    <t>37,33</t>
  </si>
  <si>
    <t>19,61</t>
  </si>
  <si>
    <t>12,52</t>
  </si>
  <si>
    <t>14,59</t>
  </si>
  <si>
    <t>25,84</t>
  </si>
  <si>
    <t>10,96</t>
  </si>
  <si>
    <t>11,49</t>
  </si>
  <si>
    <t>15,59</t>
  </si>
  <si>
    <t>11,62</t>
  </si>
  <si>
    <t>11,26</t>
  </si>
  <si>
    <t>14,05</t>
  </si>
  <si>
    <t>21,10</t>
  </si>
  <si>
    <t>10,19</t>
  </si>
  <si>
    <t>527,26</t>
  </si>
  <si>
    <t>19,74</t>
  </si>
  <si>
    <t>43,38</t>
  </si>
  <si>
    <t>9,18</t>
  </si>
  <si>
    <t>9,54</t>
  </si>
  <si>
    <t>51,48</t>
  </si>
  <si>
    <t>5,53</t>
  </si>
  <si>
    <t>15,74</t>
  </si>
  <si>
    <t>18,78</t>
  </si>
  <si>
    <t>18,08</t>
  </si>
  <si>
    <t>9,51</t>
  </si>
  <si>
    <t>24,47</t>
  </si>
  <si>
    <t>19,21</t>
  </si>
  <si>
    <t>70,21</t>
  </si>
  <si>
    <t>14,50</t>
  </si>
  <si>
    <t>10,82</t>
  </si>
  <si>
    <t>3,58</t>
  </si>
  <si>
    <t>19,23</t>
  </si>
  <si>
    <t>43,77</t>
  </si>
  <si>
    <t>32,41</t>
  </si>
  <si>
    <t>13,56</t>
  </si>
  <si>
    <t>41,50</t>
  </si>
  <si>
    <t>41,12</t>
  </si>
  <si>
    <t>26,06</t>
  </si>
  <si>
    <t>28,74</t>
  </si>
  <si>
    <t>90,09</t>
  </si>
  <si>
    <t>30,25</t>
  </si>
  <si>
    <t>37,96</t>
  </si>
  <si>
    <t>31,93</t>
  </si>
  <si>
    <t>36,19</t>
  </si>
  <si>
    <t>27,56</t>
  </si>
  <si>
    <t>7,42</t>
  </si>
  <si>
    <t>3,89</t>
  </si>
  <si>
    <t>10,71</t>
  </si>
  <si>
    <t>9,07</t>
  </si>
  <si>
    <t>26,38</t>
  </si>
  <si>
    <t>6,45</t>
  </si>
  <si>
    <t>11,94</t>
  </si>
  <si>
    <t>22,00</t>
  </si>
  <si>
    <t>22,59</t>
  </si>
  <si>
    <t>11,84</t>
  </si>
  <si>
    <t>13,93</t>
  </si>
  <si>
    <t>17,87</t>
  </si>
  <si>
    <t>14,36</t>
  </si>
  <si>
    <t>39,28</t>
  </si>
  <si>
    <t>21,90</t>
  </si>
  <si>
    <t>15,00</t>
  </si>
  <si>
    <t>6,23</t>
  </si>
  <si>
    <t>18,38</t>
  </si>
  <si>
    <t>37,02</t>
  </si>
  <si>
    <t>19,20</t>
  </si>
  <si>
    <t>19,46</t>
  </si>
  <si>
    <t>26,59</t>
  </si>
  <si>
    <t>41,40</t>
  </si>
  <si>
    <t>23,99</t>
  </si>
  <si>
    <t>47,74</t>
  </si>
  <si>
    <t>20,49</t>
  </si>
  <si>
    <t>19,35</t>
  </si>
  <si>
    <t>34,04</t>
  </si>
  <si>
    <t>56,15</t>
  </si>
  <si>
    <t>22,32</t>
  </si>
  <si>
    <t>15,76</t>
  </si>
  <si>
    <t>90,40</t>
  </si>
  <si>
    <t>99,95</t>
  </si>
  <si>
    <t>21,34</t>
  </si>
  <si>
    <t>25,14</t>
  </si>
  <si>
    <t>14,33</t>
  </si>
  <si>
    <t>22,50</t>
  </si>
  <si>
    <t>6,02</t>
  </si>
  <si>
    <t>17,05</t>
  </si>
  <si>
    <t>36,05</t>
  </si>
  <si>
    <t>25,45</t>
  </si>
  <si>
    <t>32,00</t>
  </si>
  <si>
    <t>29,93</t>
  </si>
  <si>
    <t>66,35</t>
  </si>
  <si>
    <t>30,41</t>
  </si>
  <si>
    <t>393,79</t>
  </si>
  <si>
    <t>4,41</t>
  </si>
  <si>
    <t>35,72</t>
  </si>
  <si>
    <t>24,86</t>
  </si>
  <si>
    <t>3,77</t>
  </si>
  <si>
    <t>12,23</t>
  </si>
  <si>
    <t>21,85</t>
  </si>
  <si>
    <t>9,49</t>
  </si>
  <si>
    <t>3,71</t>
  </si>
  <si>
    <t>1,97</t>
  </si>
  <si>
    <t>3,20</t>
  </si>
  <si>
    <t>7,08</t>
  </si>
  <si>
    <t>15,33</t>
  </si>
  <si>
    <t>13,37</t>
  </si>
  <si>
    <t>17,13</t>
  </si>
  <si>
    <t>21,23</t>
  </si>
  <si>
    <t>9,36</t>
  </si>
  <si>
    <t>20,34</t>
  </si>
  <si>
    <t>131,48</t>
  </si>
  <si>
    <t>5,81</t>
  </si>
  <si>
    <t>61,23</t>
  </si>
  <si>
    <t>56,23</t>
  </si>
  <si>
    <t>51,63</t>
  </si>
  <si>
    <t>61,59</t>
  </si>
  <si>
    <t>20,10</t>
  </si>
  <si>
    <t>16,69</t>
  </si>
  <si>
    <t>23,31</t>
  </si>
  <si>
    <t>23,15</t>
  </si>
  <si>
    <t>65,93</t>
  </si>
  <si>
    <t>18,86</t>
  </si>
  <si>
    <t>20,66</t>
  </si>
  <si>
    <t>34,88</t>
  </si>
  <si>
    <t>19,09</t>
  </si>
  <si>
    <t>25,52</t>
  </si>
  <si>
    <t>1,78</t>
  </si>
  <si>
    <t>23,91</t>
  </si>
  <si>
    <t>21,29</t>
  </si>
  <si>
    <t>9,13</t>
  </si>
  <si>
    <t>41,29</t>
  </si>
  <si>
    <t>21,37</t>
  </si>
  <si>
    <t>16,02</t>
  </si>
  <si>
    <t>3,98</t>
  </si>
  <si>
    <t>28,90</t>
  </si>
  <si>
    <t>28,97</t>
  </si>
  <si>
    <t>19,26</t>
  </si>
  <si>
    <t>34,92</t>
  </si>
  <si>
    <t>46,44</t>
  </si>
  <si>
    <t>17,24</t>
  </si>
  <si>
    <t>31,13</t>
  </si>
  <si>
    <t>9,74</t>
  </si>
  <si>
    <t>0,72</t>
  </si>
  <si>
    <t>1,22</t>
  </si>
  <si>
    <t>2,37</t>
  </si>
  <si>
    <t>5,58</t>
  </si>
  <si>
    <t>7,48</t>
  </si>
  <si>
    <t>14,30</t>
  </si>
  <si>
    <t>26,47</t>
  </si>
  <si>
    <t>41,00</t>
  </si>
  <si>
    <t xml:space="preserve">KWH   </t>
  </si>
  <si>
    <t>1.264,72</t>
  </si>
  <si>
    <t>1,94</t>
  </si>
  <si>
    <t>12,97</t>
  </si>
  <si>
    <t>8,92</t>
  </si>
  <si>
    <t>10,20</t>
  </si>
  <si>
    <t>16,49</t>
  </si>
  <si>
    <t>17,70</t>
  </si>
  <si>
    <t>21,36</t>
  </si>
  <si>
    <t>80,67</t>
  </si>
  <si>
    <t>28,99</t>
  </si>
  <si>
    <t>49,11</t>
  </si>
  <si>
    <t>51,35</t>
  </si>
  <si>
    <t>42,94</t>
  </si>
  <si>
    <t>8,44</t>
  </si>
  <si>
    <t>40,58</t>
  </si>
  <si>
    <t>10,42</t>
  </si>
  <si>
    <t>30,55</t>
  </si>
  <si>
    <t>2,41</t>
  </si>
  <si>
    <t>20,76</t>
  </si>
  <si>
    <t>29,15</t>
  </si>
  <si>
    <t>8,00</t>
  </si>
  <si>
    <t>19,83</t>
  </si>
  <si>
    <t>23,02</t>
  </si>
  <si>
    <t>6,16</t>
  </si>
  <si>
    <t>37,65</t>
  </si>
  <si>
    <t>5,67</t>
  </si>
  <si>
    <t>2,02</t>
  </si>
  <si>
    <t>1,83</t>
  </si>
  <si>
    <t>20,54</t>
  </si>
  <si>
    <t>35,25</t>
  </si>
  <si>
    <t>15,09</t>
  </si>
  <si>
    <t>13,16</t>
  </si>
  <si>
    <t>19,12</t>
  </si>
  <si>
    <t>27,41</t>
  </si>
  <si>
    <t>21,26</t>
  </si>
  <si>
    <t>34,41</t>
  </si>
  <si>
    <t>10,22</t>
  </si>
  <si>
    <t>17,91</t>
  </si>
  <si>
    <t>124,27</t>
  </si>
  <si>
    <t>27,42</t>
  </si>
  <si>
    <t>56,12</t>
  </si>
  <si>
    <t>7,28</t>
  </si>
  <si>
    <t>7,13</t>
  </si>
  <si>
    <t>51,36</t>
  </si>
  <si>
    <t>66,58</t>
  </si>
  <si>
    <t>15,68</t>
  </si>
  <si>
    <t>39,69</t>
  </si>
  <si>
    <t>240,69</t>
  </si>
  <si>
    <t>64,14</t>
  </si>
  <si>
    <t>16,21</t>
  </si>
  <si>
    <t>39,04</t>
  </si>
  <si>
    <t>134,16</t>
  </si>
  <si>
    <t>4,82</t>
  </si>
  <si>
    <t>12,34</t>
  </si>
  <si>
    <t>30,64</t>
  </si>
  <si>
    <t>22,16</t>
  </si>
  <si>
    <t>2,39</t>
  </si>
  <si>
    <t>13,09</t>
  </si>
  <si>
    <t>14,81</t>
  </si>
  <si>
    <t>20,23</t>
  </si>
  <si>
    <t>52,05</t>
  </si>
  <si>
    <t>7,80</t>
  </si>
  <si>
    <t>27,68</t>
  </si>
  <si>
    <t>44,08</t>
  </si>
  <si>
    <t>19,30</t>
  </si>
  <si>
    <t>65,87</t>
  </si>
  <si>
    <t>31,56</t>
  </si>
  <si>
    <t>229,00</t>
  </si>
  <si>
    <t>498,80</t>
  </si>
  <si>
    <t>23,40</t>
  </si>
  <si>
    <t>137,12</t>
  </si>
  <si>
    <t>50,40</t>
  </si>
  <si>
    <t>22,43</t>
  </si>
  <si>
    <t>158,73</t>
  </si>
  <si>
    <t>8,49</t>
  </si>
  <si>
    <t>13,20</t>
  </si>
  <si>
    <t>697,69</t>
  </si>
  <si>
    <t>19,66</t>
  </si>
  <si>
    <t>36,86</t>
  </si>
  <si>
    <t>25,56</t>
  </si>
  <si>
    <t>71,80</t>
  </si>
  <si>
    <t>83,68</t>
  </si>
  <si>
    <t>2,84</t>
  </si>
  <si>
    <t>7,55</t>
  </si>
  <si>
    <t>22,36</t>
  </si>
  <si>
    <t>13,54</t>
  </si>
  <si>
    <t>25,20</t>
  </si>
  <si>
    <t>78,20</t>
  </si>
  <si>
    <t>31,75</t>
  </si>
  <si>
    <t>72,30</t>
  </si>
  <si>
    <t>58,12</t>
  </si>
  <si>
    <t>19,88</t>
  </si>
  <si>
    <t>31,04</t>
  </si>
  <si>
    <t>15,06</t>
  </si>
  <si>
    <t>10,15</t>
  </si>
  <si>
    <t>132,18</t>
  </si>
  <si>
    <t>34,42</t>
  </si>
  <si>
    <t>23,16</t>
  </si>
  <si>
    <t>32,64</t>
  </si>
  <si>
    <t>33,30</t>
  </si>
  <si>
    <t>44,43</t>
  </si>
  <si>
    <t>52,80</t>
  </si>
  <si>
    <t>34,97</t>
  </si>
  <si>
    <t>31,68</t>
  </si>
  <si>
    <t>75,94</t>
  </si>
  <si>
    <t>37,10</t>
  </si>
  <si>
    <t>21,68</t>
  </si>
  <si>
    <t>31,78</t>
  </si>
  <si>
    <t>44,97</t>
  </si>
  <si>
    <t>91,39</t>
  </si>
  <si>
    <t>15,70</t>
  </si>
  <si>
    <t>47,66</t>
  </si>
  <si>
    <t>50,12</t>
  </si>
  <si>
    <t>97,92</t>
  </si>
  <si>
    <t>78,55</t>
  </si>
  <si>
    <t>33,75</t>
  </si>
  <si>
    <t>12,03</t>
  </si>
  <si>
    <t>147,19</t>
  </si>
  <si>
    <t>18,82</t>
  </si>
  <si>
    <t>56,03</t>
  </si>
  <si>
    <t>Janela J2</t>
  </si>
  <si>
    <t>Janela J3</t>
  </si>
  <si>
    <t>altura em Proj. (m)</t>
  </si>
  <si>
    <t>Altura em Proj. (m)</t>
  </si>
  <si>
    <t>L (m)</t>
  </si>
  <si>
    <t>Portão 01</t>
  </si>
  <si>
    <t>Portão 02</t>
  </si>
  <si>
    <t>Área Total (m²)</t>
  </si>
  <si>
    <t>Áreas em Projeto (m²)</t>
  </si>
  <si>
    <t>11.1.1</t>
  </si>
  <si>
    <t>11.1.2</t>
  </si>
  <si>
    <t>11.1.3</t>
  </si>
  <si>
    <t>11.1.4</t>
  </si>
  <si>
    <t>PISOS INTERNOS</t>
  </si>
  <si>
    <t>Quant. Em proj</t>
  </si>
  <si>
    <t>Comprimento  (m)</t>
  </si>
  <si>
    <t>Dimensões em Proj (m)</t>
  </si>
  <si>
    <t>Depósito</t>
  </si>
  <si>
    <t>Total (m)</t>
  </si>
  <si>
    <t>Sala/Fraldário</t>
  </si>
  <si>
    <t>Comodo</t>
  </si>
  <si>
    <t>Circulação</t>
  </si>
  <si>
    <t>Pilares</t>
  </si>
  <si>
    <t>PISOS EXTERNOS</t>
  </si>
  <si>
    <t>11.2.1</t>
  </si>
  <si>
    <t>11.2.2</t>
  </si>
  <si>
    <t>11.2.3</t>
  </si>
  <si>
    <t>11.2.4</t>
  </si>
  <si>
    <t>11.2.5</t>
  </si>
  <si>
    <t>Rodapé Externo</t>
  </si>
  <si>
    <t>Rodapé Interno</t>
  </si>
  <si>
    <t>C (m)</t>
  </si>
  <si>
    <t>Volume Total (m²)</t>
  </si>
  <si>
    <t>REVESTIMENTOS DAS PAREDES</t>
  </si>
  <si>
    <t>Total (m²)</t>
  </si>
  <si>
    <t>Chapiscos Internos e externos</t>
  </si>
  <si>
    <t>Mureta</t>
  </si>
  <si>
    <t>H(m)</t>
  </si>
  <si>
    <t>L(m)</t>
  </si>
  <si>
    <t>C(m)</t>
  </si>
  <si>
    <t>Área Total Chapico (m²)</t>
  </si>
  <si>
    <t>Área molhada total (m²)</t>
  </si>
  <si>
    <t>Emboço</t>
  </si>
  <si>
    <t xml:space="preserve"> Paredes Internas do Fraldário</t>
  </si>
  <si>
    <t>Total(m²)</t>
  </si>
  <si>
    <t>10.6</t>
  </si>
  <si>
    <t>J1</t>
  </si>
  <si>
    <t>J2</t>
  </si>
  <si>
    <t>J3</t>
  </si>
  <si>
    <t>Largura  (m)</t>
  </si>
  <si>
    <t>Janela</t>
  </si>
  <si>
    <t>6.4</t>
  </si>
  <si>
    <t>VERGAS E CONTRA-VERGAS</t>
  </si>
  <si>
    <t>6.4.1</t>
  </si>
  <si>
    <t>6.4.2</t>
  </si>
  <si>
    <t>6.4.3</t>
  </si>
  <si>
    <t>6.4.4</t>
  </si>
  <si>
    <t>6.4.5</t>
  </si>
  <si>
    <t>Portas e Janelas</t>
  </si>
  <si>
    <t>P1</t>
  </si>
  <si>
    <t>PINTURAS</t>
  </si>
  <si>
    <t>ACABAMENTOS</t>
  </si>
  <si>
    <t>Área Total Reboco (m²)</t>
  </si>
  <si>
    <t xml:space="preserve">Área total de Selador (m²)     = </t>
  </si>
  <si>
    <t>Sala</t>
  </si>
  <si>
    <t>Fraldário</t>
  </si>
  <si>
    <t>Dimensões Externas (m)</t>
  </si>
  <si>
    <t>Ampliação</t>
  </si>
  <si>
    <t>SEROP</t>
  </si>
  <si>
    <t>Parede Fraldário</t>
  </si>
  <si>
    <t>Quant de cômodos em Proj</t>
  </si>
  <si>
    <t>Quant de placas</t>
  </si>
  <si>
    <t>Área de intervenção em proj</t>
  </si>
  <si>
    <t>Área em Proj. (m²)</t>
  </si>
  <si>
    <t>ÁREA x Tempo(m²xmes)</t>
  </si>
  <si>
    <t>Comp em Projeto (m)</t>
  </si>
  <si>
    <t>Município da Obra</t>
  </si>
  <si>
    <t>ESTIVA / MG</t>
  </si>
  <si>
    <t>Tipo de Obra</t>
  </si>
  <si>
    <t>Conforme legislação tributária municipal, definir estimativa de percentual da base de cálculo para o ISS:</t>
  </si>
  <si>
    <t>Sobre a base de cálculo, definir a respectiva alíquota do ISS (entre 2% e 5%):</t>
  </si>
  <si>
    <t>Parcelas do BDI</t>
  </si>
  <si>
    <t>Valor percentual adotado</t>
  </si>
  <si>
    <t>Limites das parcelas do BDI para obras do tipo acima selecionado.
Acórdão TCU 2622/2013</t>
  </si>
  <si>
    <t>Mín</t>
  </si>
  <si>
    <t>Med.</t>
  </si>
  <si>
    <t>Máx.</t>
  </si>
  <si>
    <t>BDI Adotado</t>
  </si>
  <si>
    <t>Valor para simples conferência do enquadramento do BDI nos limites estabelecidos pelo Acórdão TCU 2622/2013</t>
  </si>
  <si>
    <t>Limites do valor do BDI para obras do tipo acima selecionado.
Acórdão TCU 2622/2013</t>
  </si>
  <si>
    <t>BDI desconsiderando a parcela 
(I4) contribuição previdenciária</t>
  </si>
  <si>
    <t>Planilha de Composição do BDI</t>
  </si>
  <si>
    <t>ENG. CIVIL CREA MG 214.579/D</t>
  </si>
  <si>
    <t>Contrução de Edifícios</t>
  </si>
  <si>
    <r>
      <t xml:space="preserve">(AC) - </t>
    </r>
    <r>
      <rPr>
        <sz val="10"/>
        <rFont val="Courier New"/>
        <family val="3"/>
      </rPr>
      <t>Administração Central</t>
    </r>
  </si>
  <si>
    <r>
      <t xml:space="preserve">(S) + (G) - </t>
    </r>
    <r>
      <rPr>
        <sz val="10"/>
        <rFont val="Courier New"/>
        <family val="3"/>
      </rPr>
      <t>Seguro e Garantia</t>
    </r>
  </si>
  <si>
    <r>
      <t xml:space="preserve">(R) - </t>
    </r>
    <r>
      <rPr>
        <sz val="10"/>
        <rFont val="Courier New"/>
        <family val="3"/>
      </rPr>
      <t>Risco</t>
    </r>
  </si>
  <si>
    <r>
      <t xml:space="preserve">(DF) - </t>
    </r>
    <r>
      <rPr>
        <sz val="10"/>
        <rFont val="Courier New"/>
        <family val="3"/>
      </rPr>
      <t>Despesas Financeiras</t>
    </r>
  </si>
  <si>
    <r>
      <t xml:space="preserve">(L) - </t>
    </r>
    <r>
      <rPr>
        <sz val="10"/>
        <rFont val="Courier New"/>
        <family val="3"/>
      </rPr>
      <t>Lucro</t>
    </r>
  </si>
  <si>
    <r>
      <t xml:space="preserve">(I1) - </t>
    </r>
    <r>
      <rPr>
        <sz val="10"/>
        <rFont val="Courier New"/>
        <family val="3"/>
      </rPr>
      <t>PIS</t>
    </r>
  </si>
  <si>
    <r>
      <t xml:space="preserve">(I2) - </t>
    </r>
    <r>
      <rPr>
        <sz val="10"/>
        <rFont val="Courier New"/>
        <family val="3"/>
      </rPr>
      <t>COFINS</t>
    </r>
  </si>
  <si>
    <r>
      <t xml:space="preserve">(I3) - </t>
    </r>
    <r>
      <rPr>
        <sz val="10"/>
        <rFont val="Courier New"/>
        <family val="3"/>
      </rPr>
      <t>ISS</t>
    </r>
  </si>
  <si>
    <r>
      <t xml:space="preserve">(I4) - </t>
    </r>
    <r>
      <rPr>
        <sz val="10"/>
        <rFont val="Courier New"/>
        <family val="3"/>
      </rPr>
      <t>Contrib. Previdenciária</t>
    </r>
  </si>
  <si>
    <t xml:space="preserve">15 DIAS </t>
  </si>
  <si>
    <t>DIMENSÃO</t>
  </si>
  <si>
    <t>ENG. CIVIL  -   ARAN MONTEIRO CHIARINI</t>
  </si>
  <si>
    <t>SERVIÇOS DE AMPLIAÇÃO</t>
  </si>
  <si>
    <t>SERVIÇOS DE REFORMA</t>
  </si>
  <si>
    <t>14.3</t>
  </si>
  <si>
    <t>14.4</t>
  </si>
  <si>
    <t>14.5</t>
  </si>
  <si>
    <t>14.6</t>
  </si>
  <si>
    <t>14.7</t>
  </si>
  <si>
    <t>14.8</t>
  </si>
  <si>
    <t>14.9</t>
  </si>
  <si>
    <t>14.10</t>
  </si>
  <si>
    <t>14.11</t>
  </si>
  <si>
    <t>15.2</t>
  </si>
  <si>
    <t>16.1</t>
  </si>
  <si>
    <t>14.12</t>
  </si>
  <si>
    <t>ENGENHEIRO CIVIL</t>
  </si>
  <si>
    <t>DIMENSÕES MEIO FIO EM ALVENARIA</t>
  </si>
  <si>
    <t>Tipo</t>
  </si>
  <si>
    <t>14.13</t>
  </si>
  <si>
    <t>14.14</t>
  </si>
  <si>
    <t>Total (m³)</t>
  </si>
  <si>
    <t>AMPLIAÇÃO</t>
  </si>
  <si>
    <t>REFORMAS</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</si>
  <si>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</si>
  <si>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</si>
  <si>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103760</t>
  </si>
  <si>
    <t>MONTAGEM E DESMONTAGEM DE FÔRMA DE LAJE MACIÇA, PÉ-DIREITO SIMPLES, EM CHAPA DE MADEIRA COMPENSADA RESINADA E CIMBRAMENTO DE MADEIRA, 2 UTILIZAÇÕES. AF_03/2022</t>
  </si>
  <si>
    <t>103761</t>
  </si>
  <si>
    <t>MONTAGEM E DESMONTAGEM DE FÔRMA DE LAJE MACIÇA, PÉ-DIREITO SIMPLES, EM CHAPA DE MADEIRA COMPENSADA RESINADA E CIMBRAMENTO DE MADEIRA, 4 UTILIZAÇÕES. AF_03/2022</t>
  </si>
  <si>
    <t>103762</t>
  </si>
  <si>
    <t>MONTAGEM E DESMONTAGEM DE FÔRMA DE LAJE MACIÇA, PÉ-DIREITO SIMPLES, EM CHAPA DE MADEIRA COMPENSADA RESINADA E CIMBRAMENTO DE MADEIRA, 6 UTILIZAÇÕES. AF_03/2022</t>
  </si>
  <si>
    <t>103763</t>
  </si>
  <si>
    <t>MONTAGEM E DESMONTAGEM DE FÔRMA DE LAJE MACIÇA, PÉ-DIREITO SIMPLES, EM CHAPA DE MADEIRA COMPENSADA RESINADA E CIMBRAMENTO DE MADEIRA, 8 UTILIZAÇÕES. AF_03/2022</t>
  </si>
  <si>
    <t>103782</t>
  </si>
  <si>
    <t>LUMINÁRIA TIPO PLAFON CIRCULAR, DE SOBREPOR, COM LED DE 12/13 W - FORNECIMENTO E INSTALAÇÃO. AF_03/2022</t>
  </si>
  <si>
    <t>103694</t>
  </si>
  <si>
    <t>FORNECIMENTO E INSTALAÇÃO DE SUPORTE DE MADEIRA  PARA PLACAS DE SINALIZAÇÃO, EM SOLO, COM H= DE 2,5 M E SEÇÃO DE 7,5 X 7,5 CM. AF_03/2022</t>
  </si>
  <si>
    <t>103695</t>
  </si>
  <si>
    <t>103696</t>
  </si>
  <si>
    <t>FORNECIMENTO E INSTALAÇÃO DE SUPORTE DE MADEIRA PARA PLACAS DE SINALIZAÇÃO EM CONCRETO, COM H= DE 2,5 M E SEÇÃO DE 7,5 X 7,5 CM. AF_03/2022</t>
  </si>
  <si>
    <t>103697</t>
  </si>
  <si>
    <t>103769</t>
  </si>
  <si>
    <t>PAR DE TABELAS DE BASQUETE DE COMPENSADO NAVAL, COM AROS E REDES - FORNECIMENTO E INSTALAÇÃO. AF_03/2022</t>
  </si>
  <si>
    <t>17,02</t>
  </si>
  <si>
    <t>19,17</t>
  </si>
  <si>
    <t>39,18</t>
  </si>
  <si>
    <t>11,78</t>
  </si>
  <si>
    <t>33,02</t>
  </si>
  <si>
    <t>39,37</t>
  </si>
  <si>
    <t>39,97</t>
  </si>
  <si>
    <t>36,98</t>
  </si>
  <si>
    <t>47,43</t>
  </si>
  <si>
    <t>15,63</t>
  </si>
  <si>
    <t>9,14</t>
  </si>
  <si>
    <t>9,65</t>
  </si>
  <si>
    <t>16,28</t>
  </si>
  <si>
    <t>26,53</t>
  </si>
  <si>
    <t>29,84</t>
  </si>
  <si>
    <t>41,46</t>
  </si>
  <si>
    <t>66,34</t>
  </si>
  <si>
    <t>20,89</t>
  </si>
  <si>
    <t>36,48</t>
  </si>
  <si>
    <t>82,93</t>
  </si>
  <si>
    <t>92,88</t>
  </si>
  <si>
    <t>35,27</t>
  </si>
  <si>
    <t>186,21</t>
  </si>
  <si>
    <t>1,36</t>
  </si>
  <si>
    <t>28,25</t>
  </si>
  <si>
    <t>16,33</t>
  </si>
  <si>
    <t>31,79</t>
  </si>
  <si>
    <t>75,00</t>
  </si>
  <si>
    <t>34,01</t>
  </si>
  <si>
    <t>4,86</t>
  </si>
  <si>
    <t>8,81</t>
  </si>
  <si>
    <t>71,64</t>
  </si>
  <si>
    <t>6,00</t>
  </si>
  <si>
    <t>28,07</t>
  </si>
  <si>
    <t>14,57</t>
  </si>
  <si>
    <t>53,39</t>
  </si>
  <si>
    <t>1,91</t>
  </si>
  <si>
    <t>42,21</t>
  </si>
  <si>
    <t>7,03</t>
  </si>
  <si>
    <t>1,85</t>
  </si>
  <si>
    <t>6,55</t>
  </si>
  <si>
    <t>43,87</t>
  </si>
  <si>
    <t>30,36</t>
  </si>
  <si>
    <t>5,70</t>
  </si>
  <si>
    <t>14,53</t>
  </si>
  <si>
    <t>4,08</t>
  </si>
  <si>
    <t>7,49</t>
  </si>
  <si>
    <t>19,47</t>
  </si>
  <si>
    <t>26,29</t>
  </si>
  <si>
    <t>17,50</t>
  </si>
  <si>
    <t>25,05</t>
  </si>
  <si>
    <t>32,50</t>
  </si>
  <si>
    <t>18,89</t>
  </si>
  <si>
    <t>43,46</t>
  </si>
  <si>
    <t>51,01</t>
  </si>
  <si>
    <t>172,07</t>
  </si>
  <si>
    <t>50,93</t>
  </si>
  <si>
    <t>23,28</t>
  </si>
  <si>
    <t>13,78</t>
  </si>
  <si>
    <t>43,58</t>
  </si>
  <si>
    <t>40,70</t>
  </si>
  <si>
    <t>10,52</t>
  </si>
  <si>
    <t>13,13</t>
  </si>
  <si>
    <t>25,89</t>
  </si>
  <si>
    <t>65,72</t>
  </si>
  <si>
    <t>15,08</t>
  </si>
  <si>
    <t>18,32</t>
  </si>
  <si>
    <t>20,46</t>
  </si>
  <si>
    <t>25,95</t>
  </si>
  <si>
    <t>75,05</t>
  </si>
  <si>
    <t>20,71</t>
  </si>
  <si>
    <t>20,08</t>
  </si>
  <si>
    <t>18,29</t>
  </si>
  <si>
    <t>57,31</t>
  </si>
  <si>
    <t>70,80</t>
  </si>
  <si>
    <t>72,82</t>
  </si>
  <si>
    <t>10,87</t>
  </si>
  <si>
    <t>13,49</t>
  </si>
  <si>
    <t>10,30</t>
  </si>
  <si>
    <t>10,83</t>
  </si>
  <si>
    <t>9,87</t>
  </si>
  <si>
    <t>9,95</t>
  </si>
  <si>
    <t>10,67</t>
  </si>
  <si>
    <t>10,07</t>
  </si>
  <si>
    <t>16,39</t>
  </si>
  <si>
    <t>14,65</t>
  </si>
  <si>
    <t>435,60</t>
  </si>
  <si>
    <t>45,82</t>
  </si>
  <si>
    <t>60,70</t>
  </si>
  <si>
    <t>2,79</t>
  </si>
  <si>
    <t>15,13</t>
  </si>
  <si>
    <t>24,62</t>
  </si>
  <si>
    <t>9,83</t>
  </si>
  <si>
    <t>101,37</t>
  </si>
  <si>
    <t>31,00</t>
  </si>
  <si>
    <t>12,16</t>
  </si>
  <si>
    <t>8,97</t>
  </si>
  <si>
    <t>14,45</t>
  </si>
  <si>
    <t>12,63</t>
  </si>
  <si>
    <t>40,73</t>
  </si>
  <si>
    <t>9,09</t>
  </si>
  <si>
    <t>49,64</t>
  </si>
  <si>
    <t>33,85</t>
  </si>
  <si>
    <t>13,28</t>
  </si>
  <si>
    <t>89,59</t>
  </si>
  <si>
    <t>17,14</t>
  </si>
  <si>
    <t>3,87</t>
  </si>
  <si>
    <t>6,27</t>
  </si>
  <si>
    <t>21,59</t>
  </si>
  <si>
    <t>22,98</t>
  </si>
  <si>
    <t>25,77</t>
  </si>
  <si>
    <t>14,41</t>
  </si>
  <si>
    <t>23,82</t>
  </si>
  <si>
    <t>27,27</t>
  </si>
  <si>
    <t>14,25</t>
  </si>
  <si>
    <t>33,01</t>
  </si>
  <si>
    <t>39,36</t>
  </si>
  <si>
    <t>42,08</t>
  </si>
  <si>
    <t>44,42</t>
  </si>
  <si>
    <t>21,52</t>
  </si>
  <si>
    <t>20,67</t>
  </si>
  <si>
    <t>49,00</t>
  </si>
  <si>
    <t>42,60</t>
  </si>
  <si>
    <t>32,42</t>
  </si>
  <si>
    <t>25,80</t>
  </si>
  <si>
    <t>41,37</t>
  </si>
  <si>
    <t>45,61</t>
  </si>
  <si>
    <t>66,96</t>
  </si>
  <si>
    <t>55,94</t>
  </si>
  <si>
    <t>88,86</t>
  </si>
  <si>
    <t>48,15</t>
  </si>
  <si>
    <t>37,61</t>
  </si>
  <si>
    <t>85,22</t>
  </si>
  <si>
    <t>46,00</t>
  </si>
  <si>
    <t>53,22</t>
  </si>
  <si>
    <t>8,26</t>
  </si>
  <si>
    <t>12,25</t>
  </si>
  <si>
    <t>3,68</t>
  </si>
  <si>
    <t>4,07</t>
  </si>
  <si>
    <t>24,20</t>
  </si>
  <si>
    <t>54,03</t>
  </si>
  <si>
    <t>107,25</t>
  </si>
  <si>
    <t>20,53</t>
  </si>
  <si>
    <t>27,21</t>
  </si>
  <si>
    <t>34,18</t>
  </si>
  <si>
    <t>84,56</t>
  </si>
  <si>
    <t>47,84</t>
  </si>
  <si>
    <t>50,27</t>
  </si>
  <si>
    <t>36,20</t>
  </si>
  <si>
    <t>25,00</t>
  </si>
  <si>
    <t>43,30</t>
  </si>
  <si>
    <t>19,62</t>
  </si>
  <si>
    <t>30,12</t>
  </si>
  <si>
    <t>56,37</t>
  </si>
  <si>
    <t>130,44</t>
  </si>
  <si>
    <t>11,60</t>
  </si>
  <si>
    <t>24,67</t>
  </si>
  <si>
    <t>32,14</t>
  </si>
  <si>
    <t>27,83</t>
  </si>
  <si>
    <t>37,43</t>
  </si>
  <si>
    <t>50,41</t>
  </si>
  <si>
    <t>14,99</t>
  </si>
  <si>
    <t>9,31</t>
  </si>
  <si>
    <t>23,39</t>
  </si>
  <si>
    <t>6,04</t>
  </si>
  <si>
    <t>16,36</t>
  </si>
  <si>
    <t>10,63</t>
  </si>
  <si>
    <t>18,72</t>
  </si>
  <si>
    <t>40,50</t>
  </si>
  <si>
    <t>26,02</t>
  </si>
  <si>
    <t>33,38</t>
  </si>
  <si>
    <t>7,73</t>
  </si>
  <si>
    <t>14,70</t>
  </si>
  <si>
    <t>44,78</t>
  </si>
  <si>
    <t>17,80</t>
  </si>
  <si>
    <t>12,92</t>
  </si>
  <si>
    <t>25,01</t>
  </si>
  <si>
    <t>76,18</t>
  </si>
  <si>
    <t>9,40</t>
  </si>
  <si>
    <t>27,48</t>
  </si>
  <si>
    <t>51,24</t>
  </si>
  <si>
    <t>24,94</t>
  </si>
  <si>
    <t>18,45</t>
  </si>
  <si>
    <t>10,65</t>
  </si>
  <si>
    <t>12,56</t>
  </si>
  <si>
    <t>25,94</t>
  </si>
  <si>
    <t>16,93</t>
  </si>
  <si>
    <t>16,37</t>
  </si>
  <si>
    <t>16,77</t>
  </si>
  <si>
    <t>29,68</t>
  </si>
  <si>
    <t>36,06</t>
  </si>
  <si>
    <t>43,13</t>
  </si>
  <si>
    <t>99,31</t>
  </si>
  <si>
    <t>3,92</t>
  </si>
  <si>
    <t>14,75</t>
  </si>
  <si>
    <t>65,86</t>
  </si>
  <si>
    <t>98,87</t>
  </si>
  <si>
    <t>65,85</t>
  </si>
  <si>
    <t>72,98</t>
  </si>
  <si>
    <t>127,19</t>
  </si>
  <si>
    <t>27,63</t>
  </si>
  <si>
    <t>53,42</t>
  </si>
  <si>
    <t>85,47</t>
  </si>
  <si>
    <t>47,04</t>
  </si>
  <si>
    <t>63,27</t>
  </si>
  <si>
    <t>32,85</t>
  </si>
  <si>
    <t>30,76</t>
  </si>
  <si>
    <t>48,53</t>
  </si>
  <si>
    <t>25,43</t>
  </si>
  <si>
    <t>56,79</t>
  </si>
  <si>
    <t>33,29</t>
  </si>
  <si>
    <t>47,10</t>
  </si>
  <si>
    <t>56,43</t>
  </si>
  <si>
    <t>35,79</t>
  </si>
  <si>
    <t>69,89</t>
  </si>
  <si>
    <t>57,46</t>
  </si>
  <si>
    <t>64,68</t>
  </si>
  <si>
    <t>83,08</t>
  </si>
  <si>
    <t>78,26</t>
  </si>
  <si>
    <t>39,62</t>
  </si>
  <si>
    <t>11,28</t>
  </si>
  <si>
    <t>152,87</t>
  </si>
  <si>
    <t>40,34</t>
  </si>
  <si>
    <t>40,13</t>
  </si>
  <si>
    <t>5,98</t>
  </si>
  <si>
    <t>35,65</t>
  </si>
  <si>
    <t>162,10</t>
  </si>
  <si>
    <t>39,21</t>
  </si>
  <si>
    <t>54,70</t>
  </si>
  <si>
    <t>33,28</t>
  </si>
  <si>
    <t>32,57</t>
  </si>
  <si>
    <t>44,04</t>
  </si>
  <si>
    <t>25,10</t>
  </si>
  <si>
    <t>13,97</t>
  </si>
  <si>
    <t>152,38</t>
  </si>
  <si>
    <t>64,05</t>
  </si>
  <si>
    <t>43,26</t>
  </si>
  <si>
    <t>26,46</t>
  </si>
  <si>
    <t>37,24</t>
  </si>
  <si>
    <t>54,45</t>
  </si>
  <si>
    <t>44,23</t>
  </si>
  <si>
    <t>27,75</t>
  </si>
  <si>
    <t>33,46</t>
  </si>
  <si>
    <t>88,98</t>
  </si>
  <si>
    <t>38,15</t>
  </si>
  <si>
    <t>52,34</t>
  </si>
  <si>
    <t>52,53</t>
  </si>
  <si>
    <t>43,05</t>
  </si>
  <si>
    <t>4,25</t>
  </si>
  <si>
    <t>6,20</t>
  </si>
  <si>
    <t>66,11</t>
  </si>
  <si>
    <t>41,20</t>
  </si>
  <si>
    <t>101,93</t>
  </si>
  <si>
    <t>25,15</t>
  </si>
  <si>
    <t>38,01</t>
  </si>
  <si>
    <t>77,87</t>
  </si>
  <si>
    <t>158,18</t>
  </si>
  <si>
    <t>93,63</t>
  </si>
  <si>
    <t>57,95</t>
  </si>
  <si>
    <t>16,94</t>
  </si>
  <si>
    <t>33,07</t>
  </si>
  <si>
    <t>3,97</t>
  </si>
  <si>
    <t>25,70</t>
  </si>
  <si>
    <t>3,00</t>
  </si>
  <si>
    <t>11,92</t>
  </si>
  <si>
    <t>16,53</t>
  </si>
  <si>
    <t>14,20</t>
  </si>
  <si>
    <t>16,19</t>
  </si>
  <si>
    <t>11,23</t>
  </si>
  <si>
    <t>9,58</t>
  </si>
  <si>
    <t>18,46</t>
  </si>
  <si>
    <t>23,04</t>
  </si>
  <si>
    <t>24,66</t>
  </si>
  <si>
    <t>19,18</t>
  </si>
  <si>
    <t>5,02</t>
  </si>
  <si>
    <t>11,02</t>
  </si>
  <si>
    <t>6,07</t>
  </si>
  <si>
    <t>57,72</t>
  </si>
  <si>
    <t>9,91</t>
  </si>
  <si>
    <t>70,95</t>
  </si>
  <si>
    <t>47,23</t>
  </si>
  <si>
    <t>26,68</t>
  </si>
  <si>
    <t>24,74</t>
  </si>
  <si>
    <t>18,93</t>
  </si>
  <si>
    <t>3,22</t>
  </si>
  <si>
    <t>20,27</t>
  </si>
  <si>
    <t>28,01</t>
  </si>
  <si>
    <t>23,08</t>
  </si>
  <si>
    <t>10,41</t>
  </si>
  <si>
    <t>22,94</t>
  </si>
  <si>
    <t>22,52</t>
  </si>
  <si>
    <t>22,46</t>
  </si>
  <si>
    <t>22,58</t>
  </si>
  <si>
    <t>45,05</t>
  </si>
  <si>
    <t>44,94</t>
  </si>
  <si>
    <t>41,17</t>
  </si>
  <si>
    <t>71,25</t>
  </si>
  <si>
    <t>148,37</t>
  </si>
  <si>
    <t>26,70</t>
  </si>
  <si>
    <t>70,02</t>
  </si>
  <si>
    <t>44,79</t>
  </si>
  <si>
    <t>87,89</t>
  </si>
  <si>
    <t>23,74</t>
  </si>
  <si>
    <t>39,64</t>
  </si>
  <si>
    <t>34,90</t>
  </si>
  <si>
    <t>88,56</t>
  </si>
  <si>
    <t>62,48</t>
  </si>
  <si>
    <t>69,69</t>
  </si>
  <si>
    <t>6,48</t>
  </si>
  <si>
    <t>1.230,88</t>
  </si>
  <si>
    <t>7,46</t>
  </si>
  <si>
    <t>21,24</t>
  </si>
  <si>
    <t>77,43</t>
  </si>
  <si>
    <t>11,67</t>
  </si>
  <si>
    <t>10,51</t>
  </si>
  <si>
    <t>1,00</t>
  </si>
  <si>
    <t>6,40</t>
  </si>
  <si>
    <t>36,97</t>
  </si>
  <si>
    <t>35,38</t>
  </si>
  <si>
    <t>29,75</t>
  </si>
  <si>
    <t>14,16</t>
  </si>
  <si>
    <t>20,04</t>
  </si>
  <si>
    <t>20,37</t>
  </si>
  <si>
    <t>21,31</t>
  </si>
  <si>
    <t>25,60</t>
  </si>
  <si>
    <t>18,83</t>
  </si>
  <si>
    <t>39,98</t>
  </si>
  <si>
    <t>31,67</t>
  </si>
  <si>
    <t>22,48</t>
  </si>
  <si>
    <t>53,15</t>
  </si>
  <si>
    <t>46,23</t>
  </si>
  <si>
    <t>31,18</t>
  </si>
  <si>
    <t>24,26</t>
  </si>
  <si>
    <t>73,93</t>
  </si>
  <si>
    <t>32,77</t>
  </si>
  <si>
    <t>39,32</t>
  </si>
  <si>
    <t>15,57</t>
  </si>
  <si>
    <t>357,02</t>
  </si>
  <si>
    <t>494,20</t>
  </si>
  <si>
    <t>600,89</t>
  </si>
  <si>
    <t>538,43</t>
  </si>
  <si>
    <t>209,88</t>
  </si>
  <si>
    <t>423,21</t>
  </si>
  <si>
    <t>22,33</t>
  </si>
  <si>
    <t>45,64</t>
  </si>
  <si>
    <t>67,10</t>
  </si>
  <si>
    <t>74,47</t>
  </si>
  <si>
    <t>29,03</t>
  </si>
  <si>
    <t>99,18</t>
  </si>
  <si>
    <t>27,40</t>
  </si>
  <si>
    <t>24,05</t>
  </si>
  <si>
    <t>129,31</t>
  </si>
  <si>
    <t>20,85</t>
  </si>
  <si>
    <t>16,86</t>
  </si>
  <si>
    <t>12,83</t>
  </si>
  <si>
    <t>14,94</t>
  </si>
  <si>
    <t>9,22</t>
  </si>
  <si>
    <t>26,37</t>
  </si>
  <si>
    <t>10,26</t>
  </si>
  <si>
    <t>40,18</t>
  </si>
  <si>
    <t>30,21</t>
  </si>
  <si>
    <t>12,10</t>
  </si>
  <si>
    <t>23,22</t>
  </si>
  <si>
    <t>47,60</t>
  </si>
  <si>
    <t>9,45</t>
  </si>
  <si>
    <t>47,78</t>
  </si>
  <si>
    <t>32,59</t>
  </si>
  <si>
    <t>24,63</t>
  </si>
  <si>
    <t>28,34</t>
  </si>
  <si>
    <t>786,42</t>
  </si>
  <si>
    <t>30,04</t>
  </si>
  <si>
    <t>19,98</t>
  </si>
  <si>
    <t>57,07</t>
  </si>
  <si>
    <t>49,54</t>
  </si>
  <si>
    <t>93,31</t>
  </si>
  <si>
    <t>69,99</t>
  </si>
  <si>
    <t>38,35</t>
  </si>
  <si>
    <t>8,96</t>
  </si>
  <si>
    <t>6,25</t>
  </si>
  <si>
    <t>188,21</t>
  </si>
  <si>
    <t>5,16</t>
  </si>
  <si>
    <t>1,35</t>
  </si>
  <si>
    <t>21,32</t>
  </si>
  <si>
    <t>22,44</t>
  </si>
  <si>
    <t>20,93</t>
  </si>
  <si>
    <t>30,17</t>
  </si>
  <si>
    <t>146,41</t>
  </si>
  <si>
    <t>89,86</t>
  </si>
  <si>
    <t>99,29</t>
  </si>
  <si>
    <t>158,94</t>
  </si>
  <si>
    <t>444,78</t>
  </si>
  <si>
    <t>458,26</t>
  </si>
  <si>
    <t>142,98</t>
  </si>
  <si>
    <t>152,22</t>
  </si>
  <si>
    <t>170,45</t>
  </si>
  <si>
    <t>86,47</t>
  </si>
  <si>
    <t>296,05</t>
  </si>
  <si>
    <t>146,05</t>
  </si>
  <si>
    <t>1,89</t>
  </si>
  <si>
    <t>14,54</t>
  </si>
  <si>
    <t>39,50</t>
  </si>
  <si>
    <t>7,58</t>
  </si>
  <si>
    <t>439,09</t>
  </si>
  <si>
    <t>42,79</t>
  </si>
  <si>
    <t>33,10</t>
  </si>
  <si>
    <t>332,54</t>
  </si>
  <si>
    <t>820,43</t>
  </si>
  <si>
    <t>8,18</t>
  </si>
  <si>
    <t>78,73</t>
  </si>
  <si>
    <t>89,09</t>
  </si>
  <si>
    <t>19,85</t>
  </si>
  <si>
    <t>39,00</t>
  </si>
  <si>
    <t>125,06</t>
  </si>
  <si>
    <t>5,33</t>
  </si>
  <si>
    <t>5,24</t>
  </si>
  <si>
    <t>235,00</t>
  </si>
  <si>
    <t>226,62</t>
  </si>
  <si>
    <t>7,02</t>
  </si>
  <si>
    <t>36,33</t>
  </si>
  <si>
    <t>32,49</t>
  </si>
  <si>
    <t>53,29</t>
  </si>
  <si>
    <t>38,65</t>
  </si>
  <si>
    <t>12,32</t>
  </si>
  <si>
    <t>15,90</t>
  </si>
  <si>
    <t>46,07</t>
  </si>
  <si>
    <t>70,50</t>
  </si>
  <si>
    <t>43,36</t>
  </si>
  <si>
    <t>82,01</t>
  </si>
  <si>
    <t>86,04</t>
  </si>
  <si>
    <t>40,00</t>
  </si>
  <si>
    <t>44,99</t>
  </si>
  <si>
    <t>8,19</t>
  </si>
  <si>
    <t>70,28</t>
  </si>
  <si>
    <t>498,24</t>
  </si>
  <si>
    <t>365,82</t>
  </si>
  <si>
    <t>58,41</t>
  </si>
  <si>
    <t>59,60</t>
  </si>
  <si>
    <t>36,41</t>
  </si>
  <si>
    <t>45,08</t>
  </si>
  <si>
    <t>125,53</t>
  </si>
  <si>
    <t>15,32</t>
  </si>
  <si>
    <t>162,11</t>
  </si>
  <si>
    <t>17,48</t>
  </si>
  <si>
    <t>36,73</t>
  </si>
  <si>
    <t>35,56</t>
  </si>
  <si>
    <t>43,94</t>
  </si>
  <si>
    <t>29,23</t>
  </si>
  <si>
    <t>46,47</t>
  </si>
  <si>
    <t>110,23</t>
  </si>
  <si>
    <t>86,89</t>
  </si>
  <si>
    <t>180,70</t>
  </si>
  <si>
    <t>35,11</t>
  </si>
  <si>
    <t>7.5</t>
  </si>
  <si>
    <t>PROJETO EXECUTIVO DE REFORMA COM AMPLIAÇÃO DA CRECHE MUNICIPAL CORONEL ANANIAS FRANCISCO PEREIRA NO MUNICIPIO DE ESTIVA - MG</t>
  </si>
  <si>
    <t>13.2</t>
  </si>
  <si>
    <t>13.3</t>
  </si>
  <si>
    <t>13.4</t>
  </si>
  <si>
    <t>14.15</t>
  </si>
  <si>
    <t>LOCAÇÃO DE BANHEIRO QUÍMICO, DIMENSÃO (110X120X230)CM, LINHA PADRÃO, CONTENDO UMA (1) PIA/HIGIENIZADOR DE MÃOS, INCLUSIVE MANUTENÇÃO E MOBILIZAÇÃO/DESMOBILIZAÇÃO</t>
  </si>
  <si>
    <t>ANCORAGEM DE BARRAS DE AÇO COM CHUMBADOR QUÍMICO À BASE DE RESINA EPÓXI</t>
  </si>
  <si>
    <t>CALHA EM CHAPA GALVANIZADA, ESP. 0,5MM (GSG-26), COM DESENVOLVIMENTO DE 33CM, INCLUSIVE IÇAMENTO MANUAL VERTICAL</t>
  </si>
  <si>
    <t>CALHA EM CHAPA GALVANIZADA, ESP. 0,5MM (GSG-26), COM DESENVOLVIMENTO DE 40CM, INCLUSIVE IÇAMENTO MANUAL VERTICAL</t>
  </si>
  <si>
    <t>CALHA EM CHAPA GALVANIZADA, ESP. 0,5MM (GSG-26), COM DESENVOLVIMENTO DE 50CM, INCLUSIVE IÇAMENTO MANUAL VERTICAL</t>
  </si>
  <si>
    <t>CALHA EM CHAPA GALVANIZADA, ESP. 0,65MM (GSG-24), COM DESENVOLVIMENTO DE 33CM, INCLUSIVE IÇAMENTO MANUAL VERTICAL</t>
  </si>
  <si>
    <t>CALHA EM CHAPA GALVANIZADA, ESP. 0,65MM (GSG-24), COM DESENVOLVIMENTO DE 40CM, INCLUSIVE IÇAMENTO MANUAL VERTICAL</t>
  </si>
  <si>
    <t>CALHA EM CHAPA GALVANIZADA, ESP. 0,65MM (GSG-24), COM DESENVOLVIMENTO DE 50CM, INCLUSIVE IÇAMENTO MANUAL VERTICAL</t>
  </si>
  <si>
    <t>CALHA EM CHAPA GALVANIZADA, ESP. 0,65MM (GSG-24), COM DESENVOLVIMENTO DE 60CM, INCLUSIVE IÇAMENTO MANUAL VERTICAL</t>
  </si>
  <si>
    <t>CALHA EM CHAPA GALVANIZADA, ESP. 0,65MM (GSG-24), COM DESENVOLVIMENTO DE 66CM, INCLUSIVE IÇAMENTO MANUAL VERTICAL</t>
  </si>
  <si>
    <t>CALHA EM CHAPA GALVANIZADA, ESP. 0,8MM (GSG-22), COM DESENVOLVIMENTO DE 100CM, INCLUSIVE IÇAMENTO MANUAL VERTICAL</t>
  </si>
  <si>
    <t>CALHA EM CHAPA GALVANIZADA, ESP. 0,8MM (GSG-22), COM DESENVOLVIMENTO DE 33CM, INCLUSIVE IÇAMENTO MANUAL VERTICAL</t>
  </si>
  <si>
    <t>CALHA EM CHAPA GALVANIZADA, ESP. 0,8MM (GSG-22), COM DESENVOLVIMENTO DE 40CM, INCLUSIVE IÇAMENTO MANUAL VERTICAL</t>
  </si>
  <si>
    <t>CALHA EM CHAPA GALVANIZADA, ESP. 0,8MM (GSG-22), COM DESENVOLVIMENTO DE 50CM, INCLUSIVE IÇAMENTO MANUAL VERTICAL</t>
  </si>
  <si>
    <t>CALHA EM CHAPA GALVANIZADA, ESP. 0,8MM (GSG-22), COM DESENVOLVIMENTO DE 66CM, INCLUSIVE IÇAMENTO MANUAL VERTICAL</t>
  </si>
  <si>
    <t>CALHA EM CHAPA GALVANIZADA, ESP. 0,8MM (GSG-22), COM DESENVOLVIMENTO DE 75CM, INCLUSIVE IÇAMENTO MANUAL VERTICAL</t>
  </si>
  <si>
    <t>RUFO E CONTRA-RUFO EM CHAPA GALVANIZADA, ESP. 0,5MM (GSG-26), COM DESENVOLVIMENTO DE 25CM, INCLUSIVE IÇAMENTO MANUAL VERTICAL</t>
  </si>
  <si>
    <t>CHAPIM EM CHAPA GALVANIZADA, COM PINGADEIRA, ESP. 0,65MM (GSG-24), COM DESENVOLVIMENTO DE 35CM, INCLUSIVE IÇAMENTO MANUAL VERTICAL</t>
  </si>
  <si>
    <t>REVESTIMENTO COM CERÂMICA VERMELHO NATURAL PARA PISO, ASSENTAMENTO COM ARGAMASSA INDUSTRIALIZADA, INCLUSIVE REJUNTAMENTO</t>
  </si>
  <si>
    <t>ALAMBRADO PARA QUADRA ESPORTIVA, EM TELA DE ARAME GALVANIZADO COM TRAMA LOSANGULAR DE 2" (50,8MM) E FIO BWG12 (2,77MM), ALTURA 1M, EXCLUSIVE PINTURA, INCLUSIVE FIXAÇÃO E FORNECIMENTO EM QUADROS DE TUBOS DE AÇO CARBONO GALVANIZADO DIÂMETRO DE 50MM (2")</t>
  </si>
  <si>
    <t>ALAMBRADO PARA QUADRA ESPORTIVA, EM TELA DE ARAME GALVANIZADO COM TRAMA LOSANGULAR DE 2" (50,8MM) E FIO BWG12 (2,77MM), ALTURA 4M, EXCLUSIVE PINTURA, INCLUSIVE FIXAÇÃO E FORNECIMENTO EM QUADROS DE TUBOS DE AÇO CARBONO GALVANIZADO DIÂMETRO DE 50MM (2") - CONFORME DETALHE 15 (PADRÃO ESCOLAR)</t>
  </si>
  <si>
    <t>ALAMBRADO PARA QUADRA ESPORTIVA, EM TELA DE ARAME GALVANIZADO COM TRAMA LOSANGULAR DE 2" (50,8MM) E FIO BWG12 (2,77MM), ALTURA 6M, EXCLUSIVE PINTURA, INCLUSIVE FIXAÇÃO E FORNECIMENTO EM QUADROS DE TUBOS DE AÇO CARBONO GALVANIZADO DIÂMETRO DE 50MM (2")</t>
  </si>
  <si>
    <t>ALAMBRADO PARA QUADRA ESPORTIVA, EM TELA DE ARAME GALVANIZADO COM TRAMA LOSANGULAR DE 2" (50,8MM) E FIO BWG12 (2,77MM), EXCLUSIVE PINTURA, INCLUSIVE FIXAÇÃO E FORNECIMENTO EM QUADROS DE TUBOS DE AÇO CARBONO GALVANIZADO DIÂMETRO DE 50MM (2")</t>
  </si>
  <si>
    <t>ED-26408</t>
  </si>
  <si>
    <t>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t>
  </si>
  <si>
    <t>REGISTRO DE GAVETA, TIPO BASE, ROSCÁVEL 1" (PARA TUBO SOLDÁVEL OU PPR DN 32MM/CPVC DN 28MM), INCLUSIVE ACABAMENTO (PADRÃO MÉDIO) E CANOPLA CROMADOS</t>
  </si>
  <si>
    <t>REGISTRO DE GAVETA, TIPO BASE, ROSCÁVEL 1" (PARA TUBO SOLDÁVEL OU PPR DN 32MM/CPVC DN 28MM), INCLUSIVE ACABAMENTO (PADRÃO POPULAR) E CANOPLA CROMADOS</t>
  </si>
  <si>
    <t>REGISTRO DE GAVETA, TIPO BASE, ROSCÁVEL 1.1/2" (PARA TUBO SOLDÁVEL OU PPR DN 50MM/CPVC DN 42MM), INCLUSIVE ACABAMENTO (PADRÃO MÉDIO) E CANOPLA CROMADOS</t>
  </si>
  <si>
    <t>REGISTRO DE GAVETA, TIPO BASE, ROSCÁVEL 1.1/2" (PARA TUBO SOLDÁVEL OU PPR DN 50MM/CPVC DN 42MM), INCLUSIVE ACABAMENTO (PADRÃO POPULAR) E CANOPLA CROMADOS</t>
  </si>
  <si>
    <t>REGISTRO DE GAVETA, TIPO BASE, ROSCÁVEL 1.1/4" (PARA TUBO SOLDÁVEL OU PPR DN 40MM/CPVC DN 35MM), INCLUSIVE ACABAMENTO (PADRÃO MÉDIO) E CANOPLA CROMADOS</t>
  </si>
  <si>
    <t>REGISTRO DE GAVETA, TIPO BASE, ROSCÁVEL 1.1/4" (PARA TUBO SOLDÁVEL OU PPR DN 40MM/CPVC DN 35MM), INCLUSIVE ACABAMENTO (PADRÃO POPULAR) E CANOPLA CROMADOS</t>
  </si>
  <si>
    <t>REGISTRO DE GAVETA, TIPO BASE, ROSCÁVEL 1/2" (PARA TUBO SOLDÁVEL OU PPR DN 20MM/CPVC DN 15MM), INCLUSIVE ACABAMENTO (PADRÃO MÉDIO) E CANOPLA CROMADOS</t>
  </si>
  <si>
    <t>REGISTRO DE GAVETA, TIPO BASE, ROSCÁVEL 1/2" (PARA TUBO SOLDÁVEL OU PPR DN 20MM/CPVC DN 15MM), INCLUSIVE ACABAMENTO (PADRÃO POPULAR) E CANOPLA CROMADOS</t>
  </si>
  <si>
    <t>REGISTRO DE GAVETA, TIPO BASE, ROSCÁVEL 3/4" (PARA TUBO SOLDÁVEL OU PPR DN 25MM/CPVC DN 22MM), INCLUSIVE ACABAMENTO (PADRÃO MÉDIO) E CANOPLA CROMADO</t>
  </si>
  <si>
    <t>REGISTRO DE GAVETA, TIPO BASE, ROSCÁVEL 3/4" (PARA TUBO SOLDÁVEL OU PPR DN 25MM/CPVC DN 22MM), INCLUSIVE ACABAMENTO (PADRÃO POPULAR) E CANOPLA CROMADOS</t>
  </si>
  <si>
    <t>REGISTRO DE GAVETA, TIPO BRUTO, ROSCÁVEL 1" (PARA TUBO SOLDÁVEL OU PPR DN 32MM/CPVC DN 28MM), INCLUSIVE VOLANTE PARA ACIONAMENTO</t>
  </si>
  <si>
    <t>REGISTRO DE GAVETA, TIPO BRUTO, ROSCÁVEL 1.1/2" (PARA TUBO SOLDÁVEL OU PPR DN 50MM/CPVC DN 42MM), INCLUSIVE VOLANTE PARA ACIONAMENTO</t>
  </si>
  <si>
    <t>REGISTRO DE GAVETA, TIPO BRUTO, ROSCÁVEL 1.1/4" (PARA TUBO SOLDÁVEL OU PPR DN 40MM/CPVC DN 35MM), INCLUSIVE VOLANTE PARA ACIONAMENTO</t>
  </si>
  <si>
    <t>REGISTRO DE GAVETA, TIPO BRUTO, ROSCÁVEL 1/2" (PARA TUBO SOLDÁVEL OU PPR DN 20MM/CPVC DN 15MM), INCLUSIVE VOLANTE PARA ACIONAMENTO</t>
  </si>
  <si>
    <t>REGISTRO DE GAVETA, TIPO BRUTO, ROSCÁVEL 2" (PARA TUBO SOLDÁVEL OU PPR DN 60MM/CPVC DN 54MM), INCLUSIVE VOLANTE PARA ACIONAMENTO</t>
  </si>
  <si>
    <t>REGISTRO DE GAVETA, TIPO BRUTO, ROSCÁVEL 2.1/2" (PARA TUBO SOLDÁVEL OU PPR DN 75MM/CPVC DN 73MM), INCLUSIVE VOLANTE PARA ACIONAMENTO</t>
  </si>
  <si>
    <t>REGISTRO DE GAVETA, TIPO BRUTO, ROSCÁVEL 3" (PARA TUBO SOLDÁVEL OU PPR DN 85MM/CPVC DN 89MM), INCLUSIVE VOLANTE PARA ACIONAMENTO</t>
  </si>
  <si>
    <t>REGISTRO DE GAVETA, TIPO BRUTO, ROSCÁVEL 3/4" (PARA TUBO SOLDÁVEL OU PPR DN 25MM/CPVC DN 22MM), INCLUSIVE VOLANTE PARA ACIONAMENTO</t>
  </si>
  <si>
    <t>REGISTRO DE GAVETA, TIPO BRUTO, ROSCÁVEL 4" (PARA TUBO SOLDÁVEL OU PPR DN 110MM/CPVC DN 114MM), INCLUSIVE VOLANTE PARA ACIONAMENTO</t>
  </si>
  <si>
    <t>REGISTRO DE PRESSÃO, TIPO BASE, ROSCÁVEL 1/2" (PARA TUBO SOLDÁVEL OU PPR DN 20MM/CPVC DN 15MM), INCLUSIVE ACABAMENTO (PADRÃO MÉDIO) E CANOPLA CROMADOS</t>
  </si>
  <si>
    <t>REGISTRO DE PRESSÃO, TIPO BASE, ROSCÁVEL 1/2" (PARA TUBO SOLDÁVEL OU PPR DN 20MM/CPVC DN 15MM), INCLUSIVE ACABAMENTO (PADRÃO POPULAR) E CANOPLA CROMADOS</t>
  </si>
  <si>
    <t>REGISTRO DE PRESSÃO, TIPO BASE, ROSCÁVEL 3/4" (PARA TUBO SOLDÁVEL OU PPR DN 25MM/CPVC DN 22MM), INCLUSIVE ACABAMENTO (PADRÃO MÉDIO) E CANOPLA CROMADOS</t>
  </si>
  <si>
    <t>REGISTRO DE PRESSÃO, TIPO BASE, ROSCÁVEL 3/4" (PARA TUBO SOLDÁVEL OU PPR DN 25MM/CPVC DN 22MM), INCLUSIVE ACABAMENTO (PADRÃO POPULAR) E CANOPLA CROMADOS</t>
  </si>
  <si>
    <t>PLANTIO E PREPARO DE COVAS PARA ÁRVORES COM ALTURA MÉDIA DE 2,00M, DIMENSÕES (60X60X60)CM , EXCLUSIVE FORNECIMENTO DAS MUDAS</t>
  </si>
  <si>
    <t>FORNECIMENTO DE ARBUSTO BELA EMÍLIA COM ALTURA MÍNIMA DE 15CM, EXCLUSIVE PLANTIO</t>
  </si>
  <si>
    <t>FORNECIMENTO DE ARBUSTO CAMARÁ COM ALTURA MÍNIMA DE 15CM, EXCLUSIVE PLANTIO</t>
  </si>
  <si>
    <t>FORNECIMENTO DE ÁRVORE ACÁSSIA MIMOSA COM ALTURA MÉDIA DE 2,00M, EXCLUSIVE PLANTIO</t>
  </si>
  <si>
    <t>ED-25275</t>
  </si>
  <si>
    <t>FORNECIMENTO DE ÁRVORE AROEIRA-PIMENTEIRA COM ALTURA MÉDIA DE 2,00M, EXCLUSIVE PLANTIO</t>
  </si>
  <si>
    <t>ED-25277</t>
  </si>
  <si>
    <t>FORNECIMENTO DE ÁRVORE AROEIRA-SALSA COM ALTURA MÉDIA DE 2,00M, EXCLUSIVE PLANTIO</t>
  </si>
  <si>
    <t>ED-25245</t>
  </si>
  <si>
    <t>FORNECIMENTO DE ÁRVORE IPÊ-AMARELO COM ALTURA MÉDIA DE 2,00M, EXCLUSIVE PLANTIO</t>
  </si>
  <si>
    <t>ED-25264</t>
  </si>
  <si>
    <t>FORNECIMENTO DE ÁRVORE IPÊ-BRANCO COM ALTURA MÉDIA DE 2,00M, EXCLUSIVE PLANTIO</t>
  </si>
  <si>
    <t>FORNECIMENTO DE ÁRVORE IPÊ-ROSA COM ALTURA MÉDIA DE 2,00M, EXCLUSIVE PLANTIO</t>
  </si>
  <si>
    <t>ED-25244</t>
  </si>
  <si>
    <t>FORNECIMENTO DE ÁRVORE IPÊ-ROXO COM ALTURA MÉDIA DE 2,00M, EXCLUSIVE PLANTIO</t>
  </si>
  <si>
    <t>FORNECIMENTO DE ÁRVORE JACARANDÁ MIMOSO COM ALTURA MÉDIA DE 2,00M, EXCLUSIVE PLANTIO</t>
  </si>
  <si>
    <t>ED-25470</t>
  </si>
  <si>
    <t>FORNECIMENTO DE ÁRVORE JATOBÁ COM ALTURA MÉDIA DE 2,00M, EXCLUSIVE PLANTIO</t>
  </si>
  <si>
    <t>ED-25280</t>
  </si>
  <si>
    <t>FORNECIMENTO DE ÁRVORE MANACÁ-DA-SERRA COM ALTURA MÉDIA DE 2,00M, EXCLUSIVE PLANTIO</t>
  </si>
  <si>
    <t>ED-25497</t>
  </si>
  <si>
    <t>FORNECIMENTO DE ÁRVORE OITI COM ALTURA MÉDIA DE 2,00M, EXCLUSIVE PLANTIO</t>
  </si>
  <si>
    <t>ED-25269</t>
  </si>
  <si>
    <t>FORNECIMENTO DE ÁRVORE PAINEIRA COM ALTURA MÉDIA DE 2,00M, EXCLUSIVE PLANTIO</t>
  </si>
  <si>
    <t>ED-25273</t>
  </si>
  <si>
    <t>FORNECIMENTO DE ÁRVORE PAU-BRASIL COM ALTURA MÉDIA DE 2,00M, EXCLUSIVE PLANTIO</t>
  </si>
  <si>
    <t>FORNECIMENTO DE ÁRVORE PAU-FERRO COM ALTURA MÉDIA DE 2,00M, EXCLUSIVE PLANTIO</t>
  </si>
  <si>
    <t>ED-25489</t>
  </si>
  <si>
    <t>FORNECIMENTO DE ÁRVORE PAU-MULATO COM ALTURA MÉDIA DE 2,00M, EXCLUSIVE PLANTIO</t>
  </si>
  <si>
    <t>ED-25268</t>
  </si>
  <si>
    <t>FORNECIMENTO DE ÁRVORE QUARESMEIRA COM ALTURA MÉDIA DE 2,00M, EXCLUSIVE PLANTIO</t>
  </si>
  <si>
    <t>ED-25493</t>
  </si>
  <si>
    <t>FORNECIMENTO DE ÁRVORE SAPUCAIA COM ALTURA MÉDIA DE 2,00M, EXCLUSIVE PLANTIO</t>
  </si>
  <si>
    <t>FORNECIMENTO DE ÁRVORE SIBIPURUNA COM ALTURA MÉDIA DE 2,00M, EXCLUSIVE PLANTIO</t>
  </si>
  <si>
    <t>ED-25441</t>
  </si>
  <si>
    <t>FORNECIMENTO DE ÁRVORE UNHA-DE-VACA COM ALTURA MÉDIA DE 2,00M, EXCLUSIVE PLANTIO</t>
  </si>
  <si>
    <t>ED-25551</t>
  </si>
  <si>
    <t>FORNECIMENTO DE FORRAÇÃO DO TIPO ACALYPHA, EXCLUSIVE PLANTIO</t>
  </si>
  <si>
    <t>ED-25553</t>
  </si>
  <si>
    <t>FORNECIMENTO DE FORRAÇÃO DO TIPO CLOROFITO, EXCLUSIVE PLANTIO</t>
  </si>
  <si>
    <t>ED-25549</t>
  </si>
  <si>
    <t>FORNECIMENTO DE FORRAÇÃO DO TIPO GRAMA-AMENDOIM, EXCLUSIVE PLANTIO</t>
  </si>
  <si>
    <t>ED-25552</t>
  </si>
  <si>
    <t>FORNECIMENTO DE FORRAÇÃO DO TIPO WEDELIA, EXCLUSIVE PLANTIO</t>
  </si>
  <si>
    <t>FORNECIMENTO DE PALMEIRA ARECA-BAMBU COM ALTURA MÍNIMA DE 50CM, EXCLUSIVE PLANTIO</t>
  </si>
  <si>
    <t>ED-25243</t>
  </si>
  <si>
    <t>FORNECIMENTO DE PALMEIRA JERIVÁ COM ALTURA MÉDIA DE 2,00M, EXCLUSIVE PLANTIO</t>
  </si>
  <si>
    <t>FORNECIMENTO DE PALMEIRA LICURI COM ALTURA MÉDIA DE 2,00M, EXCLUSIVE PLANTIO</t>
  </si>
  <si>
    <t>LIMPEZA DE CALHA EM CHAPA GALVANIZADA OU EM PVC, INCLUSIVE DESOBSTRUÇÃO</t>
  </si>
  <si>
    <t>RO-41664</t>
  </si>
  <si>
    <t>RO-41665</t>
  </si>
  <si>
    <t>RO-41662</t>
  </si>
  <si>
    <t>RO-41661</t>
  </si>
  <si>
    <t>Laje 01</t>
  </si>
  <si>
    <t>Laje 02</t>
  </si>
  <si>
    <t>Pano</t>
  </si>
  <si>
    <t>Vigas  01; 02; 03</t>
  </si>
  <si>
    <t>Vigas 04; 05 e 06</t>
  </si>
  <si>
    <t>Viga 07</t>
  </si>
  <si>
    <t>7,76</t>
  </si>
  <si>
    <t>15,10</t>
  </si>
  <si>
    <t>54,93</t>
  </si>
  <si>
    <t>11,96</t>
  </si>
  <si>
    <t>27,69</t>
  </si>
  <si>
    <t>33,79</t>
  </si>
  <si>
    <t>59,26</t>
  </si>
  <si>
    <t>127,78</t>
  </si>
  <si>
    <t>33,58</t>
  </si>
  <si>
    <t>60,66</t>
  </si>
  <si>
    <t>82,34</t>
  </si>
  <si>
    <t>93,17</t>
  </si>
  <si>
    <t>182,76</t>
  </si>
  <si>
    <t>31,10</t>
  </si>
  <si>
    <t>46,56</t>
  </si>
  <si>
    <t>23,62</t>
  </si>
  <si>
    <t>128,16</t>
  </si>
  <si>
    <t>12,96</t>
  </si>
  <si>
    <t>19,95</t>
  </si>
  <si>
    <t>219,07</t>
  </si>
  <si>
    <t>20,20</t>
  </si>
  <si>
    <t>29,01</t>
  </si>
  <si>
    <t>37,69</t>
  </si>
  <si>
    <t>46,48</t>
  </si>
  <si>
    <t>155,60</t>
  </si>
  <si>
    <t>45,45</t>
  </si>
  <si>
    <t>124,76</t>
  </si>
  <si>
    <t>17,98</t>
  </si>
  <si>
    <t>17,11</t>
  </si>
  <si>
    <t>81,91</t>
  </si>
  <si>
    <t>461,32</t>
  </si>
  <si>
    <t>94,29</t>
  </si>
  <si>
    <t>164,32</t>
  </si>
  <si>
    <t>132,66</t>
  </si>
  <si>
    <t>132,99</t>
  </si>
  <si>
    <t>129,33</t>
  </si>
  <si>
    <t>34,00</t>
  </si>
  <si>
    <t>5,42</t>
  </si>
  <si>
    <t>212,91</t>
  </si>
  <si>
    <t>7,37</t>
  </si>
  <si>
    <t>139,59</t>
  </si>
  <si>
    <t>29,25</t>
  </si>
  <si>
    <t>23,95</t>
  </si>
  <si>
    <t>20,16</t>
  </si>
  <si>
    <t>19,24</t>
  </si>
  <si>
    <t>21,96</t>
  </si>
  <si>
    <t>179,29</t>
  </si>
  <si>
    <t>193,57</t>
  </si>
  <si>
    <t>128,68</t>
  </si>
  <si>
    <t>4,74</t>
  </si>
  <si>
    <t>130,46</t>
  </si>
  <si>
    <t>5,45</t>
  </si>
  <si>
    <t>65,73</t>
  </si>
  <si>
    <t>77,16</t>
  </si>
  <si>
    <t>38,08</t>
  </si>
  <si>
    <t>82,56</t>
  </si>
  <si>
    <t>81,10</t>
  </si>
  <si>
    <t>66,64</t>
  </si>
  <si>
    <t>5,44</t>
  </si>
  <si>
    <t>57,97</t>
  </si>
  <si>
    <t>7,10</t>
  </si>
  <si>
    <t>48,10</t>
  </si>
  <si>
    <t>50,76</t>
  </si>
  <si>
    <t>45,52</t>
  </si>
  <si>
    <t>7,21</t>
  </si>
  <si>
    <t>62,65</t>
  </si>
  <si>
    <t>20,51</t>
  </si>
  <si>
    <t>70,08</t>
  </si>
  <si>
    <t>36,91</t>
  </si>
  <si>
    <t>74,09</t>
  </si>
  <si>
    <t>11,14</t>
  </si>
  <si>
    <t>32,20</t>
  </si>
  <si>
    <t>7,51</t>
  </si>
  <si>
    <t>46,10</t>
  </si>
  <si>
    <t>17,65</t>
  </si>
  <si>
    <t>2,45</t>
  </si>
  <si>
    <t>69,49</t>
  </si>
  <si>
    <t>35,41</t>
  </si>
  <si>
    <t>0,37</t>
  </si>
  <si>
    <t>56,73</t>
  </si>
  <si>
    <t>34,39</t>
  </si>
  <si>
    <t>61,49</t>
  </si>
  <si>
    <t>4,83</t>
  </si>
  <si>
    <t>98,89</t>
  </si>
  <si>
    <t>4,09</t>
  </si>
  <si>
    <t>2,60</t>
  </si>
  <si>
    <t>292,19</t>
  </si>
  <si>
    <t>46,30</t>
  </si>
  <si>
    <t>16,14</t>
  </si>
  <si>
    <t>4,06</t>
  </si>
  <si>
    <t>16,58</t>
  </si>
  <si>
    <t>1,84</t>
  </si>
  <si>
    <t>4,79</t>
  </si>
  <si>
    <t>223,72</t>
  </si>
  <si>
    <t>60,59</t>
  </si>
  <si>
    <t>43,82</t>
  </si>
  <si>
    <t>6,57</t>
  </si>
  <si>
    <t>16,73</t>
  </si>
  <si>
    <t>0,86</t>
  </si>
  <si>
    <t>35,39</t>
  </si>
  <si>
    <t>10,91</t>
  </si>
  <si>
    <t>10,99</t>
  </si>
  <si>
    <t>2,85</t>
  </si>
  <si>
    <t>2,48</t>
  </si>
  <si>
    <t>4,24</t>
  </si>
  <si>
    <t>17,33</t>
  </si>
  <si>
    <t>57,34</t>
  </si>
  <si>
    <t>23,49</t>
  </si>
  <si>
    <t>47,97</t>
  </si>
  <si>
    <t>46,02</t>
  </si>
  <si>
    <t>88,44</t>
  </si>
  <si>
    <t>12,60</t>
  </si>
  <si>
    <t>34,27</t>
  </si>
  <si>
    <t>176,27</t>
  </si>
  <si>
    <t>66,30</t>
  </si>
  <si>
    <t>27,35</t>
  </si>
  <si>
    <t>6,12</t>
  </si>
  <si>
    <t>55,22</t>
  </si>
  <si>
    <t>6,35</t>
  </si>
  <si>
    <t>69,72</t>
  </si>
  <si>
    <t>53,69</t>
  </si>
  <si>
    <t>67,12</t>
  </si>
  <si>
    <t>24,30</t>
  </si>
  <si>
    <t>25,26</t>
  </si>
  <si>
    <t>3,53</t>
  </si>
  <si>
    <t>148,05</t>
  </si>
  <si>
    <t>72,38</t>
  </si>
  <si>
    <t>169,36</t>
  </si>
  <si>
    <t>35,91</t>
  </si>
  <si>
    <t>2.004,43</t>
  </si>
  <si>
    <t>52,35</t>
  </si>
  <si>
    <t>67,00</t>
  </si>
  <si>
    <t>22,65</t>
  </si>
  <si>
    <t>26,97</t>
  </si>
  <si>
    <t>51,73</t>
  </si>
  <si>
    <t>41,02</t>
  </si>
  <si>
    <t>43,45</t>
  </si>
  <si>
    <t>71,59</t>
  </si>
  <si>
    <t>63,06</t>
  </si>
  <si>
    <t>75,47</t>
  </si>
  <si>
    <t>37,79</t>
  </si>
  <si>
    <t>52,25</t>
  </si>
  <si>
    <t>11,30</t>
  </si>
  <si>
    <t>96,30</t>
  </si>
  <si>
    <t>140,22</t>
  </si>
  <si>
    <t>37,68</t>
  </si>
  <si>
    <t>70,53</t>
  </si>
  <si>
    <t>12,41</t>
  </si>
  <si>
    <t>48,75</t>
  </si>
  <si>
    <t>24,84</t>
  </si>
  <si>
    <t>142,93</t>
  </si>
  <si>
    <t>181,77</t>
  </si>
  <si>
    <t>199,39</t>
  </si>
  <si>
    <t>176,65</t>
  </si>
  <si>
    <t>192,23</t>
  </si>
  <si>
    <t>36,36</t>
  </si>
  <si>
    <t>12,47</t>
  </si>
  <si>
    <t>12,21</t>
  </si>
  <si>
    <t>68,20</t>
  </si>
  <si>
    <t>87,75</t>
  </si>
  <si>
    <t>106,16</t>
  </si>
  <si>
    <t>35,06</t>
  </si>
  <si>
    <t>42,40</t>
  </si>
  <si>
    <t>50,66</t>
  </si>
  <si>
    <t>78,78</t>
  </si>
  <si>
    <t>86,30</t>
  </si>
  <si>
    <t>14,61</t>
  </si>
  <si>
    <t>606,00</t>
  </si>
  <si>
    <t>54,15</t>
  </si>
  <si>
    <t>88,51</t>
  </si>
  <si>
    <t>15,44</t>
  </si>
  <si>
    <t>8,71</t>
  </si>
  <si>
    <t>103,80</t>
  </si>
  <si>
    <t>191,77</t>
  </si>
  <si>
    <t>231,56</t>
  </si>
  <si>
    <t>277,76</t>
  </si>
  <si>
    <t>18,36</t>
  </si>
  <si>
    <t>25,71</t>
  </si>
  <si>
    <t>13,41</t>
  </si>
  <si>
    <t>59,61</t>
  </si>
  <si>
    <t>116,64</t>
  </si>
  <si>
    <t>80,00</t>
  </si>
  <si>
    <t>78,60</t>
  </si>
  <si>
    <t>137,78</t>
  </si>
  <si>
    <t>133,15</t>
  </si>
  <si>
    <t>595,90</t>
  </si>
  <si>
    <t>191,71</t>
  </si>
  <si>
    <t>134,90</t>
  </si>
  <si>
    <t>141,18</t>
  </si>
  <si>
    <t>259,92</t>
  </si>
  <si>
    <t>120,33</t>
  </si>
  <si>
    <t>163,20</t>
  </si>
  <si>
    <t>64,98</t>
  </si>
  <si>
    <t>191,68</t>
  </si>
  <si>
    <t>128,01</t>
  </si>
  <si>
    <t>156,50</t>
  </si>
  <si>
    <t>103,75</t>
  </si>
  <si>
    <t>61,75</t>
  </si>
  <si>
    <t>59,07</t>
  </si>
  <si>
    <t>40,99</t>
  </si>
  <si>
    <t>80,21</t>
  </si>
  <si>
    <t>37,26</t>
  </si>
  <si>
    <t>140,78</t>
  </si>
  <si>
    <t>254,35</t>
  </si>
  <si>
    <t>151,53</t>
  </si>
  <si>
    <t>241,72</t>
  </si>
  <si>
    <t>161,85</t>
  </si>
  <si>
    <t>161,58</t>
  </si>
  <si>
    <t>17,09</t>
  </si>
  <si>
    <t>11,04</t>
  </si>
  <si>
    <t>17,56</t>
  </si>
  <si>
    <t>12,57</t>
  </si>
  <si>
    <t>12,38</t>
  </si>
  <si>
    <t>12,07</t>
  </si>
  <si>
    <t>9,63</t>
  </si>
  <si>
    <t>11,95</t>
  </si>
  <si>
    <t>11,91</t>
  </si>
  <si>
    <t>11,88</t>
  </si>
  <si>
    <t>12,66</t>
  </si>
  <si>
    <t>13,62</t>
  </si>
  <si>
    <t>440,72</t>
  </si>
  <si>
    <t>382,55</t>
  </si>
  <si>
    <t>79,24</t>
  </si>
  <si>
    <t>46,42</t>
  </si>
  <si>
    <t>35,01</t>
  </si>
  <si>
    <t>121,38</t>
  </si>
  <si>
    <t>96,61</t>
  </si>
  <si>
    <t>13,57</t>
  </si>
  <si>
    <t>38,87</t>
  </si>
  <si>
    <t>23,93</t>
  </si>
  <si>
    <t>7,01</t>
  </si>
  <si>
    <t>99,85</t>
  </si>
  <si>
    <t>31,59</t>
  </si>
  <si>
    <t>45,47</t>
  </si>
  <si>
    <t>40,44</t>
  </si>
  <si>
    <t>63,80</t>
  </si>
  <si>
    <t>29,79</t>
  </si>
  <si>
    <t>58,30</t>
  </si>
  <si>
    <t>7,97</t>
  </si>
  <si>
    <t>21,65</t>
  </si>
  <si>
    <t>6,22</t>
  </si>
  <si>
    <t>12,91</t>
  </si>
  <si>
    <t>13,76</t>
  </si>
  <si>
    <t>18,51</t>
  </si>
  <si>
    <t>21,43</t>
  </si>
  <si>
    <t>23,63</t>
  </si>
  <si>
    <t>30,35</t>
  </si>
  <si>
    <t>55,78</t>
  </si>
  <si>
    <t>12,70</t>
  </si>
  <si>
    <t>26,95</t>
  </si>
  <si>
    <t>27,17</t>
  </si>
  <si>
    <t>30,81</t>
  </si>
  <si>
    <t>23,09</t>
  </si>
  <si>
    <t>38,64</t>
  </si>
  <si>
    <t>104,74</t>
  </si>
  <si>
    <t>123,79</t>
  </si>
  <si>
    <t>502,35</t>
  </si>
  <si>
    <t>154,47</t>
  </si>
  <si>
    <t>13,59</t>
  </si>
  <si>
    <t>11,81</t>
  </si>
  <si>
    <t>51,09</t>
  </si>
  <si>
    <t>42,47</t>
  </si>
  <si>
    <t>27,18</t>
  </si>
  <si>
    <t>39,79</t>
  </si>
  <si>
    <t>18,30</t>
  </si>
  <si>
    <t>47,92</t>
  </si>
  <si>
    <t>33,82</t>
  </si>
  <si>
    <t>45,48</t>
  </si>
  <si>
    <t>60,46</t>
  </si>
  <si>
    <t>55,80</t>
  </si>
  <si>
    <t>216,04</t>
  </si>
  <si>
    <t>90,72</t>
  </si>
  <si>
    <t>93,30</t>
  </si>
  <si>
    <t>18,15</t>
  </si>
  <si>
    <t>77,97</t>
  </si>
  <si>
    <t>69,03</t>
  </si>
  <si>
    <t>908,77</t>
  </si>
  <si>
    <t>43,03</t>
  </si>
  <si>
    <t>130,69</t>
  </si>
  <si>
    <t>8,29</t>
  </si>
  <si>
    <t>174,78</t>
  </si>
  <si>
    <t>23,26</t>
  </si>
  <si>
    <t>53,23</t>
  </si>
  <si>
    <t>65,30</t>
  </si>
  <si>
    <t>302,93</t>
  </si>
  <si>
    <t>542,06</t>
  </si>
  <si>
    <t>475,52</t>
  </si>
  <si>
    <t>258,36</t>
  </si>
  <si>
    <t>66,77</t>
  </si>
  <si>
    <t>60,80</t>
  </si>
  <si>
    <t>179,20</t>
  </si>
  <si>
    <t>46,92</t>
  </si>
  <si>
    <t>46,63</t>
  </si>
  <si>
    <t>44,14</t>
  </si>
  <si>
    <t>54,07</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</si>
  <si>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</si>
  <si>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</si>
  <si>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</si>
  <si>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</si>
  <si>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</si>
  <si>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</si>
  <si>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</si>
  <si>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</si>
  <si>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</si>
  <si>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</si>
  <si>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</si>
  <si>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</si>
  <si>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</si>
  <si>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</si>
  <si>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69,30</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</si>
  <si>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</si>
  <si>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</si>
  <si>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</si>
  <si>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</si>
  <si>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</si>
  <si>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</si>
  <si>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</si>
  <si>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</si>
  <si>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</si>
  <si>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</si>
  <si>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182,48</t>
  </si>
  <si>
    <t>265,73</t>
  </si>
  <si>
    <t>67,61</t>
  </si>
  <si>
    <t>135,06</t>
  </si>
  <si>
    <t>45,02</t>
  </si>
  <si>
    <t>32,24</t>
  </si>
  <si>
    <t>32,55</t>
  </si>
  <si>
    <t>70,46</t>
  </si>
  <si>
    <t>TUBO EM COBRE RÍGIDO, DN 22 MM, CLASSE A, SEM ISOLAMENTO, INSTALADO EM PRUMADA DE GÁS COMBUSTÍVEL - FORNECIMENTO E INSTALAÇÃO. AF_04/2022</t>
  </si>
  <si>
    <t>92,79</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</si>
  <si>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</si>
  <si>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</si>
  <si>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</si>
  <si>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213,88</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</si>
  <si>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</si>
  <si>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</si>
  <si>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132,27</t>
  </si>
  <si>
    <t>181,17</t>
  </si>
  <si>
    <t>54,57</t>
  </si>
  <si>
    <t>103802</t>
  </si>
  <si>
    <t>TUBO EM COBRE RÍGIDO, DN 15 MM, CLASSE E, SEM ISOLAMENTO, INSTALADO EM RAMAL E SUB-RAMAL DE GÁS COMBUSTÍVEL - FORNECIMENTO E INSTALAÇÃO. AF_04/2022</t>
  </si>
  <si>
    <t>103803</t>
  </si>
  <si>
    <t>TUBO EM COBRE RÍGIDO, DN 22 MM, CLASSE E, SEM ISOLAMENTO, INSTALADO EM RAMAL E SUB-RAMAL DE GÁS COMBUSTÍVEL - FORNECIMENTO E INSTALAÇÃO. AF_04/2022</t>
  </si>
  <si>
    <t>103804</t>
  </si>
  <si>
    <t>TUBO EM COBRE RÍGIDO, DN 28 MM, CLASSE E, SEM ISOLAMENTO, INSTALADO EM RAMAL E SUB-RAMAL DE GÁS COMBUSTÍVEL - FORNECIMENTO E INSTALAÇÃO. AF_04/2022</t>
  </si>
  <si>
    <t>92,80</t>
  </si>
  <si>
    <t>103835</t>
  </si>
  <si>
    <t>TUBO EM COBRE RÍGIDO, DN 15 MM, CLASSE A, SEM ISOLAMENTO, INSTALADO EM RAMAL E SUB-RAMAL DE GÁS MEDICINAL - FORNECIMENTO E INSTALAÇÃO. AF_04/2022</t>
  </si>
  <si>
    <t>68,97</t>
  </si>
  <si>
    <t>103836</t>
  </si>
  <si>
    <t>TUBO EM COBRE RÍGIDO, DN 22 MM, CLASSE A, SEM ISOLAMENTO, INSTALADO EM RAMAL E SUB-RAMAL DE GÁS MEDICINAL - FORNECIMENTO E INSTALAÇÃO. AF_04/2022</t>
  </si>
  <si>
    <t>103837</t>
  </si>
  <si>
    <t>TUBO EM COBRE RÍGIDO, DN 28 MM, CLASSE A, SEM ISOLAMENTO, INSTALADO EM RAMAL E SUB-RAMAL DE GÁS MEDICINAL - FORNECIMENTO E INSTALAÇÃO. AF_04/2022</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</si>
  <si>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</si>
  <si>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</si>
  <si>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</si>
  <si>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</si>
  <si>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103870</t>
  </si>
  <si>
    <t>TUBO EM COBRE RÍGIDO, DN 28 MM, CLASSE E, SEM ISOLAMENTO, INSTALADO EM RAMAL E SUB-RAMAL DE AQUECIMENTO SOLAR - FORNECIMENTO E INSTALAÇÃO. AF_04/2022</t>
  </si>
  <si>
    <t>103871</t>
  </si>
  <si>
    <t>TUBO EM COBRE RÍGIDO, DN 15 MM, CLASSE E, COM ISOLAMENTO, INSTALADO EM RAMAL E SUB-RAMAL DE AQUECIMENTO SOLAR - FORNECIMENTO E INSTALAÇÃO. AF_04/2022</t>
  </si>
  <si>
    <t>103872</t>
  </si>
  <si>
    <t>TUBO EM COBRE RÍGIDO, DN 22 MM, CLASSE E, COM ISOLAMENTO, INSTALADO EM RAMAL E SUB-RAMAL DE AQUECIMENTO SOLAR - FORNECIMENTO E INSTALAÇÃO. AF_04/2022</t>
  </si>
  <si>
    <t>103873</t>
  </si>
  <si>
    <t>TUBO EM COBRE RÍGIDO, DN 28 MM, CLASSE E, COM ISOLAMENTO, INSTALADO EM RAMAL E SUB-RAMAL DE AQUECIMENTO SOLAR - FORNECIMENTO E INSTALAÇÃO. AF_04/2022</t>
  </si>
  <si>
    <t>18,71</t>
  </si>
  <si>
    <t>29,60</t>
  </si>
  <si>
    <t>95,98</t>
  </si>
  <si>
    <t>16,68</t>
  </si>
  <si>
    <t>42,00</t>
  </si>
  <si>
    <t>41,62</t>
  </si>
  <si>
    <t>24,90</t>
  </si>
  <si>
    <t>36,27</t>
  </si>
  <si>
    <t>54,31</t>
  </si>
  <si>
    <t>134,54</t>
  </si>
  <si>
    <t>10,46</t>
  </si>
  <si>
    <t>44,33</t>
  </si>
  <si>
    <t>31,37</t>
  </si>
  <si>
    <t>75,48</t>
  </si>
  <si>
    <t>39,90</t>
  </si>
  <si>
    <t>50,35</t>
  </si>
  <si>
    <t>90,49</t>
  </si>
  <si>
    <t>20,78</t>
  </si>
  <si>
    <t>21,55</t>
  </si>
  <si>
    <t>36,63</t>
  </si>
  <si>
    <t>26,34</t>
  </si>
  <si>
    <t>75,28</t>
  </si>
  <si>
    <t>9,71</t>
  </si>
  <si>
    <t>16,40</t>
  </si>
  <si>
    <t>62,53</t>
  </si>
  <si>
    <t>51,64</t>
  </si>
  <si>
    <t>20,61</t>
  </si>
  <si>
    <t>29,91</t>
  </si>
  <si>
    <t>50,26</t>
  </si>
  <si>
    <t>40,22</t>
  </si>
  <si>
    <t>78,23</t>
  </si>
  <si>
    <t>25,82</t>
  </si>
  <si>
    <t>43,53</t>
  </si>
  <si>
    <t>8,23</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</si>
  <si>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</si>
  <si>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</si>
  <si>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</si>
  <si>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</si>
  <si>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</si>
  <si>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</si>
  <si>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</si>
  <si>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</si>
  <si>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</si>
  <si>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</si>
  <si>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</si>
  <si>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</si>
  <si>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</si>
  <si>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</si>
  <si>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</si>
  <si>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78,06</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</si>
  <si>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</si>
  <si>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</si>
  <si>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</si>
  <si>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</si>
  <si>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</si>
  <si>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</si>
  <si>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</si>
  <si>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</si>
  <si>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</si>
  <si>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</si>
  <si>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</si>
  <si>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</si>
  <si>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</si>
  <si>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</si>
  <si>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</si>
  <si>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</si>
  <si>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</si>
  <si>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</si>
  <si>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</si>
  <si>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33,76</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</si>
  <si>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</si>
  <si>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</si>
  <si>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12,26</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</si>
  <si>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</si>
  <si>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</si>
  <si>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</si>
  <si>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</si>
  <si>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</si>
  <si>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</si>
  <si>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</si>
  <si>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</si>
  <si>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</si>
  <si>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</si>
  <si>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</si>
  <si>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</si>
  <si>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</si>
  <si>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</si>
  <si>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</si>
  <si>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</si>
  <si>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69,94</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</si>
  <si>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</si>
  <si>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</si>
  <si>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</si>
  <si>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</si>
  <si>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</si>
  <si>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</si>
  <si>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</si>
  <si>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</si>
  <si>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</si>
  <si>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</si>
  <si>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31,87</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</si>
  <si>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</si>
  <si>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</si>
  <si>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</si>
  <si>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26,52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</si>
  <si>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</si>
  <si>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</si>
  <si>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</si>
  <si>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</si>
  <si>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</si>
  <si>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</si>
  <si>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</si>
  <si>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</si>
  <si>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</si>
  <si>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</si>
  <si>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</si>
  <si>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</si>
  <si>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</si>
  <si>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13,80</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</si>
  <si>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</si>
  <si>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</si>
  <si>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</si>
  <si>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</si>
  <si>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</si>
  <si>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36,77</t>
  </si>
  <si>
    <t>LUVA PASSANTE EM COBRE, DN 15 MM, SEM ANEL DE SOLDA, INSTALADO EM RAMAL E SUB-RAMAL DE HIDRÁULICA PREDIAL - FORNECIMENTO E INSTALAÇÃO. AF_04/2022</t>
  </si>
  <si>
    <t>8,95</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</si>
  <si>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</si>
  <si>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</si>
  <si>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26,67</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</si>
  <si>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</si>
  <si>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</si>
  <si>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16,60</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</si>
  <si>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</si>
  <si>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</si>
  <si>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</si>
  <si>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22,23</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</si>
  <si>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</si>
  <si>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</si>
  <si>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55,55</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</si>
  <si>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</si>
  <si>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</si>
  <si>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35,69</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</si>
  <si>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</si>
  <si>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</si>
  <si>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</si>
  <si>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</si>
  <si>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</si>
  <si>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</si>
  <si>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</si>
  <si>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</si>
  <si>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28,43</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</si>
  <si>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</si>
  <si>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</si>
  <si>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102,58</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</si>
  <si>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</si>
  <si>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</si>
  <si>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</si>
  <si>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14,13</t>
  </si>
  <si>
    <t>27,29</t>
  </si>
  <si>
    <t>98,24</t>
  </si>
  <si>
    <t>61,55</t>
  </si>
  <si>
    <t>149,82</t>
  </si>
  <si>
    <t>16,62</t>
  </si>
  <si>
    <t>24,50</t>
  </si>
  <si>
    <t>28,40</t>
  </si>
  <si>
    <t>27,14</t>
  </si>
  <si>
    <t>30,29</t>
  </si>
  <si>
    <t>31,20</t>
  </si>
  <si>
    <t>53,86</t>
  </si>
  <si>
    <t>32,06</t>
  </si>
  <si>
    <t>67,11</t>
  </si>
  <si>
    <t>31,11</t>
  </si>
  <si>
    <t>44,32</t>
  </si>
  <si>
    <t>66,44</t>
  </si>
  <si>
    <t>126,30</t>
  </si>
  <si>
    <t>141,50</t>
  </si>
  <si>
    <t>78,28</t>
  </si>
  <si>
    <t>228,14</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</si>
  <si>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</si>
  <si>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</si>
  <si>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</si>
  <si>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103806</t>
  </si>
  <si>
    <t>CURVA EM COBRE, DN 15 MM, 45 GRAUS, SEM ANEL DE SOLDA, BOLSA X BOLSA, INSTALADO EM RAMAL E SUB-RAMAL DE GÁS COMBUSTÍVEL - FORNECIMENTO E INSTALAÇÃO. AF_04/2022</t>
  </si>
  <si>
    <t>103807</t>
  </si>
  <si>
    <t>COTOVELO EM BRONZE/LATÃO, DN 15 MM X 1/2, 90 GRAUS, SEM ANEL DE SOLDA, BOLSA X ROSCA F, INSTALADO EM RAMAL E SUB-RAMAL DE GÁS COMBUSTÍVEL - FORNECIMENTO E INSTALAÇÃO. AF_04/2022</t>
  </si>
  <si>
    <t>23,45</t>
  </si>
  <si>
    <t>103808</t>
  </si>
  <si>
    <t>COTOVELO EM COBRE, DN 22 MM, 90 GRAUS, SEM ANEL DE SOLDA, INSTALADO EM RAMAL E SUB-RAMAL DE GÁS COMBUSTÍVEL - FORNECIMENTO E INSTALAÇÃO. AF_04/2022</t>
  </si>
  <si>
    <t>103809</t>
  </si>
  <si>
    <t>CURVA EM COBRE, DN 22 MM, 45 GRAUS, SEM ANEL DE SOLDA, BOLSA X BOLSA, INSTALADO EM RAMAL E SUB-RAMAL DE GÁS COMBUSTÍVEL - FORNECIMENTO E INSTALAÇÃO. AF_04/2022</t>
  </si>
  <si>
    <t>103810</t>
  </si>
  <si>
    <t>COTOVELO EM BRONZE/LATÃO, DN 22 MM X 1/2, 90 GRAUS, SEM ANEL DE SOLDA, BOLSA X ROSCA F, INSTALADO EM RAMAL E SUB-RAMAL DE GÁS COMBUSTÍVEL - FORNECIMENTO E INSTALAÇÃO. AF_04/2022</t>
  </si>
  <si>
    <t>103811</t>
  </si>
  <si>
    <t>COTOVELO EM BRONZE/LATÃO, DN 22 MM X 3/4, 90 GRAUS, SEM ANEL DE SOLDA, BOLSA X ROSCA F, INSTALADO EM RAMAL E SUB-RAMAL DE GÁS COMBUSTÍVEL - FORNECIMENTO E INSTALAÇÃO. AF_04/2022</t>
  </si>
  <si>
    <t>103812</t>
  </si>
  <si>
    <t>COTOVELO EM COBRE, DN 28 MM, 90 GRAUS, SEM ANEL DE SOLDA, INSTALADO EM RAMAL E SUB-RAMAL DE GÁS COMBUSTÍVEL - FORNECIMENTO E INSTALAÇÃO. AF_04/2022</t>
  </si>
  <si>
    <t>103813</t>
  </si>
  <si>
    <t>CURVA EM COBRE, DN 28 MM, 45 GRAUS, SEM ANEL DE SOLDA, BOLSA X BOLSA, INSTALADO EM RAMAL E SUB-RAMAL DE GÁS COMBUSTÍVEL - FORNECIMENTO E INSTALAÇÃO. AF_04/2022</t>
  </si>
  <si>
    <t>48,54</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</si>
  <si>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</si>
  <si>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</si>
  <si>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</si>
  <si>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</si>
  <si>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103816</t>
  </si>
  <si>
    <t>CURVA DE TRANSPOSIÇÃO EM BRONZE/LATÃO, DN 15 MM, SEM ANEL DE SOLDA, BOLSA X BOLSA, INSTALADO EM RAMAL E SUB-RAMAL DE GÁS COMBUSTÍVEL - FORNECIMENTO E INSTALAÇÃO. AF_04/2022</t>
  </si>
  <si>
    <t>29,32</t>
  </si>
  <si>
    <t>103817</t>
  </si>
  <si>
    <t>JUNTA DE EXPANSÃO EM COBRE, DN 15 MM, PONTA X PONTA, INSTALADO EM RAMAL E SUB-RAMAL DE GÁS COMBUSTÍVEL - FORNECIMENTO E INSTALAÇÃO. AF_04/2022</t>
  </si>
  <si>
    <t>103818</t>
  </si>
  <si>
    <t>CONECTOR EM BRONZE/LATÃO, DN 15 MM X 1/2, SEM ANEL DE SOLDA, BOLSA X ROSCA F, INSTALADO EM RAMAL E SUB-RAMAL DE GÁS COMBUSTÍVEL - FORNECIMENTO E INSTALAÇÃO. AF_04/2022</t>
  </si>
  <si>
    <t>21,78</t>
  </si>
  <si>
    <t>103819</t>
  </si>
  <si>
    <t>LUVA EM COBRE, DN 22 MM, SEM ANEL DE SOLDA, INSTALADO EM RAMAL E SUB-RAMAL DE GÁS COMBUSTÍVEL - FORNECIMENTO E INSTALAÇÃO. AF_04/2022</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</si>
  <si>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</si>
  <si>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</si>
  <si>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</si>
  <si>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</si>
  <si>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103822</t>
  </si>
  <si>
    <t>CURVA DE TRANSPOSIÇÃO EM BRONZE/LATÃO, DN 22 MM, SEM ANEL DE SOLDA, BOLSA X BOLSA, INSTALADO EM RAMAL E SUB-RAMAL DE GÁS COMBUSTÍVEL - FORNECIMENTO E INSTALAÇÃO. AF_04/2022</t>
  </si>
  <si>
    <t>61,03</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</si>
  <si>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</si>
  <si>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</si>
  <si>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</si>
  <si>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</si>
  <si>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103825</t>
  </si>
  <si>
    <t>CONECTOR EM BRONZE/LATÃO, DN 22 MM X 3/4, SEM ANEL DE SOLDA, BOLSA X ROSCA F, INSTALADO EM RAMAL E SUB-RAMAL DE GÁS COMBUSTÍVEL - FORNECIMENTO E INSTALAÇÃO. AF_04/2022</t>
  </si>
  <si>
    <t>103826</t>
  </si>
  <si>
    <t>LUVA EM COBRE, DN 28 MM, SEM ANEL DE SOLDA, INSTALADO EM RAMAL E SUB-RAMAL DE GÁS COMBUSTÍVEL - FORNECIMENTO E INSTALAÇÃO. AF_04/2022</t>
  </si>
  <si>
    <t>31,42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</si>
  <si>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</si>
  <si>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</si>
  <si>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</si>
  <si>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</si>
  <si>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103,04</t>
  </si>
  <si>
    <t>103829</t>
  </si>
  <si>
    <t>JUNTA DE EXPANSÃO EM COBRE, DN 28 MM, PONTA X PONTA, INSTALADO EM RAMAL E SUB-RAMAL DE GÁS COMBUSTÍVEL - FORNECIMENTO E INSTALAÇÃO. AF_04/2022</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</si>
  <si>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</si>
  <si>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</si>
  <si>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</si>
  <si>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</si>
  <si>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103832</t>
  </si>
  <si>
    <t>TÊ EM COBRE, DN 15 MM, SEM ANEL DE SOLDA, INSTALADO EM RAMAL E SUB-RAMAL DE GÁS COMBUSTÍVEL - FORNECIMENTO E INSTALAÇÃO. AF_04/2022</t>
  </si>
  <si>
    <t>24,06</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</si>
  <si>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</si>
  <si>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</si>
  <si>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</si>
  <si>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</si>
  <si>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103838</t>
  </si>
  <si>
    <t>COTOVELO EM COBRE, DN 15 MM, 90 GRAUS, SEM ANEL DE SOLDA, INSTALADO EM RAMAL E SUB-RAMAL DE GÁS MEDICINAL - FORNECIMENTO E INSTALAÇÃO. AF_04/2022</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</si>
  <si>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</si>
  <si>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</si>
  <si>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</si>
  <si>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</si>
  <si>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23,13</t>
  </si>
  <si>
    <t>103841</t>
  </si>
  <si>
    <t>COTOVELO EM COBRE, DN 22 MM, 90 GRAUS, SEM ANEL DE SOLDA, INSTALADO EM RAMAL E SUB-RAMAL DE GÁS MEDICINAL - FORNECIMENTO E INSTALAÇÃO. AF_04/2022</t>
  </si>
  <si>
    <t>103842</t>
  </si>
  <si>
    <t>CURVA EM COBRE, DN 22 MM, 45 GRAUS, SEM ANEL DE SOLDA, BOLSA X BOLSA, INSTALADO EM RAMAL E SUB-RAMAL DE GÁS MEDICINAL - FORNECIMENTO E INSTALAÇÃO. AF_04/2022</t>
  </si>
  <si>
    <t>28,41</t>
  </si>
  <si>
    <t>103843</t>
  </si>
  <si>
    <t>COTOVELO EM BRONZE/LATÃO, DN 22 MM X 1/2, 90 GRAUS, SEM ANEL DE SOLDA, BOLSA X ROSCA F, INSTALADO EM RAMAL E SUB-RAMAL DE GÁS MEDICINAL - FORNECIMENTO E INSTALAÇÃO. AF_04/2022</t>
  </si>
  <si>
    <t>33,60</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</si>
  <si>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</si>
  <si>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</si>
  <si>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</si>
  <si>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</si>
  <si>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41,86</t>
  </si>
  <si>
    <t>103846</t>
  </si>
  <si>
    <t>CURVA EM COBRE, DN 28 MM, 45 GRAUS, SEM ANEL DE SOLDA, BOLSA X BOLSA, INSTALADO EM RAMAL E SUB-RAMAL DE GÁS MEDICINAL - FORNECIMENTO E INSTALAÇÃO. AF_04/2022</t>
  </si>
  <si>
    <t>103847</t>
  </si>
  <si>
    <t>LUVA EM COBRE, DN 15 MM, SEM ANEL DE SOLDA, INSTALADO EM RAMAL E SUB-RAMAL DE GÁS MEDICINAL - FORNECIMENTO E INSTALAÇÃO. AF_04/2022</t>
  </si>
  <si>
    <t>103848</t>
  </si>
  <si>
    <t>LUVA PASSANTE EM COBRE, DN 15 MM, SEM ANEL DE SOLDA, INSTALADO EM RAMAL E SUB-RAMAL DE GÁS MEDICINAL - FORNECIMENTO E INSTALAÇÃO. AF_04/2022</t>
  </si>
  <si>
    <t>103849</t>
  </si>
  <si>
    <t>CURVA DE TRANSPOSIÇÃO EM BRONZE/LATÃO, DN 15 MM, SEM ANEL DE SOLDA, BOLSA X BOLSA, INSTALADO EM RAMAL E SUB-RAMAL DE GÁS MEDICINAL - FORNECIMENTO E INSTALAÇÃO. AF_04/2022</t>
  </si>
  <si>
    <t>103850</t>
  </si>
  <si>
    <t>JUNTA DE EXPANSÃO EM COBRE, DN 15 MM, PONTA X PONTA, INSTALADO EM RAMAL E SUB-RAMAL DE GÁS MEDICINAL - FORNECIMENTO E INSTALAÇÃO. AF_04/2022</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</si>
  <si>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</si>
  <si>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</si>
  <si>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</si>
  <si>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</si>
  <si>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</si>
  <si>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</si>
  <si>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103854</t>
  </si>
  <si>
    <t>JUNTA DE EXPANSÃO EM COBRE, DN 22 MM, PONTA X PONTA, INSTALADO EM RAMAL E SUB-RAMAL DE GÁS MEDICINAL - FORNECIMENTO E INSTALAÇÃO. AF_04/2022</t>
  </si>
  <si>
    <t>103855</t>
  </si>
  <si>
    <t>CURVA DE TRANSPOSIÇÃO EM BRONZE/LATÃO, DN 22 MM, SEM ANEL DE SOLDA, BOLSA X BOLSA, INSTALADO EM RAMAL E SUB-RAMAL DE GÁS MEDICINAL - FORNECIMENTO E INSTALAÇÃO. AF_04/2022</t>
  </si>
  <si>
    <t>103856</t>
  </si>
  <si>
    <t>BUCHA DE REDUÇÃO EM COBRE, DN 22 MM X 15 MM, SEM ANEL DE SOLDA, PONTA X BOLSA, INSTALADO EM RAMAL E SUB-RAMAL DE GÁS MEDICINAL - FORNECIMENTO E INSTALAÇÃO. AF_04/2022</t>
  </si>
  <si>
    <t>103857</t>
  </si>
  <si>
    <t>CONECTOR EM BRONZE/LATÃO, DN 22 MM X 1/2", SEM ANEL DE SOLDA, BOLSA X ROSCA F, INSTALADO EM RAMAL E SUB-RAMAL DE GÁS MEDICINAL - FORNECIMENTO E INSTALAÇÃO. AF_04/2022</t>
  </si>
  <si>
    <t>103858</t>
  </si>
  <si>
    <t>CONECTOR EM BRONZE/LATÃO, DN 22 MM X 3/4", SEM ANEL DE SOLDA, BOLSA X ROSCA F, INSTALADO EM RAMAL E SUB-RAMAL DE GÁS MEDICINAL - FORNECIMENTO E INSTALAÇÃO. AF_04/2022</t>
  </si>
  <si>
    <t>103859</t>
  </si>
  <si>
    <t>LUVA EM COBRE, DN 28 MM, SEM ANEL DE SOLDA, INSTALADO EM RAMAL E SUB-RAMAL DE GÁS MEDICINAL - FORNECIMENTO E INSTALAÇÃO. AF_04/2022</t>
  </si>
  <si>
    <t>26,11</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</si>
  <si>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</si>
  <si>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</si>
  <si>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</si>
  <si>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</si>
  <si>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103862</t>
  </si>
  <si>
    <t>JUNTA DE EXPANSÃO EM COBRE, DN 28 MM, PONTA X PONTA, INSTALADO EM RAMAL E SUB-RAMAL DE GÁS MEDICINAL - FORNECIMENTO E INSTALAÇÃO. AF_04/2022</t>
  </si>
  <si>
    <t>103863</t>
  </si>
  <si>
    <t>CONECTOR EM BRONZE/LATÃO, DN 28 MM X 1/2", SEM ANEL DE SOLDA, BOLSA X ROSCA F, INSTALADO EM RAMAL E SUB-RAMAL DE GÁS MEDICINAL - FORNECIMENTO E INSTALAÇÃO. AF_04/2022</t>
  </si>
  <si>
    <t>103864</t>
  </si>
  <si>
    <t>BUCHA DE REDUÇÃO EM COBRE, DN 28 MM X 22 MM, SEM ANEL DE SOLDA, INSTALADO EM RAMAL E SUB-RAMAL DE GÁS MEDICINAL - FORNECIMENTO E INSTALAÇÃO. AF_04/2022</t>
  </si>
  <si>
    <t>22,47</t>
  </si>
  <si>
    <t>103865</t>
  </si>
  <si>
    <t>TÊ EM COBRE, DN 15 MM, SEM ANEL DE SOLDA, INSTALADO EM RAMAL E SUB-RAMAL DE GÁS MEDICINAL - FORNECIMENTO E INSTALAÇÃO. AF_04/2022</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</si>
  <si>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</si>
  <si>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</si>
  <si>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</si>
  <si>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</si>
  <si>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</si>
  <si>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</si>
  <si>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</si>
  <si>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</si>
  <si>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</si>
  <si>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</si>
  <si>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</si>
  <si>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</si>
  <si>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</si>
  <si>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</si>
  <si>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</si>
  <si>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</si>
  <si>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33,24</t>
  </si>
  <si>
    <t>103880</t>
  </si>
  <si>
    <t>COTOVELO EM BRONZE/LATÃO, DN 22 MM X 3/4", 90 GRAUS, SEM ANEL DE SOLDA, BOLSA X ROSCA F, INSTALADO EM RAMAL E SUB-RAMAL DE AQUECIMENTO SOLAR - FORNECIMENTO E INSTALAÇÃO. AF_04/2022</t>
  </si>
  <si>
    <t>103881</t>
  </si>
  <si>
    <t>COTOVELO EM COBRE, DN 28 MM, 90 GRAUS, SEM ANEL DE SOLDA, INSTALADO EM RAMAL E SUB-RAMAL DE AQUECIMENTO SOLAR - FORNECIMENTO E INSTALAÇÃO. AF_04/2022</t>
  </si>
  <si>
    <t>103882</t>
  </si>
  <si>
    <t>CURVA EM COBRE, DN 28 MM, 45 GRAUS, SEM ANEL DE SOLDA, BOLSA X BOLSA, INSTALADO EM RAMAL E SUB-RAMAL DE AQUECIMENTO SOLAR - FORNECIMENTO E INSTALAÇÃO. AF_04/2022</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</si>
  <si>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</si>
  <si>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</si>
  <si>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</si>
  <si>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</si>
  <si>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103885</t>
  </si>
  <si>
    <t>CURVA DE TRANSPOSIÇÃO EM BRONZE/LATÃO, DN 15 MM, SEM ANEL DE SOLDA, BOLSA X BOLSA, INSTALADO EM RAMAL E SUB-RAMAL DE AQUECIMENTO SOLAR - FORNECIMENTO E INSTALAÇÃO. AF_04/2022</t>
  </si>
  <si>
    <t>103886</t>
  </si>
  <si>
    <t>JUNTA DE EXPANSÃO EM COBRE, DN 15 MM, PONTA X PONTA, INSTALADO EM RAMAL E SUB-RAMAL DE AQUECIMENTO SOLAR - FORNECIMENTO E INSTALAÇÃO. AF_04/2022</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</si>
  <si>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</si>
  <si>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</si>
  <si>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</si>
  <si>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</si>
  <si>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</si>
  <si>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</si>
  <si>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103890</t>
  </si>
  <si>
    <t>JUNTA DE EXPANSÃO EM COBRE, DN 22 MM, PONTA X PONTA, INSTALADO EM RAMAL E SUB-RAMAL DE AQUECIMENTO SOLAR - FORNECIMENTO E INSTALAÇÃO. AF_04/2022</t>
  </si>
  <si>
    <t>103891</t>
  </si>
  <si>
    <t>CURVA DE TRANSPOSIÇÃO EM BRONZE/LATÃO, DN 22 MM, SEM ANEL DE SOLDA, BOLSA X BOLSA, INSTALADO EM RAMAL E SUB-RAMAL DE AQUECIMENTO SOLAR - FORNECIMENTO E INSTALAÇÃO. AF_04/2022</t>
  </si>
  <si>
    <t>57,16</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</si>
  <si>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</si>
  <si>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</si>
  <si>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</si>
  <si>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</si>
  <si>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103894</t>
  </si>
  <si>
    <t>CONECTOR EM BRONZE/LATÃO, DN 22 MM X 3/4", SEM ANEL DE SOLDA, BOLSA X ROSCA F, INSTALADO EM RAMAL E SUB-RAMAL DE AQUECIMENTO SOLAR - FORNECIMENTO E INSTALAÇÃO. AF_04/2022</t>
  </si>
  <si>
    <t>27,80</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</si>
  <si>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</si>
  <si>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</si>
  <si>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</si>
  <si>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</si>
  <si>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</si>
  <si>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</si>
  <si>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96,38</t>
  </si>
  <si>
    <t>103898</t>
  </si>
  <si>
    <t>JUNTA DE EXPANSÃO EM COBRE, DN 28 MM, PONTA X PONTA, INSTALADO EM RAMAL E SUB-RAMAL DE AQUECIMENTO SOLAR - FORNECIMENTO E INSTALAÇÃO. AF_04/2022</t>
  </si>
  <si>
    <t>103899</t>
  </si>
  <si>
    <t>CONECTOR EM BRONZE/LATÃO, DN 28 MM X 1/2", SEM ANEL DE SOLDA, BOLSA X ROSCA F, INSTALADO EM RAMAL E SUB-RAMAL DE AQUECIMENTO SOLAR - FORNECIMENTO E INSTALAÇÃO. AF_04/2022</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</si>
  <si>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</si>
  <si>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</si>
  <si>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</si>
  <si>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</si>
  <si>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24,11</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</si>
  <si>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</si>
  <si>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</si>
  <si>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</si>
  <si>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</si>
  <si>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82,79</t>
  </si>
  <si>
    <t>90,08</t>
  </si>
  <si>
    <t>67,87</t>
  </si>
  <si>
    <t>73,22</t>
  </si>
  <si>
    <t>56,44</t>
  </si>
  <si>
    <t>74,31</t>
  </si>
  <si>
    <t>742,92</t>
  </si>
  <si>
    <t>34,16</t>
  </si>
  <si>
    <t>90,67</t>
  </si>
  <si>
    <t>80,01</t>
  </si>
  <si>
    <t>286,87</t>
  </si>
  <si>
    <t>51,02</t>
  </si>
  <si>
    <t>32,28</t>
  </si>
  <si>
    <t>44,20</t>
  </si>
  <si>
    <t>54,21</t>
  </si>
  <si>
    <t>115,20</t>
  </si>
  <si>
    <t>101,99</t>
  </si>
  <si>
    <t>178,60</t>
  </si>
  <si>
    <t>435,59</t>
  </si>
  <si>
    <t>204,22</t>
  </si>
  <si>
    <t>650,35</t>
  </si>
  <si>
    <t>6,89</t>
  </si>
  <si>
    <t>1,57</t>
  </si>
  <si>
    <t>3,11</t>
  </si>
  <si>
    <t>6,92</t>
  </si>
  <si>
    <t>29,90</t>
  </si>
  <si>
    <t>128,22</t>
  </si>
  <si>
    <t>96,57</t>
  </si>
  <si>
    <t>16,84</t>
  </si>
  <si>
    <t>11,70</t>
  </si>
  <si>
    <t>23,03</t>
  </si>
  <si>
    <t>27,96</t>
  </si>
  <si>
    <t>21,33</t>
  </si>
  <si>
    <t>17,72</t>
  </si>
  <si>
    <t>18,17</t>
  </si>
  <si>
    <t>24,68</t>
  </si>
  <si>
    <t>21,17</t>
  </si>
  <si>
    <t>28,61</t>
  </si>
  <si>
    <t>4,91</t>
  </si>
  <si>
    <t>13,43</t>
  </si>
  <si>
    <t>10,09</t>
  </si>
  <si>
    <t>14,01</t>
  </si>
  <si>
    <t>18,56</t>
  </si>
  <si>
    <t>15,56</t>
  </si>
  <si>
    <t>75,04</t>
  </si>
  <si>
    <t>71,33</t>
  </si>
  <si>
    <t>66,66</t>
  </si>
  <si>
    <t>67,74</t>
  </si>
  <si>
    <t>75,85</t>
  </si>
  <si>
    <t>10,10</t>
  </si>
  <si>
    <t>11,32</t>
  </si>
  <si>
    <t>11,75</t>
  </si>
  <si>
    <t>24,48</t>
  </si>
  <si>
    <t>22,87</t>
  </si>
  <si>
    <t>79,58</t>
  </si>
  <si>
    <t>110,94</t>
  </si>
  <si>
    <t>65,99</t>
  </si>
  <si>
    <t>67,20</t>
  </si>
  <si>
    <t>77,72</t>
  </si>
  <si>
    <t>91,54</t>
  </si>
  <si>
    <t>86,87</t>
  </si>
  <si>
    <t>145,69</t>
  </si>
  <si>
    <t>68,82</t>
  </si>
  <si>
    <t>90,93</t>
  </si>
  <si>
    <t>67,84</t>
  </si>
  <si>
    <t>552,26</t>
  </si>
  <si>
    <t>43,10</t>
  </si>
  <si>
    <t>54,92</t>
  </si>
  <si>
    <t>193,51</t>
  </si>
  <si>
    <t>55,95</t>
  </si>
  <si>
    <t>162,01</t>
  </si>
  <si>
    <t>216,94</t>
  </si>
  <si>
    <t>44,83</t>
  </si>
  <si>
    <t>20,72</t>
  </si>
  <si>
    <t>23,42</t>
  </si>
  <si>
    <t>25,19</t>
  </si>
  <si>
    <t>21,49</t>
  </si>
  <si>
    <t>28,55</t>
  </si>
  <si>
    <t>25,36</t>
  </si>
  <si>
    <t>22,90</t>
  </si>
  <si>
    <t>26,43</t>
  </si>
  <si>
    <t>29,96</t>
  </si>
  <si>
    <t>145,39</t>
  </si>
  <si>
    <t>175,53</t>
  </si>
  <si>
    <t>24,29</t>
  </si>
  <si>
    <t>71,21</t>
  </si>
  <si>
    <t>73,25</t>
  </si>
  <si>
    <t>75,13</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</si>
  <si>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</si>
  <si>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</si>
  <si>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</si>
  <si>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</si>
  <si>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</si>
  <si>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</si>
  <si>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238,94</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</si>
  <si>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</si>
  <si>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</si>
  <si>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</si>
  <si>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</si>
  <si>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</si>
  <si>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</si>
  <si>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</si>
  <si>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</si>
  <si>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</si>
  <si>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17,66</t>
  </si>
  <si>
    <t>BARRAS DE LIGAÇÃO, AÇO CA-50 DE 10 MM, PARA EXECUÇÃO DE PAVIMENTO DE CONCRETO  FORNECIMENTO E INSTALAÇÃO. AF_04/2022</t>
  </si>
  <si>
    <t>23,35</t>
  </si>
  <si>
    <t>103904</t>
  </si>
  <si>
    <t>EXECUÇÃO DE PAVIMENTO DE CONCRETO SIMPLES (PCS), FCK = 35 MPA, ESPESSURA DE 15,0 CM. AF_04/2022</t>
  </si>
  <si>
    <t>103905</t>
  </si>
  <si>
    <t>EXECUÇÃO DE PAVIMENTO DE CONCRETO SIMPLES (PCS), FCK = 35 MPA, ESPESSURA DE 16,0 CM. AF_04/2022</t>
  </si>
  <si>
    <t>103906</t>
  </si>
  <si>
    <t>EXECUÇÃO DE PAVIMENTO DE CONCRETO SIMPLES (PCS), FCK = 40 MPA, ESPESSURA DE 16,0 CM. AF_04/2022</t>
  </si>
  <si>
    <t>103907</t>
  </si>
  <si>
    <t>EXECUÇÃO DE PAVIMENTO DE CONCRETO SIMPLES (PCS), FCK = 35 MPA, ESPESSURA DE 17,5 CM. AF_04/2022</t>
  </si>
  <si>
    <t>103908</t>
  </si>
  <si>
    <t>EXECUÇÃO PAVIMENTO DE CONCRETO SIMPLES (PCS), FCK = 35 MPA, ESPESSURA DE 20,0 CM. AF_04/2022</t>
  </si>
  <si>
    <t>103909</t>
  </si>
  <si>
    <t>EXECUÇÃO PAVIMENTO DE CONCRETO SIMPLES (PCS), FCK = 35 MPA, ESPESSURA DE 22,5 CM. AF_04/2022</t>
  </si>
  <si>
    <t>103911</t>
  </si>
  <si>
    <t>EXECUÇÃO DE PAVIMENTO DE CONCRETO SIMPLES (PCS), FCK = 35 MPA, ESPESSURA DE 25,0 CM. AF_04/2022</t>
  </si>
  <si>
    <t>103912</t>
  </si>
  <si>
    <t>EXECUÇÃO PAVIMENTO DE CONCRETO SIMPLES (PCS), FCK = 35 MPA, ESPESSURA DE 27,5 CM. AF_04/2022</t>
  </si>
  <si>
    <t>95,77</t>
  </si>
  <si>
    <t>103913</t>
  </si>
  <si>
    <t>EXECUÇÃO DE PISO INDUSTRIAL DE CONCRETO ARMADO, FCK = 20 MPA, ESPESSURA DE 12,0 CM. AF_04/2022</t>
  </si>
  <si>
    <t>103914</t>
  </si>
  <si>
    <t>EXECUÇÃO DE PISO INDUSTRIAL DE CONCRETO ARMADO, FCK = 20 MPA, ESPESSURA DE 14,0 CM. AF_04/2022</t>
  </si>
  <si>
    <t>103915</t>
  </si>
  <si>
    <t>EXECUÇÃO DE PISO INDUSTRIAL DE CONCRETO ARMADO, FCK = 20 MPA, ESPESSURA DE 15,0 CM. AF_04/2022</t>
  </si>
  <si>
    <t>103916</t>
  </si>
  <si>
    <t>EXECUÇÃO DE PISO INDUSTRIAL DE CONCRETO ARMADO, FCK = 20 MPA, ESPESSURA DE 18,0 CM. AF_04/2022</t>
  </si>
  <si>
    <t>103917</t>
  </si>
  <si>
    <t>EXECUÇÃO DE PISO INDUSTRIAL DE CONCRETO ARMADO, FCK = 20 MPA, ESPESSURA DE 20,0 CM. AF_04/2022</t>
  </si>
  <si>
    <t>103918</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</si>
  <si>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</si>
  <si>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</si>
  <si>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BASE DE CONCRETO, COM H= DE 2,0 M E SEÇÃO DE 7,5 X 7,5 CM. AF_03/2022</t>
  </si>
  <si>
    <t>208,30</t>
  </si>
  <si>
    <t>2,32</t>
  </si>
  <si>
    <t>27,59</t>
  </si>
  <si>
    <t>26,71</t>
  </si>
  <si>
    <t>21,19</t>
  </si>
  <si>
    <t>37,88</t>
  </si>
  <si>
    <t>8,98</t>
  </si>
  <si>
    <t>23,78</t>
  </si>
  <si>
    <t>55,72</t>
  </si>
  <si>
    <t>92,72</t>
  </si>
  <si>
    <t>55,41</t>
  </si>
  <si>
    <t>56,74</t>
  </si>
  <si>
    <t>38,48</t>
  </si>
  <si>
    <t>49,06</t>
  </si>
  <si>
    <t>74,73</t>
  </si>
  <si>
    <t>111,40</t>
  </si>
  <si>
    <t>69,08</t>
  </si>
  <si>
    <t>20,87</t>
  </si>
  <si>
    <t>112,57</t>
  </si>
  <si>
    <t>112,06</t>
  </si>
  <si>
    <t>40,63</t>
  </si>
  <si>
    <t>36,40</t>
  </si>
  <si>
    <t>47,55</t>
  </si>
  <si>
    <t>51,40</t>
  </si>
  <si>
    <t>40,81</t>
  </si>
  <si>
    <t>71,43</t>
  </si>
  <si>
    <t>47,29</t>
  </si>
  <si>
    <t>49,30</t>
  </si>
  <si>
    <t>25,11</t>
  </si>
  <si>
    <t>31,39</t>
  </si>
  <si>
    <t>36,38</t>
  </si>
  <si>
    <t>72,46</t>
  </si>
  <si>
    <t>42,95</t>
  </si>
  <si>
    <t>12,48</t>
  </si>
  <si>
    <t>8,53</t>
  </si>
  <si>
    <t>8,39</t>
  </si>
  <si>
    <t>26,72</t>
  </si>
  <si>
    <t>18,28</t>
  </si>
  <si>
    <t>29,64</t>
  </si>
  <si>
    <t>34,26</t>
  </si>
  <si>
    <t>27,89</t>
  </si>
  <si>
    <t>64,64</t>
  </si>
  <si>
    <t>34,95</t>
  </si>
  <si>
    <t>76,79</t>
  </si>
  <si>
    <t>134,96</t>
  </si>
  <si>
    <t>43,42</t>
  </si>
  <si>
    <t>93,49</t>
  </si>
  <si>
    <t>102,89</t>
  </si>
  <si>
    <t>88,87</t>
  </si>
  <si>
    <t>73,17</t>
  </si>
  <si>
    <t>159,41</t>
  </si>
  <si>
    <t>108,85</t>
  </si>
  <si>
    <t>114,25</t>
  </si>
  <si>
    <t>206,09</t>
  </si>
  <si>
    <t>188,04</t>
  </si>
  <si>
    <t>55,61</t>
  </si>
  <si>
    <t>66,55</t>
  </si>
  <si>
    <t>71,04</t>
  </si>
  <si>
    <t>66,89</t>
  </si>
  <si>
    <t>33,52</t>
  </si>
  <si>
    <t>2,34</t>
  </si>
  <si>
    <t>692,68</t>
  </si>
  <si>
    <t>71,48</t>
  </si>
  <si>
    <t>65,91</t>
  </si>
  <si>
    <t>52,95</t>
  </si>
  <si>
    <t>77,17</t>
  </si>
  <si>
    <t>56,17</t>
  </si>
  <si>
    <t>108,33</t>
  </si>
  <si>
    <t>0,89</t>
  </si>
  <si>
    <t>2,54</t>
  </si>
  <si>
    <t>1,03</t>
  </si>
  <si>
    <t>7,90</t>
  </si>
  <si>
    <t>11,12</t>
  </si>
  <si>
    <t>2,98</t>
  </si>
  <si>
    <t>2,27</t>
  </si>
  <si>
    <t>8,09</t>
  </si>
  <si>
    <t>5,47</t>
  </si>
  <si>
    <t>4,31</t>
  </si>
  <si>
    <t>35,96</t>
  </si>
  <si>
    <t>31,80</t>
  </si>
  <si>
    <t>33,89</t>
  </si>
  <si>
    <t>25,86</t>
  </si>
  <si>
    <t>18,49</t>
  </si>
  <si>
    <t>14,63</t>
  </si>
  <si>
    <t>70,38</t>
  </si>
  <si>
    <t>63,58</t>
  </si>
  <si>
    <t>124,57</t>
  </si>
  <si>
    <t>55,83</t>
  </si>
  <si>
    <t>242,78</t>
  </si>
  <si>
    <t>18,84</t>
  </si>
  <si>
    <t>34,55</t>
  </si>
  <si>
    <t>138,38</t>
  </si>
  <si>
    <t>156,17</t>
  </si>
  <si>
    <t>102,59</t>
  </si>
  <si>
    <t>77,04</t>
  </si>
  <si>
    <t>115,00</t>
  </si>
  <si>
    <t>15,51</t>
  </si>
  <si>
    <t>19,79</t>
  </si>
  <si>
    <t>Data Base SINAPI: ABRIL/2022</t>
  </si>
  <si>
    <t>Data Base SETOP: MARÇO/2022</t>
  </si>
  <si>
    <t>86,22</t>
  </si>
  <si>
    <t>17,42</t>
  </si>
  <si>
    <t>3,78</t>
  </si>
  <si>
    <t>9,79</t>
  </si>
  <si>
    <t>34,59</t>
  </si>
  <si>
    <t>37,14</t>
  </si>
  <si>
    <t>66,85</t>
  </si>
  <si>
    <t>30,54</t>
  </si>
  <si>
    <t>9,35</t>
  </si>
  <si>
    <t>47,98</t>
  </si>
  <si>
    <t>4,10</t>
  </si>
  <si>
    <t>37,00</t>
  </si>
  <si>
    <t>46,73</t>
  </si>
  <si>
    <t>76,55</t>
  </si>
  <si>
    <t>104,30</t>
  </si>
  <si>
    <t>25,75</t>
  </si>
  <si>
    <t>2,17</t>
  </si>
  <si>
    <t>31,12</t>
  </si>
  <si>
    <t>66,13</t>
  </si>
  <si>
    <t>16,41</t>
  </si>
  <si>
    <t>5,38</t>
  </si>
  <si>
    <t>36,25</t>
  </si>
  <si>
    <t>64,96</t>
  </si>
  <si>
    <t>54,99</t>
  </si>
  <si>
    <t>59,05</t>
  </si>
  <si>
    <t>2,24</t>
  </si>
  <si>
    <t>48,99</t>
  </si>
  <si>
    <t>54,23</t>
  </si>
  <si>
    <t>28,54</t>
  </si>
  <si>
    <t>17,28</t>
  </si>
  <si>
    <t>57,63</t>
  </si>
  <si>
    <t>23,51</t>
  </si>
  <si>
    <t>40,14</t>
  </si>
  <si>
    <t>49,88</t>
  </si>
  <si>
    <t>58,42</t>
  </si>
  <si>
    <t>61,53</t>
  </si>
  <si>
    <t>44,55</t>
  </si>
  <si>
    <t>444,00</t>
  </si>
  <si>
    <t>141,65</t>
  </si>
  <si>
    <t>274,39</t>
  </si>
  <si>
    <t>42,67</t>
  </si>
  <si>
    <t>573,78</t>
  </si>
  <si>
    <t>77,40</t>
  </si>
  <si>
    <t>43,89</t>
  </si>
  <si>
    <t>104,67</t>
  </si>
  <si>
    <t>130,95</t>
  </si>
  <si>
    <t>21,02</t>
  </si>
  <si>
    <t>63,24</t>
  </si>
  <si>
    <t>40,94</t>
  </si>
  <si>
    <t>75,90</t>
  </si>
  <si>
    <t>11,41</t>
  </si>
  <si>
    <t>34,11</t>
  </si>
  <si>
    <t>48,34</t>
  </si>
  <si>
    <t>64,26</t>
  </si>
  <si>
    <t>106,69</t>
  </si>
  <si>
    <t>72,44</t>
  </si>
  <si>
    <t>91,36</t>
  </si>
  <si>
    <t>66,93</t>
  </si>
  <si>
    <t>66,45</t>
  </si>
  <si>
    <t>46,40</t>
  </si>
  <si>
    <t>25,35</t>
  </si>
  <si>
    <t>93,59</t>
  </si>
  <si>
    <t>112,93</t>
  </si>
  <si>
    <t>603,86</t>
  </si>
  <si>
    <t>124,96</t>
  </si>
  <si>
    <t>78,86</t>
  </si>
  <si>
    <t>14,49</t>
  </si>
  <si>
    <t>18,80</t>
  </si>
  <si>
    <t>147,52</t>
  </si>
  <si>
    <t>310,76</t>
  </si>
  <si>
    <t>120,31</t>
  </si>
  <si>
    <t>24,33</t>
  </si>
  <si>
    <t>13,45</t>
  </si>
  <si>
    <t>45,41</t>
  </si>
  <si>
    <t>110,64</t>
  </si>
  <si>
    <t>159,35</t>
  </si>
  <si>
    <t>173,41</t>
  </si>
  <si>
    <t>21,07</t>
  </si>
  <si>
    <t>58,09</t>
  </si>
  <si>
    <t>6,91</t>
  </si>
  <si>
    <t>5,92</t>
  </si>
  <si>
    <t>23,56</t>
  </si>
  <si>
    <t>20,17</t>
  </si>
  <si>
    <t>7,78</t>
  </si>
  <si>
    <t>12,64</t>
  </si>
  <si>
    <t>32,30</t>
  </si>
  <si>
    <t>30,66</t>
  </si>
  <si>
    <t>29,99</t>
  </si>
  <si>
    <t>33,18</t>
  </si>
  <si>
    <t>169,60</t>
  </si>
  <si>
    <t>24,99</t>
  </si>
  <si>
    <t>58,77</t>
  </si>
  <si>
    <t>79,39</t>
  </si>
  <si>
    <t>7,06</t>
  </si>
  <si>
    <t>30,95</t>
  </si>
  <si>
    <t>27,08</t>
  </si>
  <si>
    <t>25,63</t>
  </si>
  <si>
    <t>5,64</t>
  </si>
  <si>
    <t>12,86</t>
  </si>
  <si>
    <t>74,93</t>
  </si>
  <si>
    <t>108,80</t>
  </si>
  <si>
    <t>29,10</t>
  </si>
  <si>
    <t>14,18</t>
  </si>
  <si>
    <t>21,88</t>
  </si>
  <si>
    <t>45,04</t>
  </si>
  <si>
    <t>43,99</t>
  </si>
  <si>
    <t>10,02</t>
  </si>
  <si>
    <t>100,10</t>
  </si>
  <si>
    <t>16,16</t>
  </si>
  <si>
    <t>128,98</t>
  </si>
  <si>
    <t>144,28</t>
  </si>
  <si>
    <t>17,55</t>
  </si>
  <si>
    <t>31,64</t>
  </si>
  <si>
    <t>35,45</t>
  </si>
  <si>
    <t>23,58</t>
  </si>
  <si>
    <t>34,24</t>
  </si>
  <si>
    <t>30,56</t>
  </si>
  <si>
    <t>45,43</t>
  </si>
  <si>
    <t>39,59</t>
  </si>
  <si>
    <t>10,69</t>
  </si>
  <si>
    <t>695,31</t>
  </si>
  <si>
    <t>925,26</t>
  </si>
  <si>
    <t>45,26</t>
  </si>
  <si>
    <t>57,38</t>
  </si>
  <si>
    <t>103,06</t>
  </si>
  <si>
    <t>46,19</t>
  </si>
  <si>
    <t>202,00</t>
  </si>
  <si>
    <t>63,95</t>
  </si>
  <si>
    <t>65,56</t>
  </si>
  <si>
    <t>36,88</t>
  </si>
  <si>
    <t>28,36</t>
  </si>
  <si>
    <t>43,72</t>
  </si>
  <si>
    <t>39,52</t>
  </si>
  <si>
    <t>58,34</t>
  </si>
  <si>
    <t>31,98</t>
  </si>
  <si>
    <t>86,20</t>
  </si>
  <si>
    <t>53,44</t>
  </si>
  <si>
    <t>206,89</t>
  </si>
  <si>
    <t>63,79</t>
  </si>
  <si>
    <t>131,03</t>
  </si>
  <si>
    <t>4,23</t>
  </si>
  <si>
    <t>24,39</t>
  </si>
  <si>
    <t>23,87</t>
  </si>
  <si>
    <t>66,71</t>
  </si>
  <si>
    <t>34,50</t>
  </si>
  <si>
    <t>87,00</t>
  </si>
  <si>
    <t>148,57</t>
  </si>
  <si>
    <t>42,72</t>
  </si>
  <si>
    <t>25,39</t>
  </si>
  <si>
    <t>24,88</t>
  </si>
  <si>
    <t>33,70</t>
  </si>
  <si>
    <t>301,42</t>
  </si>
  <si>
    <t>119,19</t>
  </si>
  <si>
    <t>22,24</t>
  </si>
  <si>
    <t>24,16</t>
  </si>
  <si>
    <t>22,72</t>
  </si>
  <si>
    <t>16,50</t>
  </si>
  <si>
    <t>36,37</t>
  </si>
  <si>
    <t>24,14</t>
  </si>
  <si>
    <t>105,30</t>
  </si>
  <si>
    <t>80,38</t>
  </si>
  <si>
    <t>42,74</t>
  </si>
  <si>
    <t>35,53</t>
  </si>
  <si>
    <t>30,43</t>
  </si>
  <si>
    <t>32,17</t>
  </si>
  <si>
    <t>102,62</t>
  </si>
  <si>
    <t>9,69</t>
  </si>
  <si>
    <t>267,77</t>
  </si>
  <si>
    <t>289,00</t>
  </si>
  <si>
    <t>167,74</t>
  </si>
  <si>
    <t>140,75</t>
  </si>
  <si>
    <t>3,84</t>
  </si>
  <si>
    <t>14,12</t>
  </si>
  <si>
    <t>83,69</t>
  </si>
  <si>
    <t>19,86</t>
  </si>
  <si>
    <t>19,49</t>
  </si>
  <si>
    <t>31,84</t>
  </si>
  <si>
    <t>45,24</t>
  </si>
  <si>
    <t>58,60</t>
  </si>
  <si>
    <t>23,70</t>
  </si>
  <si>
    <t>48,45</t>
  </si>
  <si>
    <t>1,61</t>
  </si>
  <si>
    <t>51,82</t>
  </si>
  <si>
    <t>15,03</t>
  </si>
  <si>
    <t>9,67</t>
  </si>
  <si>
    <t>39,41</t>
  </si>
  <si>
    <t>30,88</t>
  </si>
  <si>
    <t>76,92</t>
  </si>
  <si>
    <t>6,95</t>
  </si>
  <si>
    <t>98,77</t>
  </si>
  <si>
    <t>151,90</t>
  </si>
  <si>
    <t>215,53</t>
  </si>
  <si>
    <t>22,40</t>
  </si>
  <si>
    <t>15,28</t>
  </si>
  <si>
    <t>409,80</t>
  </si>
  <si>
    <t>47,86</t>
  </si>
  <si>
    <t>19,72</t>
  </si>
  <si>
    <t>59,00</t>
  </si>
  <si>
    <t>43,51</t>
  </si>
  <si>
    <t>84,83</t>
  </si>
  <si>
    <t>25,85</t>
  </si>
  <si>
    <t>21,66</t>
  </si>
  <si>
    <t>36,85</t>
  </si>
  <si>
    <t>171,68</t>
  </si>
  <si>
    <t>46,24</t>
  </si>
  <si>
    <t>60,72</t>
  </si>
  <si>
    <t>OBRAS EM CENTRO URBANO OU REGIÃO LIMÍTROFE</t>
  </si>
  <si>
    <t>MOBILIZAÇÃO E DESMOBILIZAÇÃO DE OBRA EM CENTRO URBANO OU REGIÃO LIMÍTROFE COM VALOR ACIMA DE 3.000.000,01</t>
  </si>
  <si>
    <t>MOBILIZAÇÃO E DESMOBILIZAÇÃO DE OBRA EM CENTRO URBANO OU REGIÃO LIMÍTROFE COM VALOR ATÉ O VALOR DE 1.000.000,00</t>
  </si>
  <si>
    <t>MOBILIZAÇÃO E DESMOBILIZAÇÃO DE OBRA EM CENTRO URBANO OU REGIÃO LIMÍTROFE COM VALOR ENTRE 1.000.000,01 E 3.000.000,00</t>
  </si>
  <si>
    <t>OBRA DISTANTE DE CENTRO URBANO</t>
  </si>
  <si>
    <t>MOBILIZAÇÃO E DESMOBILIZAÇÃO OBRA DISTANTE DE CENTRO URBANO COM ACIMA DE 3.000.000,01</t>
  </si>
  <si>
    <t>MOBILIZAÇÃO E DESMOBILIZAÇÃO OBRA DISTANTE DE CENTRO URBANO COM ENTRE 1.000.000,01 E 3.000.000,00</t>
  </si>
  <si>
    <t>MOBILIZAÇÃO E DESMOBILIZAÇÃO OBRA DISTANTE DE CENTRO URBANO COM VALOR ATÉ O VALOR DE 1.000.000,00</t>
  </si>
  <si>
    <t>ED-28163</t>
  </si>
  <si>
    <t>DESTOCAMENTO E AFASTAMENTO DE REMANESCENTE ARBÓREO, INCLUSIVE TRANSPORTE E RETIRADA DO MATERIAL ESCAVADO (EM CAÇAMBA)</t>
  </si>
  <si>
    <t>LIMPEZA DE TERRENO, INCLUSIVE CAPINA, RASTELAMENTO COM AFASTAMENTO ATÉ VINTE (20) METROS E QUEIMA CONTROLADA</t>
  </si>
  <si>
    <t>RASTELAMENTO DE ÁREA COM AFASTAMENTO DE ATÉ VINTE (20) METROS, EXCLUSIVE CAPINA OU ROÇADA MANUAL</t>
  </si>
  <si>
    <t>ED-28162</t>
  </si>
  <si>
    <t>ROÇADA MANUAL DE TERRENO COM ROÇADEIRA COSTAL, EXCLUSIVE RASTELAMENTO E QUEIMA</t>
  </si>
  <si>
    <t>DESMATAMENTO, DESTOCAMENTO E LIMPEZA, INCLUSIVE TRANSPORTE ATÉ CINQUENTA (50) METROS</t>
  </si>
  <si>
    <t>CORTE DE ÁRVORE COM MOTOSSERRA, DIÂMETRO DO TRONCO ACIMA DE TRINTA (30) CENTÍMETROS ATÉ CINQUENTA (50) CENTÍMETROS, EXCLUSIVE DESTOCAMENTO E AFASTAMENTO</t>
  </si>
  <si>
    <t>CORTE DE ÁRVORE COM MOTOSSERRA, DIÂMETRO DO TRONCO DE QUINZE (15) CENTÍMETROS ATÉ TRINTA (30) CENTÍMETROS, EXCLUSIVE DESTOCAMENTO E AFASTAMENTO</t>
  </si>
  <si>
    <t>REMOÇÃO DE TELHADO</t>
  </si>
  <si>
    <t>REMOÇÃO DE CALHA EM CHAPA GALVANIZADA OU EM PVC, COM REAPROVEITAMENTO, INCLUSIVE AFASTAMENTO E EMPILHAMENTO, EXCLUSIVE TRANSPORTE E RETIRADA DO MATERIAL REMOVIDO NÃO REAPROVEITÁVEL</t>
  </si>
  <si>
    <t>REMOÇÃO MANUAL DE CONDUTOR EM PVC OU METÁLICO, COM REAPROVEITAMENTO, INCLUSIVE AFASTAMENTO E EMPILHAMENTO, EXCLUSIVE TRANSPORTE E RETIRADA DO MATERIAL REMOVIDO NÃO REAPROVEITÁVEL</t>
  </si>
  <si>
    <t>REMOÇÃO MANUAL DE ENGRADAMENTO PARA TELHA TIPO CALHA ESTRUTURAL EM FIBROCIMENTO, COM REAPROVEITAMENTO, INCLUSIVE AFASTAMENTO E EMPILHAMENTO, EXCLUSIVE TRANSPORTE E RETIRADA DO MATERIAL REMOVIDO NÃO REAPROVEITÁVEL</t>
  </si>
  <si>
    <t>REMOÇÃO MANUAL DE ENGRADAMENTO PARA TELHA TIPO CERÂMICA OU CONCRETO, INCLUSIVE AFASTAMENTO E EMPILHAMENTO, EXCLUSIVE TRANSPORTE E RETIRADA DO MATERIAL REMOVIDO NÃO REAPROVEITÁVEL</t>
  </si>
  <si>
    <t>REMOÇÃO MANUAL DE ENGRADAMENTO PARA TELHA TIPO METÁLICA, PVC OU FIBROCIMENTO, COM REAPROVEITAMENTO, INCLUSIVE AFASTAMENTO E EMPILHAMENTO, EXCLUSIVE TRANSPORTE E RETIRADA DO MATERIAL REMOVIDO NÃO REAPROVEITÁVEL</t>
  </si>
  <si>
    <t>REMOÇÃO MANUAL DE RUFO METÁLICO, COM REAPROVEITAMENTO, INCLUSIVE AFASTAMENTO E EMPILHAMENTO, EXCLUSIVE TRANSPORTE E RETIRADA DO MATERIAL REMOVIDO NÃO REAPROVEITÁVEL</t>
  </si>
  <si>
    <t>REMOÇÃO MANUAL DE TELHA  EM FIBROCIMENTO, TIPO CALHA ESTRUTURAL, COM REAPROVEITAMENTO, INCLUSIVE AFASTAMENTO E EMPILHAMENTO, EXCLUSIVE TRANSPORTE E RETIRADA DO MATERIAL REMOVIDO NÃO REAPROVEITÁVEL</t>
  </si>
  <si>
    <t>REMOÇÃO MANUAL DE TELHA  EM FIBROCIMENTO, TIPO ONDULADA, COM REAPROVEITAMENTO, INCLUSIVE AFASTAMENTO E EMPILHAMENTO, EXCLUSIVE TRANSPORTE E RETIRADA DO MATERIAL REMOVIDO NÃO REAPROVEITÁVEL</t>
  </si>
  <si>
    <t>REMOÇÃO MANUAL DE TELHA CERÂMICA, COM REAPROVEITAMENTO, INCLUSIVE AFASTAMENTO E EMPILHAMENTO, EXCLUSIVE TRANSPORTE E RETIRADA DO MATERIAL REMOVIDO NÃO REAPROVEITÁVEL</t>
  </si>
  <si>
    <t>REMOÇÃO MANUAL DE TELHA METÁLICA OU PVC, COM REAPROVEITAMENTO, INCLUSIVE AFASTAMENTO E EMPILHAMENTO, EXCLUSIVE TRANSPORTE E RETIRADA DO MATERIAL REMOVIDO NÃO REAPROVEITÁVEL</t>
  </si>
  <si>
    <t>DEMOLIÇÃO E REMOÇÃO DE INSTALAÇÃO</t>
  </si>
  <si>
    <t>DEMOLIÇÃO MANUAL DE TUBULAÇÕES EMBUTIDAS DE REDE (ÁGUA, ELÉTRICA, GASES, ETC.), INCLUSIVE RASGO EM ALVENARIA, REMOÇÃO DE ACESSÓRIOS DE FIXAÇÃO, AFASTAMENTO E EMPILHAMENTO, EXCLUSIVE TRANSPORTE E RETIRADA DO MATERIAL DEMOLIDO</t>
  </si>
  <si>
    <t>REMOÇÃO MANUAL DE INTERFONE, COM REAPROVEITAMENTO, INCLUSIVE AFASTAMENTO E EMPILHAMENTO, EXCLUSIVE TRANSPORTE E RETIRADA DO MATERIAL REMOVIDO NÃO REAPROVEITÁVEL</t>
  </si>
  <si>
    <t>REMOÇÃO MANUAL DE LUMINÁRIA COMERCIAL, EMBUTIDA OU SOBREPOR, COM REAPROVEITAMENTO, INCLUSIVE AFASTAMENTO E EMPILHAMENTO, EXCLUSIVE TRANSPORTE E RETIRADA DO MATERIAL REMOVIDO NÃO REAPROVEITÁVEL</t>
  </si>
  <si>
    <t>REMOÇÃO MANUAL DE LUMINÁRIA COMPACTA (PLAFON, PAINEL LED, ETC.) EMBUTIDA OU SOBREPOR, COM REAPROVEITAMENTO, INCLUSIVE AFASTAMENTO E EMPILHAMENTO, EXCLUSIVE TRANSPORTE E RETIRADA DO MATERIAL REMOVIDO NÃO REAPROVEITÁVEL</t>
  </si>
  <si>
    <t>REMOÇÃO MANUAL DE REDES DE DUTOS PARA CLIMATIZAÇÃO, INCLUSIVE AFASTAMENTO E EMPILHAMENTO, EXCLUSIVE TRANSPORTE E RETIRADA DO MATERIAL REMOVIDO NÃO REAPROVEITÁVEL</t>
  </si>
  <si>
    <t>REMOÇÃO MANUAL DE TUBULAÇÕES EMBUTIDAS DE REDE (ÁGUA, ELÉTRICA, GASES, ETC.), COM REAPROVEITAMENTO, INCLUSIVE RASGO EM ALVENARIA, REMOÇÃO DE ACESSÓRIOS DE FIXAÇÃO, AFASTAMENTO E EMPILHAMENTO, EXCLUSIVE TRANSPORTE E RETIRADA DO MATERIAL REMOVIDO NÃO REAPROVEITÁVEL</t>
  </si>
  <si>
    <t>DEMOLIÇÃO MANUAL DE FORRO DE CHAPA OU PLACA DE GESSO, INCLUSIVE DEMOLIÇÃO DA ESTRUTURA DE SUSTENTAÇÃO, AFASTAMENTO E EMPILHAMENTO, EXCLUSIVE TRANSPORTE E RETIRADA DO MATERIAL DEMOLIDO</t>
  </si>
  <si>
    <t>REMOÇÃO DE FORRO</t>
  </si>
  <si>
    <t>REMOÇÃO MANUAL DE FORRO DE PLACAS (GESSO, MINERAL, FIBRA, ISOPOR, COLMEIA, PVC, ETC.), COM REAPROVEITAMENTO, INCLUSIVE AFASTAMENTO E EMPILHAMENTO, EXCLUSIVE DEMOLIÇÃO DA ESTRUTURA DE SUSTENTAÇÃO, TRANSPORTE E RETIRADA DO MATERIAL REMOVIDO NÃO REAPROVEITÁVEL</t>
  </si>
  <si>
    <t>REMOÇÃO MANUAL DE FORRO DE PLACAS (GESSO, MINERAL, FIBRA, ISOPOR, COLMEIA, PVC, ETC.), COM REAPROVEITAMENTO, INCLUSIVE DEMOLIÇÃO ESTRUTURA DE SUSTENTAÇÃO, AFASTAMENTO E EMPILHAMENTO, EXCLUSIVE TRANSPORTE E RETIRADA DO MATERIAL REMOVIDO NÃO REAPROVEITÁVEL</t>
  </si>
  <si>
    <t>REMOÇÃO MANUAL DE FORRO DE TÁBUAS DE PINHO, COM REAPROVEITAMENTO, INCLUSIVE AFASTAMENTO E EMPILHAMENTO, EXCLUSIVE REMOÇÃO DA ESTRUTURA DE SUSTENTAÇÃO, TRANSPORTE E RETIRADA DO MATERIAL REMOVIDO NÃO REAPROVEITÁVEL</t>
  </si>
  <si>
    <t>ED-28355</t>
  </si>
  <si>
    <t>REMOÇÃO MANUAL ESTRUTURA OU TRAMA DE SUSTENTAÇÃO DE MADEIRA OU METÁLICA PARA FORRO, COM REAPROVEITAMENTO, INCLUSIVE AFASTAMENTO E EMPILHAMENTO, EXCLUSIVE TRANSPORTE E RETIRADA DO MATERIAL REMOVIDO NÃO REAPROVEITÁVEL</t>
  </si>
  <si>
    <t>REMOÇÃO DE ESQUADRIA</t>
  </si>
  <si>
    <t>REMOÇÃO MANUAL DE CONJUNTO DE ALIZARES, COM REAPROVEITAMENTO, INCLUSIVE AFASTAMENTO E EMPILHAMENTO, EXCLUSIVE TRANSPORTE E RETIRADA DO MATERIAL REMOVIDO NÃO REAPROVEITÁVEL</t>
  </si>
  <si>
    <t>REMOÇÃO MANUAL DE CONJUNTO DE FERRAGENS (DOBRADIÇAS, FECHADURA E MAÇANETAS), COM REAPROVEITAMENTO, INCLUSIVE AFASTAMENTO E EMPILHAMENTO, EXCLUSIVE TRANSPORTE E RETIRADA DO MATERIAL REMOVIDO NÃO REAPROVEITÁVEL</t>
  </si>
  <si>
    <t>REMOÇÃO MANUAL DE ESQUADRIA EM MADEIRA, COM REAPROVEITAMENTO, INCLUSIVE REMOÇÃO DE MARCO/ALIZAR/GUARNIÇÕES, AFASTAMENTO E EMPILHAMENTO, EXCLUSIVE TRANSPORTE E RETIRADA DO MATERIAL REMOVIDO NÃO REAPROVEITÁVEL</t>
  </si>
  <si>
    <t>REMOÇÃO MANUAL DE ESQUADRIA METÁLICA, COM REAPROVEITAMENTO, INCLUSIVE MARCO/ALIZAR/GUARNIÇÕES, AFASTAMENTO E EMPILHAMENTO, EXCLUSIVE TRANSPORTE E RETIRADA DO MATERIAL REMOVIDO NÃO REAPROVEITÁVEL</t>
  </si>
  <si>
    <t>REMOÇÃO MANUAL DE FOLHA DE PORTA OU JANELA DE MADEIRA OU METÁLICA, COM REAPROVEITAMENTO, INCLUSIVE AFASTAMENTO E EMPILHAMENTO, EXCLUSIVE TRANSPORTE E RETIRADA DO MATERIAL REMOVIDO NÃO REAPROVEITÁVEL</t>
  </si>
  <si>
    <t>REMOÇÃO MANUAL DE MARCO EM MADEIRA OU METÁLICO, COM REAPROVEITAMENTO, INCLUSIVE AFASTAMENTO E EMPILHAMENTO, EXCLUSIVE TRANSPORTE E RETIRADA DO MATERIAL REMOVIDO NÃO REAPROVEITÁVEL</t>
  </si>
  <si>
    <t>DEMOLIÇÃO MANUAL DE IMPERMEABILIZAÇÃO E PROTEÇÃO MECÂNICA, INCLUSIVE AFASTAMENTO E EMPILHAMENTO, EXCLUSIVE TRANSPORTE E RETIRADA DO MATERIAL DEMOLIDO</t>
  </si>
  <si>
    <t>REMOÇÃO DE LOUÇA E ACESSÓRIOS</t>
  </si>
  <si>
    <t>REMOÇÃO DE LOUÇAS (LAVATÓRIO, BANHEIRA, PIA, VASO SANITÁRIO, TANQUE), COM REAPROVEITAMENTO, INCLUSIVE AFASTAMENTO E EMPILHAMENTO, EXCLUSIVE TRANSPORTE E RETIRADA DO MATERIAL REMOVIDO NÃO REAPROVEITÁVEL</t>
  </si>
  <si>
    <t>REMOÇÃO MANUAL DE METAIS COMUNS E ACABAMENTOS (TORNEIRA, ACABAMENTO PARA REGISTRO, SIFÃO, ENGATE FLEXÍVEL, ETC.), COM REAPROVEITAMENTO, INCLUSIVE AFASTAMENTO E EMPILHAMENTO, EXCLUSIVE TRANSPORTE E RETIRADA DO MATERIAL REMOVIDO NÃO REAPROVEITÁVEL</t>
  </si>
  <si>
    <t>REMOÇÃO MANUAL DE METAIS EMBUTIDOS (BASE DE REGISTRO, VÁLVULA DE DESCARGA, TORNEIRA ANTIVANDALISMO, ETC.), COM REAPROVEITAMENTO, INCLUSIVE AFASTAMENTO E EMPILHAMENTO, EXCLUSIVE TRANSPORTE E RETIRADA DO MATERIAL REMOVIDO NÃO REAPROVEITÁVEL</t>
  </si>
  <si>
    <t>DEMOLIÇÃO E REMOÇÃO DE DIVISÓRIA E BANCADA</t>
  </si>
  <si>
    <t>DEMOLIÇÃO MANUAL DE ALVENARIA/DIVISÓRIA DE ELEMENTOS VAZADOS (COBOGÓ, ETC. ), INCLUSIVE AFASTAMENTO E EMPILHAMENTO, EXCLUSIVE TRANSPORTE E RETIRADA DO MATERIAL DEMOLIDO</t>
  </si>
  <si>
    <t>DEMOLIÇÃO MANUAL DE DIVISÓRIA COMERCIAL EM LAMINADO, INCLUSIVE AFASTAMENTO E EMPILHAMENTO, EXCLUSIVE TRANSPORTE E RETIRADA DO MATERIAL DEMOLIDO</t>
  </si>
  <si>
    <t>DEMOLIÇÃO MANUAL DE DIVISÓRIA DE MADEIRA, INCLUSIVE AFASTAMENTO E EMPILHAMENTO, EXCLUSIVE TRANSPORTE E RETIRADA DO MATERIAL DEMOLIDO</t>
  </si>
  <si>
    <t>REMOÇÃO MANUAL DE BANCADA DE PEDRA (MÁRMORE, GRANITO, ARDÓSIA, MARMORITE, ETC.), COM REAPROVEITAMENTO, INCLUSIVE RASGO EM ALVENARIA, REMOÇÃO DE ACESSÓRIOS DE FIXAÇÃO, AFASTAMENTO E EMPILHAMENTO, EXCLUSIVE TRANSPORTE E RETIRADA DO MATERIAL REMOVIDO NÃO REAPROVEITÁVEL</t>
  </si>
  <si>
    <t>ED-28348</t>
  </si>
  <si>
    <t>REMOÇÃO MANUAL DE DIVISÓRIA EM PEDRA (MÁRMORE, GRANITO, ARDÓSIA, MARMORITE, ETC.), COM REAPROVEITAMENTO, INCLUSIVE RASGO EM ALVENARIA, REMOÇÃO DE ACESSÓRIOS DE FIXAÇÃO, AFASTAMENTO E EMPILHAMENTO, EXCLUSIVE TRANSPORTE E RETIRADA DO MATERIAL REMOVIDO NÃO REAPROVEITÁVEL</t>
  </si>
  <si>
    <t>DEMOLIÇÃO MANUAL DE ALVENARIA DE TIJOLO CERÂMICO MACIÇO, INCLUSIVE AFASTAMENTO E EMPILHAMENTO, EXCLUSIVE TRANSPORTE E RETIRADA DO MATERIAL DEMOLIDO</t>
  </si>
  <si>
    <t>DEMOLIÇÃO MANUAL DE ALVENARIA DE TIJOLO CERÂMICO OU BLOCO DE CONCRETO, INCLUSIVE AFASTAMENTO E EMPILHAMENTO, EXCLUSIVE TRANSPORTE E RETIRADA DO MATERIAL DEMOLIDO</t>
  </si>
  <si>
    <t>ED-28338</t>
  </si>
  <si>
    <t>DEMOLIÇÃO MANUAL DE CONSTRUÇÃO EM ALVENARIAS DE VEDAÇÃO, COM ESPESSURA MÁXIMA DE 15CM, INCLUSIVE REMOÇÃO COM REAPROVEITAMENTO DE ESQUADRIAS, AFASTAMENTO E EMPILHAMENTO, EXCLUSIVE TRANSPORTE E RETIRADA DO MATERIAL DEMOLIDO/REMOVIDO NÃO REAPROVEITÁVEL</t>
  </si>
  <si>
    <t>DEMOLIÇÃO MANUAL DE CONCRETO ARMADO, INCLUSIVE AFASTAMENTO E EMPILHAMENTO, EXCLUSIVE TRANSPORTE E RETIRADA DO MATERIAL DEMOLIDO</t>
  </si>
  <si>
    <t>DEMOLIÇÃO MANUAL DE CONCRETO, SEM ARMAÇÃO, INCLUSIVE AFASTAMENTO E EMPILHAMENTO, EXCLUSIVE TRANSPORTE E RETIRADA DO MATERIAL DEMOLIDO</t>
  </si>
  <si>
    <t>DEMOLIÇÃO MECANIZADA DE CONCRETO ARMADO, COM EQUIPAMENTO ELÉTRICO, INCLUSIVE AFASTAMENTO E EMPILHAMENTO, EXCLUSIVE TRANSPORTE E RETIRADA DO MATERIAL DEMOLIDO</t>
  </si>
  <si>
    <t>DEMOLIÇÃO MECANIZADA DE CONCRETO ARMADO, COM EQUIPAMENTO PNEUMÁTICO, INCLUSIVE AFASTAMENTO E EMPILHAMENTO, EXCLUSIVE TRANSPORTE E RETIRADA DO MATERIAL DEMOLIDO</t>
  </si>
  <si>
    <t>DEMOLIÇÃO MECANIZADA DE CONCRETO, SEM ARMAÇÃO, COM EQUIPAMENTO ELÉTRICO, INCLUSIVE AFASTAMENTO E EMPILHAMENTO, EXCLUSIVE TRANSPORTE E RETIRADA DO MATERIAL DEMOLIDO</t>
  </si>
  <si>
    <t>DEMOLIÇÃO MECANIZADA DE CONCRETO, SEM ARMAÇÃO, COM EQUIPAMENTO PNEUMÁTICO, INCLUSIVE AFASTAMENTO E EMPILHAMENTO, EXCLUSIVE TRANSPORTE E RETIRADA DO MATERIAL DEMOLIDO</t>
  </si>
  <si>
    <t>REMOÇÃO DE PADRÃO CONCESSIONÁRIA</t>
  </si>
  <si>
    <t>REMOÇÃO MANUAL DE PADRÃO DE ENTRADA DE ÁGUA, COM REAPROVEITAMENTO, INCLUSIVE AFASTAMENTO E EMPILHAMENTO, EXCLUSIVE TRANSPORTE E RETIRADA DO MATERIAL REMOVIDO NÃO REAPROVEITÁVEL</t>
  </si>
  <si>
    <t>REMOÇÃO MANUAL DE PADRÃO DE ENTRADA DE ENERGIA, COM REAPROVEITAMENTO, INCLUSIVE AFASTAMENTO E EMPILHAMENTO, EXCLUSIVE TRANSPORTE E RETIRADA DO MATERIAL REMOVIDO NÃO REAPROVEITÁVEL</t>
  </si>
  <si>
    <t>DEMOLIÇÃO E REMOÇÃO DE PAVIMENTAÇÃO</t>
  </si>
  <si>
    <t>DEMOLIÇÃO MANUAL DE LAJE DE CONCRETO ARMADO, COM ESPESSURA DE ATÉ 15CM, INCLUSIVE AFASTAMENTO E EMPILHAMENTO, EXCLUSIVE TRANSPORTE E RETIRADA DO MATERIAL DEMOLIDO</t>
  </si>
  <si>
    <t xml:space="preserve">DEMOLIÇÃO MANUAL DE SARJETA OU SARJETÃO DE CONCRETO, INCLUSIVE AFASTAMENTO E EMPILHAMENTO, EXCLUSIVE TRANSPORTE E RETIRADA DO MATERIAL DEMOLIDO
</t>
  </si>
  <si>
    <t>DEMOLIÇÃO MECANIZADA DE LAJE DE CONCRETO ARMADO, COM ESPESSURA DE ATÉ 15CM, , COM EQUIPAMENTO ELÉTRICO, INCLUSIVE AFASTAMENTO E EMPILHAMENTO, EXCLUSIVE TRANSPORTE E RETIRADA DO MATERIAL DEMOLIDO</t>
  </si>
  <si>
    <t>DEMOLIÇÃO MECANIZADA DE LAJE DE CONCRETO ARMADO, COM ESPESSURA DE ATÉ 15CM, , COM EQUIPAMENTO PNEUMÁTICO, INCLUSIVE AFASTAMENTO E EMPILHAMENTO, EXCLUSIVE TRANSPORTE E RETIRADA DO MATERIAL DEMOLIDO</t>
  </si>
  <si>
    <t>DEMOLIÇÃO MECANIZADA DE REVESTIMENTO ASFÁLTICO, COM EQUIPAMENTO PNEUMÁTICO, INCLUSIVE AFASTAMENTO E EMPILHAMENTO, EXCLUSIVE TRANSPORTE E RETIRADA DO MATERIAL DEMOLIDO</t>
  </si>
  <si>
    <t>REMOÇÃO MANUAL DE ALVENARIA POLIÉDRICA, COM REAPROVEITAMENTO, INCLUSIVE AFASTAMENTO E EMPILHAMENTO, EXCLUSIVE TRANSPORTE E RETIRADA DO MATERIAL REMOVIDO NÃO REAPROVEITÁVEL</t>
  </si>
  <si>
    <t>REMOÇÃO MANUAL DE CALÇADA PORTUGUESA, COM REAPROVEITAMENTO, INCLUSIVE AFASTAMENTO E EMPILHAMENTO, EXCLUSIVE TRANSPORTE E RETIRADA DO MATERIAL REMOVIDO NÃO REAPROVEITÁVEL</t>
  </si>
  <si>
    <t>REMOÇÃO MANUAL DE GUIA DE MEIO-FIO EM PEDRA (GNAISSE, BASALTO, ETC.), COM REAPROVEITAMENTO, INCLUSIVE AFASTAMENTO E EMPILHAMENTO, EXCLUSIVE TRANSPORTE E RETIRADA DO MATERIAL REMOVIDO NÃO REAPROVEITÁVEL</t>
  </si>
  <si>
    <t>REMOÇÃO MANUAL DE GUIA DE MEIO-FIO PRÉ-MOLDADA EM CONCRETO, COM REAPROVEITAMENTO, INCLUSIVE AFASTAMENTO E EMPILHAMENTO, EXCLUSIVE TRANSPORTE E RETIRADA DO MATERIAL REMOVIDO NÃO REAPROVEITÁVEL</t>
  </si>
  <si>
    <t>REMOÇÃO MANUAL DE PAVIMENTAÇÃO INTERTRAVADA EM PRÉ-MOLDADO DE CONCRETO, COM REAPROVEITAMENTO, INCLUSIVE AFASTAMENTO E EMPILHAMENTO, EXCLUSIVE TRANSPORTE E RETIRADA DO MATERIAL REMOVIDO NÃO REAPROVEITÁVEL</t>
  </si>
  <si>
    <t>REMOÇÃO MANUAL DE PAVIMENTO PARALELEPÍPEDO, COM REAPROVEITAMENTO, INCLUSIVE AFASTAMENTO E EMPILHAMENTO, EXCLUSIVE TRANSPORTE E RETIRADA DO MATERIAL REMOVIDO NÃO REAPROVEITÁVEL</t>
  </si>
  <si>
    <t>DEMOLIÇÃO E REMOÇÃO DE REVESTIMENTO</t>
  </si>
  <si>
    <t>DEMOLIÇÃO MANUAL DE LAMINADO MELAMÍNICO EM SUPERFÍCIE DE MADEIRA OU PAREDE, INCLUSIVE AFASTAMENTO E EMPILHAMENTO, EXCLUSIVE TRANSPORTE E RETIRADA DO MATERIAL DEMOLIDO</t>
  </si>
  <si>
    <t>DEMOLIÇÃO MANUAL DE REBOCO OU EMBOÇO, COM ESPESSURA DE ATÉ 55MM, INCLUSIVE AFASTAMENTO E EMPILHAMENTO, EXCLUSIVE TRANSPORTE E RETIRADA DO MATERIAL DEMOLIDO</t>
  </si>
  <si>
    <t>DEMOLIÇÃO MANUAL DE REVESTIMENTO CERÂMICO, AZULEJO OU LADRILHO HIDRÁULICO, INCLUSIVE AFASTAMENTO E EMPILHAMENTO, EXCLUSIVE DEMOLIÇÃO DO REBOCO OU EMBOÇO, TRANSPORTE E RETIRADA DO MATERIAL DEMOLIDO</t>
  </si>
  <si>
    <t>DEMOLIÇÃO MANUAL DE REVESTIMENTO DE PEDRA (MÁRMORE, GRANITO, ARDÓSIA, ETC.), INCLUSIVE AFASTAMENTO E EMPILHAMENTO, EXCLUSIVE DEMOLIÇÃO DO REBOCO OU EMBOÇO, TRANSPORTE E RETIRADA DO MATERIAL DEMOLIDO</t>
  </si>
  <si>
    <t>REMOÇÃO MANUAL DE PEITORIL DE MÁRMORE OU GRANITO, COM REAPROVEITAMENTO, INCLUSIVE AFASTAMENTO E EMPILHAMENTO, EXCLUSIVE TRANSPORTE E RETIRADA DO MATERIAL REMOVIDO NÃO REAPROVEITÁVEL</t>
  </si>
  <si>
    <t>DEMOLIÇÃO E REMOÇÃO DE PISO</t>
  </si>
  <si>
    <t>DEMOLIÇÃO MANUAL DE PISO CERÂMICO OU LADRILHO HIDRÁULICO, INCLUSIVE AFASTAMENTO E EMPILHAMENTO, EXCLUSIVE DEMOLIÇÃO DE CONTRAPISO, TRANSPORTE E RETIRADA DO MATERIAL DEMOLIDO</t>
  </si>
  <si>
    <t>DEMOLIÇÃO MANUAL DE PISO CIMENTADO OU CONTRAPISO DE ARGAMASSA, COM ESPESSURA MÁXIMA DE 10CM, INCLUSIVE AFASTAMENTO E EMPILHAMENTO, EXCLUSIVE TRANSPORTE E RETIRADA DO MATERIAL DEMOLIDO</t>
  </si>
  <si>
    <t>DEMOLIÇÃO MANUAL DE PISO DE PEDRAS (MÁRMORE, GRANITO, ARDÓSIA, ETC.), INCLUSIVE AFASTAMENTO E EMPILHAMENTO, EXCLUSIVE DEMOLIÇÃO DE CONTRAPISO, TRANSPORTE E RETIRADA DO MATERIAL DEMOLIDO</t>
  </si>
  <si>
    <t>DEMOLIÇÃO MANUAL DE PISO EM GRANILITE/MARMORITE, INCLUSIVE AFASTAMENTO E EMPILHAMENTO, EXCLUSIVE TRANSPORTE E RETIRADA DO MATERIAL DEMOLIDO</t>
  </si>
  <si>
    <t>DEMOLIÇÃO MANUAL DE PISO VINÍLICO, INCLUSIVE AFASTAMENTO E EMPILHAMENTO, EXCLUSIVE TRANSPORTE E RETIRADA DO MATERIAL DEMOLIDO</t>
  </si>
  <si>
    <t>DEMOLIÇÃO MANUAL DE RODAPÉ, INCLUSIVE ARGAMASSA DE ASSENTAMENTO E AFASTAMENTO, EXCLUSIVE TRANSPORTE E RETIRADA DO MATERIAL DEMOLIDO</t>
  </si>
  <si>
    <t>REMOÇÃO MANUAL DE PISO DE TÁBUAS, COM REAPROVEITAMENTO, INCLUSIVE AFASTAMENTO E EMPILHAMENTO, EXCLUSIVE TRANSPORTE E RETIRADA DO MATERIAL REMOVIDO NÃO REAPROVEITÁVEL</t>
  </si>
  <si>
    <t>REMOÇÃO MANUAL DE PISO DE TACO DE MADEIRA, COM REAPROVEITAMENTO, INCLUSIVE AFASTAMENTO E EMPILHAMENTO, EXCLUSIVE TRANSPORTE E RETIRADA DO MATERIAL REMOVIDO NÃO REAPROVEITÁVEL</t>
  </si>
  <si>
    <t>REMOÇÃO MANUAL DE SOLEIRA DE MÁRMORE OU GRANITO, COM REAPROVEITAMENTO, INCLUSIVE AFASTAMENTO E EMPILHAMENTO, EXCLUSIVE TRANSPORTE E RETIRADA DO MATERIAL REMOVIDO NÃO REAPROVEITÁVEL</t>
  </si>
  <si>
    <t>REMOÇÃO MANUAL DE ALAMBRADO METÁLICO, COM REAPROVEITAMENTO, INCLUSIVE AFASTAMENTO E EMPILHAMENTO, EXCLUSIVE TRANSPORTE E RETIRADA DO MATERIAL REMOVIDO NÃO REAPROVEITÁVEL</t>
  </si>
  <si>
    <t>REMOÇÃO MANUAL DE CERCA, COM REAPROVEITAMENTO, INCLUSIVE AFASTAMENTO E EMPILHAMENTO, EXCLUSIVE TRANSPORTE E RETIRADA DO MATERIAL REMOVIDO NÃO REAPROVEITÁVEL</t>
  </si>
  <si>
    <t xml:space="preserve">REMOÇÃO MANUAL DE CONCERTINA, COM DIÂMETRO DE ATÉ 730MM, COM REAPROVEITAMENTO, INCLUSIVE AFASTAMENTO E EMPILHAMENTO, EXCLUSIVE TRANSPORTE E RETIRADA DO MATERIAL REMOVIDO NÃO REAPROVEITÁVEL
</t>
  </si>
  <si>
    <t>REMOÇÃO MANUAL DE VIDRO EM ESQUADRIAS, COM REAPROVEITAMENTO, INCLUSIVE LIMPEZA DO ENCAIXE, AFASTAMENTO E EMPILHAMENTO, EXCLUSIVE TRANSPORTE E RETIRADA DO MATERIAL REMOVIDO NÃO REAPROVEITÁVEL</t>
  </si>
  <si>
    <t>REMOÇÃO MANUAL DE QUADRO NEGRO, COM REAPROVEITAMENTO, INCLUSIVE AFASTAMENTO E EMPILHAMENTO, EXCLUSIVE TRANSPORTE E RETIRADA DO MATERIAL REMOVIDO NÃO REAPROVEITÁVEL</t>
  </si>
  <si>
    <t>ED-28427</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</si>
  <si>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</si>
  <si>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ED-28428</t>
  </si>
  <si>
    <t>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t>
  </si>
  <si>
    <t>ED-28429</t>
  </si>
  <si>
    <t>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t>
  </si>
  <si>
    <t>LIGAÇÃO PROVISÓRIA COM ENTRADA DE ENERGIA AÉREA, PADRÃO CEMIG, CARGA INSTALADA DE 15,1KVA ATÉ 30KVA, TRIFÁSICO, COM SAÍDA SUBTERRÂNEA, INCLUSIVE POSTE, CAIXA PARA MEDIDOR, DISJUNTOR, BARRAMENTO, ATERRAMENTO E ACESSÓRIOS</t>
  </si>
  <si>
    <t>ÁREA COBERTA EM TELHA FIBROCIMENTO PARA CENTRAL DE CORTE/DOBRA/MONTAGEM EM CANTEIRO DE OBRAS, INCLUSIVE BANCADA E INSTALAÇÕES ELÉTRICAS, EXCLUSIVE VEDAÇÕES LATERAIS</t>
  </si>
  <si>
    <t>MOBILIZAÇÃO E DESMOBILIZAÇÃO DE CONTAINER, INCLUSIVE CARGA, DESCARGA E TRANSPORTE EM CAMINHÃO CARROCERIA COM GUINDAUTO (MUNCK), EXCLUSIVE LOCAÇÃO DO CONTAINER</t>
  </si>
  <si>
    <t>ED-17989</t>
  </si>
  <si>
    <t>LOCAÇÃO DE OBRA COM GABARITO DE TÁBUAS CORRIDAS PONTALETADAS A CADA 2,00M, REAPROVEITAMENTO (2X), INCLUSIVE ACOMPANHAMENTO DE EQUIPE TOPOGRÁFICA PARA MARCAÇÃO DE PONTO TOPOGRÁFICO</t>
  </si>
  <si>
    <t>LOCAÇÃO TOPOGRÁFICA ACIMA DE CINQUENTA (50) PONTOS REFERENCIAIS, INCLUSIVE ESTACA (PIQUETE) DE MARCAÇÃO</t>
  </si>
  <si>
    <t>LOCAÇÃO TOPOGRÁFICA DE VINTE UM (21) ATÉ CINQUENTA (50) PONTOS REFERENCIAIS, INCLUSIVE ESTACA (PIQUETE) DE MARCAÇÃO</t>
  </si>
  <si>
    <t>LOCAÇÃO TOPOGRÁFICA PARA ATÉ VINTE (20) PONTOS REFERENCIAIS, INCLUSIVE ESTACA (PIQUETE) DE MARCAÇÃO</t>
  </si>
  <si>
    <t>ABERTURA PARA PORTÃO EM TAPUME FIXO DE PROTEÇÃO PARA FECHAMENTO DE OBRA EM CHAPA DE COMPENSADO, ESP. 12MM, COM MÓDULO NA DIMENSÃO DE (110X220)CM, INCLUSIVE PINTURA LÁTEX (PVA) COM DUAS (2) DEMÃOS</t>
  </si>
  <si>
    <t>CERCA COM MOURÕES DE MADEIRA ROLIÇA,  COM CINCO (5) FIOS DE ARAME FARPADO, BWG 14 (2,0MM), ALTURA DE 150CM, INCLUSIVE ESCAVAÇÃO, REATERRO COMPACTADO E FORNECIMENTO</t>
  </si>
  <si>
    <t>REMANEJAMENTO DE TAPUME FIXO DE PROTEÇÃO PARA FECHAMENTO DE OBRA, INCLUSIVE ESCAVAÇÃO MANUAL E REATERRO COMPACTADO</t>
  </si>
  <si>
    <t>TAPUME DE PROTEÇÃO PARA TRANSEUNTE EM TELA DE POLIETILENO, COM MÓDULO NA DIMENSÃO DE (150X150)CM, INCLUSIVE BASE DE APOIO EM CONCRETO MAGRO, DIMENSÃO (40X40)CM, ALTURA DE 20CM, EM PONTALETE, FORNECIMENTO E MOVIMENTAÇÃO</t>
  </si>
  <si>
    <t>TAPUME FIXO DE PROTEÇÃO PARA FECHAMENTO DE OBRA EM CHAPA DE COMPENSADO, ESP. 12MM, COM MÓDULO NA DIMENSÃO DE (110X220)CM, INCLUSIVE PINTURA LÁTEX (PVA) COM DUAS (2) DEMÃOS, EXCLUSIVE ABERTURA PARA PORTÃO</t>
  </si>
  <si>
    <t>TAPUME FIXO DE PROTEÇÃO PARA FECHAMENTO DE OBRA EM TELA GALVANIZADA, COM TRAMA LOSANGULAR DE 2"X2", FIO BWG 14, COM MÓDULO NA DIMENSÃO DE (300X220)CM, INCLUSIVE PINTURA ESMALTE COM DUAS (2) DEMÃOS, EXCLUSIVE ABERTURA PARA PORTÃO</t>
  </si>
  <si>
    <t>ED-28444</t>
  </si>
  <si>
    <t xml:space="preserve">TAPUME FIXO DE PROTEÇÃO PARA FECHAMENTO DE OBRA EM TELHA METÁLICA GALVANIZADA, TIPO TRAPEZOIDAL, ESP. 0,5MM, COM MÓDULO NA DIMENSÃO DE (300X220)CM, COM REAPROVEITAMENTO, EXCLUSIVE PINTURA ESMALTE, INCLUSIVE PONTALETE E FIXAÇÃO
</t>
  </si>
  <si>
    <t>TAPUME REMOVÍVEL DE PROTEÇÃO PARA FECHAMENTO DE OBRA EM TELA GALVANIZADA, COM TRAMA LOSANGULAR DE 2"X2", FIO BWG 14, COM MÓDULO NA DIMENSÃO DE (300X220)CM, INCLUSIVE BASE DE APOIO EM CONCRETO MAGRO, DIMENSÃO (40X40)CM, ALTURA DE 20CM EM PONTALETE</t>
  </si>
  <si>
    <t>ED-27006</t>
  </si>
  <si>
    <t>CONE PARA SINALIZAÇÃO/ISOLAMENTO DE ÁREAS, ALTURA 75CM, INCLUSIVE FORNECIMENTO E MOVIMENTAÇÃO</t>
  </si>
  <si>
    <t xml:space="preserve">FITA ZEBRADA AMARELA PARA SINALIZAÇÃO ISOLAMENTO DE ÁREA, EXCLUSIVE SUPORTE PARA SUSTENTAÇÃO, INCLUSIVE FIXAÇÃO E FORNECIMENTO
</t>
  </si>
  <si>
    <t xml:space="preserve">PROTEÇÃO COM FITA ZEBRADA AMARELA PARA ISOLAMENTO DE ÁREA, INCLUSIVE BASE DE APOIO EM CONCRETO MAGRO , DIMENSÃO (40X40)CM, ALTURA DE 150CM, EM PONTALETE, FORNECIMENTO E MOVIMENTAÇÃO
</t>
  </si>
  <si>
    <t>ED-28530</t>
  </si>
  <si>
    <t xml:space="preserve">ANDAIME EM CAVALETE METÁLICO PARA ALVENARIA, COM CHAPA DE COMPENSADO E TÁBUA, COM REAPROVEITAMENTO, INCLUSIVE MONTAGEM/DESMONTAGEM E REMANEJAMENTO
</t>
  </si>
  <si>
    <t>ED-28533</t>
  </si>
  <si>
    <t>ANDAIME EM CAVALETE METÁLICO PARA FORRO DE GESSO, COM CHAPA DE COMPENSADO E TÁBUA, COM REAPROVEITAMENTO, INCLUSIVE MONTAGEM/DESMONTAGEM E REMANEJAMENTO</t>
  </si>
  <si>
    <t>CONDUTOR/DUTO DE ENTULHO EM POLIETILENO, INCLUSIVE ACESSÓRIOS DE FIXAÇÃO, SUPORTES, MONTAGEM/DESMONTAGEM E REMANEJAMENTO</t>
  </si>
  <si>
    <t xml:space="preserve">TELA DE PROTEÇÃO, TIPO FACHADEIRA, INSTALADA EM ANDAIME METÁLICO PARA FACHADA, EXCLUSIVE ANDAIME METÁLICO, INCLUSIVE ACESSÓRIOS DE FIXAÇÃO
</t>
  </si>
  <si>
    <t>TELA PARA PROTEÇÃO DE FACHADA EM POLIETILENO, EXCLUSIVE BANDEJA SALVA VIDAS, INCLUSIVE ACESSÓRIOS DE FIXAÇÃO</t>
  </si>
  <si>
    <t>BANDEJA DE PROTEÇÃO/SALVA VIDAS</t>
  </si>
  <si>
    <t>ED-28493</t>
  </si>
  <si>
    <t>BANDEJA SALVA VIDAS, TIPO PRIMÁRIA, EM SUPORTE METÁLICO COM FORRO EM COMPENSADO RESINADO E TÁBUA, COMPRIMENTO DE 250CM COM COMPLEMENTO DE 80CM, INCLUSIVE ACESSÓRIOS DE FIXAÇÃO E INSTALAÇÃO</t>
  </si>
  <si>
    <t>ED-28494</t>
  </si>
  <si>
    <t>BANDEJA SALVA VIDAS, TIPO SECUNDÁRIA, EM SUPORTE METÁLICO COM FORRO EM COMPENSADO RESINADO E TÁBUA, COMPRIMENTO DE 140CM COM COMPLEMENTO DE 80CM, INCLUSIVE ACESSÓRIOS DE FIXAÇÃO E INSTALAÇÃO</t>
  </si>
  <si>
    <t>ED-26497</t>
  </si>
  <si>
    <t>EXECUÇÃO DE ESTACA TIPO HÉLICE CONTÍNUA, DIÂMETRO 300MM, EXCLUSIVE ARMAÇÃO E CONCRETO ESTRUTURAL</t>
  </si>
  <si>
    <t>EXECUÇÃO DE ESTACA TIPO HÉLICE CONTÍNUA, DIÂMETRO 400MM, EXCLUSIVE ARMAÇÃO E CONCRETO ESTRUTURAL</t>
  </si>
  <si>
    <t>EXECUÇÃO DE ESTACA TIPO HÉLICE CONTÍNUA, DIÂMETRO 500MM, EXCLUSIVE ARMAÇÃO E CONCRETO ESTRUTURAL</t>
  </si>
  <si>
    <t>EXECUÇÃO DE ESTACA TIPO HÉLICE CONTÍNUA, DIÂMETRO 600MM, EXCLUSIVE ARMAÇÃO E CONCRETO ESTRUTURAL</t>
  </si>
  <si>
    <t>EXECUÇÃO DE ESTACA TIPO HÉLICE CONTÍNUA, DIÂMETRO 800MM, EXCLUSIVE ARMAÇÃO E CONCRETO ESTRUTURAL</t>
  </si>
  <si>
    <t>ED-26522</t>
  </si>
  <si>
    <t>EXECUÇÃO DE ESTACA TIPO STRAUSS, DIÂMETRO 250MM, EXCLUSIVE ARMAÇÃO E CONCRETO ESTRUTURAL</t>
  </si>
  <si>
    <t>EXECUÇÃO DE ESTACA TIPO STRAUSS, DIÂMETRO 250MM, EXCLUSIVE ARMAÇÃO, INCLUSIVE CONCRETO ESTRUTURAL, USINADO, COM FCK 20MPA, INCLUSIVE LANÇAMENTO, ADENSAMENTO E ACABAMENTO (FUNDAÇÃO)</t>
  </si>
  <si>
    <t>ED-26523</t>
  </si>
  <si>
    <t>EXECUÇÃO DE ESTACA TIPO STRAUSS, DIÂMETRO 320MM, EXCLUSIVE ARMAÇÃO E CONCRETO ESTRUTURAL</t>
  </si>
  <si>
    <t>EXECUÇÃO DE ESTACA TIPO STRAUSS, DIÂMETRO 320MM, EXCLUSIVE ARMAÇÃO, INCLUSIVE CONCRETO ESTRUTURAL, USINADO, COM FCK 20MPA, INCLUSIVE LANÇAMENTO, ADENSAMENTO E ACABAMENTO (FUNDAÇÃO)</t>
  </si>
  <si>
    <t>ED-26524</t>
  </si>
  <si>
    <t>EXECUÇÃO DE ESTACA TIPO STRAUSS, DIÂMETRO 380MM, EXCLUSIVE ARMAÇÃO E CONCRETO ESTRUTURAL</t>
  </si>
  <si>
    <t>EXECUÇÃO DE ESTACA TIPO STRAUSS, DIÂMETRO 380MM, EXCLUSIVE ARMAÇÃO, INCLUSIVE CONCRETO ESTRUTURAL, USINADO, COM FCK 20MPA, INCLUSIVE LANÇAMENTO, ADENSAMENTO E ACABAMENTO (FUNDAÇÃO)</t>
  </si>
  <si>
    <t>ED-26525</t>
  </si>
  <si>
    <t>EXECUÇÃO DE ESTACA TIPO STRAUSS, DIÂMETRO 450MM, EXCLUSIVE ARMAÇÃO E CONCRETO ESTRUTURAL</t>
  </si>
  <si>
    <t>ED-26484</t>
  </si>
  <si>
    <t xml:space="preserve">EXECUÇÃO DE ESTACA TIPO STRAUSS, DIÂMETRO 450MM, EXCLUSIVE ARMAÇÃO, INCLUSIVE CONCRETO ESTRUTURAL, USINADO, COM FCK 20MPA, INCLUSIVE LANÇAMENTO, ADENSAMENTO E ACABAMENTO (FUNDAÇÃO)
</t>
  </si>
  <si>
    <t>FORNECIMENTO E APLICAÇÃO DE GRAUTE PARA ANCORAGENS, RECUPERAÇÕES ESTRUTURAIS E USO EM GERAL</t>
  </si>
  <si>
    <t>PREPARO DE GRAUTE COM ARGAMASSA DE CIMENTO, AREIA SEM PENEIRAR E PEDRISCO TRAÇO 1:3:2</t>
  </si>
  <si>
    <t>PREPARO E LANÇAMENTO DE GRAUTE COM ARGAMASSA DE CIMENTO, CAL HIDRATADA, AREIA SEM PENEIRAR E PEDRISCO TRAÇO 1:0,1:3:2</t>
  </si>
  <si>
    <t>PAREDE EM CHAPA DE GESSO ACARTONADO (DRYWALL), DIVISÃO ENTRE ÁREAS SECA E ÚMIDA DE UMA MESMA UNIDADE (ST/RU), ESP. 115 MM, INCLUSIVE MONTANTES, GUIAS E ACESSÓRIOS, EXCLUSIVE ISOLANTE TÉRMICO/ACÚSTICO</t>
  </si>
  <si>
    <t>PAREDE EM CHAPA DE GESSO ACARTONADO (DRYWALL), DIVISÃO ENTRE ÁREAS SECAS DE UMA MESMA UNIDADE (ST/ST), ESP. 115 MM, INCLUSIVE MONTANTES, GUIAS E ACESSÓRIOS, EXCLUSIVE ISOLANTE TÉRMICO/ACÚSTICO</t>
  </si>
  <si>
    <t>PAREDE EM CHAPA DE GESSO ACARTONADO (DRYWALL), DIVISÃO ENTRE ÁREAS UMIDAS DE UMA MESMA UNIDADE (RU/RU), ESP. 115 MM, INCLUSIVE MONTANTES, GUIAS E ACESSÓRIOS, EXCLUSIVE ISOLANTE TÉRMICO/ACÚSTICO</t>
  </si>
  <si>
    <t>BATE MACA EM MADEIRA, INCLUSIVE ACESSÓRIO DE FIXAÇÃO E APLICAÇÃO DE VERNIZ SINTÉTICO MARÍTIMO, DUAS (2) DEMÃOS, ACABAMENTO TIPO FOSCO</t>
  </si>
  <si>
    <t>ED-27548</t>
  </si>
  <si>
    <t>DOBRADIÇA DE FERRO, MEDIDAS (3/4"X 1"), TIPO PINO GONZO NÚMERO 2, INCLUSIVE INSTALAÇÃO, EXCLUSIVE PINTURA DE ACABAMENTO</t>
  </si>
  <si>
    <t>ED-27547</t>
  </si>
  <si>
    <t>DOBRADIÇA DE FERRO, MEDIDAS (5/8"X3/4"), TIPO PINO GONZO NÚMERO 1, INCLUSIVE INSTALAÇÃO, EXCLUSIVE PINTURA DE ACABAMENTO</t>
  </si>
  <si>
    <t>ED-27549</t>
  </si>
  <si>
    <t>FECHADURA TIPO TUBULAR, EM DIVISÓRIA, COM MAÇANETA E ACABAMENTO EM ZAMAC, INCLUSIVE ACESSÓRIOS PARA FIXAÇÃO E DUAS (2) CHAVES</t>
  </si>
  <si>
    <t xml:space="preserve">TARJETA CROMADA, TIPO FECHO, INSTALADA EM PORTA DE SANITÁRIO, INCLUSIVE ACESSÓRIOS PARA FIXAÇÃO
</t>
  </si>
  <si>
    <t>TARJETA CROMADA, TIPO LIVRE/OCUPADO, INSTALADA EM PORTA DE SANITÁRIO, INCLUSIVE ACESSÓRIOS PARA FIXAÇÃO</t>
  </si>
  <si>
    <t>PORTA CORTA-FOGO, COLOCAÇÃO E ACABAMENTO, DE ABRIR, DUAS FOLHAS COM DOBRADIÇA ESPECIAL, MOLA DE FECHAMENTO, FECHADURA, MAÇANETA E DEMAIS FERRAGENS DE ACABAMENTO, DIMENSÕES 1,600 X 2,10 M</t>
  </si>
  <si>
    <t>CALHA EM CHAPA GALVANIZADA, ESP. 0,65MM (GSG-24), COM DESENVOLVIMENTO DE 100CM, INCLUSIVE IÇAMENTO MANUAL VERTICAL</t>
  </si>
  <si>
    <t>CALHA EM CHAPA GALVANIZADA, ESP. 0,65MM (GSG-24), COM DESENVOLVIMENTO DE 75CM, INCLUSIVE IÇAMENTO MANUAL VERTICAL</t>
  </si>
  <si>
    <t>RUFO E CONTRARRUFO EM CHAPA GALVANIZADA, ESP. 0,5MM (GSG-26), COM DESENVOLVIMENTO DE 15CM, INCLUSIVE IÇAMENTO MANUAL VERTICAL</t>
  </si>
  <si>
    <t>RUFO E CONTRARRUFO EM CHAPA GALVANIZADA, ESP. 0,5MM (GSG-26), COM DESENVOLVIMENTO DE 20CM, INCLUSIVE IÇAMENTO MANUAL VERTICAL</t>
  </si>
  <si>
    <t>RUFO E CONTRARRUFO EM CHAPA GALVANIZADA, ESP. 0,65MM (GSG-24), COM DESENVOLVIMENTO DE 15CM, INCLUSIVE IÇAMENTO MANUAL VERTICAL</t>
  </si>
  <si>
    <t>RUFO E CONTRARRUFO EM CHAPA GALVANIZADA, ESP. 0,65MM (GSG-24), COM DESENVOLVIMENTO DE 20CM, INCLUSIVE IÇAMENTO MANUAL VERTICAL</t>
  </si>
  <si>
    <t>RUFO E CONTRARRUFO EM CHAPA GALVANIZADA, ESP. 0,65MM (GSG-24), COM DESENVOLVIMENTO DE 25CM, INCLUSIVE IÇAMENTO MANUAL VERTICAL</t>
  </si>
  <si>
    <t>RUFO E CONTRARRUFO EM CHAPA GALVANIZADA, ESP. 0,65MM (GSG-24), COM DESENVOLVIMENTO DE 33CM, INCLUSIVE IÇAMENTO MANUAL VERTICAL</t>
  </si>
  <si>
    <t>RUFO E CONTRARRUFO EM CHAPA GALVANIZADA, ESP. 0,65MM (GSG-24), COM DESENVOLVIMENTO DE 50CM, INCLUSIVE IÇAMENTO MANUAL VERTICAL</t>
  </si>
  <si>
    <t>RUFO E CONTRARRUFO EM CHAPA GALVANIZADA, ESP. 0,65MM (GSG-24), COM DESENVOLVIMENTO DE 60CM, INCLUSIVE IÇAMENTO MANUAL VERTICAL</t>
  </si>
  <si>
    <t>RUFO E CONTRARRUFO EM CHAPA GALVANIZADA, ESP. 0,65MM (GSG-24), COM DESENVOLVIMENTO DE 70CM, INCLUSIVE IÇAMENTO MANUAL VERTICAL</t>
  </si>
  <si>
    <t>RUFO E CONTRA-RUFO EM CHAPA GALVANIZADA, ESP. 0,5MM (GSG-26), COM DESENVOLVIMENTO DE 33CM, INCLUSIVE IÇAMENTO MANUAL VERTICAL</t>
  </si>
  <si>
    <t>ED-28551</t>
  </si>
  <si>
    <t>CONDUTOR DE ÁGUAS PLUVIAIS RETANGULAR (43X85MM) EM AÇO GALVANIZADO, CHAPA 28, INCLUSIVE CONEXÕES E SUPORTES</t>
  </si>
  <si>
    <t>MANTA ALUMINIZADA</t>
  </si>
  <si>
    <t>PROTEÇÃO MECÂNICA COM ARGAMASSA, TRAÇO 1:3 (CIMENTO E AREIA), ESP. 15MM, APLICAÇÃO MANUAL, PREPARO MECÂNICO, EXCLUSIVE CAMADA DE REGULARIZAÇÃO</t>
  </si>
  <si>
    <t>PROTEÇÃO MECÂNICA COM ARGAMASSA, TRAÇO 1:3 (CIMENTO E AREIA), ESP. 20MM, APLICAÇÃO MANUAL, PREPARO MECÂNICO, EXCLUSIVE CAMADA DE REGULARIZAÇÃO</t>
  </si>
  <si>
    <t>PROTEÇÃO MECÂNICA COM ARGAMASSA, TRAÇO 1:3 (CIMENTO E AREIA), ESP. 25MM, APLICAÇÃO MANUAL, PREPARO MECÂNICO, EXCLUSIVE CAMADA DE REGULARIZAÇÃO</t>
  </si>
  <si>
    <t>PROTEÇÃO MECÂNICA COM ARGAMASSA, TRAÇO 1:3 (CIMENTO E AREIA), ESP. 30MM, APLICAÇÃO MANUAL, PREPARO MECÂNICO, EXCLUSIVE CAMADA DE REGULARIZAÇÃO</t>
  </si>
  <si>
    <t>PROTEÇÃO MECÂNICA COM ARGAMASSA, TRAÇO 1:4 (CIMENTO E AREIA), ESP. 15MM, APLICAÇÃO MANUAL, PREPARO MECÂNICO, EXCLUSIVE CAMADA DE REGULARIZAÇÃO</t>
  </si>
  <si>
    <t>PROTEÇÃO MECÂNICA COM ARGAMASSA, TRAÇO 1:4 (CIMENTO E AREIA), ESP. 20MM, APLICAÇÃO MANUAL, PREPARO MECÂNICO, EXCLUSIVE CAMADA DE REGULARIZAÇÃO</t>
  </si>
  <si>
    <t>PROTEÇÃO MECÂNICA COM ARGAMASSA, TRAÇO 1:4 (CIMENTO E AREIA), ESP. 25MM, APLICAÇÃO MANUAL, PREPARO MECÂNICO, EXCLUSIVE CAMADA DE REGULARIZAÇÃO</t>
  </si>
  <si>
    <t>PROTEÇÃO MECÂNICA COM ARGAMASSA, TRAÇO 1:4 (CIMENTO E AREIA), ESP. 30MM, APLICAÇÃO MANUAL, PREPARO MECÂNICO, EXCLUSIVE CAMADA DE REGULARIZAÇÃO</t>
  </si>
  <si>
    <t>FORRO EM CHAPA DE GESSO ACARTONADA, ESP. 12,5MM, COM FIXAÇÃO DO TIPO ESTRUTURADA EM PERFIL METÁLICO, EXCLUSIVE PERFIL TABICA, SANCA E MOLDURA, INCLUSIVE ACESSÓRIOS E FIXAÇÃO</t>
  </si>
  <si>
    <t>FORRO EM CHAPA DE GESSO ACARTONADO, ESP. 12,5MM, COM FIXAÇÃO DO TIPO ARAMADO, EXCLUSIVE PERFIL TABICA, SANCA E MOLDURA, INCLUSIVE ACESSÓRIOS E FIXAÇÃO</t>
  </si>
  <si>
    <t>FORRO EM PLACA DE GESSO LISO, DIMENSÃO (60X60)CM, COM FIXAÇÃO DO TIPO ARAMADO, EXCLUSIVE PERFIL TABICA, SANCA E MOLDURA, INCLUSIVE ACESSÓRIOS E FIXAÇÃO</t>
  </si>
  <si>
    <t>ED-28454</t>
  </si>
  <si>
    <t>PERFIL TABICA GALVANIZADO, TIPO LISA, COM ACABAMENTO EM PINTURA, NA COR BRANCA, PARA FORRO EM CHAPA DE GESSO ACARTONADO, INCLUSIVE ACESSÓRIOS DE FIXAÇÃO</t>
  </si>
  <si>
    <t>ED-28728</t>
  </si>
  <si>
    <t>FORRO EM RÉGUA DE PVC, LARGURA 20CM, NA COR BRANCA, INCLUSIVE ESTRUTURA DE FIXAÇÃO E PENDURAIS METÁLICOS E ACESSÓRIOS DE FIXAÇÃO, EXCLUSIVE RODAFORRO OU MOLDURA</t>
  </si>
  <si>
    <t>ED-28751</t>
  </si>
  <si>
    <t>RODAFORRO EM PVC, TIPO "U", NA COR BRANCA, PARA FORRO EM RÉGUA DE PVC, INCLUSIVE ACESSÓRIOS DE FIXAÇÃO</t>
  </si>
  <si>
    <t>PREPARAÇÃO PARA EMASSAMENTO OU PINTURA (LÁTEX/ACRÍLICA) EM PAREDE OU FORRO EM CHAPA DE GESSO ACARTONADO (DRYWALL), INCLUSIVE UMA (1) DEMÃO DE SELADOR ACRÍLICO</t>
  </si>
  <si>
    <t>EMASSAMENTO EM PAREDE EM CHAPA DE GESSO ACARTONADO (DRYWALL) COM MASSA ACRÍLICA, UMA (1) DEMÃO, INCLUSIVE LIXAMENTO PARA PINTURA</t>
  </si>
  <si>
    <t>EMASSAMENTO EM PAREDE EM CHAPA DE GESSO ACARTONADO (DRYWALL) COM MASSA CORRIDA (PVA), UMA (1) DEMÃO, INCLUSIVE LIXAMENTO PARA PINTURA</t>
  </si>
  <si>
    <t>ED-28438</t>
  </si>
  <si>
    <t>PINTURA ESMALTE EM SUPERFÍCIE DE MADEIRA, DUAS (2) DEMÃOS, EXCLUSIVE FUNDO NIVELADOR E MASSA A ÓLEO</t>
  </si>
  <si>
    <t>ED-28437</t>
  </si>
  <si>
    <t>PINTURA ESMALTE EM SUPERFÍCIE DE MADEIRA, DUAS (2) DEMÃOS, INCLUSIVE UMA (1) DEMÃO DE FUNDO NIVELADOR, EXCLUSIVE MASSA A ÓLEO</t>
  </si>
  <si>
    <t>APLICAÇÃO DE CERA EM ESQUADRIAS DE MADEIRA, TRÊS (3) DEMÃOS, INCLUSIVE APLICAÇÃO DE SELADOR PARA MADEIRA</t>
  </si>
  <si>
    <t>APLICAÇÃO DE CERA EM RODAPÉS COM ALTURA DE 10 CM, TRÊS (3) DEMÃOS, INCLUSIVE APLICAÇÃO DE SELADOR PARA MADEIRA</t>
  </si>
  <si>
    <t>LOUÇAS, METAIS E ACESSÓRIOS</t>
  </si>
  <si>
    <t>CHUVEIRO ELÉTRICO BRANCO, TENSÃO 127V/220V, POTÊNCIA 4600W/5500W, INCLUSIVE BRAÇO, FORNECIMENTO E INSTALAÇÃO</t>
  </si>
  <si>
    <t>CHUVEIRO ELÉTRICO COM RESISTÊNCIA BLINDADA, TENSÃO 127V/220V, POTÊNCIA 5500W/6800W, INCLUSIVE BRAÇO, FORNECIMENTO E INSTALAÇÃO</t>
  </si>
  <si>
    <t>CHUVEIRO ELÉTRICO CROMADO, TENSÃO 127V/220V, POTÊNCIA 5500W/6800W, INCLUSIVE BRAÇO, FORNECIMENTO E INSTALAÇÃO</t>
  </si>
  <si>
    <t>CABO DE COBRE NU # 10 MM2, ENTERRADO, EXCLUSIVE ESCAVAÇÃO E REATERRO</t>
  </si>
  <si>
    <t>CABO DE COBRE NU # 16 MM2, ENTERRADO, EXCLUSIVE ESCAVAÇÃO E REATERRO</t>
  </si>
  <si>
    <t>CABO DE COBRE NU # 25 MM2, ENTERRADO, EXCLUSIVE ESCAVAÇÃO E REATERRO</t>
  </si>
  <si>
    <t>CABO DE COBRE NU # 35 MM2, ENTERRADO, EXCLUSIVE ESCAVAÇÃO E REATERRO</t>
  </si>
  <si>
    <t>CABO DE COBRE NU # 50 MM2, ENTERRADO, EXCLUSIVE ESCAVAÇÃO E REATERRO</t>
  </si>
  <si>
    <t>CABO DE COBRE NU # 70 MM2, ENTERRADO, EXCLUSIVE ESCAVAÇÃO E REATERRO</t>
  </si>
  <si>
    <t>CABO DE COBRE NU # 95 MM2, ENTERRADO, EXCLUSIVE ESCAVAÇÃO E REATERRO</t>
  </si>
  <si>
    <t>CAIXA DE LIGAÇÃO/PASSAGEM EM PVC RÍGIDO PARA ELETRODUTO, DIMENSÕES 4"X2", EMBUTIDA EM PAREDE EM CHAPA DE GESSO ACARTONADO (DRYWALL), INCLUSIVE FORNECIMENTO E INSTALAÇÃO</t>
  </si>
  <si>
    <t>CAIXA DE LIGAÇÃO/PASSAGEM EM PVC RÍGIDO PARA ELETRODUTO, DIMENSÕES 4"X4", EMBUTIDA EM PAREDE EM CHAPA DE GESSO ACARTONADO (DRYWALL), INCLUSIVE FORNECIMENTO E INSTALAÇÃO</t>
  </si>
  <si>
    <t>CAIXA DE TELEFONIA, NÚMERO 2, DIMENSÃO (20X20)CM, EM CHAPA DE AÇO GALVANIZADO, TIPO SOBREPOR COM FECHO, INCLUSIVE ACESSÓRIOS E INSTALAÇÃO</t>
  </si>
  <si>
    <t>CAIXA DE TELEFONIA, NÚMERO 3, DIMENSÃO (40X40)CM, EM CHAPA DE AÇO GALVANIZADO, TIPO EMBUTIR COM FECHO, INCLUSIVE ASSENTAMENTO E ACESSÓRIOS</t>
  </si>
  <si>
    <t>CAIXA DE TELEFONIA, NÚMERO 3, DIMENSÃO (40X40)CM, EM CHAPA DE AÇO GALVANIZADO, TIPO SOBREPOR COM FECHO, INCLUSIVE ACESSÓRIOS E INSTALAÇÃO</t>
  </si>
  <si>
    <t>CAIXA DE TELEFONIA, NÚMERO 4, DIMENSÃO (60X60)CM, EM CHAPA DE AÇO GALVANIZADO, TIPO EMBUTIR COM FECHO, INCLUSIVE ACESSÓRIOS E INSTALAÇÃO</t>
  </si>
  <si>
    <t>CAIXA DE TELEFONIA, NÚMERO 4, DIMENSÃO (60X60)CM, EM CHAPA DE AÇO GALVANIZADO, TIPO SOBREPOR COM FECHO, INCLUSIVE ACESSÓRIOS E INSTALAÇÃO</t>
  </si>
  <si>
    <t>CAIXA DE TELEFONIA, NÚMERO 5, DIMENSÃO (80X80)CM, EM CHAPA DE AÇO GALVANIZADO, TIPO EMBUTIR COM FECHO, INCLUSIVE ACESSÓRIOS E INSTALAÇÃO</t>
  </si>
  <si>
    <t>CAIXA DE TELEFONIA, NÚMERO 5, DIMENSÃO (80X80)CM, EM CHAPA DE AÇO GALVANIZADO, TIPO SOBREPOR COM FECHO, INCLUSIVE ACESSÓRIOS E INSTALAÇÃO</t>
  </si>
  <si>
    <t>ED-29066</t>
  </si>
  <si>
    <t>CAIXA DE TELEFONIA, NÚMERO 7, DIMENSÃO (120X120)CM, EM CHAPA DE AÇO GALVANIZADO, TIPO EMBUTIR COM FECHO, INCLUSIVE ACESSÓRIOS E INSTALAÇÃO</t>
  </si>
  <si>
    <t>CAIXA DE TELEFONIA, NÚMERO 8, DIMENSÃO (150X150)CM, EM CHAPA DE AÇO GALVANIZADO, TIPO EMBUTIR COM FECHO, INCLUSIVE ACESSÓRIOS E INSTALAÇÃO</t>
  </si>
  <si>
    <t>ED-27189</t>
  </si>
  <si>
    <t>CAIXA PRÉ-MOLDADA PARA ENTRADA TELEFÔNICA SUBTERRÂNEA, TIPO R1, MEDIDAS INTERNAS (60X35X50)CM, INCLUSIVE ESCAVAÇÃO, APILOAMENTO, LASTRO DE BRITA, REATERRO E TRANSPORTE E RETIRADA DO MATERIAL ESCAVADO (EM CAÇAMBA)</t>
  </si>
  <si>
    <t>CAIXA PRÉ-MOLDADA PARA ENTRADA TELEFÔNICA SUBTERRÂNEA, TIPO R2, MEDIDAS INTERNAS (107X52X50)CM, INCLUSIVE ESCAVAÇÃO, APILOAMENTO, LASTRO DE BRITA, REATERRO E TRANSPORTE E RETIRADA DO MATERIAL ESCAVADO (EM CAÇAMBA)</t>
  </si>
  <si>
    <t>CAIXA SUBTERRÂNEA, TIPO P20, EM FERRO FUNDIDO COM TAMPA, INCLUSIVE ESCAVAÇÃO, REATERRO E TRANSPORTE E RETIRADA DO MATERIAL ESCAVADO (EM CAÇAMBA</t>
  </si>
  <si>
    <t>CONJUNTO DE UMA (1) PLACA CEGA 3"X3", TIPO REDONDA, INCLUSIVE FORNECIMENTO, INSTALAÇÃO, SUPORTE E PLACA</t>
  </si>
  <si>
    <t>ED-27082</t>
  </si>
  <si>
    <t>LUMINÁRIA COMERCIAL COM ALETAS DE EMBUTIR COMPLETA, PARA DUAS (2) LÂMPADAS TUBULARES LED 2X18W-ØT8, TEMPERATURA DA COR 6500K, FORNECIMENTO E INSTALAÇÃO, INCLUSIVE BASE E LÂMPADA</t>
  </si>
  <si>
    <t>ED-27080</t>
  </si>
  <si>
    <t>LUMINÁRIA COMERCIAL COM ALETAS DE EMBUTIR COMPLETA, PARA DUAS (2) LÂMPADAS TUBULARES LED 2X9W-ØT8, TEMPERATURA DA COR 6500K, FORNECIMENTO E INSTALAÇÃO, INCLUSIVE BASE E LÂMPADA</t>
  </si>
  <si>
    <t>ED-27084</t>
  </si>
  <si>
    <t>LUMINÁRIA COMERCIAL COM ALETAS DE EMBUTIR COMPLETA, PARA QUATRO (4) LÂMPADAS TUBULARES LED 4X18W-ØT8, TEMPERATURA DA COR 6500K, FORNECIMENTO E INSTALAÇÃO, INCLUSIVE BASE E LÂMPADA</t>
  </si>
  <si>
    <t>ED-27078</t>
  </si>
  <si>
    <t>LUMINÁRIA COMERCIAL COM ALETAS DE EMBUTIR COMPLETA, PARA QUATRO (4) LÂMPADAS TUBULARES LED 4X9W-ØT8, TEMPERATURA DA COR 6500K, FORNECIMENTO E INSTALAÇÃO, INCLUSIVE BASE E LÂMPADA</t>
  </si>
  <si>
    <t>ED-27081</t>
  </si>
  <si>
    <t>LUMINÁRIA COMERCIAL COM ALETAS DE EMBUTIR, PARA DUAS (2) LÂMPADAS TUBULARES LED 2X18W-ØT8, FORNECIMENTO E INSTALAÇÃO, EXCLUSIVE BASE E LÂMPADA</t>
  </si>
  <si>
    <t>ED-27079</t>
  </si>
  <si>
    <t>LUMINÁRIA COMERCIAL COM ALETAS DE EMBUTIR, PARA DUAS (2) LÂMPADAS TUBULARES LED 2X9W-ØT8, FORNECIMENTO E INSTALAÇÃO, EXCLUSIVE BASE E LÂMPADA</t>
  </si>
  <si>
    <t>ED-27083</t>
  </si>
  <si>
    <t>LUMINÁRIA COMERCIAL COM ALETAS DE EMBUTIR, PARA QUATRO (4) LÂMPADAS TUBULARES LED 4X18W-ØT8, FORNECIMENTO E INSTALAÇÃO, EXCLUSIVE BASE E LÂMPADA</t>
  </si>
  <si>
    <t>ED-27077</t>
  </si>
  <si>
    <t>LUMINÁRIA COMERCIAL COM ALETAS DE EMBUTIR, PARA QUATRO (4) LÂMPADAS TUBULARES LED 4X9W-ØT8, FORNECIMENTO E INSTALAÇÃO, EXCLUSIVE BASE E LÂMPADA</t>
  </si>
  <si>
    <t>ED-27090</t>
  </si>
  <si>
    <t>LUMINÁRIA COMERCIAL COM ALETAS DE SOBREPOR COMPLETA, PARA DUAS (2) LÂMPADAS TUBULARES LED 2X18W-ØT8, TEMPERATURA DA COR 6500K, FORNECIMENTO E INSTALAÇÃO, INCLUSIVE BASE E LÂMPADA</t>
  </si>
  <si>
    <t>ED-27086</t>
  </si>
  <si>
    <t>LUMINÁRIA COMERCIAL COM ALETAS DE SOBREPOR COMPLETA, PARA DUAS (2) LÂMPADAS TUBULARES LED 2X9W-ØT8, TEMPERATURA DA COR 6500K, FORNECIMENTO E INSTALAÇÃO, INCLUSIVE BASE E LÂMPADA</t>
  </si>
  <si>
    <t>ED-27092</t>
  </si>
  <si>
    <t>LUMINÁRIA COMERCIAL COM ALETAS DE SOBREPOR COMPLETA, PARA QUATRO (4) LÂMPADAS TUBULARES LED 4X18W-ØT8, TEMPERATURA DA COR 6500K, FORNECIMENTO E INSTALAÇÃO, INCLUSIVE BASE E LÂMPADA</t>
  </si>
  <si>
    <t>ED-27088</t>
  </si>
  <si>
    <t>LUMINÁRIA COMERCIAL COM ALETAS DE SOBREPOR COMPLETA, PARA QUATRO (4) LÂMPADAS TUBULARES LED 4X9W-ØT8, TEMPERATURA DA COR 6500K, FORNECIMENTO E INSTALAÇÃO, INCLUSIVE BASE E LÂMPADA</t>
  </si>
  <si>
    <t>ED-27089</t>
  </si>
  <si>
    <t>LUMINÁRIA COMERCIAL COM ALETAS DE SOBREPOR, PARA DUAS (2) LÂMPADAS TUBULARES LED 2X18W-ØT8, FORNECIMENTO E INSTALAÇÃO, EXCLUSIVE BASE E LÂMPADA</t>
  </si>
  <si>
    <t>ED-27085</t>
  </si>
  <si>
    <t>LUMINÁRIA COMERCIAL COM ALETAS DE SOBREPOR, PARA DUAS (2) LÂMPADAS TUBULARES LED 2X9W-ØT8, FORNECIMENTO E INSTALAÇÃO, EXCLUSIVE BASE E LÂMPADA</t>
  </si>
  <si>
    <t>ED-27091</t>
  </si>
  <si>
    <t>LUMINÁRIA COMERCIAL COM ALETAS DE SOBREPOR, PARA QUATRO (4) LÂMPADAS TUBULARES LED 4X18W-ØT8, FORNECIMENTO E INSTALAÇÃO, EXCLUSIVE BASE E LÂMPADA</t>
  </si>
  <si>
    <t>ED-27087</t>
  </si>
  <si>
    <t>LUMINÁRIA COMERCIAL COM ALETAS DE SOBREPOR, PARA QUATRO (4) LÂMPADAS TUBULARES LED 4X9W-ØT8, FORNECIMENTO E INSTALAÇÃO, EXCLUSIVE BASE E LÂMPADA</t>
  </si>
  <si>
    <t>ED-27074</t>
  </si>
  <si>
    <t>LUMINÁRIA COMERCIAL COM DIFUSOR DE EMBUTIR COMPLETA, PARA DUAS (2) LÂMPADAS TUBULARES LED 2X18W-ØT8, TEMPERATURA DA COR 6500K, FORNECIMENTO E INSTALAÇÃO, INCLUSIVE BASE E LÂMPADA</t>
  </si>
  <si>
    <t>ED-27072</t>
  </si>
  <si>
    <t>LUMINÁRIA COMERCIAL COM DIFUSOR DE EMBUTIR COMPLETA, PARA DUAS (2) LÂMPADAS TUBULARES LED 2X9W-ØT8, TEMPERATURA DA COR 6500K, FORNECIMENTO E INSTALAÇÃO, INCLUSIVE BASE E LÂMPADA</t>
  </si>
  <si>
    <t>ED-27076</t>
  </si>
  <si>
    <t>LUMINÁRIA COMERCIAL COM DIFUSOR DE EMBUTIR COMPLETA, PARA QUATRO (4) LÂMPADAS TUBULARES LED 4X9W-ØT8, TEMPERATURA DA COR 6500K, FORNECIMENTO E INSTALAÇÃO, INCLUSIVE BASE E LÂMPADA</t>
  </si>
  <si>
    <t>ED-27073</t>
  </si>
  <si>
    <t>LUMINÁRIA COMERCIAL COM DIFUSOR DE EMBUTIR, PARA DUAS (2) LÂMPADAS TUBULARES LED 2X18W-ØT8, FORNECIMENTO E INSTALAÇÃO, EXCLUSIVE BASE E LÂMPADA</t>
  </si>
  <si>
    <t>ED-27071</t>
  </si>
  <si>
    <t>LUMINÁRIA COMERCIAL COM DIFUSOR DE EMBUTIR, PARA DUAS (2) LÂMPADAS TUBULARES LED 2X9W-ØT8, FORNECIMENTO E INSTALAÇÃO, EXCLUSIVE BASE E LÂMPADA</t>
  </si>
  <si>
    <t>ED-27075</t>
  </si>
  <si>
    <t>LUMINÁRIA COMERCIAL COM DIFUSOR DE EMBUTIR, PARA QUATRO (4) LÂMPADAS TUBULARES LED 4X9W-ØT8, FORNECIMENTO E INSTALAÇÃO, EXCLUSIVE BASE E LÂMPADA</t>
  </si>
  <si>
    <t>ED-27068</t>
  </si>
  <si>
    <t>LUMINÁRIA COMERCIAL COM DIFUSOR DE SOBREPOR COMPLETA, PARA DUAS (2) LÂMPADAS TUBULARES LED 2X18W-ØT8, TEMPERATURA DA COR 6500K, FORNECIMENTO E INSTALAÇÃO, INCLUSIVE BASE E LÂMPADA</t>
  </si>
  <si>
    <t>ED-27066</t>
  </si>
  <si>
    <t>LUMINÁRIA COMERCIAL COM DIFUSOR DE SOBREPOR COMPLETA, PARA DUAS (2) LÂMPADAS TUBULARES LED 2X9W-ØT8, TEMPERATURA DA COR 6500K, FORNECIMENTO E INSTALAÇÃO, INCLUSIVE BASE E LÂMPADA</t>
  </si>
  <si>
    <t>ED-27070</t>
  </si>
  <si>
    <t>LUMINÁRIA COMERCIAL COM DIFUSOR DE SOBREPOR COMPLETA, PARA QUATRO (4) LÂMPADAS TUBULARES LED 4X9W-ØT8, TEMPERATURA DA COR 6500K, FORNECIMENTO E INSTALAÇÃO, INCLUSIVE BASE E LÂMPADA</t>
  </si>
  <si>
    <t>ED-27064</t>
  </si>
  <si>
    <t>LUMINÁRIA COMERCIAL COM DIFUSOR DE SOBREPOR COMPLETA, PARA UMA (1) LÂMPADA TUBULAR LED 1X18W-ØT8, TEMPERATURA DA COR 6500K, FORNECIMENTO E INSTALAÇÃO, INCLUSIVE BASE E LÂMPADA</t>
  </si>
  <si>
    <t>ED-27062</t>
  </si>
  <si>
    <t>LUMINÁRIA COMERCIAL COM DIFUSOR DE SOBREPOR COMPLETA, PARA UMA (1) LÂMPADA TUBULAR LED 1X9W-ØT8, TEMPERATURA DA COR 6500K, FORNECIMENTO E INSTALAÇÃO, INCLUSIVE BASE E LÂMPADA</t>
  </si>
  <si>
    <t>ED-27067</t>
  </si>
  <si>
    <t>LUMINÁRIA COMERCIAL COM DIFUSOR DE SOBREPOR, PARA DUAS (2) LÂMPADAS TUBULARES LED 2X18W-ØT8, FORNECIMENTO E INSTALAÇÃO, EXCLUSIVE BASE E LÂMPADA</t>
  </si>
  <si>
    <t>ED-27065</t>
  </si>
  <si>
    <t>LUMINÁRIA COMERCIAL COM DIFUSOR DE SOBREPOR, PARA DUAS (2) LÂMPADAS TUBULARES LED 2X9W-ØT8, FORNECIMENTO E INSTALAÇÃO, EXCLUSIVE BASE E LÂMPADA</t>
  </si>
  <si>
    <t>ED-27069</t>
  </si>
  <si>
    <t>LUMINÁRIA COMERCIAL COM DIFUSOR DE SOBREPOR, PARA QUATRO (4) LÂMPADAS TUBULARES LED 4X9W-ØT8, FORNECIMENTO E INSTALAÇÃO, EXCLUSIVE BASE E LÂMPADA</t>
  </si>
  <si>
    <t>ED-27063</t>
  </si>
  <si>
    <t>LUMINÁRIA COMERCIAL COM DIFUSOR DE SOBREPOR, PARA UMA (1) LÂMPADA TUBULAR LED 1X18W-ØT8, FORNECIMENTO E INSTALAÇÃO, EXCLUSIVE BASE E LÂMPADA</t>
  </si>
  <si>
    <t>ED-27061</t>
  </si>
  <si>
    <t>LUMINÁRIA COMERCIAL COM DIFUSOR DE SOBREPOR, PARA UMA (1) LÂMPADA TUBULAR LED 1X9W-ØT8, FORNECIMENTO E INSTALAÇÃO, EXCLUSIVE BASE, REATOR E LÂMPADA</t>
  </si>
  <si>
    <t>ED-28593</t>
  </si>
  <si>
    <t>CAIXA PARA PROTEÇÃO GERAL, TIPO CM-8, DIMENSÕES CONFORME PADRÃO CEMIG, EXCLUSIVE BARRAMENTO E DISJUNTOR, INCLUSIVE INSTALAÇÃO</t>
  </si>
  <si>
    <t>RESERVATÓRIO DE ÁGUA</t>
  </si>
  <si>
    <t>ADAPTADOR EM LATÃO PARA INSTALAÇÃO PREDIAL DE COMBATE A INCÊNDIO ENGATE RÁPIDO 2.1/2" X ROSCA INTERNA 5 FIOS 2.1/2", FORNECIMENTO E INSTALAÇÃO</t>
  </si>
  <si>
    <t>ED-26993</t>
  </si>
  <si>
    <t>LUMINÁRIA DE EMERGÊNCIA AUTÔNOMA, TIPO LED COM DOIS FARÓIS, POTÊNCIA TOTAL DE 8W, FORNECIMENTO E INSTALAÇÃO</t>
  </si>
  <si>
    <t>ED-26989</t>
  </si>
  <si>
    <t>LUMINÁRIA DE EMERGÊNCIA AUTÔNOMA, TIPO LED POTÊNCIA TOTAL DE 2W, FORNECIMENTO E INSTALAÇÃO</t>
  </si>
  <si>
    <t>REGISTRO DE BLOQUEIO EM LATÃO, DIÂMETRO DE 1/2"X1/2", ROSCA NPT, BAIXA PRESSÃO, INCLUSIVE ACESSÓRIOS DE VEDAÇÃO</t>
  </si>
  <si>
    <t>REGISTRO REGULADOR DE GÁS EM LATÃO, DIÂMETRO ENTRADA DE 1/4" COM ROSCA NPT, SAÍDA EM TERMINAL DE MANGUEIRA DE 3/8", INCLUSIVE ACESSÓRIOS DE VEDAÇÃO</t>
  </si>
  <si>
    <t xml:space="preserve">COLETOR DE GÁS COM DUAS (2) SAÍDAS, EM AÇO PRETO, SCHEDULE 40, DIÂMETRO SAÍDA 1/2" (21,34MM), COM ACABAMENTO EM PINTURA ELETROSTÁTICA, INCLUSIVE ACESSÓRIOS DE VEDAÇÃO
</t>
  </si>
  <si>
    <t>COLETOR DE GÁS COM TRÊS (3) SAÍDAS, EM AÇO PRETO, SCHEDULE 40, DIÂMETRO SAÍDA 1/2" (21,34MM), COM ACABAMENTO EM PINTURA ELETROSTÁTICA, INCLUSIVE ACESSÓRIOS DE VEDAÇÃO</t>
  </si>
  <si>
    <t>NIPLE DE REDUÇÃO 1/2"X1/8" EM LATÃO, ROSCA NPT, INCLUSIVE ACESSÓRIOS DE VEDAÇÃO</t>
  </si>
  <si>
    <t>NIPLE DE REDUÇÃO 1/2"X3/8" EM LATÃO, ROSCA NPT, INCLUSIVE ACESSÓRIOS DE VEDAÇÃO</t>
  </si>
  <si>
    <t>NIPLE DUPLO EM FERRO MALEÁVEL, DIÂMETRO 1/2"(15MM), COM ACABAMENTO GALVANIZADO, CLASSE DE PRESSÃO 300LBS, ROSCA NPT, INCLUSIVE ACESSÓRIOS DE VEDAÇÃO</t>
  </si>
  <si>
    <t>TAMPÃO EM FERRO MALEÁVEL, DIÂMETRO 1/2"(15MM), COM ACABAMENTO GALVANIZADO, CLASSE DE PRESSÃO 300LBS, ROSCA NPT, INCLUSIVE ACESSÓRIOS DE VEDAÇÃO</t>
  </si>
  <si>
    <t>ESPELHO CRISTAL COM MOLDURA EM ALUMÍNIO, DIMENSÃO (60X90)CM, COM ESP. 4MM, INCLUSIVE FIXAÇÃO COM ADESIVO/SELANTE A BASE DE POLIURETANO, FORNECIMENTO E INSTALAÇÃO</t>
  </si>
  <si>
    <t>ESPELHO CRISTAL, DIMENSÃO (40X60)CM, COM ESP. 4MM, EM ACABAMENTO LAPIDADO, INCLUSIVE FIXAÇÃO COM PARAFUSO TIPO FINESSON, FORNECIMENTO E INSTALAÇÃO</t>
  </si>
  <si>
    <t>ESPELHO CRISTAL, DIMENSÃO (60X90)CM, COM ESP. 4MM, EM ACABAMENTO LAPIDADO, INCLUSIVE FIXAÇÃO COM PARAFUSO TIPO FINESSON, FORNECIMENTO E INSTALAÇÃO</t>
  </si>
  <si>
    <t>PLANTIO DE GRAMA BATATAIS EM PLACAS, INCLUSIVE TERRA VEGETAL E CONSERVAÇÃO POR TRINTA (30) DIAS</t>
  </si>
  <si>
    <t>PLANTIO DE GRAMA ESMERALDA EM PLACAS, INCLUSIVE TERRA VEGETAL E CONSERVAÇÃO POR TRINTA (30) DIAS</t>
  </si>
  <si>
    <t>PLANTIO DE GRAMA SÃO CARLOS EM PLACAS, INCLUSIVE TERRA VEGETAL E CONSERVAÇÃO POR TRINTA (30) DIAS</t>
  </si>
  <si>
    <t>CALÇADA E PASSEIO</t>
  </si>
  <si>
    <t>PISO EM PEDRA PORTUGUESA, INCLUSIVE FORNECIMENTO, ARGAMASSA SECA, TIPO FAROFA COM PREPARO MECÂNICO, COM ASSENTAMENTO EM COLCHÃO DE AREIA E CIMENTO, ESPESSURA DE 6CM, REJUNTAMENTO E ACABAMENTO</t>
  </si>
  <si>
    <t>REMOÇÃO MANUAL COM REASSENTAMENTO DE CALÇADA PORTUGUESA, INCLUSIVE ARGAMASSA SECA, TIPO FAROFA COM PREPARO MECÂNICO, ASSENTAMENTO EM COLCHÃO DE AREIA E CIMENTO, ESPESSURA DE 6CM, REJUNTAMENTO, ACABAMENTO, AFASTAMENTO E EMPILHAMENTO, EXCLUSIVE TRANSPORTE E RETIRADA DO MATERIAL REMOVIDO NÃO REAPROVEITÁVEL</t>
  </si>
  <si>
    <t>EQUIPAMENTO PARA PARQUE INFANTIL</t>
  </si>
  <si>
    <t>LAVAGEM DE FACHADA COM HIDROJATEAMENTO, EXCLUSIVE ANDAIME METÁLICO, TIPO FIXO/TORRE/SUSPENSO, PARA FACHADA</t>
  </si>
  <si>
    <t>PAVIMENTO INTERTRAVADO</t>
  </si>
  <si>
    <t>ED-29090</t>
  </si>
  <si>
    <t>DESCARGA DE CAMINHÃO, PARA ELEMENTOS DE VIGA OU TABULEIRO PARA PONTE, INCLUSIVE DESCARGA DE PERFIS LONGARINAS, TRANSVERSINAS, CHAPAS E ACESSÓRIOS, EXCLUSIVE FORNECIMENTO E TRANSPORTE</t>
  </si>
  <si>
    <t>ED-27791</t>
  </si>
  <si>
    <t>FORNECIMENTO DE ESTRUTURA METÁLICA EM PERFIL SOLDADO PARA PONTES, EM AÇO PATINÁVEL, INCLUSIVE FABRICAÇÃO, EXCLUSIVE TRANSPORTE E LANÇAMENTO</t>
  </si>
  <si>
    <t>LANÇAMENTO DE VIGA PARA PONTE, EXCLUSIVE FORNECIMENTO, DESCARGA E TRANSPORTE - PROJETO PADRÃO SEINFRA-MG</t>
  </si>
  <si>
    <t>ED-29091</t>
  </si>
  <si>
    <t>TRANSPORTE DE VIGA OU TABULEIRO PARA PONTE (CUSTO FIXO), INCLUSIVE CARGA, EXCLUSIVE FORNECIMENTO , DESCARGA E TRANSPORTE EM QUILÔMETRO RODADO (CUSTO VARIÁVEL)</t>
  </si>
  <si>
    <t>ED-29092</t>
  </si>
  <si>
    <t>TRANSPORTE DE VIGA OU TABULEIRO PARA PONTE (CUSTO VARIÁVEL), EXCLUSIVE FORNECIMENTO , DESCARGA E CUSTO FIXO DE TRANSPORTE</t>
  </si>
  <si>
    <t>TRANSPORTE DE MATERIAL DE QUALQUER NATUREZA COM CARRINHO DE MÃO, COM DISTÂNCIAS MAIORES QUE 50M E MENORES OU IGUAIS A 100M, INCLUSIVE CARGA/DESGARGA</t>
  </si>
  <si>
    <t>TRANSPORTE DE MATERIAL DE QUALQUER NATUREZA COM CARRINHO DE MÃO, COM DISTÂNCIAS MENORES OU IGUAIS A 50M, INCLUSIVE CARGA/DESCARGA</t>
  </si>
  <si>
    <t>TRANSPORTE DE MATERIAL DEMOLIDO EM CAÇAMBA, EXCLUSIVE CARGA MANUAL OU MECÂNICA</t>
  </si>
  <si>
    <t>TRANSPORTE DE MATERIAL DEMOLIDO EM CAÇAMBA (MUNICÍPIO: BELO HORIZONTE), EXCLUSIVE CARGA MANUAL OU MECÂNICA</t>
  </si>
  <si>
    <t>BLOCO ARMADO EM CONCRETO 20 MPa, INCLUSIVE LASTRO 5 CM EM CONCRETO MAGRO 9 MPa, FORMAS LATERAIS E DESFORMA</t>
  </si>
  <si>
    <t>CINTA ARMADA EM CONCRETO 20 MPa, INCLUSIVE LASTRO 5 CM EM CONCRETO MAGRO 9 MPa, FORMAS LATERAIS E DESFORMA</t>
  </si>
  <si>
    <t>RÉGUA PARA PROTEÇÃO DE PAREDE, LARGURA 10CM, EM MADEIRA, COM ACABAMENTO EM CANTO BOLEADO, EXCLUSIVE APLICAÇÃO DE VERNIZ, INCLUSIVE ACESSÓRIOS PARA FIXAÇÃO</t>
  </si>
  <si>
    <t>ED-28562</t>
  </si>
  <si>
    <t>ED-28561</t>
  </si>
  <si>
    <t>TOPÓGRAFO COM ENCARGOS COMPLEMENTARES</t>
  </si>
  <si>
    <t xml:space="preserve">
TABELA REFERENCIAL DE PREÇOS UNITÁRIOS PARA OBRAS RODOVIÁRIAS
</t>
  </si>
  <si>
    <t>TABELA REFERENCIAL DE PREÇOS UNITÁRIOS PARA OBRAS RODOVIÁRIAS</t>
  </si>
  <si>
    <t>OUTUBRO/2022</t>
  </si>
  <si>
    <t>Consultoria</t>
  </si>
  <si>
    <t>RO-44617</t>
  </si>
  <si>
    <t>Apoio Logístico - Veículo 1.0 Turbo ou similar, com motorista</t>
  </si>
  <si>
    <t>km</t>
  </si>
  <si>
    <t>RO-44124</t>
  </si>
  <si>
    <t>Apoio Logístico - Veículo 1.0 Turbo ou similar, sem motorista</t>
  </si>
  <si>
    <t>Terraplenagem</t>
  </si>
  <si>
    <t>Apiloamento de fundo de valas</t>
  </si>
  <si>
    <t>Carga, transporte e descarga de material de 1ª categoria, com caminhão. Distância média de transporte  de 201 a 400 m</t>
  </si>
  <si>
    <t>Carga, transporte e descarga de material de 1ª categoria, com caminhão. Distância média de transporte  de 601 a 800 m</t>
  </si>
  <si>
    <t>Carga, transporte e descarga de material de 1ª categoria, com caminhão. Distância média de transporte &lt;= 200 m</t>
  </si>
  <si>
    <t>Carga, transporte e descarga de material de 1ª categoria, com caminhão. Distância média de transporte de 2.001 a 2.500 m</t>
  </si>
  <si>
    <t>Carga, transporte e descarga de material de 1ª categoria, com caminhão. Distância média de transporte de 801 a 1.000 m</t>
  </si>
  <si>
    <t>Carga ,transporte e descarga de material de 1ª categoria, com caminhão. Distância média de transporte 401 a 600 m</t>
  </si>
  <si>
    <t>Carga, transporte e descarga de material de 1ª categoria, com caminhão.Distância média de transporte de 1.201 a 1.400 m</t>
  </si>
  <si>
    <t>Carga, transporte e descarga de material de 1ª categoria, com Caminhão.Distância média de transporte de 1.401 a 1.600 m</t>
  </si>
  <si>
    <t>Carga, transporte e descarga de material de 1ª categoria, com caminhão.Distância média de transporte de 1.601 a 1.800 m</t>
  </si>
  <si>
    <t>Carga, transporte e descarga de material de 1ª categoria, com caminhão.Distância média de transporte de 1.801 a 2.000 m</t>
  </si>
  <si>
    <t>Carga, transporte e descarga de material de 1ª categoria, com caminhão.Distância média de transporte de 2.501 a 3.000  m</t>
  </si>
  <si>
    <t>Carga, transporte e descarga de material de 1ª categoria, com caminhão.Distância média de transporte 1.001 a 1.200 m</t>
  </si>
  <si>
    <t>Compactação de aterro a 100% do proctor intermediário</t>
  </si>
  <si>
    <t>Compactação de aterro a 100% proctor internormal (150%proctor normal)</t>
  </si>
  <si>
    <t>Compactação de aterro a 100% proctor normal</t>
  </si>
  <si>
    <t>Compactação de aterro a 100% proctor normal com interferência de filtro vertical</t>
  </si>
  <si>
    <t>Compactação de aterro a 100% proctor normal, com interferência de solo envelopado</t>
  </si>
  <si>
    <t>Compactação de aterro a 95% proctor normal</t>
  </si>
  <si>
    <t>Compactação de bota-fora a 80% proctor normal</t>
  </si>
  <si>
    <t>Compactação manual de aterros</t>
  </si>
  <si>
    <t>Corte de árvore nativa com moto-serra   Ø &gt;= 0,30m - acima de 1.000 unidades (incluindo, desgalhamento, corte em toras e empilhamento)</t>
  </si>
  <si>
    <t>Corte de árvore nativa com moto-serra  0,15m =&lt; Ø &lt; 0,30m - acima de 1.000 unidades (incluindo, desgalhamento, corte em toras e empilhamento)</t>
  </si>
  <si>
    <t>Corte de árvore nativa com moto-serra  0,15m =&lt; Ø &lt; 0,30m - até 1.000 unidades (incluindo, desgalhamento, corte em toras e empilhamento)</t>
  </si>
  <si>
    <t>Corte de árvore nativa com moto-serra Ø &gt;= 0,30m - até 1.000 unidades (incluindo, desgalhamento, corte em toras e empilhamento)</t>
  </si>
  <si>
    <t>Demolição de muro de arrimo em gabião</t>
  </si>
  <si>
    <t>Desmatamento, destocamento e limpeza de árvores, arbustos e vegetação rasteira. (execução na espessura de até 30cm, incluindo remanejamento para fora da linha de offsets e acerto do material)</t>
  </si>
  <si>
    <t>Enrocamento de pedra de mão jogada (Execução incluindo o fornecimento de todos os materiais)</t>
  </si>
  <si>
    <t>Escalonamento de taludes de aterro</t>
  </si>
  <si>
    <t>Escavação, carga, descarga, espalhamento e transporte de material de  2ª categoria com motoscraper. Distância média de transporte  de 0 a 200 m</t>
  </si>
  <si>
    <t>Escavação, carga, descarga, espalhamento e transporte de material de  2ª categoria com motoscraper. Distância média de transporte  de 201 a 400 m</t>
  </si>
  <si>
    <t>Escavação, carga, descarga, espalhamento e transporte de material de  2ª categoria com motoscraper. Distância média de transporte  de 401 a 600 m</t>
  </si>
  <si>
    <t>Escavação, carga, descarga, espalhamento e transporte de material de  2ª categoria com motoscraper. Distância média de transporte  de 601 a 800 m</t>
  </si>
  <si>
    <t>Escavação, carga, descarga, espalhamento e transporte de material de  2ª categoria com motoscraper. Distância média de transporte  de 801 a 1.000 m</t>
  </si>
  <si>
    <t>Escavação, carga, descarga, espalhamento e transporte de material de 1ª categoria, com caminhão. Distância média de transporte  &lt;= 200 m</t>
  </si>
  <si>
    <t>Escavação, carga, descarga, espalhamento e transporte de material de 1ª categoria, com caminhão. Distância média de transporte  de 1.001 a 1.200 m</t>
  </si>
  <si>
    <t>Escavação, carga, descarga, espalhamento e transporte de material de 1ª categoria, com caminhão. Distância média de transporte  de 1.201 a 1.400 m</t>
  </si>
  <si>
    <t>Escavação, carga, descarga, espalhamento e transporte de material de 1ª categoria, com caminhão. Distância média de transporte  de 1.401 a 1.600 m</t>
  </si>
  <si>
    <t>Escavação, carga, descarga, espalhamento e transporte de material de 1ª categoria, com caminhão. Distância média de transporte  de 1.601 a 1.800 m</t>
  </si>
  <si>
    <t>Escavação, carga, descarga, espalhamento e transporte de material de 1ª categoria, com caminhão. Distância média de transporte  de 1.801 a 2.000 m</t>
  </si>
  <si>
    <t>Escavação, carga, descarga, espalhamento e transporte de material de 1ª categoria, com caminhão. Distância média de transporte  de 2.001 a 2.500 m</t>
  </si>
  <si>
    <t>Escavação, carga, descarga, espalhamento e transporte de material de 1ª categoria, com caminhão. Distância média de transporte  de 201 a 400 m</t>
  </si>
  <si>
    <t>Escavação, carga, descarga, espalhamento e transporte de material de 1ª categoria, com caminhão. Distância média de transporte  de 2.501 a 3.000 m</t>
  </si>
  <si>
    <t>Escavação, carga, descarga, espalhamento e transporte de material de 1ª categoria, com caminhão. Distância média de transporte  de 3.001 a 4.000 m</t>
  </si>
  <si>
    <t>Escavação, carga, descarga, espalhamento e transporte de material de 1ª categoria, com caminhão. Distância média de transporte  de 401 a 600 m</t>
  </si>
  <si>
    <t>Escavação, carga, descarga, espalhamento e transporte de material de 1ª categoria, com caminhão. Distância média de transporte  de 601 a 800 m</t>
  </si>
  <si>
    <t>Escavação, carga, descarga, espalhamento e transporte de material de 1ª categoria, com caminhão. Distância média de transporte  de 801 a 1.000 m</t>
  </si>
  <si>
    <t>Escavação, carga, descarga, espalhamento e transporte de material de 1ª categoria, com motoscraper. Distância média de transporte  &lt;= 200 m</t>
  </si>
  <si>
    <t>Escavação, carga, descarga, espalhamento e transporte de material de 1ª categoria, com motoscraper. Distância média de transporte  de 201 a 400 m</t>
  </si>
  <si>
    <t>Escavação, carga, descarga, espalhamento e transporte de material de 1ª categoria, com motoscraper. Distância média de transporte  de 401 a 600 m</t>
  </si>
  <si>
    <t>Escavação, carga, descarga, espalhamento e transporte de material de 1ª categoria, com motoscraper. Distância média de transporte  de 601 a 800 m</t>
  </si>
  <si>
    <t>Escavação, carga, descarga, espalhamento e transporte de material de 1ª categoria, com motoscraper. Distância média de transporte  de 801 a 1.000 m</t>
  </si>
  <si>
    <t>Escavação, carga, descarga, espalhamento e transporte de material de 2ª. categoria com caminhão. Distância média de transporte  &lt;= 200 m</t>
  </si>
  <si>
    <t>Escavação, carga, descarga, espalhamento e transporte de material de 2ª. categoria com caminhão. Distância média de transporte  de 1.001 a 1.200 m</t>
  </si>
  <si>
    <t>Escavação, carga, descarga, espalhamento e transporte de material de 2ª. categoria com caminhão. Distância média de transporte  de 1.201 a 1.400 m</t>
  </si>
  <si>
    <t>Escavação, carga, descarga, espalhamento e transporte de material de 2ª. categoria com caminhão. Distância média de transporte  de 1.401 a 1.600 m</t>
  </si>
  <si>
    <t>Escavação, carga, descarga, espalhamento e transporte de material de 2ª. categoria com caminhão. Distância média de transporte  de 1.601 a 1.800 m</t>
  </si>
  <si>
    <t>Escavação, carga, descarga, espalhamento e transporte de material de 2ª. categoria com caminhão. Distância média de transporte  de 1.801 a 2.000 m</t>
  </si>
  <si>
    <t>Escavação, carga, descarga, espalhamento e transporte de material de 2ª. categoria com caminhão. Distância média de transporte  de 2.001 a 2.500 m</t>
  </si>
  <si>
    <t>Escavação, carga, descarga, espalhamento e transporte de material de 2ª. categoria com caminhão. Distância média de transporte  de 201 a 400 m</t>
  </si>
  <si>
    <t>Escavação, carga, descarga, espalhamento e transporte de material de 2ª. categoria com caminhão. Distância média de transporte  de 2.501 a 3.000 m</t>
  </si>
  <si>
    <t>Escavação, carga, descarga, espalhamento e transporte de material de 2ª. categoria com caminhão. Distância média de transporte  de 3.001 a 4.000 m</t>
  </si>
  <si>
    <t>Escavação, carga, descarga, espalhamento e transporte de material de 2ª. categoria com caminhão. Distância média de transporte  de 401 a 600 m</t>
  </si>
  <si>
    <t>Escavação, carga, descarga, espalhamento e transporte de material de 2ª. categoria com caminhão. Distância média de transporte  de 601 a 800 m</t>
  </si>
  <si>
    <t>Escavação, carga, descarga, espalhamento e transporte de material de 2ª. categoria com caminhão. Distância média de transporte  de 801 a 1.000 m</t>
  </si>
  <si>
    <t>Escavação, carga, descarga, espalhamento e transporte de material de 3ª. categoria . Distância média de transporte  de 2.501 a 3.000 m</t>
  </si>
  <si>
    <t>Escavação, carga, descarga, espalhamento e transporte de material de 3ª categoria. Distância média de transporte  &lt;= 200 m</t>
  </si>
  <si>
    <t>Escavação, carga, descarga, espalhamento e transporte de material de 3ª categoria. Distância média de transporte  de 1.001 a 1.200 m</t>
  </si>
  <si>
    <t>Escavação, carga, descarga, espalhamento e transporte de material de 3ª categoria. Distância média de transporte  de 201 a 400 m</t>
  </si>
  <si>
    <t>Escavação, carga, descarga, espalhamento e transporte de material de 3ª. categoria. Distância média de transporte  de 3.001 a 4.000 m</t>
  </si>
  <si>
    <t>Escavação, carga, descarga, espalhamento e transporte de material de 3ª categoria. Distância média de transporte  de 401 a 600 m</t>
  </si>
  <si>
    <t>Escavação, carga, descarga, espalhamento e transporte de material de 3ª categoria. Distância média de transporte  de 601 a 800 m</t>
  </si>
  <si>
    <t>Escavação, carga, descarga, espalhamento e transporte de material de 3ª categoria. Distância média de transporte de 1.201 a 1.400 m</t>
  </si>
  <si>
    <t>Escavação, carga, descarga, espalhamento e transporte de material de 3ª categoria. Distância média de transporte de 1.401 a 1.600 m</t>
  </si>
  <si>
    <t>Escavação, carga, descarga, espalhamento e transporte de material de 3ª categoria. Distância média de transporte de 1.601 a 1.800 m</t>
  </si>
  <si>
    <t>Escavação, carga, descarga, espalhamento e transporte de material de 3ª categoria. Distância média de transporte de 1.801 a 2.000 m</t>
  </si>
  <si>
    <t>Escavação, carga, descarga, espalhamento e transporte de material de 3ª categoria. Distância média de transporte de 2.001 a 2.500 m</t>
  </si>
  <si>
    <t>Escavação, carga, descarga, espalhamento e transporte de material de 3ª categoria. Distância média de transporte de 801 a 1.000 m</t>
  </si>
  <si>
    <t>Escavação e carga com trator e carregadeira (material de 1ª categoria)</t>
  </si>
  <si>
    <t>Escavação e transporte com trator  de material de 2ª categoria.Distância média de transporte &lt;=50 m</t>
  </si>
  <si>
    <t>Escavação e transporte com trator de material de 1ª categoria.Distância média de transporte &lt;= 50 m</t>
  </si>
  <si>
    <t>Escavação em material de 3ª categoria com esgotamento de àgua</t>
  </si>
  <si>
    <t>Escavação manual de valas em solo, com altura de 0 a 1,50 m</t>
  </si>
  <si>
    <t>Escavação manual de valas em solo, com altura de 1,50 m a 3,00 m</t>
  </si>
  <si>
    <t>Escavação manual em material de 1ª categoria com esgotamento de àgua</t>
  </si>
  <si>
    <t>Escavação mecânica de valas em material de 1ª categoria (Execução, incluindo remoção para fora do leito estradal)</t>
  </si>
  <si>
    <t>Escavação mecânica de valas em material de 1ª e 2ª categoria (Execução, incluindo remoção para fora do leito estradal)</t>
  </si>
  <si>
    <t>Escavação mecânica de valas em material de 2ª categoria (Execução, incluindo remoção para fora do leito estradal)</t>
  </si>
  <si>
    <t>Escavação mecânica de valas em rocha (Execução, incluindo remoção para fora do leito estradal)</t>
  </si>
  <si>
    <t>Espalhamento de material em bota-fora</t>
  </si>
  <si>
    <t>Gabião tipo colchão reno espessura = 0,30 m, tela  revestida com  PVC (Execução, incluindo fornecimento de todos os materiais)</t>
  </si>
  <si>
    <t>Muro de arrimo em gabião caixa, tela galvanizada (Execução, incluindo fornecimento de todos os materiais)</t>
  </si>
  <si>
    <t>Muro de arrimo em gabião caixa, tela revestida com PVC (Execução, incluindo fornecimento de todos os materiais)</t>
  </si>
  <si>
    <t>Muro de arrimo em rip-rap, com enchimento de areia e cimento. Traço - 1:10 (execução, incluindo fornecimento e transporte de todos os materiais)</t>
  </si>
  <si>
    <t>Muro de arrimo em rip-rap (vegetativo)</t>
  </si>
  <si>
    <t>Patrolamento (Reconformação mecânica da plataforma)</t>
  </si>
  <si>
    <t>Raspagem e limpeza de vegetação com regularização do terreno</t>
  </si>
  <si>
    <t>Reaterro e compactação manual de vala</t>
  </si>
  <si>
    <t>Remoção, transporte e espalhamento de solo mole. Distância média de transporte  &lt;= 200 m</t>
  </si>
  <si>
    <t>Remoção, transporte e espalhamento de solo mole. Distância média de transporte  de 1.001 a 1.500 m</t>
  </si>
  <si>
    <t>Remoção, transporte e espalhamento de solo mole. Distância média de transporte  de 1.501 a 2.000 m</t>
  </si>
  <si>
    <t>Remoção, transporte e espalhamento de solo mole. Distância média de transporte  de 2.001 a 3.000 m</t>
  </si>
  <si>
    <t>Remoção, transporte e espalhamento de solo mole. Distância média de transporte  de 201 a 400 m</t>
  </si>
  <si>
    <t>Remoção, transporte e espalhamento de solo mole. Distância média de transporte  de 401 a 600 m</t>
  </si>
  <si>
    <t>Remoção, transporte e espalhamento de solo mole. Distância média de transporte  de 601 a 800 m</t>
  </si>
  <si>
    <t>Remoção, transporte e espalhamento de solo mole. Distância média de transporte  de 801 a 1.000 m</t>
  </si>
  <si>
    <t>Remoção, transporte e espalhamento de solo mole. Distância média de transporte de 3.001 a 4.000 m</t>
  </si>
  <si>
    <t>Revestimento primário (Execução, incluindo escavação, carga, descarga, espalhamento e compactação do material)</t>
  </si>
  <si>
    <t>Drenagem</t>
  </si>
  <si>
    <t>Bacia de acumulação tipo I - A (Jusante de saídas d'água e valetas de proteção)</t>
  </si>
  <si>
    <t>Bacia de acumulação tipo I (Jusante de saídas d'água e valetas de proteção)</t>
  </si>
  <si>
    <t>Bacia de acumulação tipo II - A (Jusante de bueiros de greide)</t>
  </si>
  <si>
    <t>Bacia de acumulação tipo II (Jusante de bueiros de greide)</t>
  </si>
  <si>
    <t>Bueiro duplo celular de concreto Padrão DER/MG.  Para altura de aterro de 5,10 a 10,00 m. BDCC (2,50 x 2,00)m - boca (Execução, incluindo fornecimento e transporte de todos os materiais, exclusive escavação e compactação)</t>
  </si>
  <si>
    <t>Bueiro duplo celular de concreto Padrão DER/MG.  Para altura de aterro de 5,10 a 10,00 m. BDCC (2,50 x 2,00)m - corpo (Execução, incluindo fornecimento e transporte de todos os materiais, exclusive escavação e compactação)</t>
  </si>
  <si>
    <t>Bueiro duplo celular de concreto Padrão DER/MG.  Para altura de aterro de 5,10 a 10,00 m. BDCC (3,00 x 2,00)m - boca (Execução, incluindo fornecimento e transporte de todos os materiais, exclusive escavação e compactação)</t>
  </si>
  <si>
    <t>Bueiro duplo celular de concreto Padrão DER/MG.  Para altura de aterro de 5,10 a 10,00 m. BDCC (3,00 x 2,00)m - corpo (Execução, incluindo fornecimento e transporte de todos os materiais, exclusive escavação e compactação)</t>
  </si>
  <si>
    <t>Bueiro duplo celular de concreto Padrão DER/MG.  Para altura de aterro de 5,10 a 10,00 m. BDCC (3,00 x 3,00)m - boca (Execução, incluindo fornecimento e transporte de todos os materiais, exclusive escavação e compactação)</t>
  </si>
  <si>
    <t>Bueiro duplo celular de concreto Padrão DER/MG.  Para altura de aterro de 5,10 a 10,00 m. BDCC (3,00 x 3,00)m - corpo (Execução, incluindo fornecimento e transporte de todos os materiais, exclusive escavação e compactação)</t>
  </si>
  <si>
    <t>Bueiro duplo celular de concreto Padrão DER/MG.  Para altura de aterro de 5,10 a 10,00 m. BDCC (3,50 x 3,50)m - boca (Execução, incluindo fornecimento e transporte de todos os materiais, exclusive escavação e compactação)</t>
  </si>
  <si>
    <t>Bueiro duplo celular de concreto Padrão DER/MG.  Para altura de aterro de 5,10 a 10,00 m. BDCC (3,50 x 3,50)m - corpo (Execução, incluindo fornecimento e transporte de todos os materiais, exclusive escavação e compactação)</t>
  </si>
  <si>
    <t>Bueiro duplo celular de concreto Padrão DER/MG. Para altura de aterro de 0 a 5,00 m. BDCC (1,00 x 1,00)m - boca (Execução, incluindo fornecimento e transporte de todos os materiais, exclusive escavação e compactação)</t>
  </si>
  <si>
    <t>Bueiro duplo celular de concreto Padrão DER/MG. Para altura de aterro de 0 a 5,00 m. BDCC (1,00 x 1,00)m - corpo (Execução, incluindo fornecimento e transporte de todos os materiais, exclusive escavação e compactação)</t>
  </si>
  <si>
    <t>Bueiro duplo celular de concreto Padrão DER/MG. Para altura de aterro de 0 a 5,00 m. BDCC (1,50 x 2,00)m - boca (Execução, incluindo fornecimento e transporte de todos os materiais, exclusive escavação e compactação)</t>
  </si>
  <si>
    <t>Bueiro duplo celular de concreto Padrão DER/MG. Para altura de aterro de 0 a 5,00 m. BDCC (1,50 x 2,00)m - corpo (Execução, incluindo fornecimento e transporte de todos os materiais, exclusive escavação e compactação)</t>
  </si>
  <si>
    <t>Bueiro duplo celular de concreto Padrão DER/MG. Para altura de aterro de 0 a 5,00 m. BDCC (2,00 x 1,50)m - boca (Execução, incluindo fornecimento e transporte de todos os materiais, exclusive escavação e compactação)</t>
  </si>
  <si>
    <t>Bueiro duplo celular de concreto Padrão DER/MG. Para altura de aterro de 0 a 5,00 m. BDCC (2,00 x 1,50)m - corpo (Execução, incluindo fornecimento e transporte de todos os materiais, exclusive escavação e compactação)</t>
  </si>
  <si>
    <t>Bueiro duplo celular de concreto Padrão DER/MG. Para altura de aterro de 0 a 5,00 m. BDCC (2,00 x 2,00)m - boca (Execução, incluindo fornecimento e transporte de todos os materiais, exclusive escavação e compactação)</t>
  </si>
  <si>
    <t>Bueiro duplo celular de concreto Padrão DER/MG. Para altura de aterro de 0 a 5,00 m. BDCC (2,00 x 2,00)m - corpo (Execução, incluindo fornecimento e transporte de todos os materiais, exclusive escavação e compactação)</t>
  </si>
  <si>
    <t>Bueiro duplo celular de concreto Padrão DER/MG. Para altura de aterro de 0 a 5,00 m. BDCC (2,00 x 2,50)m - boca (Execução, incluindo fornecimento e transporte de todos os materiais, exclusive escavação e compactação)</t>
  </si>
  <si>
    <t>Bueiro duplo celular de concreto Padrão DER/MG. Para altura de aterro de 0 a 5,00 m. BDCC (2,00 x 2,50)m - corpo (Execução, incluindo fornecimento e transporte de todos os materiais, exclusive escavação e compactação)</t>
  </si>
  <si>
    <t>Bueiro duplo celular de concreto Padrão DER/MG. Para altura de aterro de 0 a 5,00 m. BDCC (2,00 x 3,00)m - boca (Execução, incluindo fornecimento e transporte de todos os materiais, exclusive escavação e compactação)</t>
  </si>
  <si>
    <t>Bueiro duplo celular de concreto Padrão DER/MG. Para altura de aterro de 0 a 5,00 m. BDCC (2,00 x 3,00)m - corpo (Execução, incluindo fornecimento e transporte de todos os materiais, exclusive escavação e compactação)</t>
  </si>
  <si>
    <t>Bueiro duplo celular de concreto Padrão DER/MG. Para altura de aterro de 0 a 5,00 m. BDCC (2,50 x 1,50)m - boca (Execução, incluindo fornecimento e transporte de todos os materiais, exclusive escavação e compactação)</t>
  </si>
  <si>
    <t>Bueiro duplo celular de concreto Padrão DER/MG. Para altura de aterro de 0 a 5,00 m. BDCC (2,50 x 1,50)m - corpo (Execução, incluindo fornecimento e transporte de todos os materiais, exclusive escavação e compactação)</t>
  </si>
  <si>
    <t>Bueiro duplo celular de concreto Padrão DER/MG. Para altura de aterro de 0 a 5,00 m. BDCC (2,50 x 2,00)m - boca (Execução, incluindo fornecimento e transporte de todos os materiais, exclusive escavação e compactação)</t>
  </si>
  <si>
    <t>Bueiro duplo celular de concreto Padrão DER/MG. Para altura de aterro de 0 a 5,00 m. BDCC (2,50 x 2,00)m - corpo (Execução, incluindo fornecimento e transporte de todos os materiais, exclusive escavação e compactação)</t>
  </si>
  <si>
    <t>Bueiro duplo celular de concreto Padrão DER/MG. Para altura de aterro de 0 a 5,00 m. BDCC (2,50 x 2,50)m - boca (Execução, incluindo fornecimento e transporte de todos os materiais, exclusive escavação e compactação)</t>
  </si>
  <si>
    <t>Bueiro duplo celular de concreto Padrão DER/MG. Para altura de aterro de 0 a 5,00 m. BDCC (2,50 x 2,50)m - corpo (Execução, incluindo fornecimento e transporte de todos os materiais, exclusive escavação e compactação)</t>
  </si>
  <si>
    <t>Bueiro duplo celular de concreto Padrão DER/MG. Para altura de aterro de 0 a 5,00 m. BDCC (2,50 x 3,00)m - boca (Execução, incluindo fornecimento e transporte de todos os materiais, exclusive escavação e compactação)</t>
  </si>
  <si>
    <t>Bueiro duplo celular de concreto Padrão DER/MG. Para altura de aterro de 0 a 5,00 m. BDCC (2,50 x 3,00)m - corpo (Execução, incluindo fornecimento e transporte de todos os materiais, exclusive escavação e compactação)</t>
  </si>
  <si>
    <t>Bueiro duplo celular de concreto Padrão DER/MG. Para altura de aterro de 0 a 5,00 m. BDCC (3,00 x 2,00)m - boca (Execução, incluindo fornecimento e transporte de todos os materiais, exclusive escavação e compactação)</t>
  </si>
  <si>
    <t>Bueiro duplo celular de concreto Padrão DER/MG. Para altura de aterro de 0 a 5,00 m. BDCC (3,00 x 2,00)m - corpo (Execução, incluindo fornecimento e transporte de todos os materiais, exclusive escavação e compactação)</t>
  </si>
  <si>
    <t>Bueiro duplo celular de concreto Padrão DER/MG. Para altura de aterro de 0 a 5,00 m. BDCC (3,00 x 2,50)m - boca (Execução, incluindo fornecimento e transporte de todos os materiais, exclusive escavação e compactação)</t>
  </si>
  <si>
    <t>Bueiro duplo celular de concreto Padrão DER/MG. Para altura de aterro de 0 a 5,00 m. BDCC (3,00 x 2,50)m - corpo (Execução, incluindo fornecimento e transporte de todos os materiais, exclusive escavação e compactação)</t>
  </si>
  <si>
    <t>Bueiro duplo celular de concreto Padrão DER/MG. Para altura de aterro de 0 a 5,00 m. BDCC (3,00 x 3,00)m - boca (Execução, incluindo fornecimento e transporte de todos os materiais, exclusive escavação e compactação)</t>
  </si>
  <si>
    <t>Bueiro duplo celular de concreto Padrão DER/MG. Para altura de aterro de 0 a 5,00 m. BDCC (3,00 x 3,00)m - corpo (Execução, incluindo fornecimento e transporte de todos os materiais, exclusive escavação e compactação)</t>
  </si>
  <si>
    <t>Bueiro duplo celular de concreto Padrão DER/MG. Para altura de aterro de 0 a 5,00 m. BDCC (3,00 x 3,50)m - boca (Execução, incluindo fornecimento e transporte de todos os materiais, exclusive escavação e compactação)</t>
  </si>
  <si>
    <t>Bueiro duplo celular de concreto Padrão DER/MG. Para altura de aterro de 0 a 5,00 m. BDCC (3,00 x 3,50)m - corpo (Execução, incluindo fornecimento e transporte de todos os materiais, exclusive escavação e compactação)</t>
  </si>
  <si>
    <t>Bueiro duplo celular de concreto Padrão DER/MG. Para altura de aterro de 0 a 5,00 m. BDCC (3,50 x 3,00)m - boca (Execução, incluindo fornecimento e transporte de todos os materiais, exclusive escavação e compactação)</t>
  </si>
  <si>
    <t>Bueiro duplo celular de concreto Padrão DER/MG. Para altura de aterro de 0 a 5,00 m. BDCC (3,50 x 3,00)m - corpo (Execução, incluindo fornecimento e transporte de todos os materiais, exclusive escavação e compactação)</t>
  </si>
  <si>
    <t>Bueiro duplo celular de concreto Padrão DER/MG. Para altura de aterro de 0 a 5,00 m. BDCC (3,50 x 3,50)m - boca (Execução, incluindo fornecimento e transporte de todos os materiais, exclusive escavação e compactação)</t>
  </si>
  <si>
    <t>Bueiro duplo celular de concreto Padrão DER/MG. Para altura de aterro de 0 a 5,00 m. BDCC (3,50 x 3,50)m - corpo (Execução, incluindo fornecimento e transporte de todos os materiais, exclusive escavação e compactação)</t>
  </si>
  <si>
    <t>Bueiro duplo celular de concreto Padrão DER/MG. Para altura de aterro de 0 a 5,00 m. BDCC (4,00 x 4,00)m - boca (Execução, incluindo fornecimento e transporte de todos os materiais, exclusive escavação e compactação)</t>
  </si>
  <si>
    <t>Bueiro duplo celular de concreto Padrão DER/MG. Para altura de aterro de 0 a 5,00 m. BDCC (4,00 x 4,00)m - corpo (Execução, incluindo fornecimento e transporte de todos os materiais, exclusive escavação e compactação)</t>
  </si>
  <si>
    <t>Bueiro duplo tubular  de concreto, classe CA-2.  BDTC Ø 0,60 m - corpo (Execução, incluindo fornecimento e transporte de todos os materiais e berço, exclusive escavação e compactação)</t>
  </si>
  <si>
    <t>Bueiro duplo tubular  de concreto, classe CA-2.  BDTC Ø 0,80 m - corpo (Execução, incluindo fornecimento e transporte de todos os materiais e berço, exclusive escavação e compactação)</t>
  </si>
  <si>
    <t>Bueiro duplo tubular  de concreto, classe CA-2.  BDTC Ø 1,00  m - corpo (Execução, incluindo fornecimento e transporte de todos os materiais e berço, exclusive escavação e compactação)</t>
  </si>
  <si>
    <t>Bueiro duplo tubular  de concreto, classe CA-2.  BDTC Ø 1,20 m - corpo (Execução, incluindo fornecimento e transporte de todos os materiais e berço, exclusive escavação e compactação)</t>
  </si>
  <si>
    <t>Bueiro duplo tubular  de concreto, classe CA-2.  BDTC Ø 1,50  m - corpo (Execução, incluindo fornecimento e transporte de todos os materiais e berço, exclusive escavação e compactação)</t>
  </si>
  <si>
    <t>Bueiro duplo tubular de concreto, BDTC Ø 0,60 m - boca (Execução, incluindo fornecimento e transporte de todos os materiais, exclusive escavação e compactação)</t>
  </si>
  <si>
    <t>Bueiro duplo tubular de concreto, BDTC Ø 0,80 m - boca (Execução, incluindo fornecimento e transporte de todos os materiais, exclusive escavação e compactação)</t>
  </si>
  <si>
    <t>Bueiro duplo tubular de concreto, BDTC Ø 1,00 m - boca (Execução, incluindo fornecimento e transporte de todos os materiais, exclusive escavação e compactação)</t>
  </si>
  <si>
    <t>Bueiro duplo tubular de concreto, BDTC Ø 1,20 m - boca (Execução, incluindo fornecimento e transporte de todos os materiais, exclusive escavação e compactação)</t>
  </si>
  <si>
    <t>Bueiro duplo tubular de concreto, BDTC Ø 1,50 m - boca (Execução, incluindo fornecimento e transporte de todos os materiais, exclusive escavação e compactação)</t>
  </si>
  <si>
    <t>Bueiro duplo tubular de concreto, classe CA-1. BDTC Ø 0,60 m - corpo (Execução, incluindo fornecimento e transporte de todos os materiais e berço, exclusive escavação e compactação)</t>
  </si>
  <si>
    <t>Bueiro duplo tubular de concreto, classe CA-1. BDTC Ø 0,80 m - corpo (Execução, incluindo fornecimento e transporte de todos os materiais e berço, exclusive escavação e compactação)</t>
  </si>
  <si>
    <t>Bueiro duplo tubular de concreto, classe CA-1. BDTC Ø 1,00 m - corpo (Execução, incluindo fornecimento e transporte de todos os materiais e berço, exclusive escavação e compactação)</t>
  </si>
  <si>
    <t>Bueiro duplo tubular de concreto, classe CA-1. BDTC Ø 1,20 m - corpo (Execução, incluindo fornecimento e transporte de todos os materiais e berço, exclusive escavação e compactação)</t>
  </si>
  <si>
    <t>Bueiro duplo tubular de concreto, classe CA-1. BDTC Ø 1,50 m - corpo (Execução, incluindo fornecimento e transporte de todos os materiais e berço, exclusive escavação e compactação)</t>
  </si>
  <si>
    <t>Bueiro duplo tubular de concreto, classe CA-3. BDTC Ø 0,60 m - corpo (Execução, incluindo fornecimento e transporte de todos os materiais e berço, exclusive escavação e compactação)</t>
  </si>
  <si>
    <t>Bueiro duplo tubular de concreto, classe CA-3. BDTC Ø 0,80 m - corpo (Execução, incluindo fornecimento e transporte de todos os materiais e berço, exclusive escavação e compactação)</t>
  </si>
  <si>
    <t>Bueiro duplo tubular de concreto, classe CA-3. BDTC Ø 1,00 m - corpo (Execução, incluindo fornecimento e transporte de todos os materiais e berço, exclusive escavação e compactação)</t>
  </si>
  <si>
    <t>Bueiro duplo tubular de concreto, classe CA-3. BDTC Ø 1,20 m - corpo (Execução, incluindo fornecimento e transporte de todos os materiais e berço, exclusive escavação e compactação)</t>
  </si>
  <si>
    <t>Bueiro duplo tubular de concreto, classe CA-3. BDTC Ø 1,50 m - corpo (Execução, incluindo fornecimento e transporte de todos os materiais e berço, exclusive escavação e compactação)</t>
  </si>
  <si>
    <t>Bueiro simples celular de concreto Padrão DER/MG.  Para altura de aterro de 5,10 a 10,00 m. BSCC (1,50 x 1,50)m - boca (Execução, incluindo fornecimento e transporte de todos os materiais, exclusive escavação e compactação)</t>
  </si>
  <si>
    <t>Bueiro simples celular de concreto Padrão DER/MG.  Para altura de aterro de 5,10 a 10,00 m. BSCC (1,50 x 1,50)m - corpo (Execução, incluindo fornecimento e transporte de todos os materiais, exclusive escavação e compactação)</t>
  </si>
  <si>
    <t>Bueiro simples celular de concreto Padrão DER/MG.  Para altura de aterro de 5,10 a 10,00 m. BSCC (2,00 x 1,50)m - boca (Execução, incluindo fornecimento e transporte de todos os materiais, exclusive escavação e compactação)</t>
  </si>
  <si>
    <t>Bueiro simples celular de concreto Padrão DER/MG.  Para altura de aterro de 5,10 a 10,00 m. BSCC (2,00 x 1,50)m - corpo (Execução, incluindo fornecimento e transporte de todos os materiais, exclusive escavação e compactação)</t>
  </si>
  <si>
    <t>Bueiro simples celular de concreto Padrão DER/MG.  Para altura de aterro de 5,10 a 10,00 m. BSCC (2,00 x 2,00)m - boca (Execução, incluindo fornecimento e transporte de todos os materiais, exclusive escavação e compactação)</t>
  </si>
  <si>
    <t>Bueiro simples celular de concreto Padrão DER/MG.  Para altura de aterro de 5,10 a 10,00 m. BSCC (2,00 x 2,00)m - corpo (Execução, incluindo fornecimento e transporte de todos os materiais, exclusive escavação e compactação)</t>
  </si>
  <si>
    <t>Bueiro simples celular de concreto Padrão DER/MG.  Para altura de aterro de 5,10 a 10,00 m. BSCC (2,00 x 2,50)m - boca (Execução, incluindo fornecimento e transporte de todos os materiais, exclusive escavação e compactação)</t>
  </si>
  <si>
    <t>Bueiro simples celular de concreto Padrão DER/MG.  Para altura de aterro de 5,10 a 10,00 m. BSCC (2,00 x 2,50)m - corpo (Execução, incluindo fornecimento e transporte de todos os materiais, exclusive escavação e compactação)</t>
  </si>
  <si>
    <t>Bueiro simples celular de concreto Padrão DER/MG.  Para altura de aterro de 5,10 a 10,00 m. BSCC (2,00 x 3,00)m - boca (Execução, incluindo fornecimento e transporte de todos os materiais, exclusive escavação e compactação)</t>
  </si>
  <si>
    <t>Bueiro simples celular de concreto Padrão DER/MG.  Para altura de aterro de 5,10 a 10,00 m. BSCC (2,00 x 3,00)m - corpo (Execução, incluindo fornecimento e transporte de todos os materiais, exclusive escavação e compactação)</t>
  </si>
  <si>
    <t>Bueiro simples celular de concreto Padrão DER/MG.  Para altura de aterro de 5,10 a 10,00 m. BSCC (2,50 x 2,00)m - boca (Execução, incluindo fornecimento e transporte de todos os materiais, exclusive escavação e compactação)</t>
  </si>
  <si>
    <t>Bueiro simples celular de concreto Padrão DER/MG.  Para altura de aterro de 5,10 a 10,00 m. BSCC (2,50 x 2,00)m - corpo (Execução, incluindo fornecimento e transporte de todos os materiais, exclusive escavação e compactação)</t>
  </si>
  <si>
    <t>Bueiro simples celular de concreto Padrão DER/MG.  Para altura de aterro de 5,10 a 10,00 m. BSCC (2,50 x 2,50)m - corpo (Execução, incluindo fornecimento e transporte de todos os materiais, exclusive escavação e compactação)</t>
  </si>
  <si>
    <t>Bueiro simples celular de concreto Padrão DER/MG.  Para altura de aterro de 5,10 a 10,00 m. BSCC (3,00 x 2,50)m - boca (Execução, incluindo fornecimento e transporte de todos os materiais, exclusive escavação e compactação)</t>
  </si>
  <si>
    <t>Bueiro simples celular de concreto Padrão DER/MG.  Para altura de aterro de 5,10 a 10,00 m. BSCC (3,00 x 2,50)m - corpo (Execução, incluindo fornecimento e transporte de todos os materiais, exclusive escavação e compactação)</t>
  </si>
  <si>
    <t>Bueiro simples celular de concreto Padrão DER/MG.  Para altura de aterro de 5,10 a 10,00 m. BSCC (3,00 x 3,00)m - boca (Execução, incluindo fornecimento e transporte de todos os materiais, exclusive escavação e compactação)</t>
  </si>
  <si>
    <t>Bueiro simples celular de concreto Padrão DER/MG.  Para altura de aterro de 5,10 a 10,00 m. BSCC (3,00 x 3,00)m - corpo (Execução, incluindo fornecimento e transporte de todos os materiais, exclusive escavação e compactação)</t>
  </si>
  <si>
    <t>Bueiro simples celular de concreto Padrão DER/MG. Para altura de aterro de 0 a 5,00 m. BSCC (1,00 x 1,00)m - boca (Execução, incluindo fornecimento e transporte de todos os materiais, exclusive escavação e compactação)</t>
  </si>
  <si>
    <t>Bueiro simples celular de concreto Padrão DER/MG. Para altura de aterro de 0 a 5,00 m. BSCC (1,00 x 1,00)m - corpo (Execução, incluindo fornecimento e transporte de todos os materiais, exclusive escavação e compactação)</t>
  </si>
  <si>
    <t>Bueiro simples celular de concreto Padrão DER/MG. Para altura de aterro de 0 a 5,00 m. BSCC (1,00 x 1,50)m - boca (Execução, incluindo fornecimento e transporte de todos os materiais, exclusive escavação e compactação)</t>
  </si>
  <si>
    <t>Bueiro simples celular de concreto Padrão DER/MG. Para altura de aterro de 0 a 5,00 m. BSCC (1,00 x 1,50)m - corpo (Execução, incluindo fornecimento e transporte de todos os materiais, exclusive escavação e compactação)</t>
  </si>
  <si>
    <t>Bueiro simples celular de concreto Padrão DER/MG. Para altura de aterro de 0 a 5,00 m. BSCC (1,00 x 2,00 m - boca (Execução, incluindo fornecimento e transporte de todos os materiais, exclusive escavação e compactação)</t>
  </si>
  <si>
    <t>Bueiro simples celular de concreto Padrão DER/MG. Para altura de aterro de 0 a 5,00 m. BSCC (1,00 x 2,00)m - corpo (Execução, incluindo fornecimento e transporte de todos os materiais, exclusive escavação e compactação)</t>
  </si>
  <si>
    <t>Bueiro simples celular de concreto Padrão DER/MG. Para altura de aterro de 0 a 5,00 m. BSCC (1,50 x 1,00)m - boca (Execução, incluindo fornecimento e transporte de todos os materiais, exclusive escavação e compactação)</t>
  </si>
  <si>
    <t>Bueiro simples celular de concreto Padrão DER/MG. Para altura de aterro de 0 a 5,00 m. BSCC (1,50 x 1,00)m - corpo (Execução, incluindo fornecimento e transporte de todos os materiais, exclusive escavação e compactação)</t>
  </si>
  <si>
    <t>Bueiro simples celular de concreto Padrão DER/MG. Para altura de aterro de 0 a 5,00 m. BSCC (1,50 x 1,50)m - boca (Execução, incluindo fornecimento e transporte de todos os materiais, exclusive escavação e compactação)</t>
  </si>
  <si>
    <t>Bueiro simples celular de concreto Padrão DER/MG. Para altura de aterro de 0 a 5,00 m. BSCC (1,50 x 1,50)m - corpo (Execução, incluindo fornecimento e transporte de todos os materiais, exclusive escavação e compactação)</t>
  </si>
  <si>
    <t>Bueiro simples celular de concreto Padrão DER/MG. Para altura de aterro de 0 a 5,00 m. BSCC (1,50 x 2,00)m - boca (Execução, incluindo fornecimento e transporte de todos os materiais, exclusive escavação e compactação)</t>
  </si>
  <si>
    <t>Bueiro simples celular de concreto Padrão DER/MG. Para altura de aterro de 0 a 5,00 m. BSCC (1,50 x 2,00)m - corpo (Execução, incluindo fornecimento e transporte de todos os materiais, exclusive escavação e compactação)</t>
  </si>
  <si>
    <t>Bueiro simples celular de concreto Padrão DER/MG. Para altura de aterro de 0 a 5,00 m. BSCC (2,00 x 1,00)m - boca (Execução, incluindo fornecimento e transporte de todos os materiais, exclusive escavação e compactação)</t>
  </si>
  <si>
    <t>Bueiro simples celular de concreto Padrão DER/MG. Para altura de aterro de 0 a 5,00 m. BSCC (2,00 x 1,00)m - corpo (Execução, incluindo fornecimento e transporte de todos os materiais, exclusive escavação e compactação)</t>
  </si>
  <si>
    <t>Bueiro simples celular de concreto Padrão DER/MG. Para altura de aterro de 0 a 5,00 m. BSCC (2,00 x 1,50)m - boca (Execução, incluindo fornecimento e transporte de todos os materiais, exclusive escavação e compactação)</t>
  </si>
  <si>
    <t>Bueiro simples celular de concreto Padrão DER/MG. Para altura de aterro de 0 a 5,00 m. BSCC (2,00 x 1,50)m - corpo (Execução, incluindo fornecimento e transporte de todos os materiais, exclusive escavação e compactação)</t>
  </si>
  <si>
    <t>Bueiro simples celular de concreto Padrão DER/MG. Para altura de aterro de 0 a 5,00 m. BSCC (2,00 x 2,00)m - boca (Execução, incluindo fornecimento e transporte de todos os materiais, exclusive escavação e compactação)</t>
  </si>
  <si>
    <t>Bueiro simples celular de concreto Padrão DER/MG. Para altura de aterro de 0 a 5,00 m. BSCC (2,00 x 2,00)m - corpo (Execução, incluindo fornecimento e transporte de todos os materiais, exclusive escavação e compactação)</t>
  </si>
  <si>
    <t>Bueiro simples celular de concreto Padrão DER/MG. Para altura de aterro de 0 a 5,00 m. BSCC (2,00 x 2,50)m - boca (Execução, incluindo fornecimento e transporte de todos os materiais, exclusive escavação e compactação)</t>
  </si>
  <si>
    <t>Bueiro simples celular de concreto Padrão DER/MG. Para altura de aterro de 0 a 5,00 m. BSCC (2,00 x 2,50)m - corpo (Execução, incluindo fornecimento e transporte de todos os materiais, exclusive escavação e compactação)</t>
  </si>
  <si>
    <t>Bueiro simples celular de concreto Padrão DER/MG. Para altura de aterro de 0 a 5,00 m. BSCC (2,00 x 3,00)m - boca (Execução, incluindo fornecimento e transporte de todos os materiais, exclusive escavação e compactação)</t>
  </si>
  <si>
    <t>Bueiro simples celular de concreto Padrão DER/MG. Para altura de aterro de 0 a 5,00 m. BSCC (2,00 x 3,00)m - corpo (Execução, incluindo fornecimento e transporte de todos os materiais, exclusive escavação e compactação)</t>
  </si>
  <si>
    <t>Bueiro simples celular de concreto Padrão DER/MG. Para altura de aterro de 0 a 5,00 m. BSCC (2,50 x 2,00)m - boca (Execução, incluindo fornecimento e transporte de todos os materiais, exclusive escavação e compactação)</t>
  </si>
  <si>
    <t>Bueiro simples celular de concreto Padrão DER/MG. Para altura de aterro de 0 a 5,00 m. BSCC (2,50 x 2,00)m - corpo (Execução, incluindo fornecimento e transporte de todos os materiais, exclusive escavação e compactação)</t>
  </si>
  <si>
    <t>Bueiro simples celular de concreto Padrão DER/MG. Para altura de aterro de 0 a 5,00 m. BSCC (2,50 x 2,50)m - boca (Execução, incluindo fornecimento e transporte de todos os materiais, exclusive escavação e compactação)</t>
  </si>
  <si>
    <t>Bueiro simples celular de concreto Padrão DER/MG. Para altura de aterro de 0 a 5,00 m. BSCC (2,50 x 2,50)m - corpo (Execução, incluindo fornecimento e transporte de todos os materiais, exclusive escavação e compactação)</t>
  </si>
  <si>
    <t>Bueiro simples celular de concreto Padrão DER/MG. Para altura de aterro de 0 a 5,00 m. BSCC (2,50 x 3,00)m - boca (Execução, incluindo fornecimento e transporte de todos os materiais, exclusive escavação e compactação)</t>
  </si>
  <si>
    <t>Bueiro simples celular de concreto Padrão DER/MG. Para altura de aterro de 0 a 5,00 m. BSCC (2,50 x 3,00)m - corpo (Execução, incluindo fornecimento e transporte de todos os materiais, exclusive escavação e compactação)</t>
  </si>
  <si>
    <t>Bueiro simples celular de concreto Padrão DER/MG. Para altura de aterro de 0 a 5,00 m. BSCC (3,00 x 1,50)m - boca (Execução, incluindo fornecimento e transporte de todos os materiais, exclusive escavação e compactação)</t>
  </si>
  <si>
    <t>Bueiro simples celular de concreto Padrão DER/MG. Para altura de aterro de 0 a 5,00 m. BSCC (3,00 x 1,50)m - corpo (Execução, incluindo fornecimento e transporte de todos os materiais, exclusive escavação e compactação)</t>
  </si>
  <si>
    <t>Bueiro simples celular de concreto Padrão DER/MG. Para altura de aterro de 0 a 5,00 m. BSCC (3,00 x 2,00)m - boca (Execução, incluindo fornecimento e transporte de todos os materiais, exclusive escavação e compactação)</t>
  </si>
  <si>
    <t>Bueiro simples celular de concreto Padrão DER/MG. Para altura de aterro de 0 a 5,00 m. BSCC (3,00 x 2,00)m - corpo (Execução, incluindo fornecimento e transporte de todos os materiais, exclusive escavação e compactação)</t>
  </si>
  <si>
    <t>Bueiro simples celular de concreto Padrão DER/MG. Para altura de aterro de 0 a 5,00 m. BSCC (3,00 x 2,50)m - boca (Execução, incluindo fornecimento e transporte de todos os materiais, exclusive escavação e compactação)</t>
  </si>
  <si>
    <t>Bueiro simples celular de concreto Padrão DER/MG. Para altura de aterro de 0 a 5,00 m. BSCC (3,00 x 2,50)m - corpo (Execução, incluindo fornecimento e transporte de todos os materiais, exclusive escavação e compactação)</t>
  </si>
  <si>
    <t>Bueiro simples celular de concreto Padrão DER/MG. Para altura de aterro de 0 a 5,00 m. BSCC (3,00 x 3,00)m - boca (Execução, incluindo fornecimento e transporte de todos os materiais, exclusive escavação e compactação)</t>
  </si>
  <si>
    <t>Bueiro simples celular de concreto Padrão DER/MG. Para altura de aterro de 0 a 5,00 m. BSCC (3,00 x 3,00)m - corpo (Execução, incluindo fornecimento e transporte de todos os materiais, exclusive escavação e compactação)</t>
  </si>
  <si>
    <t>Bueiro simples celular de concreto Padrão DER/MG. Para altura de aterro de 0 a 5,00 m. BSCC (3,00 x 3,50)m - boca (Execução, incluindo fornecimento e transporte de todos os materiais, exclusive escavação e compactação)</t>
  </si>
  <si>
    <t>Bueiro simples celular de concreto Padrão DER/MG. Para altura de aterro de 0 a 5,00 m. BSCC (3,00 x 3,50)m - corpo (Execução, incluindo fornecimento e transporte de todos os materiais, exclusive escavação e compactação)</t>
  </si>
  <si>
    <t>Bueiro simples celular de concreto Padrão DER/MG. Para altura de aterro de 0 a 5,00 m. BSCC (3,50 x 2,50)m - boca (Execução, incluindo fornecimento e transporte de todos os materiais, exclusive escavação e compactação)</t>
  </si>
  <si>
    <t>Bueiro simples celular de concreto Padrão DER/MG. Para altura de aterro de 0 a 5,00 m. BSCC (3,50 x 2,50)m - corpo (Execução, incluindo fornecimento e transporte de todos os materiais, exclusive escavação e compactação)</t>
  </si>
  <si>
    <t>Bueiro simples celular de concreto Padrão DER/MG. Para altura de aterro de 0 a 5,00 m. BSCC (3,50 x 3,00)m - boca (Execução, incluindo fornecimento e transporte de todos os materiais, exclusive escavação e compactação)</t>
  </si>
  <si>
    <t>Bueiro simples celular de concreto Padrão DER/MG. Para altura de aterro de 0 a 5,00 m. BSCC (3,50 x 3,00)m - corpo (Execução, incluindo fornecimento e transporte de todos os materiais, exclusive escavação e compactação)</t>
  </si>
  <si>
    <t>Bueiro simples celular de concreto Padrão DER/MG. Para altura de aterro de 0 a 5,00 m. BSCC (3,50 x 3,50)m - boca (Execução, incluindo fornecimento e transporte de todos os materiais, exclusive escavação e compactação)</t>
  </si>
  <si>
    <t>Bueiro simples celular de concreto Padrão DER/MG. Para altura de aterro de 0 a 5,00 m. BSCC (3,50 x 3,50)m - corpo (Execução, incluindo fornecimento e transporte de todos os materiais, exclusive escavação e compactação)</t>
  </si>
  <si>
    <t>Bueiro simples celular de concreto Padrão DER/MG. Para altura de aterro de 0 a 5,00 m. BSCC (3,50 x 4,00)m - boca (Execução, incluindo fornecimento e transporte de todos os materiais, exclusive escavação e compactação)</t>
  </si>
  <si>
    <t>Bueiro simples celular de concreto Padrão DER/MG. Para altura de aterro de 0 a 5,00 m. BSCC (3,50 x 4,00)m - corpo (Execução, incluindo fornecimento e transporte de todos os materiais, exclusive escavação e compactação)</t>
  </si>
  <si>
    <t>Bueiro simples celular de concreto Padrão DER/MG.Para altura de aterro de 5,10 a 10,00 m.BSCC (2,50 x 2,50)m - boca (Execução, incluindo fornecimento e transporte de todos os materiais, exclusive escavação e compactação)</t>
  </si>
  <si>
    <t>Bueiro simples tubular  de concreto, classe CA-2.  BSTC Ø 0,40 m - corpo (Execução, incluindo fornecimento e transporte de todos os materiais e berço, exclusive escavação e compactação)</t>
  </si>
  <si>
    <t>Bueiro simples tubular  de concreto, classe CA-2.  BSTC Ø 0,60 m  - corpo (Execução, incluindo fornecimento e transporte de todos os materiais e berço, exclusive escavação e compactação)</t>
  </si>
  <si>
    <t>Bueiro simples tubular  de concreto, classe CA-2.  BSTC Ø 0,80 m  - corpo (Execução, incluindo fornecimento e transporte de todos os materiais e berço, exclusive escavação e compactação)</t>
  </si>
  <si>
    <t>Bueiro simples tubular  de concreto, classe CA-2.  BSTC Ø 1,00 m - corpo (Execução, incluindo fornecimento e transporte de todos os materiais e berço, exclusive escavação e compactação)</t>
  </si>
  <si>
    <t>Bueiro simples tubular  de concreto, classe CA-2.  BSTC Ø 1,20 m  - corpo (Execução, incluindo fornecimento e transporte de todos os materiais e berço, exclusive escavação e compactação)</t>
  </si>
  <si>
    <t>Bueiro simples tubular  de concreto, classe CA-2.  BSTC Ø 1,50 m  - corpo (Execução, incluindo fornecimento e transporte de todos os materiais e berço, exclusive escavação e compactação)</t>
  </si>
  <si>
    <t>Bueiro simples tubular de concreto, BSTC Ø 0,40 m - boca (Execução, incluindo fornecimento e transporte de todos os materiais, exclusive escavação e compactação)</t>
  </si>
  <si>
    <t>Bueiro simples tubular de concreto, BSTC Ø 0,60 m - boca (Execução, incluindo fornecimento e transporte de todos os materiais, exclusive escavação e compactação)</t>
  </si>
  <si>
    <t>Bueiro simples tubular de concreto, BSTC Ø 0,80 m - boca (Execução, incluindo fornecimento e transporte de todos os materiais, exclusive escavação e compactação)</t>
  </si>
  <si>
    <t>Bueiro simples tubular de concreto. BSTC Ø 1,00 m - boca (Execução, incluindo fornecimento e transporte de todos os materiais, exclusive escavação e compactação)</t>
  </si>
  <si>
    <t>Bueiro simples tubular de concreto. BSTC Ø 1,20 m - boca (Execução, incluindo fornecimento e transporte de todos os materiais, exclusive escavação e compactação)</t>
  </si>
  <si>
    <t>Bueiro simples tubular de concreto. BSTC Ø 1,50 m - boca (Execução, incluindo fornecimento e transporte de todos os materiais, exclusive escavação e compactação)</t>
  </si>
  <si>
    <t>Bueiro simples tubular de concreto classe CA-1. BSTC Ø 0,40 m - corpo (Execução, incluindo fornecimento e transporte de todos os materiais e berço, exclusive escavação e compactação)</t>
  </si>
  <si>
    <t>Bueiro simples tubular de concreto, classe CA-1. BSTC Ø 0,60 m - corpo (Execução, incluindo fornecimento e transporte de todos os materiais e berço, exclusive escavação e compactação)</t>
  </si>
  <si>
    <t>Bueiro simples tubular de concreto, classe CA-1. BSTC Ø 0,80 m - corpo (Execução, incluindo fornecimento e transporte de todos os materiais e berço, exclusive escavação e compactação)</t>
  </si>
  <si>
    <t>Bueiro simples tubular de concreto, classe CA-1. BSTC Ø 1,00 m - corpo (Execução, incluindo fornecimento e transporte de todos os materiais e berço, exclusive escavação e compactação)</t>
  </si>
  <si>
    <t>Bueiro simples tubular de concreto, classe CA-1. BSTC Ø 1,20 m - corpo (Execução, incluindo fornecimento e transporte de todos os materiais e berço, exclusive escavação e compactação)</t>
  </si>
  <si>
    <t>Bueiro simples tubular de concreto, classe CA-1. BSTC Ø 1,50 m - corpo (Execução, incluindo fornecimento e transporte de todos os materiais e berço, exclusive escavação e compactação)</t>
  </si>
  <si>
    <t>Bueiro simples tubular de concreto, classe CA-3. BSTC Ø 0,60 m - corpo (Execução, incluindo fornecimento e transporte de todos os materiais e berço, exclusive escavação e compactação)</t>
  </si>
  <si>
    <t>Bueiro simples tubular de concreto, classe CA-3. BSTC Ø 0,80 m - corpo (Execução, incluindo fornecimento e transporte de todos os materiais e berço, exclusive escavação e compactação)</t>
  </si>
  <si>
    <t>Bueiro simples tubular de concreto, classe CA-3. BSTC Ø 1,00 m - corpo (Execução, incluindo fornecimento e transporte de todos os materiais e berço, exclusive escavação e compactação)</t>
  </si>
  <si>
    <t>Bueiro simples tubular de concreto, classe CA-3. BSTC Ø 1,20 m - corpo (Execução, incluindo fornecimento e transporte de todos os materiais e berço, exclusive escavação e compactação)</t>
  </si>
  <si>
    <t>Bueiro simples tubular de concreto, classe CA-3. BSTC Ø 1,50 m - corpo (Execução, incluindo fornecimento e transporte de todos os materiais e berço, exclusive escavação e compactação)</t>
  </si>
  <si>
    <t>Bueiro triplo celular de concreto Padrão DER/MG.  Para altura de aterro de 5,10 a 10,00 m. BTCC (2,00 x 1,50)m - boca (Execução, incluindo fornecimento e transporte de todos os materiais, exclusive escavação e compactação)</t>
  </si>
  <si>
    <t>Bueiro triplo celular de concreto Padrão DER/MG.  Para altura de aterro de 5,10 a 10,00 m. BTCC (2,00 x 1,50)m - corpo (Execução, incluindo fornecimento e transporte de todos os materiais, exclusive escavação e compactação)</t>
  </si>
  <si>
    <t>Bueiro triplo celular de concreto Padrão DER/MG.  Para altura de aterro de 5,10 a 10,00 m. BTCC (3,50 x 3,50)m - boca (Execução, incluindo fornecimento e transporte de todos os materiais, exclusive escavação e compactação)</t>
  </si>
  <si>
    <t>Bueiro triplo celular de concreto Padrão DER/MG.  Para altura de aterro de 5,10 a 10,00 m. BTCC (3,50 x 3,50)m - corpo (Execução, incluindo fornecimento e transporte de todos os materiais, exclusive escavação e compactação)</t>
  </si>
  <si>
    <t>Bueiro triplo celular de concreto Padrão DER/MG. Para altura de aterro de 0 a 5,00 m.  BTCC (2,00 x 2,00)m - boca (Execução, incluindo fornecimento e transporte de todos os materiais, exclusive escavação e compactação)</t>
  </si>
  <si>
    <t>Bueiro triplo celular de concreto Padrão DER/MG. Para altura de aterro de 0 a 5,00 m.  BTCC (2,00 x 2,00)m - corpo (Execução, incluindo fornecimento e transporte de todos os materiais, exclusive escavação e compactação)</t>
  </si>
  <si>
    <t>Bueiro triplo celular de concreto Padrão DER/MG. Para altura de aterro de 0 a 5,00 m.  BTCC (2,50 x 1,50)m - boca (Execução, incluindo fornecimento e transporte de todos os materiais, exclusive escavação e compactação)</t>
  </si>
  <si>
    <t>Bueiro triplo celular de concreto Padrão DER/MG. Para altura de aterro de 0 a 5,00 m.  BTCC (2,50 x 1,50)m - corpo (Execução, incluindo fornecimento e transporte de todos os materiais, exclusive escavação e compactação)</t>
  </si>
  <si>
    <t>Bueiro triplo celular de concreto Padrão DER/MG. Para altura de aterro de 0 a 5,00 m.  BTCC (2,50 x 2,50)m - boca (Execução, incluindo fornecimento e transporte de todos os materiais, exclusive escavação e compactação)</t>
  </si>
  <si>
    <t>Bueiro triplo celular de concreto Padrão DER/MG. Para altura de aterro de 0 a 5,00 m.  BTCC (2,50 x 2,50)m - corpo (Execução, incluindo fornecimento e transporte de todos os materiais, exclusive escavação e compactação)</t>
  </si>
  <si>
    <t>Bueiro triplo celular de concreto Padrão DER/MG. Para altura de aterro de 0 a 5,00 m.  BTCC (3,00 x 2,50)m - boca (Execução, incluindo fornecimento e transporte de todos os materiais, exclusive escavação e compactação)</t>
  </si>
  <si>
    <t>Bueiro triplo celular de concreto Padrão DER/MG. Para altura de aterro de 0 a 5,00 m.  BTCC (3,00 x 2,50)m - corpo (Execução, incluindo fornecimento e transporte de todos os materiais, exclusive escavação e compactação)</t>
  </si>
  <si>
    <t>Bueiro triplo celular de concreto Padrão DER/MG. Para altura de aterro de 0 a 5,00 m.  BTCC (3,00 x 3,00 m - boca (Execução, incluindo fornecimento e transporte de todos os materiais, exclusive escavação e compactação)</t>
  </si>
  <si>
    <t>Bueiro triplo celular de concreto Padrão DER/MG. Para altura de aterro de 0 a 5,00 m.  BTCC (3,00 x 3,00)m - corpo (Execução, incluindo fornecimento e transporte de todos os materiais, exclusive escavação e compactação)</t>
  </si>
  <si>
    <t>Bueiro triplo celular de concreto Padrão DER/MG. Para altura de aterro de 0 a 5,00 m.  BTCC (3,00 x 3,50)m - boca (Execução, incluindo fornecimento e transporte de todos os materiais, exclusive escavação e compactação)</t>
  </si>
  <si>
    <t>Bueiro triplo celular de concreto Padrão DER/MG. Para altura de aterro de 0 a 5,00 m.  BTCC (3,00 x 3,50)m - corpo (Execução, incluindo fornecimento e transporte de todos os materiais, exclusive escavação e compactação)</t>
  </si>
  <si>
    <t>Bueiro triplo celular de concreto Padrão DER/MG. Para altura de aterro de 0 a 5,00 m.  BTCC (3,00 x2,00)m - corpo (Execução, incluindo fornecimento e transporte de todos os materiais, exclusive escavação e compactação)</t>
  </si>
  <si>
    <t>Bueiro triplo celular de concreto Padrão DER/MG. Para altura de aterro de 0 a 5,00 m.  BTCC (3,50 x 3,50)m - boca (Execução, incluindo fornecimento e transporte de todos os materiais, exclusive escavação e compactação)</t>
  </si>
  <si>
    <t>Bueiro triplo celular de concreto Padrão DER/MG. Para altura de aterro de 0 a 5,00 m.  BTCC (3,50 x 3,50)m - corpo (Execução, incluindo fornecimento e transporte de todos os materiais, exclusive escavação e compactação)</t>
  </si>
  <si>
    <t>Bueiro triplo celular de concreto Padrão DER/MG. Para altura de aterro de 0 a 5,00 m.  BTCC (4,00 x 4,00)m - corpo (Execução, incluindo fornecimento e transporte de todos os materiais, exclusive escavação e compactação)</t>
  </si>
  <si>
    <t>Bueiro triplo celular de concreto Padrão DER/MG. Para altura de aterro de 0 a 5,00 m. BTCC (4,00 x 4,00)m - boca (Execução, incluindo fornecimento e transporte de todos os materiais, exclusive escavação e compactação)</t>
  </si>
  <si>
    <t>Bueiro triplo celular de concreto padrão DER/MG para altura de aterro de 0 a 5,00m. BTCC (3,00 X 2,00)m - boca (Execução, incluindo fornecimento e transporte de todos os materiais, exclusive escavação e compactação)</t>
  </si>
  <si>
    <t>Bueiro triplo celular de concreto Padrão DER/MG. Para altura de aterro de 5,10 a 10,00 m. BTCC (3,50 x 2,50)m - boca (Execução, incluindo fornecimento e transporte de todos os materiais, exclusive escavação e compactação)</t>
  </si>
  <si>
    <t>Bueiro triplo celular de concreto Padrão DER/MG. Para altura de aterro de 5,10 a 10,00 m. BTCC (3,50 x 2,50)m - corpo (Execução, incluindo fornecimento e transporte de todos os materiais, exclusive escavação e compactação)</t>
  </si>
  <si>
    <t>Bueiro triplo tubular  de concreto, classe CA-2.  BTTC Ø 0,60 m - corpo (Execução, incluindo fornecimento e transporte de todos os materiais e berço, exclusive escavação e compactação)</t>
  </si>
  <si>
    <t>Bueiro triplo tubular  de concreto, classe CA-2.  BTTC Ø 0,80 m - corpo (Execução, incluindo fornecimento e transporte de todos os materiais e berço, exclusive escavação e compactação)</t>
  </si>
  <si>
    <t>Bueiro triplo tubular  de concreto, classe CA-2.  BTTC Ø 1,00 m - corpo (Execução, incluindo fornecimento e transporte de todos os materiais e berço, exclusive escavação e compactação)</t>
  </si>
  <si>
    <t>Bueiro triplo tubular  de concreto, classe CA-2.  BTTC Ø 1,20 m - corpo (Execução, incluindo fornecimento e transporte de todos os materiais e berço, exclusive escavação e compactação)</t>
  </si>
  <si>
    <t>Bueiro triplo tubular  de concreto, classe CA-2.  BTTC Ø 1,50 m - corpo (Execução, incluindo fornecimento e transporte de todos os materiais e berço, exclusive escavação e compactação)</t>
  </si>
  <si>
    <t>Bueiro triplo tubular de concreto. BTTC Ø 0,60 m - boca (Execução, incluindo fornecimento e transporte de todos os materiais, exclusive escavação e compactação)</t>
  </si>
  <si>
    <t>Bueiro triplo tubular de concreto. BTTC Ø 0,80 m - boca (Execução, incluindo fornecimento e transporte de todos os materiais, exclusive escavação e compactação)</t>
  </si>
  <si>
    <t>Bueiro triplo tubular de concreto. BTTC Ø 1,00 m - boca (Execução, incluindo fornecimento e transporte de todos os materiais, exclusive escavação e compactação)</t>
  </si>
  <si>
    <t>Bueiro triplo tubular de concreto. BTTC Ø 1,20 m - boca (Execução, incluindo fornecimento e transporte de todos os materiais, exclusive escavação e compactação)</t>
  </si>
  <si>
    <t>Bueiro triplo tubular de concreto. BTTC Ø 1,50 m - boca (Execução, incluindo fornecimento e transporte de todos os materiais, exclusive escavação e compactação)</t>
  </si>
  <si>
    <t>Bueiro triplo tubular de concreto, classe CA-1. BTTC Ø 0,60 m - corpo (Execução, incluindo fornecimento e transporte de todos os materiais e berço, exclusive escavação e compactação)</t>
  </si>
  <si>
    <t>Bueiro triplo tubular de concreto, classe CA-1. BTTC Ø 0,80 m - corpo (Execução, incluindo fornecimento e transporte de todos os materiais e berço, exclusive escavação e compactação)</t>
  </si>
  <si>
    <t>Bueiro triplo tubular de concreto, classe CA-1. BTTC Ø 1,00 m - corpo (Execução, incluindo fornecimento e transporte de todos os materiais e berço, exclusive escavação e compactação)</t>
  </si>
  <si>
    <t>Bueiro triplo tubular de concreto, classe CA-1. BTTC Ø 1,20 m - corpo (Execução, incluindo fornecimento e transporte de todos os materiais e berço, exclusive escavação e compactação)</t>
  </si>
  <si>
    <t>Bueiro triplo tubular de concreto, classe CA-1. BTTC Ø 1,50 m - corpo (Execução, incluindo fornecimento e transporte de todos os materiais e berço, exclusive escavação e compactação)</t>
  </si>
  <si>
    <t>Bueiro triplo tubular de concreto, classe CA-3. BTTC Ø 0,80 m - corpo (Execução, incluindo fornecimento e transporte de todos os materiais e berço, exclusive escavação e compactação)</t>
  </si>
  <si>
    <t>Bueiro triplo tubular de concreto, classe CA-3. BTTC Ø 1,00 m - corpo (Execução, incluindo fornecimento e transporte de todos os materiais e berço, exclusive escavação e compactação)</t>
  </si>
  <si>
    <t>Bueiro triplo tubular de concreto, classe CA-3. BTTC Ø 1,20 m - corpo (Execução, incluindo fornecimento e transporte de todos os materiais e berço, exclusive escavação e compactação)</t>
  </si>
  <si>
    <t>Bueiro triplo tubular de concreto, classe CA-3. BTTC Ø 1,50 m - corpo (Execução, incluindo fornecimento e transporte de todos os materiais e berço, exclusive escavação e compactação)</t>
  </si>
  <si>
    <t>Colchão drenante de areia (Execução,  incluindo  espalhamento e fornecimento de todos os materiais, exceto transporte dos agregados)</t>
  </si>
  <si>
    <t>Colchão drenante de brita com geotextil não tecido (Execução,  incluindo  espalhamento e fornecimento de todos os materiais, exceto transporte dos agregados)</t>
  </si>
  <si>
    <t>Dreno de alivio de pavimento, tipo DR.DA-01 (Execução incluindo  escavação ,fornecimento de todos os materiais, exceto transporte dos agregados)</t>
  </si>
  <si>
    <t>Dreno de talvegue com pedra de mão, brita e areia, tipo DR.DT (Execução, incluindo fornecimento de todos os materiais, exceto transporte dos agregados e escavação)</t>
  </si>
  <si>
    <t>Dreno de Talvegue tipo DR-DT com pedra de mão (Execução, incluindo fornecimento de todos os materiais, exceto transporte dos agregados e escavação)</t>
  </si>
  <si>
    <t>Dreno espinha de peixe de areia, tipo DR.EP-01 (Execução incluindo  escavação ,fornecimento de todos os materiais, exceto transporte dos agregados)</t>
  </si>
  <si>
    <t>Dreno espinha de peixe de brita, tipo DR.EP-01 (Execução incluindo  escavação ,fornecimento de todos os materiais, exceto transporte dos agregados)</t>
  </si>
  <si>
    <t>Dreno profundo com areia, sem selo, com 1,50x0,40 m e tubo de polietileno de alta densidade perfurado, de 100mm envolvido em manta geotêxtil não tecida, tipo DR.DP-02 (Execução  incluindo  escavação , fornecimento de todos os materiais, exceto transporte dos agregados)</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</si>
  <si>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</si>
  <si>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</si>
  <si>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</si>
  <si>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Dreno profundo de areia com selo, com (1,50 x 0,40)m e tubo de PVC perfurado com ø 100mm, tipo DPS-02 (Execução  incluindo  escavação,  fornecimento de todos os materiais, exceto transporte dos agregados)</t>
  </si>
  <si>
    <t>Dreno profundo de corte em rocha tipo DR.DPR (Execução  incluindo  escavação,  fornecimento de todos os materiais, exceto transporte dos agregados)</t>
  </si>
  <si>
    <t>Dreno vertical de areia (Execução incluindo  escavação ,fornecimento de todos os materiais, exceto transporte dos agregados)</t>
  </si>
  <si>
    <t>Dreno vertical de brita (Execução incluindo  escavação ,fornecimento de todos os materiais, exceto transporte dos agregados)</t>
  </si>
  <si>
    <t>Enrocamento de talude, tipo OC.ET-01 (Execução, incluindo  fornecimento de todos os materiais, exclui transporte do agregado)</t>
  </si>
  <si>
    <t>Gigante de sustentação para bueiro duplo tubular de concreto - BDTC Ø 0,80 m (Execução, incluindo fornecimento e transporte de todos os materiais,exclusive escavação e compactação)</t>
  </si>
  <si>
    <t>Gigante de sustentação para bueiro simples tubular de concreto - BSTC Ø 0,60 m (Execução, incluindo fornecimento e transporte de todos os materiais,exclusive escavação e compactação)</t>
  </si>
  <si>
    <t>Gigante de sustentação para bueiro simples tubular de concreto - BSTC Ø 0,80 m (Execução, incluindo fornecimento e transporte de todos os materiais,exclusive escavação e compactação)</t>
  </si>
  <si>
    <t>Gigante de sustentação para bueiro simples tubular de concreto - BSTC Ø 1,00 m (Execução, incluindo fornecimento e transporte de todos os materiais,exclusive escavação e compactação)</t>
  </si>
  <si>
    <t>Gigante de sustentação para bueiro triplo tubular de concreto - BTTC Ø 1,00 m (Execução, incluindo fornecimento e transporte de todos os materiais,exclusive escavação e compactação)</t>
  </si>
  <si>
    <t>Guarda-corpo, tipo OC.NJ-S1 (Execução incluindo  fornecimento e transporte de todos os materiais)</t>
  </si>
  <si>
    <t>Manta geotêxtil não tecida, A/150, OP/15 ou similar, resistência à tração de 10 KN/m2 (Execução, incluindo fornecimento, transporte e colocação)</t>
  </si>
  <si>
    <t>Manta geotêxtil não tecida, A/180, OP/20 ou similar, resistência à tração de 12 KN/m2 (Incluindo fornecimento, transporte e colocação)</t>
  </si>
  <si>
    <t>Manta geotêxtil não tecida, A/300, OP/30 ou similar, resistência à tração de 21 KN/m2 (Execução, incluindo fornecimento, transporte e colocação)</t>
  </si>
  <si>
    <t>Manta geotêxtil não tecida, A/500, OP/60 ou similar, resistência à tração de 39 KN/m2 (Execução, incluindo fornecimento, transporte e colocação)</t>
  </si>
  <si>
    <t>Manta geotêxtil não tecida, OP/40 ou similar, resistência à tração de 27 KN/m2 (Execução, incluindo fornecimento, transporte e colocação)</t>
  </si>
  <si>
    <t>Manta geotextil tecida, 2004 ou similar, resistência a tração de 22 KN/m2 (Eexecução, incluindo fornecimento, transporte e colocação)</t>
  </si>
  <si>
    <t>Manta geotextil tecida, 2008 ou similar, resistência à tração de 35 KN/m2. (Execução, incluindo fornecimento, transporte e colocação)</t>
  </si>
  <si>
    <t>Manta geotextil tecida, 2010a ou similar, resistência a tração de 42 KN/m2. (Execução, incluindo fornecimento, transporte e colocação)</t>
  </si>
  <si>
    <t>Meio-fio de concreto, tipo DR.MF-01 (Execução, incluindo escavação, fornecimento e transporte de todos os materiais)</t>
  </si>
  <si>
    <t>Mureta de proteção,  tipo DR.MP-01 (Execução,  fornecimento e transporte de todos os materiais)</t>
  </si>
  <si>
    <t>Passagem de gado, tipo OC.PG-01 - boca (Execução, incluindo guardad-corpo, fornecimento e transporte de todos os materiais, exclusive escavação, compactação e fundação para a passagem de gado)</t>
  </si>
  <si>
    <t>Passagem de gado, tipo OC.PG-01 - corpo (Execução, incluindo guardad-corpo, fornecimento e transporte de todos os materiais, exclusive escavação, compactação e fundação para a passagem de gado)</t>
  </si>
  <si>
    <t>Passagem de gado, tipo OC.PG-03 -  boca (Execução, incluindo guardad-corpo, fornecimento e transporte de todos os materiais, exclusive escavação, compactação e fundação para a passagem de gado)</t>
  </si>
  <si>
    <t>Passagem de gado, tipo OC.PG-03 - corpo (Execução, incluindo guardad-corpo, fornecimento e transporte de todos os materiais, exclusive escavação, compactação e fundação para a passagem de gado)</t>
  </si>
  <si>
    <t>Passagem sobre sarjeta, tipo OC.PS-01A com lajes de largura = 1,00m (Execução incluindo escavação, fornecimento e transporte de todos os materiais)</t>
  </si>
  <si>
    <t>Passagem sobre sarjeta, tipo OC.PS-02A com lajes de largura = 2,00m (Execução incluindo escavação, fornecimento e transporte de todos os materiais)</t>
  </si>
  <si>
    <t>Remoção de bueiro duplo tubular de concreto. BDTC Ø 0,60 m - boca</t>
  </si>
  <si>
    <t>Remoção de bueiro duplo tubular de concreto. BDTC Ø 0,60 m - corpo</t>
  </si>
  <si>
    <t>Remoção de bueiro duplo tubular de concreto. BDTC Ø 0,80 m - boca</t>
  </si>
  <si>
    <t>Remoção de bueiro duplo tubular de concreto. BDTC Ø 0,80 m - corpo</t>
  </si>
  <si>
    <t>Remoção de bueiro duplo tubular de concreto. BDTC Ø 1.00 m - boca</t>
  </si>
  <si>
    <t>Remoção de bueiro duplo tubular de concreto. BDTC Ø 1,00 m - corpo</t>
  </si>
  <si>
    <t>Remoção de bueiro duplo tubular de concreto. BDTC Ø 1,20 m - boca</t>
  </si>
  <si>
    <t>Remoção de bueiro duplo tubular de concreto. BDTC Ø 1,20 m - corpo</t>
  </si>
  <si>
    <t>Remoção de bueiro duplo tubular de concreto. BDTC Ø 1,50 m - boca</t>
  </si>
  <si>
    <t>Remoção de bueiro duplo tubular de concreto. BDTC Ø 1,50 m - corpo</t>
  </si>
  <si>
    <t>Remoção de bueiro simples tubular de concreto. BSTC Ø 0,40 m - boca</t>
  </si>
  <si>
    <t>Remoção de bueiro simples tubular de concreto. BSTC Ø 0,40 m - corpo</t>
  </si>
  <si>
    <t>Remoção de bueiro simples tubular de concreto. BSTC Ø 0,60 m - boca</t>
  </si>
  <si>
    <t>Remoção de bueiro simples tubular de concreto. BSTC Ø 0,60 m - corpo</t>
  </si>
  <si>
    <t>Remoção de bueiro simples tubular de concreto. BSTC Ø 0,80 m - boca</t>
  </si>
  <si>
    <t>Remoção de bueiro simples tubular de concreto. BSTC Ø 0,80 m - corpo</t>
  </si>
  <si>
    <t>Remoção de bueiro simples tubular de concreto. BSTC Ø 1,00 m - boca</t>
  </si>
  <si>
    <t>Remoção de bueiro simples tubular de concreto. BSTC Ø 1,00 m - corpo</t>
  </si>
  <si>
    <t>Remoção de bueiro simples tubular de concreto. BSTC Ø 1,20 m - boca</t>
  </si>
  <si>
    <t>Remoção de bueiro simples tubular de concreto. BSTC Ø 1,20 m - corpo</t>
  </si>
  <si>
    <t>Remoção de bueiro simples tubular de concreto. BSTC Ø 1,50 m - boca</t>
  </si>
  <si>
    <t>Remoção de bueiro simples tubular de concreto. BSTC Ø 1,50 m - corpo</t>
  </si>
  <si>
    <t>Remoção de bueiro triplo tubular de concreto. BTTC Ø 0,60 m - boca</t>
  </si>
  <si>
    <t>Remoção de bueiro triplo tubular de concreto. BTTC Ø 0,60 m - corpo</t>
  </si>
  <si>
    <t>Remoção de bueiro triplo tubular de concreto. BTTC Ø 0,80 m - boca</t>
  </si>
  <si>
    <t>Remoção de bueiro triplo tubular de concreto. BTTC Ø 0,80 m - corpo</t>
  </si>
  <si>
    <t>Remoção de bueiro triplo tubular de concreto. BTTC Ø 1,00 m - boca</t>
  </si>
  <si>
    <t>Remoção de bueiro triplo tubular de concreto. BTTC Ø 1,00 m - corpo</t>
  </si>
  <si>
    <t>Remoção de bueiro triplo tubular de concreto. BTTC Ø 1.20 m - boca</t>
  </si>
  <si>
    <t>Remoção de bueiro triplo tubular de concreto. BTTC Ø 1,20 m - corpo</t>
  </si>
  <si>
    <t>Remoção de bueiro triplo tubular de concreto. BTTC Ø 1,50 m - boca</t>
  </si>
  <si>
    <t>Remoção de bueiro triplo tubular de concreto. BTTC Ø 1,50 m - corpo</t>
  </si>
  <si>
    <t>Sarjeta de concreto em aterro, tipo DR.SCA-x/y. Largura = 100 cm tipo 70/10 (Execução, incluindo escavação, fornecimento e transporte de todos os materiais)</t>
  </si>
  <si>
    <t>Sarjeta de concreto em aterro, tipo DR.SCA-x/y. Largura = 100 cm tipo 70/15 (Execução, incluindo escavação, fornecimento e transporte de todos os materiais)</t>
  </si>
  <si>
    <t>Sarjeta de concreto em aterro, tipo DR.SCA-x/y. Largura = 100 cm tipo 70/20 (Execução, incluindo escavação, fornecimento e transporte de todos os materiais)</t>
  </si>
  <si>
    <t>Sarjeta de concreto em aterro, tipo DR.SCA-x/y. Largura = 100 cm tipo 70/25 (Execução, incluindo escavação, fornecimento e transporte de todos os materiais)</t>
  </si>
  <si>
    <t>Sarjeta de concreto em aterro, tipo DR.SCA-x/y. Largura = 100 cm tipo 70/30 (Execução, incluindo escavação, fornecimento e transporte de todos os materiais)</t>
  </si>
  <si>
    <t>Sarjeta de concreto em aterro, tipo DR.SCA-x/y. Largura = 60 cm tipo 30/10 (Execução, incluindo escavação,fornecimento, transporte e plantio da grama)</t>
  </si>
  <si>
    <t>Sarjeta de concreto em aterro, tipo DR.SCA-x/y. Largura = 60 cm tipo 30/15 (Execução, incluindo escavação,fornecimento, transporte e plantio da grama)</t>
  </si>
  <si>
    <t>Sarjeta de concreto em aterro, tipo DR.SCA-x/y. Largura = 60 cm tipo 30/20 (Execução, incluindo escavação, fornecimento e transporte de todos os materiais)</t>
  </si>
  <si>
    <t>Sarjeta de concreto em aterro, tipo DR.SCA-x/y. Largura = 70 cm tipo 40/10 (Execução, incluindo escavação, fornecimento e transporte de todos os materiais)</t>
  </si>
  <si>
    <t>Sarjeta de concreto em aterro, tipo DR.SCA-x/y. Largura = 70 cm tipo 40/15 (Execução, incluindo escavação, fornecimento e transporte de todos os materiais)</t>
  </si>
  <si>
    <t>Sarjeta de concreto em aterro, tipo DR.SCA-x/y. Largura = 70 cm tipo 40/20 (Execução, incluindo escavação, fornecimento e transporte de todos os materiais)</t>
  </si>
  <si>
    <t>Sarjeta de concreto em aterro, tipo DR.SCA-x/y. Largura = 70 cm tipo 40/25 (Execução, incluindo escavação, fornecimento e transporte de todos os materiais)</t>
  </si>
  <si>
    <t>Sarjeta de concreto em aterro, tipo DR.SCA-x/y. Largura = 80 cm tipo 50/10 (Execução, incluindo escavação, fornecimento e transporte de todos os materiais)</t>
  </si>
  <si>
    <t>Sarjeta de concreto em aterro, tipo DR.SCA-x/y. Largura = 80 cm tipo 50/15 (Execução, incluindo escavação, fornecimento e transporte de todos os materiais)</t>
  </si>
  <si>
    <t>Sarjeta de concreto em aterro, tipo DR.SCA-x/y. Largura = 80 cm tipo 50/20 (Execução, incluindo escavação, fornecimento e transporte de todos os materiais)</t>
  </si>
  <si>
    <t>Sarjeta de concreto em aterro, tipo DR.SCA-x/y. Largura = 80 cm tipo 50/25 (Execução, incluindo escavação, fornecimento e transporte de todos os materiais)</t>
  </si>
  <si>
    <t>Sarjeta de concreto em aterro, tipo DR.SCA-x/y. Largura = 80 cm tipo 50/30 (Execução, incluindo escavação, fornecimento e transporte de todos os materiais)</t>
  </si>
  <si>
    <t>Sarjeta de concreto em aterro, tipo DR.SCA-x/y. Largura = 90 cm tipo 60/10 (Execução, incluindo escavação, fornecimento e transporte de todos os materiais)</t>
  </si>
  <si>
    <t>Sarjeta de concreto em aterro, tipo DR.SCA-x/y. Largura = 90 cm tipo 60/15 (Execução, incluindo escavação, fornecimento e transporte de todos os materiais)</t>
  </si>
  <si>
    <t>Sarjeta de concreto em aterro, tipo DR.SCA-x/y. Largura = 90 cm tipo 60/20 (Execução, incluindo escavação, fornecimento e transporte de todos os materiais)</t>
  </si>
  <si>
    <t>Sarjeta de concreto em aterro, tipo DR.SCA-x/y. Largura = 90 cm tipo 60/25 (Execução, incluindo escavação, fornecimento e transporte de todos os materiais)</t>
  </si>
  <si>
    <t>Sarjeta de concreto em aterro, tipo DR.SCA-x/y. Largura = 90 cm tipo 60/30 (Execução, incluindo escavação, fornecimento e transporte de todos os materiais)</t>
  </si>
  <si>
    <t>Sarjeta de concreto em corte tipo DR.SCC-x/y. Largura = 100 cm tipo 90/10 (Execução, incluindo escavação, fornecimento e transporte de todos os materiais)</t>
  </si>
  <si>
    <t>Sarjeta de concreto em corte tipo DR.SCC-x/y. Largura = 100 cm tipo 90/15 (Execução, incluindo escavação, fornecimento e transporte de todos os materiais)</t>
  </si>
  <si>
    <t>Sarjeta de concreto em corte tipo DR.SCC-x/y. Largura = 100 cm tipo 90/20 (Execução, incluindo escavação, fornecimento e transporte de todos os materiais)</t>
  </si>
  <si>
    <t>Sarjeta de concreto em corte tipo DR.SCC-x/y. Largura = 100 cm tipo 90/25 (Execução, incluindo escavação, fornecimento e transporte de todos os materiais)</t>
  </si>
  <si>
    <t>Sarjeta de concreto em corte tipo DR.SCC-x/y. Largura = 100 cm tipo 90/30 (Execução, incluindo escavação, fornecimento e transporte de todos os materiais)</t>
  </si>
  <si>
    <t>Sarjeta de concreto em corte tipo DR.SCC-x/y. Largura = 50 cm tipo 40/10 (Execução, incluindo escavação, fornecimento e transporte de todos os materiais)</t>
  </si>
  <si>
    <t>Sarjeta de concreto em corte tipo DR.SCC-x/y. Largura = 50 cm tipo 40/15 (Execução, incluindo escavação, fornecimento e transporte de todos os materiais)</t>
  </si>
  <si>
    <t>Sarjeta de concreto em corte tipo DR.SCC-x/y. Largura = 60 cm tipo 50/10 (Execução, incluindo escavação, fornecimento e transporte de todos os materiais)</t>
  </si>
  <si>
    <t>Sarjeta de concreto em corte tipo DR.SCC-x/y. Largura = 60 cm tipo 50/15 (Execução, incluindo escavação, fornecimento e transporte de todos os materiais)</t>
  </si>
  <si>
    <t>Sarjeta de concreto em corte tipo DR.SCC-x/y. Largura = 60 cm tipo 50/20 (Execução, incluindo escavação, fornecimento e transporte de todos os materiais)</t>
  </si>
  <si>
    <t>Sarjeta de concreto em corte tipo DR.SCC-x/y. Largura = 70 cm tipo 60/10 (Execução, incluindo escavação, fornecimento e transporte de todos os materiais)</t>
  </si>
  <si>
    <t>Sarjeta de concreto em corte tipo DR.SCC-x/y. Largura = 70 cm tipo 60/15 (Execução, incluindo escavação, fornecimento e transporte de todos os materiais)</t>
  </si>
  <si>
    <t>Sarjeta de concreto em corte tipo DR.SCC-x/y. Largura = 70 cm tipo 60/20 (Execução, incluindo escavação, fornecimento e transporte de todos os materiais)</t>
  </si>
  <si>
    <t>Sarjeta de concreto em corte tipo DR.SCC-x/y. Largura = 70 cm tipo 60/25 (Execução, incluindo escavação, fornecimento e transporte de todos os materiais)</t>
  </si>
  <si>
    <t>Sarjeta de concreto em corte tipo DR.SCC-x/y. Largura = 80 cm tipo 70/10 (Execução, incluindo escavação, fornecimento e transporte de todos os materiais)</t>
  </si>
  <si>
    <t>Sarjeta de concreto em corte tipo DR.SCC-x/y. Largura = 80 cm tipo 70/15 (Execução, incluindo escavação, fornecimento e transporte de todos os materiais)</t>
  </si>
  <si>
    <t>Sarjeta de concreto em corte tipo DR.SCC-x/y. Largura = 80 cm tipo 70/20 (Execução, incluindo escavação, fornecimento e transporte de todos os materiais)</t>
  </si>
  <si>
    <t>Sarjeta de concreto em corte tipo DR.SCC-x/y. Largura = 80 cm tipo 70/25 (Execução, incluindo escavação, fornecimento e transporte de todos os materiais)</t>
  </si>
  <si>
    <t>Sarjeta de concreto em corte tipo DR.SCC-x/y. Largura = 80 cm tipo 70/30 (Execução, incluindo escavação, fornecimento e transporte de todos os materiais)</t>
  </si>
  <si>
    <t>Sarjeta de concreto em corte tipo DR.SCC-x/y. Largura = 90 cm tipo 80/10 (Execução, incluindo escavação, fornecimento e transporte de todos os materiais)</t>
  </si>
  <si>
    <t>Sarjeta de concreto em corte tipo DR.SCC-x/y. Largura = 90 cm tipo 80/15 (Execução, incluindo escavação, fornecimento e transporte de todos os materiais)</t>
  </si>
  <si>
    <t>Sarjeta de concreto em corte tipo DR.SCC-x/y. Largura = 90 cm tipo 80/20 (Execução, incluindo escavação, fornecimento e transporte de todos os materiais)</t>
  </si>
  <si>
    <t>Sarjeta de concreto em corte tipo DR.SCC-x/y. Largura = 90 cm tipo 80/25 (Execução, incluindo escavação, fornecimento e transporte de todos os materiais)</t>
  </si>
  <si>
    <t>Sarjeta de concreto em corte tipo DR.SCC-x/y. Largura = 90 cm tipo 80/30 (Execução, incluindo escavação, fornecimento e transporte de todos os materiais)</t>
  </si>
  <si>
    <t>Sarjeta de grama em corte tipo SGC-x/y. Largura = 100 cm tipo 100/10 (Execução, incluindo escavação,fornecimento, transporte e plantio da grama)</t>
  </si>
  <si>
    <t>Sarjeta de grama em corte tipo SGC-x/y. Largura = 100 cm tipo 100/15 (Execução, incluindo escavação,fornecimento, transporte e plantio da grama)</t>
  </si>
  <si>
    <t>Sarjeta de grama em corte tipo SGC-x/y. Largura = 100 cm tipo 100/20 (Execução, incluindo escavação,fornecimento, transporte e plantio da grama)</t>
  </si>
  <si>
    <t>Sarjeta de grama em corte tipo SGC-x/y. Largura = 100 cm tipo 100/25 (Execução, incluindo escavação,fornecimento, transporte e plantio da grama)</t>
  </si>
  <si>
    <t>Sarjeta de grama em corte tipo SGC-x/y. Largura = 50 cm tipo 50/10 (Execução, incluindo escavação,fornecimento, transporte e plantio da grama)</t>
  </si>
  <si>
    <t>Sarjeta de grama em corte tipo SGC-x/y. Largura = 50 cm tipo 50/15 (Execução, incluindo escavação,fornecimento, transporte e plantio da grama)</t>
  </si>
  <si>
    <t>Sarjeta de grama em corte tipo SGC-x/y. Largura = 60 cm tipo 60/10 (Execução, incluindo escavação,fornecimento, transporte e plantio da grama)</t>
  </si>
  <si>
    <t>Sarjeta de grama em corte tipo SGC-x/y. Largura = 60 cm tipo 60/15 (Execução, incluindo escavação,fornecimento, transporte e plantio da grama)</t>
  </si>
  <si>
    <t>Sarjeta de grama em corte tipo SGC-x/y. Largura = 60 cm tipo 60/20 (Execução, incluindo escavação,fornecimento, transporte e plantio da grama)</t>
  </si>
  <si>
    <t>Sarjeta de grama em corte tipo SGC-x/y. Largura = 70 cm tipo 70/10 (Execução, incluindo escavação,fornecimento, transporte e plantio da grama)</t>
  </si>
  <si>
    <t>Sarjeta de grama em corte tipo SGC-x/y. Largura = 70 cm tipo 70/15 (Execução, incluindo escavação,fornecimento, transporte e plantio da grama)</t>
  </si>
  <si>
    <t>Sarjeta de grama em corte tipo SGC-x/y. Largura = 70 cm tipo 70/20 (Execução, incluindo escavação,fornecimento, transporte e plantio da grama)</t>
  </si>
  <si>
    <t>Sarjeta de grama em corte tipo SGC-x/y. Largura = 80 cm tipo 80/10 (Execução, incluindo escavação,fornecimento, transporte e plantio da grama)</t>
  </si>
  <si>
    <t>Sarjeta de grama em corte tipo SGC-x/y. Largura = 80 cm tipo 80/15 (Execução, incluindo escavação,fornecimento, transporte e plantio da grama)</t>
  </si>
  <si>
    <t>Sarjeta de grama em corte tipo SGC-x/y. Largura = 80 cm tipo 80/20 (Execução, incluindo escavação,fornecimento, transporte e plantio da grama)</t>
  </si>
  <si>
    <t>Sarjeta de grama em corte tipo SGC-x/y. Largura = 80 cm tipo 80/25 (Execução, incluindo escavação,fornecimento, transporte e plantio da grama)</t>
  </si>
  <si>
    <t>Sarjeta de grama em corte tipo SGC-x/y. Largura = 90 cm tipo 90/10 (Execução, incluindo escavação,fornecimento, transporte e plantio da grama)</t>
  </si>
  <si>
    <t>Sarjeta de grama em corte tipo SGC-x/y. Largura = 90 cm tipo 90/15 (Execução, incluindo escavação,fornecimento, transporte e plantio da grama)</t>
  </si>
  <si>
    <t>Sarjeta de grama em corte tipo SGC-x/y. Largura = 90 cm tipo 90/20 (Execução, incluindo escavação,fornecimento, transporte e plantio da grama)</t>
  </si>
  <si>
    <t>Sarjeta de grama em corte tipo SGC-x/y. Largura = 90 cm tipo 90/25 (Execução, incluindo escavação,fornecimento, transporte e plantio da grama)</t>
  </si>
  <si>
    <t>Sarjeta de terra em corte tipo DR.SCT- x/y. Largura = 100 cm tipo 100/10 (Execução, incluindo escavação)</t>
  </si>
  <si>
    <t>Sarjeta de terra em corte tipo DR.SCT- x/y. Largura = 100 cm tipo 100/15 (Execução, incluindo escavação)</t>
  </si>
  <si>
    <t>Sarjeta de terra em corte tipo DR.SCT- x/y. Largura = 100 cm tipo 100/20 (Execução, incluindo escavação)</t>
  </si>
  <si>
    <t>Sarjeta de terra em corte tipo DR.SCT- x/y. Largura = 100 cm tipo 100/25 (Execução, incluindo escavação)</t>
  </si>
  <si>
    <t>Sarjeta de terra em corte tipo DR.SCT- x/y. Largura = 50 cm tipo 50/10 (Execução, incluindo escavação)</t>
  </si>
  <si>
    <t>Sarjeta de terra em corte tipo DR.SCT- x/y. Largura = 50 cm tipo 50/15 (Execução, incluindo escavação)</t>
  </si>
  <si>
    <t>Sarjeta de terra em corte tipo DR.SCT- x/y. Largura = 60 cm tipo 60/10 (Execução, incluindo escavação)</t>
  </si>
  <si>
    <t>Sarjeta de terra em corte tipo DR.SCT- x/y. Largura = 60 cm tipo 60/15 (Execução, incluindo escavação)</t>
  </si>
  <si>
    <t>Sarjeta de terra em corte tipo DR.SCT- x/y. Largura = 60 cm tipo 60/20 (Execução, incluindo escavação)</t>
  </si>
  <si>
    <t>Sarjeta de terra em corte tipo DR.SCT- x/y. Largura = 70 cm tipo 70/10 (Execução, incluindo escavação)</t>
  </si>
  <si>
    <t>Sarjeta de terra em corte tipo DR.SCT- x/y. Largura = 70 cm tipo 70/15 (Execução, incluindo escavação)</t>
  </si>
  <si>
    <t>Sarjeta de terra em corte tipo DR.SCT- x/y. Largura = 70 cm tipo 70/20 (Execução, incluindo escavação)</t>
  </si>
  <si>
    <t>Sarjeta de terra em corte tipo DR.SCT- x/y. Largura = 80 cm tipo 80/10 (Execução, incluindo escavação)</t>
  </si>
  <si>
    <t>Sarjeta de terra em corte tipo DR.SCT- x/y. Largura = 80 cm tipo 80/15 (Execução, incluindo escavação)</t>
  </si>
  <si>
    <t>Sarjeta de terra em corte tipo DR.SCT- x/y. Largura = 80 cm tipo 80/20 (Execução, incluindo escavação)</t>
  </si>
  <si>
    <t>Sarjeta de terra em corte tipo DR.SCT- x/y. Largura = 80 cm tipo 80/25 (Execução, incluindo escavação)</t>
  </si>
  <si>
    <t>Sarjeta de terra em corte tipo DR.SCT- x/y. Largura = 90 cm tipo 90/10 (Execução, incluindo escavação)</t>
  </si>
  <si>
    <t>Sarjeta de terra em corte tipo DR.SCT- x/y. Largura = 90 cm tipo 90/15 (Execução, incluindo escavação)</t>
  </si>
  <si>
    <t>Sarjeta de terra em corte tipo DR.SCT- x/y. Largura = 90 cm tipo 90/20 (Execução, incluindo escavação)</t>
  </si>
  <si>
    <t>Sarjeta de terra em corte tipo DR.SCT- x/y. Largura = 90 cm tipo 90/25 (Execução, incluindo escavação)</t>
  </si>
  <si>
    <t>Terminal de dreno de alivio, tipo DR.DA-01 (Execução,  incluindo  escavação,  fornecimento e transporte de todos os materiais)</t>
  </si>
  <si>
    <t>Terminal de dreno profundo de corte em rocha para DR.DPR (Execução, incluindo  escavação, fornecimento e transporte  de todos os materiais)</t>
  </si>
  <si>
    <t>Terminal de dreno profundo, tipo DR.TDP (Execução,  incluindo  escavação, fornecimento e transporte de todos os materiais)</t>
  </si>
  <si>
    <t>Valeta de proteção de aterro tipo DR.VPA (Execução, incluindo escavação)</t>
  </si>
  <si>
    <t>Valeta de proteção de corte, tipo DR.VP-01., tipo 105/100 (Execução, incluindo escavação)</t>
  </si>
  <si>
    <t>Valeta de proteção de corte, tipo DR.VP-01., tipo 105/80 (Execução, incluindo escavação)</t>
  </si>
  <si>
    <t>Valeta de proteção de corte, tipo DR.VP-01., tipo 105/90 (Execução, incluindo escavação)</t>
  </si>
  <si>
    <t>Valeta de proteção de corte, tipo DR.VP-01., tipo 115/100 (Execução, incluindo escavação)</t>
  </si>
  <si>
    <t>Valeta de proteção de corte, tipo DR.VP-01., tipo 115/80 (Execução, incluindo escavação)</t>
  </si>
  <si>
    <t>Valeta de proteção de corte, tipo DR.VP-01., tipo 115/90 (Execução, incluindo escavação)</t>
  </si>
  <si>
    <t>Valeta de proteção de corte, tipo DR.VP-01., tipo 125/100 (Execução, incluindo escavação)</t>
  </si>
  <si>
    <t>Valeta de proteção de corte, tipo DR.VP-01., tipo 125/90 (Execução, incluindo escavação)</t>
  </si>
  <si>
    <t>Valeta de proteção de corte, tipo DR.VP-01., tipo 75/50 (Execução, incluindo escavação)</t>
  </si>
  <si>
    <t>Valeta de proteção de corte, tipo DR.VP-01., tipo 75/60 (Execução, incluindo escavação)</t>
  </si>
  <si>
    <t>Valeta de proteção de corte, tipo DR.VP-01., tipo 75/70 (Execução, incluindo escavação)</t>
  </si>
  <si>
    <t>Valeta de proteção de corte, tipo DR.VP-01., tipo 85/60 (Execução, incluindo escavação)</t>
  </si>
  <si>
    <t>Valeta de proteção de corte, tipo DR.VP-01., tipo 85/70 (Execução, incluindo escavação)</t>
  </si>
  <si>
    <t>Valeta de proteção de corte, tipo DR.VP-01., tipo 85/80 (Execução, incluindo escavação)</t>
  </si>
  <si>
    <t>Valeta de proteção de corte, tipo DR.VP-01., tipo 95/70 (Execução, incluindo escavação)</t>
  </si>
  <si>
    <t>Valeta de proteção de corte, tipo DR.VP-01., tipo 95/80 (Execução, incluindo escavação)</t>
  </si>
  <si>
    <t>Valeta de proteção de corte, tipo DR.VP-01., tipo 95/90 (Execução, incluindo escavação)</t>
  </si>
  <si>
    <t>Valeta de proteção de corte, tipo DR.VP-02., tipo 105/100 (Execução, incluindo escavação, fornecimento, transporte e plantio da grama)</t>
  </si>
  <si>
    <t>Valeta de proteção de corte, tipo DR.VP-02., tipo 105/80 (Execução, incluindo escavação, fornecimento, transporte e plantio da grama)</t>
  </si>
  <si>
    <t>Valeta de proteção de corte, tipo DR.VP-02., tipo 105/90 (Execução, incluindo escavação, fornecimento, transporte e plantio da grama)</t>
  </si>
  <si>
    <t>Valeta de proteção de corte, tipo DR.VP-02., tipo 115/100 (Execução, incluindo escavação,fornecimento, transporte e plantio da grama)</t>
  </si>
  <si>
    <t>Valeta de proteção de corte, tipo DR.VP-02., tipo 115/80 (Execução, incluindo escavação, fornecimento, transporte e plantio da grama)</t>
  </si>
  <si>
    <t>Valeta de proteção de corte, tipo DR.VP-02., tipo 115/90 (Execução, incluindo escavação, fornecimento, transporte e plantio da grama)</t>
  </si>
  <si>
    <t>Valeta de proteção de corte, tipo DR.VP-02., tipo 125/100 (Execução, incluindo escavação,fornecimento, transporte e plantio da grama)</t>
  </si>
  <si>
    <t>Valeta de proteção de corte, tipo DR.VP-02., tipo 125/90 (Execução, incluindo escavação,fornecimento, transporte e plantio da grama)</t>
  </si>
  <si>
    <t>Valeta de proteção de corte, tipo DR.VP-02., tipo 75/50 (Execução, incluindo escavação, fornecimento, transporte e plantio da grama)</t>
  </si>
  <si>
    <t>Valeta de proteção de corte, tipo DR.VP-02., tipo 75/60 (Execução, incluindo escavação, fornecimento, transporte e plantio da grama)</t>
  </si>
  <si>
    <t>Valeta de proteção de corte, tipo DR.VP-02., tipo 75/70 (Execução, incluindo escavação, fornecimento, transporte e plantio da grama)</t>
  </si>
  <si>
    <t>Valeta de proteção de corte, tipo DR.VP-02., tipo 85/60 (Execução, incluindo escavação, fornecimento, transporte e plantio da grama)</t>
  </si>
  <si>
    <t>Valeta de proteção de corte, tipo DR.VP-02., tipo 85/70 (Execução, incluindo escavação, fornecimento, transporte e plantio da grama)</t>
  </si>
  <si>
    <t>Valeta de proteção de corte, tipo DR.VP-02., tipo 85/80 (Execução, incluindo escavação, fornecimento, transporte e plantio da grama)</t>
  </si>
  <si>
    <t>Valeta de proteção de corte, tipo DR.VP-02., tipo 95/70 (Execução, incluindo escavação, fornecimento, transporte e plantio da grama)</t>
  </si>
  <si>
    <t>Valeta de proteção de corte, tipo DR.VP-02., tipo 95/80 (Execução, incluindo escavação, fornecimento, transporte e plantio da grama)</t>
  </si>
  <si>
    <t>Valeta de proteção de corte, tipo DR.VP-02., tipo 95/90 (Execução, incluindo escavação, fornecimento, transporte e plantio da grama)</t>
  </si>
  <si>
    <t>Valeta de proteção de corte, tipo DR.VP-03., tipo 105/100 (Execução, incluindo escavação,fornecimento e transporte de todos os materiais)</t>
  </si>
  <si>
    <t>Valeta de proteção de corte, tipo DR.VP-03., tipo 105/80 (Execução, incluindo escavação,fornecimento e transporte de todos os materiais)</t>
  </si>
  <si>
    <t>Valeta de proteção de corte, tipo DR.VP-03., tipo 105/90 (Execução, incluindo escavação,fornecimento e transporte de todos os materiais)</t>
  </si>
  <si>
    <t>Valeta de proteção de corte, tipo DR.VP-03., tipo 115/100 (Execução, incluindo escavação,fornecimento e transporte de todos os materiais)</t>
  </si>
  <si>
    <t>Valeta de proteção de corte, tipo DR.VP-03., tipo 115/80 (Execução, incluindo escavação,fornecimento e transporte de todos os materiais)</t>
  </si>
  <si>
    <t>Valeta de proteção de corte, tipo DR.VP-03., tipo 115/90 (Execução, incluindo escavação,fornecimento e transporte de todos os materiais)</t>
  </si>
  <si>
    <t>Valeta de proteção de corte, tipo DR.VP-03., tipo 125/100 (Execução, incluindo escavação,fornecimento e transporte de todos os materiais)</t>
  </si>
  <si>
    <t>Valeta de proteção de corte, tipo DR.VP-03., tipo 125/90 (Execução, incluindo escavação,fornecimento e transporte de todos os materiais)</t>
  </si>
  <si>
    <t>Valeta de proteção de corte, tipo DR.VP-03., tipo 75/50 (Execução, incluindo escavação,fornecimento e transporte de todos os materiais)</t>
  </si>
  <si>
    <t>Valeta de proteção de corte, tipo DR.VP-03., tipo 75/60 (Execução, incluindo escavação,fornecimento e transporte de todos os materiais)</t>
  </si>
  <si>
    <t>Valeta de proteção de corte, tipo DR.VP-03., tipo 75/70 (Execução, incluindo escavação,fornecimento e transporte de todos os materiais)</t>
  </si>
  <si>
    <t>Valeta de proteção de corte, tipo DR.VP-03., tipo 85/60 (Execução, incluindo escavação,fornecimento e transporte de todos os materiais)</t>
  </si>
  <si>
    <t>Valeta de proteção de corte, tipo DR.VP-03., tipo 85/70 (Execução, incluindo escavação,fornecimento e transporte de todos os materiais)</t>
  </si>
  <si>
    <t>Valeta de proteção de corte, tipo DR.VP-03., tipo 85/80 (Execução, incluindo escavação,fornecimento e transporte de todos os materiais)</t>
  </si>
  <si>
    <t>Valeta de proteção de corte, tipo DR.VP-03., tipo 95/70 (Execução, incluindo escavação,fornecimento e transporte de todos os materiais)</t>
  </si>
  <si>
    <t>Valeta de proteção de corte, tipo DR.VP-03., tipo 95/80 (Execução, incluindo escavação,fornecimento e transporte de todos os materiais)</t>
  </si>
  <si>
    <t>Valeta de proteção de corte, tipo DR.VP-03., tipo 95/90 (Execução, incluindo escavação,fornecimento e transporte de todos os materiais)</t>
  </si>
  <si>
    <t>Pavimentação</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</si>
  <si>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</si>
  <si>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</si>
  <si>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</si>
  <si>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</si>
  <si>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</si>
  <si>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</si>
  <si>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</si>
  <si>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</si>
  <si>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</si>
  <si>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</si>
  <si>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</si>
  <si>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Base de solo com mistura em usina, compactada na energia do proctor intermediario (Execução, incluindo escavação, carga, descarga,  espalhamento e compactação da mistura; exclui aquisição e transporte do material e da mistura)</t>
  </si>
  <si>
    <t>Base de solo com mistura em usina, compactada na energia do proctor intermodificado (Execução, incluindo escavação, carga, descarga,  espalhamento e compactação da mistura; exclui aquisição e transporte do material e da mistura)</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</si>
  <si>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</si>
  <si>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Base de solo sem mistura, compactada na energia do proctor intermediário (Execução, incluindo escavação, carga, descarga, espalhamento, umidecimento e compactação do material; exclui aquisição e transporte do material)</t>
  </si>
  <si>
    <t>Base de solo sem mistura, compactada na energia do proctor intermodificado (Execução, incluindo escavação, carga, descarga, espalhamento, umidecimento e compactação do material; exclui aquisição e transporte do material)</t>
  </si>
  <si>
    <t>Base de solo sem mistura, compactada na energia do proctor modificado (Execução, incluindo escavação, carga, descarga, espalhamento, umidecimento e compactação do material; exclui aquisição e transporte do material)</t>
  </si>
  <si>
    <t>Concreto betuminoso usinado a quente - CBUQ (Execução, incluindo usinagem, aplicação, espalhamento e compactação, fornecimento dos agregados e material betuminoso, exclui transporte dos agregados e do material betuminoso até usina e da massa pronta até a  pista)</t>
  </si>
  <si>
    <t>t</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</si>
  <si>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</si>
  <si>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</si>
  <si>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Escavação e carga de material de jazida (inclusive expurgo e capeamento)</t>
  </si>
  <si>
    <t>Fresagem contínua de pavimento asfáltico (3cm)</t>
  </si>
  <si>
    <t>Fresagem descontínua de pavimento asfáltico (3cm)</t>
  </si>
  <si>
    <t>Imprimação (Execução e fornecimento do material betuminoso, exclusive transporte do material betuminoso)</t>
  </si>
  <si>
    <t>Imprimação sem fornecimento do material betuminoso (Execução, incluindo transporte do material betuminoso dentro do canteiro de obras)</t>
  </si>
  <si>
    <t>Lama asfaltica com espessura de 12,0 mm com fornecimento do material betuminoso (Execução, incluindo fornecimento e  transporte dentro do canteiro de obras  dos agregados e do material betuminoso)</t>
  </si>
  <si>
    <t>Lama asfaltica com espessura de 12,0 mm sem fornecimento do material betuminoso (Execução, incluindo fornecimento dos agregados e o transporte dentro do canteiro de obras do material betuminoso e dos agregados)</t>
  </si>
  <si>
    <t>Lama asfáltica com espessura de 6,0 mm com fornecimento do material betuminoso (Execução, incluindo fornecimento  e o transporte dentro do canteiro de obras dos agregados e do material betuminoso)</t>
  </si>
  <si>
    <t>Lama asfaltica com espessura de 6,0 mm sem fornecimento do material betuminoso (Execução, incluindo fornecimento dos agregados e o transporte dentro do canteiro de obras do material betuminoso e dos agregados)</t>
  </si>
  <si>
    <t>Micro-revestimento asfático a frio  com espessura de 12mm (Execução, incluindo o fornecimento de todos os materiais, exceto a emulsão)</t>
  </si>
  <si>
    <t>Micro-revestimento asfático a frio  (com espessura de 15mm (Execução, incluindo o fornecimento de todos os materiais, exceto a emulsão)</t>
  </si>
  <si>
    <t>Pavimento de alvenaria poliédrica com 8,0 cm de espessura (Execução, incluindo o fornecimento do material do colchão de assentamento e das pedras; exclui os transportes dos materiais)</t>
  </si>
  <si>
    <t>Pavimento de paralepípedo com 10,0 cm de espessura (Execução, incluindo o fornecimento do material do colchão de assentamento e das pedras; exclui os transportes dos materiais)</t>
  </si>
  <si>
    <t>Pintura de ligação (Execução e fornecimento do material betuminoso, exclusive transporte do material betuminoso)</t>
  </si>
  <si>
    <t>Pintura de ligação sem fornecimento do material betuminoso (Execução, incluindo o transporte do material betuminoso dentro do canteiro de obras)</t>
  </si>
  <si>
    <t>Pré-misturado a frio - PMF (Execução, incluindo usinagem, aplicação, espalhamento e compactação, fornecimento dos agregados e material betuminoso, exclui transporte dos agregados e do material betuminoso até usina e da massa pronta até a pista)</t>
  </si>
  <si>
    <t>Pré-misturado a frio (Execução, incluindo o fornecimento dos agregados, exclui o transporte dos materiais, o fornecimento e transporte do material betuminoso)</t>
  </si>
  <si>
    <t>Reciclagem e reconfecção do  pavimento com adição de 2% de cimento , compactada na energia do proctor intermediário (Execução, com reaproveitamento do material, incluindo fornecimento e transporte do cimento)</t>
  </si>
  <si>
    <t>Reciclagem e reconfecção do pavimento com  adição de 3% de cimento, compactada na energia do proctor intermediário (Execução com reaproveitamento do material , incluindo o fornecimento e transporte do cimento)</t>
  </si>
  <si>
    <t>Reforço do sub-leito com adição de 3% de cal e compactação à 100% (Execução, incluindo fornrcimento da cal, escavação, carga, descarga, homogenização, umidecimento, espalhamento e compactação do material)</t>
  </si>
  <si>
    <t>Reforço do sub-leito (Execução, incluindo escavação, carga, descarga, homogenização, umidecimento, espalhamento e compactação do material)</t>
  </si>
  <si>
    <t>Regularização do sub-leito (proctor intermediário)</t>
  </si>
  <si>
    <t>Regularização do sub-leito (proctor internormal)</t>
  </si>
  <si>
    <t>Regularização do sub-leito (proctor normal)</t>
  </si>
  <si>
    <t>Remoção e carga da camada de material granular do pavimento (base e/ou sub-base)</t>
  </si>
  <si>
    <t>Remoção e carga de todo pavimento existente</t>
  </si>
  <si>
    <t>Remoção e carga do revestimento asfaltico em pré-misturado ou concreto betuminoso usinado a quente</t>
  </si>
  <si>
    <t>Remoçao e carga do revestimento asfaltico em tratamento superficial</t>
  </si>
  <si>
    <t>Reperfilamento de pavimento (para CBUQ e pré-misturado a frio) (Aplicação com motoniveladora, exclui o fornecimento da massa)</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</si>
  <si>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</si>
  <si>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</si>
  <si>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Sub-base, sem mistura, compactada na energia de proctor intermodificado (Execução, incluindo escavação, carga, descarga, espalhamento, umidecimento e compactação do material; exclui aquisição e transporte do material)</t>
  </si>
  <si>
    <t>Sub-base, sem mistura, compactada na energia do proctor intermediário (Execução, incluindo escavação, carga, descarga, espalhamento, umidecimento e compactação do material; exclui aquisição e transporte do material)</t>
  </si>
  <si>
    <t>Sub-base, sem mistura, compactado na energia do proctor modificado (Execução, incluindo escavação, carga, descarga, espalhamento, umidecimento e compactação do material; exclui aquisição e transporte do material)</t>
  </si>
  <si>
    <t>Tratamento anti-pó (Execução, incluindo o fornecimento da areia)</t>
  </si>
  <si>
    <t>Tratamento superficial duplo com aplicação de emulsão asfáltica modificada por polímero (Execução, incluindo fornecimento e limpeza dos agregados)</t>
  </si>
  <si>
    <t>Tratamento superficial duplo com banho diluído e fornecimento do material betuminoso (Execução, incluindo fornecimento e limpeza dos agregados e fornecimento do material betuminoso, exclusive transporte do material betuminoso)</t>
  </si>
  <si>
    <t>Tratamento superficial duplo com banho diluído (Execução, incluindo fornecimento e limpeza dos agregados)</t>
  </si>
  <si>
    <t>Tratamento superficial simples com banho diluído (Execução, incluindo fornecimento e limpeza dos agregados)</t>
  </si>
  <si>
    <t>Tratamento superficial simples com banho diluído (Execução, incluindo fornecimento e limpeza dos agregados e fornecimento do material betuminoso, exclusive transporte do material betuminoso)</t>
  </si>
  <si>
    <t>Tratamento superficial triplo com banho diluído (Execução, incluindo fornecimento e limpeza dos agregados e transporte do material betuminoso dentro do canteiro de obras)</t>
  </si>
  <si>
    <t>Usinagem de concreto betuminoso usinado a quente (faixa C) (Execução, incluindo o fornecimento dos agregados; exclui o fornecimento e transporte do material betuminoso e o transporte dos agregados)</t>
  </si>
  <si>
    <t>Usinagem de concreto betuminoso usinado a quente para reperfilamento  (faixa C) (Execução, incluindo o fornecimento dos agregados; exclui o fornecimento e transporte do material betuminoso e o transporte dos agregados)</t>
  </si>
  <si>
    <t>Usinagem de pré-misturado a frio (Execução, incluindo o fornecimento dos agregados)</t>
  </si>
  <si>
    <t>Pavimento de Concreto</t>
  </si>
  <si>
    <t>Cordão trapezoidal de concreto nas dimensões 15x12 cm e h=35 cm (Fck &gt;=35 MPa) (Execução, incluindo o fornecimento e transporte de todos os materiais)</t>
  </si>
  <si>
    <t>Remoção de blocos sextavados (Bloquetes)</t>
  </si>
  <si>
    <t>Remoção manual de calçamento intertravado</t>
  </si>
  <si>
    <t>Sinalização Horizontal</t>
  </si>
  <si>
    <t>Balizador de lâmina flexivel de PVC, tipo SV-BLF (Execução, incluindo fornecimento e transporte de todos  materiais)</t>
  </si>
  <si>
    <t>Banda rugosa em concreto betuminoso usinado a quente com  fornecimento do material betuminoso (Execução, incluindo o fornecimento e transporte dos agregados, material betuminoso e pintura  de ligação)</t>
  </si>
  <si>
    <t>Banda rugosa em pré-misturado a frio com fornecimento do material betuminoso (execução incluindo o fornecimento e transporte dos agregados, material betuminoso e pintura de ligação)</t>
  </si>
  <si>
    <t>Banda rugosa em pré-misturado a frio sem fornecimento do material betuminoso (Execução, incluindo o fornecimento dos agregados e pintura  de ligação)</t>
  </si>
  <si>
    <t>Braço projetado com altura maior ou igual à 5,50 metros e vão de 3,80 metros (Execução, incluindo instalação, base de concreto, chumbadores, colocação da placa,fornecimento e transporte dos  materiais)</t>
  </si>
  <si>
    <t>Colocação de placas</t>
  </si>
  <si>
    <t>Linhas de resina acrilica de  0,6mm  de espessura e Largura  = 0,10m (Execução, incluindo pré-marcação, fornecimento e transporte de todos os materiais)</t>
  </si>
  <si>
    <t>Linhas de resina acrilica 0,6mm com Largura &gt; 0,30m (execução, inclusive pré-marcação, fornecimento e transporte de todos os materiais)</t>
  </si>
  <si>
    <t>Linhas de resina acrilica 0,6mm de espessura e  Largura = 0,30m (execução, inclusive pré-marcação, fornecimento e transporte de todos os materiais)</t>
  </si>
  <si>
    <t>Linhas de resina acrilica 0,6mm de espessura e Largura  = 0,08m (Execução, inclusive pré-marcação, fornecimento e transporte de todos os materiais)</t>
  </si>
  <si>
    <t>Linhas de resina acrilica 0,6mm de espessura e Largura  = 0,20m (execução, inclusive pré-marcação, fornecimento e transporte de todos os materiais)</t>
  </si>
  <si>
    <t>Placa de aço carbono com película refletiva grau diamante tipo X da ABNT - Escudo (Execução, incluindo fornecimento transporte de todos  materiais, inclusive poste de sustentação)</t>
  </si>
  <si>
    <t>Placa de aço carbono com película refletiva grau diamante tipo X da ABNT - Marcador de Perigo 0,30 x 0,90 m (Execução, incluindo fornecimento transporte de todos  materiais, inclusive poste de sustentação)</t>
  </si>
  <si>
    <t>Placa de aço carbono com película refletiva grau diamante tipo X da ABNT - Marco Quilométrico (Execução, incluindo fornecimento transporte de todos  materiais, inclusive poste de sustentação)</t>
  </si>
  <si>
    <t>Placa de aço carbono com película refletiva grau diamante tipo X da ABNT - Placa Circular (Execução, incluindo fornecimento e transporte de todos os materiais, inclusive poste de sustentação)</t>
  </si>
  <si>
    <t>Placa de aço carbono com película refletiva grau diamante tipo X da ABNT - Placa octogonal (Execução, incluindo fornecimento e transporte de todos os materiais, inclusive postes de sustentação)</t>
  </si>
  <si>
    <t>Placa de aço carbono com película refletiva grau diamante tipo X da ABNT - Placa quadrada (Execução, incluindo fornecimento e transporte de todos os materiais, inclusive poste de sustentação)</t>
  </si>
  <si>
    <t>Placa de aço carbono com película refletiva grau diamante tipo X da ABNT - Placa Retangular (Execução, incluindo fornecimento e transporte de todos os materiais, inclusive poste de sustentação)</t>
  </si>
  <si>
    <t>Placa de aço carbono com película refletiva grau diamante tipo X da ABNT - Placa triangular (Execução, incluindo fornecimento e transporte de todos os materiais, inclusive poste de sustentação)</t>
  </si>
  <si>
    <t>Placa de aço carbono com película refletiva grau diamante tipo X da ABNT, com suporte de madeira - Marcador de Alinhamento (Execução, incluindo fornecimento transporte de todos  materiais, inclusive poste de sustentação)</t>
  </si>
  <si>
    <t>Pré-marcação para linhas de sinalização horizontal por alinhamento (Execução, incluindo fornecimento e transporte de todos os materiais Eixo, bordo esquerdo e bordo direito)</t>
  </si>
  <si>
    <t>Setas, simbolos e dizeres de resina acrílica 0,6mm de espessura (Execução, incluindo pré-marcação, fornecimento e transporte de todos os materiais)</t>
  </si>
  <si>
    <t>Tacha refletiva tipo SHTRP, com catadióptrico em apenas uma face (Execução, incluindo fornecimento, colocação e transporte de todos os materiais)</t>
  </si>
  <si>
    <t>Tacha refletiva tipo SHTRP, com catadióptrico nas duas faces (Execução, incluindo fornecimento, colocação e transporte de todos os materiais)</t>
  </si>
  <si>
    <t>Tachão refletivo  tipo SHTRG, com catadióptrico nas duas faces (Execução, incluindo fornecimento, colocação e transporte de todos os materiais)</t>
  </si>
  <si>
    <t>Tachão refletivo tipo SHTRG, com catadióptrico em apenas uma face (Execução, incluindo fornecimento, colocação e transporte de todos os materiais)</t>
  </si>
  <si>
    <t>Sinalização Vertical</t>
  </si>
  <si>
    <t>Braço projetado com altura maior ou igual à 5,50 metros e vão de 4,80 metros (Execução, incluindo instalação, base de concreto, chumbadores, colocação da placa, fornecimento e transporte dos  materiais)</t>
  </si>
  <si>
    <t>Defensa Singela semi-maleável SV-DSM-02 (Execução, incluindo fornecimento, colocação e transporte de todos os materiais)</t>
  </si>
  <si>
    <t>Placa de aço carbono com película refletiva alta intensidade prismática tipo III da ABNT  - Marcador de Alinhamento (Execução, incluindo fornecimento e transporte de todos os materiais, inclusive postes de sustentação)</t>
  </si>
  <si>
    <t>Placa de aço carbono com película refletiva alta intensidade prismática tipo III da ABNT - Escudo (Execução, incluindo fornecimento e transporte de todos os materiais, inclusive postes de sustentação)</t>
  </si>
  <si>
    <t>Placa de aço carbono com película refletiva alta intensidade prismática tipo III da ABNT - Marcador de perigo 0,30x0,90 m (Execução, incluindo fornecimento e transporte de todos os materiais, inclusive poste de sustentação)</t>
  </si>
  <si>
    <t>Placa de aço carbono com película refletiva alta intensidade prismática tipo III da ABNT - Marco quilométrico (Execução, incluindo fornecimento e transporte de todos os materiais, inclusive postes de sustentação)</t>
  </si>
  <si>
    <t>Placa de aço carbono com película refletiva alta intensidade prismática tipo III da ABNT - Placa circular (execução, incluindo fornecimento e transporte de todos os materiais, inclusive postes de sustentação)</t>
  </si>
  <si>
    <t>Placa de aço carbono com película refletiva alta intensidade prismática tipo III da ABNT - Placa octogonal (execução, incluindo fornecimento e transporte de todos os materiais, inclusive postes de sustentação)</t>
  </si>
  <si>
    <t>Placa de aço carbono com película refletiva alta intensidade prismática tipo III da ABNT - Placa quadrada (Execução, incluindo fornecimento e transporte de todos os materiais, inclusive postes de sustentação)</t>
  </si>
  <si>
    <t>Placa de aço carbono com película refletiva alta intensidade prismática tipo III da ABNT - Placa retangular (Execução, incluindo fornecimento e transporte de todos os materiais, inclusive postes de sustentação)</t>
  </si>
  <si>
    <t>Placa de aço carbono com película refletiva alta intensidade prismática tipo III da ABNT - Placa triangular (execução, incluindo fornecimento e transporte de todos os materiais, inclusive postes de sustentação)</t>
  </si>
  <si>
    <t>Placa de aço carbono com película refletiva grau técnico tipo I da ABNT - Escudo (Execução, incluindo fornecimento e transporte de todos os materiais, inclusive poste de sustentação)</t>
  </si>
  <si>
    <t>Placa de aço carbono com película refletiva grau técnico tipo I da ABNT - Marcador de Alinhamento (Execução, incluindo fornecimento e transporte de todos os materiais, inclusive poste de sustentação)</t>
  </si>
  <si>
    <t>Placa de aço carbono com película refletiva grau técnico tipo I da ABNT - Marcador de Perigo 0,30 x 0,90m (Execução, incluindo fornecimento e transporte de todos os materiais, inclusive poste de sustentação)</t>
  </si>
  <si>
    <t>Placa de aço carbono com película refletiva grau técnico tipo I da ABNT - Marco Quilométrico (Execução, incluindo fornecimento e transporte de todos os materiais, inclusive poste de sustentação)</t>
  </si>
  <si>
    <t>Placa de aço carbono com película refletiva grau técnico tipo I da ABNT - Placa Circular (Execução, incluindo fornecimento e transporte de todos os materiais, inclusive poste de sustentação)</t>
  </si>
  <si>
    <t>Placa de aço carbono com película refletiva grau técnico tipo I da ABNT - Placa Octogonal (Execução, incluindo fornecimento e transporte de todos os materiais, inclusive poste de sustentação)</t>
  </si>
  <si>
    <t>Placa de aço carbono com película refletiva grau técnico tipo I da ABNT - Placa Quadrada (Execução, incluindo fornecimento e transporte de todos os materiais, inclusive poste de sustentação)</t>
  </si>
  <si>
    <t>Placa de aço carbono com película refletiva grau técnico tipo I da ABNT - Placa Retangular (Execução, incluindo fornecimento e transporte de todos os materiais, inclusive poste de sustentação)</t>
  </si>
  <si>
    <t>Placa de aço carbono com película refletiva grau técnico tipo I da ABNT - Placa Triangular (Execução, incluindo fornecimento e transporte de todos os materiais, inclusive poste de sustentação)</t>
  </si>
  <si>
    <t>Remoção de placas</t>
  </si>
  <si>
    <t>Conservação</t>
  </si>
  <si>
    <t>Arborização com o fornecimento e transporte da muda ((Execução, incluindo escavação, fornecimento e transporte da muda)</t>
  </si>
  <si>
    <t>Armação de aço tipo CA-50 (Execução, incluindo preparo, dobragem, colocação nas formas e transporte de todos os materiais)</t>
  </si>
  <si>
    <t>Caiação a duas demãos (Execução, incluindo fornecimento e transporte de todos os materiais)</t>
  </si>
  <si>
    <t>Capina (Execução, incluindo remoção do material até 5 km)</t>
  </si>
  <si>
    <t>ha</t>
  </si>
  <si>
    <t>Cerca de arame farpado, tipo OC.CA-01 (com 4 fios e mourão de madeira com espaçamento de 2,5 metros) ((Execução, incluindo escavação , fornecimento, assentamento e transporte de todos os materiais)</t>
  </si>
  <si>
    <t>Conformação das caixas de empréstimos e jazidas (Execução, incluindo regularização, fornecimento e transporte de todos os materiais)</t>
  </si>
  <si>
    <t>Conformação do leito estradal, inclusive umidecimento</t>
  </si>
  <si>
    <t>Conformação e proteção dos locais de bota fora (Execução, incluindo regularização, fornecimento e transporte de todos os materiais)</t>
  </si>
  <si>
    <t>Encascalhamento (Execução, incluindo escavação, carga e descarga, umidecimento e espalhamento do material)</t>
  </si>
  <si>
    <t>Estocagem da camada vegetal de caixas de emprestimo e jazidas</t>
  </si>
  <si>
    <t>Horas de servente</t>
  </si>
  <si>
    <t>Limpeza de bueiros (Execução, incluindo remoção do material para local adequado)</t>
  </si>
  <si>
    <t>hxh</t>
  </si>
  <si>
    <t>Limpeza de dispositivo de drenagem superficial (Execução, incluindo capina lateral na largura de 0,20 m  e remoção de entulho)</t>
  </si>
  <si>
    <t>Limpeza mecânica de bueiros por hidrojateamento, com obstrução média - Ø 0,40m</t>
  </si>
  <si>
    <t>Limpeza mecânica de bueiros por hidrojateamento, com obstrução média - Ø 0,60m</t>
  </si>
  <si>
    <t>Limpeza mecânica de bueiros por hidrojateamento, com obstrução média - Ø 0,80m</t>
  </si>
  <si>
    <t>Limpeza mecânica de bueiros por hidrojateamento, com obstrução média - Ø 1,00m</t>
  </si>
  <si>
    <t>Mata-Burro em trilhos tipo OC.MB-01 (Execução, incluindo escavação, fornecimento e transporte de todos os materiais)</t>
  </si>
  <si>
    <t>Passeio de concreto (FCK &gt;= 11 MPa - espessura de 6 cm) (Execução, incluindo fornecimento e transporte de todos os materiais)</t>
  </si>
  <si>
    <t>Porteira tipo OC.PT (Execução, incluindo escavação , fornecimento, assentamento e transporte dos  materiais)</t>
  </si>
  <si>
    <t>Reconfecção de cerca com reaproveitamento de 70% de materiais (Execução, incluindo fornecimento, assentamento e transporte de todos os materiais)</t>
  </si>
  <si>
    <t>Remanejamento de cerca, com aproveitamento do material (Execução, incluindo escavação e assentamento de todos os materiais)</t>
  </si>
  <si>
    <t>Remendo profundo - recomposição da camada granular (Execução, incluindo remoção de camada granular e revestimento betuminoso, transporte para bota-fora, escavação e carga do material granular)</t>
  </si>
  <si>
    <t>Remendo superficial (Execução, incluindo escavação e carga do material granular)</t>
  </si>
  <si>
    <t>Remoção de cercas</t>
  </si>
  <si>
    <t>Remoção de Mata-Burro</t>
  </si>
  <si>
    <t>Reposição de camada vegetal em caixa de empréstimo e jazidas</t>
  </si>
  <si>
    <t>Revestimento vegetal com gramas em placas (Execução, incluindo fornecimento, umidecimento, corte e carga da grama, adubação e plantio)</t>
  </si>
  <si>
    <t>Revestimento vegetal com semeadura manual (Execução, incluindo fornecimento e transporte de todos os materiais)</t>
  </si>
  <si>
    <t>Roçada manual leve (Execução, incluindo remoção do material até 5 km)</t>
  </si>
  <si>
    <t>Roçada manual pesada (Execução, incluindo remoção do material até 5 km)</t>
  </si>
  <si>
    <t>Roçada mecanizada (Execução, incluindo remoção do material até 5 km)</t>
  </si>
  <si>
    <t>Tapa buraco - aplicação da massa (Execução, incluindo pintura de ligação)</t>
  </si>
  <si>
    <t>Tapa-buraco com concreto betuminoso usinado a quente ((Execução incluindo usinagem, pintura de ligação, aplicação da massa, fornecimento e transporte dos agregados, exclui fornecimento e transporte do material betuminoso)</t>
  </si>
  <si>
    <t>Tapa-buraco com PMF com fornecimento do material betuminoso (Execução incluindo usinagem, aplicação da massa, pintura de ligação, fornecimento e transporte dos agregados e do material betuminoso)</t>
  </si>
  <si>
    <t>Transporte da grama</t>
  </si>
  <si>
    <t>m2*Km</t>
  </si>
  <si>
    <t>Transporte de agregados para conservação. Distância média de transporte &lt;= 10,00 km</t>
  </si>
  <si>
    <t>Transporte de agregados para conservação. Distância média de transporte &gt; 50,10 km</t>
  </si>
  <si>
    <t>Transporte de agregados para conservação. Distância média de transporte de 10,10 a 15,00 km</t>
  </si>
  <si>
    <t>Transporte de agregados para conservação. Distância média de transporte de 15,10 a 20,00 km</t>
  </si>
  <si>
    <t>Transporte de agregados para conservação. Distância média de transporte de 20,10 a 25,00 km</t>
  </si>
  <si>
    <t>Transporte de agregados para conservação. Distância média de transporte de 25,10 a 30,00 km</t>
  </si>
  <si>
    <t>Transporte de agregados para conservação. Distância média de transporte de 30,10 a 40,00 km</t>
  </si>
  <si>
    <t>Transporte de agregados para conservação. Distância média de transporte de 40,10 a 50,00 km</t>
  </si>
  <si>
    <t>Transporte de Concreto Betuminoso Usinado a Quente.  Distância média de transporte &lt;= 10,0 km (volume compactado)</t>
  </si>
  <si>
    <t>m3*km</t>
  </si>
  <si>
    <t>Transporte de Concreto Betuminoso Usinado a Quente.  Distância média de transporte &gt; 50,00 km (volume compactado)</t>
  </si>
  <si>
    <t>Transporte de Concreto Betuminoso Usinado a Quente.  Distância média de transporte de 10,10 a 15,00 km (volume compactado)</t>
  </si>
  <si>
    <t>Transporte de Concreto Betuminoso Usinado a Quente.  Distância média de transporte de 15,10 a 20,00 km (volume compactado)</t>
  </si>
  <si>
    <t>Transporte de Concreto Betuminoso Usinado a Quente.  Distância média de transporte de 30,10 a 40,00 km (volume compactado)</t>
  </si>
  <si>
    <t>Transporte de Concreto Betuminoso Usinado a Quente.  Distância média de transporte de 40,10 a 50,00 km (volume compactado)</t>
  </si>
  <si>
    <t>Transporte de concreto betuminoso usinado a quente. Distância média de transporte &lt;= 10,00 km (Densidade de material solto)</t>
  </si>
  <si>
    <t>Transporte de concreto betuminoso usinado a quente. Distância média de transporte &gt;= 50,10 km (Densidade de material solto)</t>
  </si>
  <si>
    <t>Transporte de concreto betuminoso usinado a quente. Distância média de transporte de 10,10 a 15,00 km (Densidade de material solto)</t>
  </si>
  <si>
    <t>Transporte de concreto betuminoso usinado a quente. Distância média de transporte de 15,10 a 20,00 km (Densidade de material solto)</t>
  </si>
  <si>
    <t>Transporte de concreto betuminoso usinado a quente. Distância média de transporte de 20,10 a 25,00 km (densidade de material solto)</t>
  </si>
  <si>
    <t>Transporte de Concreto Betuminoso Usinado a Quente. Distância média de transporte de 20,10 a 25,00 km (volume compactado)</t>
  </si>
  <si>
    <t>Transporte de concreto betuminoso usinado a quente. Distância média de transporte de 25,10 a 30,00 km (Densidade de material solto)</t>
  </si>
  <si>
    <t>Transporte de Concreto Betuminoso Usinado a Quente. Distância média de transporte de 25,10 a 30,00 km (volume compactado)</t>
  </si>
  <si>
    <t>Transporte de concreto betuminoso usinado a quente. Distância média de transporte de 30,10 a 40,00 km (Densidade de material solto)</t>
  </si>
  <si>
    <t>Transporte de concreto betuminoso usinado a quente. Distância média de transporte de 40,10 a 50,00 km (Densidade de material solto)</t>
  </si>
  <si>
    <t>Transporte de material de jazida para conservação. Distância média de transporte   &lt;= 10,00 km</t>
  </si>
  <si>
    <t>Transporte de material de jazida para conservação. Distância média de transporte &gt; 50,10 km</t>
  </si>
  <si>
    <t>Transporte de material de jazida para conservação. Distância média de transporte de 10,10 a 15,00 km</t>
  </si>
  <si>
    <t>Transporte de material de jazida para conservação. Distância média de transporte de 15,10 a 20,00 km</t>
  </si>
  <si>
    <t>Transporte de material de jazida para conservação. Distância média de transporte de 20,10 a 25,00 km</t>
  </si>
  <si>
    <t>Transporte de material de jazida para conservação. Distância média de transporte de 25,10 a 30,00 km</t>
  </si>
  <si>
    <t>Transporte de material de jazida para conservação. Distância média de transporte de 30,10 a 40,00 km</t>
  </si>
  <si>
    <t>Transporte de material de jazida para conservação. Distância média de transporte de 40,10 a 50,00 km</t>
  </si>
  <si>
    <t>Transporte de material de qualquer natureza. Distância média de transporte &lt;= 10,00 km</t>
  </si>
  <si>
    <t>Transporte de material de qualquer natureza. Distância média de transporte &gt;= 50,10 km</t>
  </si>
  <si>
    <t>Transporte de material de qualquer natureza. Distância média de transporte de 10,10 a 15,00 km</t>
  </si>
  <si>
    <t>Transporte de material de qualquer natureza. Distância média de transporte de 15,10 a 20,00 km</t>
  </si>
  <si>
    <t>Transporte de material de qualquer natureza. Distância média de transporte de 20,10 a 25,00 km</t>
  </si>
  <si>
    <t>Transporte de material de qualquer natureza. Distância média de transporte de 25,10 a 30,00 km</t>
  </si>
  <si>
    <t>Transporte de material de qualquer natureza. Distância média de transporte de 30,10 a 40,00 km</t>
  </si>
  <si>
    <t>Transporte de material de qualquer natureza. Distância média de transporte de 40,10 a 50,00 km</t>
  </si>
  <si>
    <t>Transporte de pré-misturado a frio. Distância média de transporte &lt;= 10,0 km (Densidade material solto)</t>
  </si>
  <si>
    <t>Transporte de pré-misturado a frio. Distância média de transporte &lt;= 10,0 km (volume compactado)</t>
  </si>
  <si>
    <t>Transporte de pré-misturado a frio. Distância média de transporte &gt; 50,00 km  (volume compactado)</t>
  </si>
  <si>
    <t>Transporte de pré-misturado a frio. Distância média de transporte &gt; 50,00 km (Densidade de material solto)</t>
  </si>
  <si>
    <t>Transporte de pré-misturado a frio. Distância média de transporte de 10,10 a 15,00 km  (volume compactado)</t>
  </si>
  <si>
    <t>Transporte de pré-misturado a frio. Distância média de transporte de 10,10 a 15,00 km (Densidade de material solto)</t>
  </si>
  <si>
    <t>Transporte de pré-misturado a frio. Distância média de transporte de 15,10 a 20,00 km  (volume compactado)</t>
  </si>
  <si>
    <t>Transporte de pré-misturado a frio. Distância média de transporte de 15,10 a 20,00 km (Densidade de material solto)</t>
  </si>
  <si>
    <t>Transporte de pré-misturado a frio. Distância média de transporte de 20,10 a 25.00 km  (volume compactado)</t>
  </si>
  <si>
    <t>Transporte de pré-misturado a frio. Distância média de transporte de 20,10 a 25.00 km (Densidade de material solto)</t>
  </si>
  <si>
    <t>Transporte de pré-misturado a frio. Distância média de transporte de 25,10 a 30,00 km  (volume compactado)</t>
  </si>
  <si>
    <t>Transporte de pré-misturado a frio. Distância média de transporte de 25,10 a 30,00 km (Densidade de material solto)</t>
  </si>
  <si>
    <t>Transporte de pré-misturado a frio. Distância média de transporte de 30,10 a 40,00 km  (volume compactado)</t>
  </si>
  <si>
    <t>Transporte de pré-misturado a frio. Distância média de transporte de 30,10 a 40,00 km (Densidade de material solto)</t>
  </si>
  <si>
    <t>Transporte de pré-misturado a frio. Distância média de transporte de 40,10 a 50,00 km  (volume compactado)</t>
  </si>
  <si>
    <t>Transporte de pré-misturado a frio. Distância média de transporte de 40,10 a 50,00 km (Densidade de material solto)</t>
  </si>
  <si>
    <t>Usinagem de CBUQ para tapa buraco (Execução, incluindo fornecimento e transporte dos agregados e do material betuminoso)</t>
  </si>
  <si>
    <t>Usinagem de concreto betuminoso usinado a quente para tapa-buraco (Execução, incluindo fornecimento dos agregados, exclui fornecimento e transporte do material betuminoso)</t>
  </si>
  <si>
    <t>Usinagem de pré-misturado a frio para tapa-buraco sem fornecimento do material betuminoso (Execução, incluindo fornecimento dos agregados, exclui fornecimento e transporte do material betuminoso)</t>
  </si>
  <si>
    <t>Obras de Arte Especiais</t>
  </si>
  <si>
    <t>Andaime suspenso com piso em pranchas de madeira (Execução, incluindo o fornecimento e transporte dos materiais)</t>
  </si>
  <si>
    <t>Aparelhos de apoio em neoprene fretado (Execução, incluindo a aplicação, fornecimento e transporte dos materiais)</t>
  </si>
  <si>
    <t>Apicoamento manual em concreto</t>
  </si>
  <si>
    <t>Argamassa de cimento e areia traço 1:3 (Execução, incluindo fornecimento e transporte de todos os materiais)</t>
  </si>
  <si>
    <t>Armação: Aço CA-50 (Execução, incluindo preparo, dobragem, colocação nas formas e transporte de todos os materiais)</t>
  </si>
  <si>
    <t>Armação: Aço CA-60 (Execução, incluindo preparo, dobragem, colocação nas formas e transporte de todos os materiais)</t>
  </si>
  <si>
    <t>Barreira simples de concreto armado tipo new jersey (Execução, incluindo  fornecimento e transporte de todos os materiais)</t>
  </si>
  <si>
    <t>Caiação a três demãos (Execução, incluindo o fornecimento e transporte de todos os materiais)</t>
  </si>
  <si>
    <t>Cantoneira metálica de dimensões  2"x2"x5/16" (Execução, incluindo fornecimento e transporte de todos os materiais)</t>
  </si>
  <si>
    <t>Cantoneira metálica de dimensões 3" x 3" x 3/8" (Execução, incluindo o fornecimento e transporte de todos os materiais)</t>
  </si>
  <si>
    <t>Cantoneira metálica de dimensões 4" x 4" x 1/2" (Execução, incluindo o fornecimento e transporte de todos os materiais)</t>
  </si>
  <si>
    <t>Cantoneira metálica de dimensões 4" x 4" x 3/8" (Execução, incluindo o fornecimento e transporte de todos os materiais)</t>
  </si>
  <si>
    <t>Cimbramento: escoramento em madeira (Execução, incluindo o fornecimento e transporte de todos os materiais)</t>
  </si>
  <si>
    <t>Concreto ciclópico de  cimento portland com 30% de pedra de mão, Fck &gt;= 10 MPa (Execução, incluindo o fornecimento e transporte dos agregados)</t>
  </si>
  <si>
    <t>Concreto ciclópico de  cimento portland com 30% pedra de mão, Fck = 13,5 MPa (Execução, incluindo o fornecimento e transporte dos agregados)</t>
  </si>
  <si>
    <t>Concreto ciclópico de cimento portland com 30% pedra de mão, Fck= 15,0 MPa (Execução, incluindo o fornecimento e transporte dos agregados)</t>
  </si>
  <si>
    <t>Concreto ciclópico Fck &gt; 13,5 MPa, com 30% pedra de mão (Execução, incluindo o fornecimento de todos os materiais, exclui o transporte dos agregados)</t>
  </si>
  <si>
    <t>Concreto de cimento Portland, Fck &gt;= 11,0 MPa (Execução, incluindo o fornecimento e transporte dos agregados)</t>
  </si>
  <si>
    <t>Concreto de cimento Portland, Fck &gt;= 13,5 MPa (Execução, incluindo o fornecimento e transporte dos agregados)</t>
  </si>
  <si>
    <t>Concreto de cimento Portland, Fck &gt;= 15,0 MPa (Execução, incluindo o fornecimento e transporte dos agregados)</t>
  </si>
  <si>
    <t>Concreto de cimento Portland, Fck &gt;= 16,0 MPa (Execução, incluindo o fornecimento e transporte dos agregados)</t>
  </si>
  <si>
    <t>Concreto de cimento Portland, Fck &gt;= 18,0 MPa (Execução, incluindo o fornecimento e transporte dos agregados)</t>
  </si>
  <si>
    <t>Concreto de cimento Portland Fck &gt;= 20,0 MPa (Execução, incluindo o fornecimento e transporte dos agregados)</t>
  </si>
  <si>
    <t>Concreto de cimento Portland, Fck &gt;= 21,0 MPa (Execução, incluindo o fornecimento e transporte dos agregados)</t>
  </si>
  <si>
    <t>Concreto de cimento Portland, Fck &gt;= 25,0 MPa (Execução, incluindo o fornecimento e transporte dos agregados)</t>
  </si>
  <si>
    <t>Concreto de cimento Portland, Fck &gt;= 30,0 MPa (Execução, incluindo o fornecimento e transporte dos agregados)</t>
  </si>
  <si>
    <t>Concreto de pavimentação com Fck &gt;= 25 Mpa (Execução, incluindo o fornecimento de todos os materiais, exclui o transporte dos agregados)</t>
  </si>
  <si>
    <t>Concreto estrutural com resistência Fck &gt;= 13,5 MPa (Execução, incluindo o fornecimento de todos os materiais, exclui o transporte dos agregados)</t>
  </si>
  <si>
    <t>Concreto estrutural com resistência Fck &gt;= 15,0 MPa (Execução, incluindo o fornecimento de todos os materiais, exclui o transporte dos agregados)</t>
  </si>
  <si>
    <t>Concreto estrutural com resistência Fck &gt;= 16,0 MPa (Execução, incluindo o fornecimento de todos os materiais, exclui o transporte dos agregados)</t>
  </si>
  <si>
    <t>Concreto estrutural com resistência Fck &gt;= 18,0 MPa (Execução, incluindo o fornecimento de todos os materiais, exclui o transporte dos agregados)</t>
  </si>
  <si>
    <t>Concreto estrutural com resistência Fck &gt;= 20,0 Mpa (Execução, incluindo o fornecimento de todos os materiais, exclui o transporte dos agregados)</t>
  </si>
  <si>
    <t>Concreto estrutural com resistência Fck &gt;= 21 Mpa (Execução, incluindo o fornecimento de todos os materiais, exclui o transporte dos agregados)</t>
  </si>
  <si>
    <t>Concreto estrutural com resistência Fck &gt;= 25,0 Mpa (Execução, incluindo o fornecimento de todos os materiais, exclui o transporte dos agregados)</t>
  </si>
  <si>
    <t>Concreto estrutural com resistência Fck &gt;= 30,0 Mpa (Execução, incluindo o fornecimento de todos os materiais, exclui o transporte dos agregados)</t>
  </si>
  <si>
    <t>Concreto magro de cimento portland Fck &gt;= 10,0 MPa (Execução, incluindo o fornecimento e transporte dos agregados)</t>
  </si>
  <si>
    <t>Concreto magro Fck &gt;= 10,0 MPa (Execução, incluindo o fornecimento de todos os materiais, exclui o transporte dos agregados)</t>
  </si>
  <si>
    <t>Demolição de concreto simples</t>
  </si>
  <si>
    <t>Demolição de guarda-corpo, incluindo a remoção do material demolido (Execução, incluindo carga e transporte do material demolido)</t>
  </si>
  <si>
    <t>Demolição de pavimento de concreto (Execução, incluindo a remoção do material demolido)</t>
  </si>
  <si>
    <t>Demolição manual de concreto armado</t>
  </si>
  <si>
    <t>Demolição mecânica de concreto armado</t>
  </si>
  <si>
    <t>Dreno de PVC ø = 100 mm, comprimento unitário = 35 cm (Execução, incluindo o fornecimento e transporte de todos os materiais)</t>
  </si>
  <si>
    <t>Dreno de PVC ø = 100 mm, comprimento unitário = 40 cm (Execução, incluindo o fornecimento e transporte de todos os materiais)</t>
  </si>
  <si>
    <t>Dreno de PVC ø = 100 mm, comprimento unitário = 45 cm (Execução, incluindo o fornecimento e transporte de todos os materiais)</t>
  </si>
  <si>
    <t>Dreno de PVC ø = 100mm, comprimento unitário = 0,60m (Execução, incluindo o fornecimento e transporte de todos os materiais)</t>
  </si>
  <si>
    <t>Dreno de PVC ø = 50 mm, comprimento unitário = 30 cm (Execução, incluindo o fornecimento e transporte de todos os materiais)</t>
  </si>
  <si>
    <t>Dreno de PVC ø = 50 mm, comprimento unitário = 35 cm (Execução, incluindo o fornecimento e transporte de todos os materiais)</t>
  </si>
  <si>
    <t>Dreno de PVC ø = 50 mm, comprimento unitário = 40 cm (Execução, incluindo o fornecimento e transporte de todos os materiais)</t>
  </si>
  <si>
    <t>Dreno de PVC ø = 75 mm, comprimento unitário = 15 cm (Execução, incluindo o fornecimento e transporte de todos os materiais)</t>
  </si>
  <si>
    <t>Dreno de PVC ø = 75 mm, comprimento unitário = 30 cm (Execução, incluindo o fornecimento e transporte de todos os materiais)</t>
  </si>
  <si>
    <t>Dreno de PVC ø = 75 mm, comprimento unitário = 35 cm (Execução, incluindo o fornecimento e transporte de todos os materiais)</t>
  </si>
  <si>
    <t>Dreno de PVC ø = 75 mm, comprimento unitário = 40 cm (Execução, incluindo o fornecimento e transporte de todos os materiais)</t>
  </si>
  <si>
    <t>Ensecadeira de estacas prancha (Execução, incluindo o fornecimento e transporte de todos os materiais)</t>
  </si>
  <si>
    <t>Escoramento descontínuo de valas (Execução, incluindo fornecimento e transporte de todos os materiais)</t>
  </si>
  <si>
    <t>Estrutura metálica para andaimes</t>
  </si>
  <si>
    <t>Forma plana de MADEIRIT (Execução, incluindo desforma, fornecimento e transporte de todos os materiais)</t>
  </si>
  <si>
    <t>Formas curvas de MADEIRIT (Execução, incluindo desforma, fornecimento e transporte de todos os materiais)</t>
  </si>
  <si>
    <t>Formas planas de compensado com revestimento resinado (Execução, incluindo desforma,fornecimento e transporte de todos os materiais)</t>
  </si>
  <si>
    <t>Formas planas de madeira de pinho de 3ª (Execução, incluindo desforma,fornecimento e transporte de todos os materiais)</t>
  </si>
  <si>
    <t>Formas suspensas de compensado resinado (Execução, incluindo desforma, fornecimento e transporte de todos os materiais)</t>
  </si>
  <si>
    <t>Furo em concreto ø = 10,0 mm, profundidade = 10 cm</t>
  </si>
  <si>
    <t>Furo em concreto ø = 10,0 mm, profundidade = 15 cm</t>
  </si>
  <si>
    <t>Furo em concreto ø = 12,5 mm, profundidade = 10 cm</t>
  </si>
  <si>
    <t>Furo em concreto ø = 12,5 mm, profundidade = 15 cm</t>
  </si>
  <si>
    <t>Furo em concreto ø = 12,5 mm, profundidade = 20 cm</t>
  </si>
  <si>
    <t>Furo em concreto ø = 12,5 mm, profundidade = 30 cm</t>
  </si>
  <si>
    <t>Furo em concreto ø = 16,0 mm, profundidade = 15 cm</t>
  </si>
  <si>
    <t>Furo em concreto ø = 16,0 mm, profundidade = 20 cm</t>
  </si>
  <si>
    <t>Furo em concreto ø = 16,0 mm, profundidade = 30 cm</t>
  </si>
  <si>
    <t>Furo em concreto ø = 16,0 mm, profundidade = 50 cm</t>
  </si>
  <si>
    <t>Furo em concreto ø = 20,0 mm, profundidade = 15 cm</t>
  </si>
  <si>
    <t>Furo em concreto ø = 20,0 mm, profundidade = 20 cm</t>
  </si>
  <si>
    <t>Furo em concreto ø = 20,0 mm, profundidade = 30 cm</t>
  </si>
  <si>
    <t>Furo em concreto ø = 20,0 mm, profundidade = 40 cm</t>
  </si>
  <si>
    <t>Furo em concreto ø = 25,0 mm, profundidade = 15 cm</t>
  </si>
  <si>
    <t>Furo em concreto ø = 25,0 mm, profundidade = 20 cm</t>
  </si>
  <si>
    <t>Furo em concreto ø = 25,0 mm, profundidade = 30 cm</t>
  </si>
  <si>
    <t>Furo em concreto ø = 25,0 mm, profundidade = 50 cm</t>
  </si>
  <si>
    <t>Furo em concreto ø = 25,0 mm, profundidade = 80 cm</t>
  </si>
  <si>
    <t>Furo em concreto ø = 32,0 mm, profundidade = 30 cm</t>
  </si>
  <si>
    <t>Furo em concreto ø = 40,0 mm, profundidade = 30 cm</t>
  </si>
  <si>
    <t>Furo em concreto ø = 50,0 mm, profundidade = 30 cm</t>
  </si>
  <si>
    <t>Furo em concreto ø = 75 mm, profundidade = 15 cm</t>
  </si>
  <si>
    <t>Furo em rocha ø = 20,0 mm, profundidade = 40 mm</t>
  </si>
  <si>
    <t>Furo em rocha ø = 25,0 mm, profundidade = 50 mm</t>
  </si>
  <si>
    <t>Furo em rocha ø = 50,0 mm, profundidade = 30 mm</t>
  </si>
  <si>
    <t>Gradil metálico padrão DER-MG (Execução, incluindo o fornecimento e transporte de todos os materiais)</t>
  </si>
  <si>
    <t>Juntas de pavimentação longitudinal e transversal (Execução, incluindo o fornecimento e transporte de todos os materiais)</t>
  </si>
  <si>
    <t>Limpeza de armadura com jato de areia e água</t>
  </si>
  <si>
    <t>Limpeza de superfície com jato de areia e agua</t>
  </si>
  <si>
    <t>Limpeza manual e tratamento de armadura oxidada</t>
  </si>
  <si>
    <t>Mastique elástico(Tipo vedaflex ou similar) (Execução, incluindo o fornecimento e transporte de todos os materiais)</t>
  </si>
  <si>
    <t>Muro de arrimo em concreto, tipo OC.MA-01 (Execução, incluindo fornecimento e transporte de todos os materiais)</t>
  </si>
  <si>
    <t>Plataforma de madeira para  andaimes (Execução, incluindo fornecimento e transporte de todos os materiais)</t>
  </si>
  <si>
    <t>Preenchimento de furos com injeção de Epoxi (Sikadur - 43) (Execução, incluindo o fornecimento de todos os materiais, exclui execução do furo)</t>
  </si>
  <si>
    <t>Preenchimento de furos com Sikadur 32 ou similar (Execução, incluindo o fornecimento e transporte de todos os materiais, exclui execução do furo)</t>
  </si>
  <si>
    <t>Tratamento de trincas finas (Execução, incluindo o fornecimento e transporte de todos os materiais)</t>
  </si>
  <si>
    <t>Tubulão a céu aberto, com camisa de concreto pré-moldada com diametro de fuste Ø 1,20m, em rocha (Execução, incluindo escavação, exclusive concreto para camisa)</t>
  </si>
  <si>
    <t>Tubulão a céu aberto, com camisa de concreto pré-moldada com diametro de fuste Ø 1,20m em solo (Execução, incluindo escavação, exclusive concreto para camisa)</t>
  </si>
  <si>
    <t>Tubulão a céu aberto, com camisa de concreto pré-moldada com diâmetro de fuste Ø 1,40m em solo (Execução, incluindo escavação, exclusive concreto para camisa)</t>
  </si>
  <si>
    <t>Tubulão com ar comprimido com camisa de concreto pré moldada com diametro de fuste Ø 1,20m, em rocha (Execução, incluindo escavação, exclusive concreto para camisa)</t>
  </si>
  <si>
    <t>Tubulão com ar comprimido com camisa de concreto pré moldada com diametro de fuste Ø 1,20m, em solo (Execução, incluindo escavação, exclusive concreto para camisa)</t>
  </si>
  <si>
    <t>Tubulão com ar comprimido com camisa de concreto pré moldada com diametro de fuste Ø 1,40m, em rocha (Execução, incluindo escavação, exclusive concreto para camisa)</t>
  </si>
  <si>
    <t>Tubulão com ar comprimido com camisa de concreto pré moldada com diametro de fuste Ø 1,40m, em solo (Execução, incluindo escavação, exclusive concreto para camisa)</t>
  </si>
  <si>
    <t>Tubulão com ar comprimido com camisa de concreto pré-moldada com diâmetro de fuste Ø 1,60m, em solo (Execução, incluindo escavação, exclusive concreto para camisa)</t>
  </si>
  <si>
    <t>Índice Nacional de Construção Civil</t>
  </si>
  <si>
    <t>Abrigo duplo de passageiros pré-moldado (Execução, incluindo o fornecimento,  transporte e montagem)</t>
  </si>
  <si>
    <t>Abrigo simples de passageiros pré-moldado (Execução, incluindo o fornecimento e transporte e montagem)</t>
  </si>
  <si>
    <t>Chapisco de cimento e areia, traço 1:3 (Execução, incluindo o fornecimento e transporte de todos os materiais)</t>
  </si>
  <si>
    <t>Reboco de argamassa de cimento e areia, traço 1:5 (Execução, incluindo o fornecimento e transporte de todos os materiais)</t>
  </si>
  <si>
    <t>RO-44166</t>
  </si>
  <si>
    <t>Veículo Tipo Van, 12 passageiros, com motorista</t>
  </si>
  <si>
    <t xml:space="preserve">
TABELA REFERENCIAL DE PREÇOS UNITÁRIOS PARA CONSULTORIA E PROJETOS
</t>
  </si>
  <si>
    <t>TABELA REFERENCIAL DE PREÇOS UNITÁRIOS PARA CONSULTORIA E PROJETOS</t>
  </si>
  <si>
    <t>CONSULTORIA</t>
  </si>
  <si>
    <t>PROFISSIONAIS/CONSULTORES</t>
  </si>
  <si>
    <t>CO-27339</t>
  </si>
  <si>
    <t>ENGENHEIRO/ARQUITETO CONSULTOR</t>
  </si>
  <si>
    <t>CO-27337</t>
  </si>
  <si>
    <t>ENGENHEIRO/ARQUITETO CONSULTOR ESPECIAL</t>
  </si>
  <si>
    <t>CO-27342</t>
  </si>
  <si>
    <t xml:space="preserve">ENGENHEIRO/ARQUITETO COORDENADOR </t>
  </si>
  <si>
    <t>CO-27347</t>
  </si>
  <si>
    <t>ENGENHEIRO/ARQUITETO INTERMEDIÁRIO</t>
  </si>
  <si>
    <t>CO-27348</t>
  </si>
  <si>
    <t>ENGENHEIRO/ARQUITETO JÚNIOR</t>
  </si>
  <si>
    <t>CO-27344</t>
  </si>
  <si>
    <t>ENGENHEIRO/ARQUITETO SENIOR</t>
  </si>
  <si>
    <t>DIÁRIA</t>
  </si>
  <si>
    <t>CO-24324</t>
  </si>
  <si>
    <t>DIÁRIA COM PERNOITE, EXCLUSIVE TRANSPORTE, INCLUSIVE ALIMENTAÇÃO</t>
  </si>
  <si>
    <t>VEÍCULOS PARA VISTÓRIA/SUPERVISÃO</t>
  </si>
  <si>
    <t>CO-27674</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</si>
  <si>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t>
  </si>
  <si>
    <t>CO-27675</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</si>
  <si>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t>
  </si>
  <si>
    <t>CO-28364</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</si>
  <si>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t>
  </si>
  <si>
    <t>CO-28366</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</si>
  <si>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t>
  </si>
  <si>
    <t>CO-27676</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</si>
  <si>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t>
  </si>
  <si>
    <t>CO-27677</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</si>
  <si>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t>
  </si>
  <si>
    <t>PROJETO</t>
  </si>
  <si>
    <t>LEVANTAMENTO PLANIALTIMÉTRICO</t>
  </si>
  <si>
    <t>CO-27369</t>
  </si>
  <si>
    <t>LEVANTAMENTO PLANIALTIMÉTRICO E CADASTRAL - TERRENO MAIOR QUE 50.001 M2</t>
  </si>
  <si>
    <t>CO-27361</t>
  </si>
  <si>
    <t>LEVANTAMENTO PLANIALTIMÉTRICO E CADASTRAL -TERRENO ATÉ 2.000 M2</t>
  </si>
  <si>
    <t>CO-27367</t>
  </si>
  <si>
    <t>LEVANTAMENTO PLANIALTIMÉTRICO E CADASTRAL -TERRENO DE 10.001 A 50.000 M2</t>
  </si>
  <si>
    <t>CO-27363</t>
  </si>
  <si>
    <t>LEVANTAMENTO PLANIALTIMÉTRICO E CADASTRAL -TERRENO DE 2.001 A 10.000 M2</t>
  </si>
  <si>
    <t>PLANILHAS ORÇAMENTÁRIAS</t>
  </si>
  <si>
    <t>CO-27397</t>
  </si>
  <si>
    <t>PLANILHA ORÇAMENTÁRIA PARA CONSTRUÇÕES NOVAS - ÁREA ACIMA DE 10.000 M2</t>
  </si>
  <si>
    <t>CO-27390</t>
  </si>
  <si>
    <t>PLANILHA ORÇAMENTÁRIA PARA CONSTRUÇÕES NOVAS - ÁREA ATÉ 1.000 M2</t>
  </si>
  <si>
    <t>CO-27391</t>
  </si>
  <si>
    <t>PLANILHA ORÇAMENTÁRIA PARA CONSTRUÇÕES NOVAS - ÁREA DE 1.001 M2 A 2.000 M2</t>
  </si>
  <si>
    <t>CO-27392</t>
  </si>
  <si>
    <t>PLANILHA ORÇAMENTÁRIA PARA CONSTRUÇÕES NOVAS - ÁREA DE 2.001 M2 A 4.000 M2</t>
  </si>
  <si>
    <t>CO-27394</t>
  </si>
  <si>
    <t>PLANILHA ORÇAMENTÁRIA PARA CONSTRUÇÕES NOVAS - ÁREA DE 4.001 M2 A 6.000 M2</t>
  </si>
  <si>
    <t>CO-27395</t>
  </si>
  <si>
    <t>PLANILHA ORÇAMENTÁRIA PARA CONSTRUÇÕES NOVAS - ÁREA DE 6.001 M2 A 8.000 M2</t>
  </si>
  <si>
    <t>CO-27396</t>
  </si>
  <si>
    <t>PLANILHA ORÇAMENTÁRIA PARA CONSTRUÇÕES NOVAS - ÁREA DE 8.001 M2 A 10.000 M2</t>
  </si>
  <si>
    <t>CO-27413</t>
  </si>
  <si>
    <t>PLANILHA ORÇAMENTÁRIA PARA OBRAS DE INFRAESTRUTURA</t>
  </si>
  <si>
    <t>CO-27388</t>
  </si>
  <si>
    <t>PLANILHA ORÇAMENTÁRIA PARA PROJETOS DE IMPLANTAÇÃO DE EDIFICAÇÃO - ÁREA ACIMA DE 16.000 M2</t>
  </si>
  <si>
    <t>CO-27382</t>
  </si>
  <si>
    <t>PLANILHA ORÇAMENTÁRIA PARA PROJETOS DE IMPLANTAÇÃO DE EDIFICAÇÃO - ÁREA DE 11.001 M2 ATÉ 13.000 M2</t>
  </si>
  <si>
    <t>CO-27385</t>
  </si>
  <si>
    <t>PLANILHA ORÇAMENTÁRIA PARA PROJETOS DE IMPLANTAÇÃO DE EDIFICAÇÃO - ÁREA DE 13.001 M2 ATÉ 16.000 M2</t>
  </si>
  <si>
    <t>CO-27375</t>
  </si>
  <si>
    <t>PLANILHA ORÇAMENTÁRIA PARA PROJETOS DE IMPLANTAÇÃO DE EDIFICAÇÃO - ÁREA DE 6.001 M2 ATÉ 7.000 M2</t>
  </si>
  <si>
    <t>CO-27378</t>
  </si>
  <si>
    <t>PLANILHA ORÇAMENTÁRIA PARA PROJETOS DE IMPLANTAÇÃO DE EDIFICAÇÃO - ÁREA DE 7.001 M2 ATÉ 9.000 M2</t>
  </si>
  <si>
    <t>CO-27380</t>
  </si>
  <si>
    <t>PLANILHA ORÇAMENTÁRIA PARA PROJETOS DE IMPLANTAÇÃO DE EDIFICAÇÃO - ÁREA DE 9.001 M2 ATÉ 11.000 M2</t>
  </si>
  <si>
    <t>CO-27372</t>
  </si>
  <si>
    <t>PLANILHA ORÇAMENTÁRIA PARA PROJETOS DE IMPLANTAÇÃO DE EDIFICAÇÃO ÁREA ATÉ 6.000 M2</t>
  </si>
  <si>
    <t>CO-27405</t>
  </si>
  <si>
    <t>PLANILHA ORÇAMENTÁRIA PARA REFORMA E/OU AMPLIAÇÃO DE EDIFICAÇÕES EXISTENTES - ÁREA ACIMA DE 10.000 M2</t>
  </si>
  <si>
    <t>CO-27400</t>
  </si>
  <si>
    <t>PLANILHA ORÇAMENTÁRIA PARA REFORMA E/OU AMPLIAÇÃO DE EDIFICAÇÕES EXISTENTES - ÁREA DE 1.001 M2 A 2.000 M2</t>
  </si>
  <si>
    <t>CO-27401</t>
  </si>
  <si>
    <t>PLANILHA ORÇAMENTÁRIA PARA REFORMA E/OU AMPLIAÇÃO DE EDIFICAÇÕES EXISTENTES - ÁREA DE 2.001 M2 A 4.000 M2</t>
  </si>
  <si>
    <t>CO-27402</t>
  </si>
  <si>
    <t>PLANILHA ORÇAMENTÁRIA PARA REFORMA E/OU AMPLIAÇÃO DE EDIFICAÇÕES EXISTENTES - ÁREA DE 4.001 M2 A 6.000 M2</t>
  </si>
  <si>
    <t>CO-27403</t>
  </si>
  <si>
    <t>PLANILHA ORÇAMENTÁRIA PARA REFORMA E/OU AMPLIAÇÃO DE EDIFICAÇÕES EXISTENTES - ÁREA DE 6.001 M2 A 8.000 M2</t>
  </si>
  <si>
    <t>CO-27404</t>
  </si>
  <si>
    <t>PLANILHA ORÇAMENTÁRIA PARA REFORMA E/OU AMPLIAÇÃO DE EDIFICAÇÕES EXISTENTES - ÁREA DE 8.001 M2 A 10.000 M2</t>
  </si>
  <si>
    <t>CO-27399</t>
  </si>
  <si>
    <t>PLANILHA ORÇAMENTÁRIA PARA REFORMA E/OU AMPLIAÇÃO DE EDIFICAÇÕES EXISTENTES- ÁREA ATÉ 1.000 M2</t>
  </si>
  <si>
    <t>CO-27412</t>
  </si>
  <si>
    <t>PLANILHA ORÇAMENTÁRIA PARA REFORMA E/OU AMPLIAÇÃO DE PATRIMÔNIOS HISTÓRICOS - ÁREA ACIMA DE 10.000 M2</t>
  </si>
  <si>
    <t>CO-27406</t>
  </si>
  <si>
    <t>PLANILHA ORÇAMENTÁRIA PARA REFORMA E/OU AMPLIAÇÃO DE PATRIMÔNIOS HISTÓRICOS - ÁREA ATÉ 1.000 M2</t>
  </si>
  <si>
    <t>CO-27407</t>
  </si>
  <si>
    <t>PLANILHA ORÇAMENTÁRIA PARA REFORMA E/OU AMPLIAÇÃO DE PATRIMÔNIOS HISTÓRICOS - ÁREA DE 1.001 M2 A 2.000 M2</t>
  </si>
  <si>
    <t>CO-27408</t>
  </si>
  <si>
    <t>PLANILHA ORÇAMENTÁRIA PARA REFORMA E/OU AMPLIAÇÃO DE PATRIMÔNIOS HISTÓRICOS - ÁREA DE 2.001 M2 A 4.000 M2</t>
  </si>
  <si>
    <t>CO-27409</t>
  </si>
  <si>
    <t>PLANILHA ORÇAMENTÁRIA PARA REFORMA E/OU AMPLIAÇÃO DE PATRIMÔNIOS HISTÓRICOS - ÁREA DE 4.001 M2 A 6.000 M2</t>
  </si>
  <si>
    <t>CO-27410</t>
  </si>
  <si>
    <t>PLANILHA ORÇAMENTÁRIA PARA REFORMA E/OU AMPLIAÇÃO DE PATRIMÔNIOS HISTÓRICOS - ÁREA DE 6.001 M2 A 8.000 M2</t>
  </si>
  <si>
    <t>CO-27411</t>
  </si>
  <si>
    <t>PLANILHA ORÇAMENTÁRIA PARA REFORMA E/OU AMPLIAÇÃO DE PATRIMÔNIOS HISTÓRICOS - ÁREA DE 8.001 M2 A 10.000 M2</t>
  </si>
  <si>
    <t>PROJETOS DE EDIFICAÇÃO</t>
  </si>
  <si>
    <t>CO-27417</t>
  </si>
  <si>
    <t>ANTEPROJETO DE EDIFICAÇÃO - ÁREA &gt; 3.000 M2</t>
  </si>
  <si>
    <t>CO-27414</t>
  </si>
  <si>
    <t>ANTEPROJETO DE EDIFICAÇÃO - ÁREA &lt;= 600 M2</t>
  </si>
  <si>
    <t>CO-27416</t>
  </si>
  <si>
    <t>ANTEPROJETO DE EDIFICAÇÃO - 1.500 M2 &lt; ÁREA &lt;= 3.000 M2</t>
  </si>
  <si>
    <t>CO-27415</t>
  </si>
  <si>
    <t>ANTEPROJETO DE EDIFICAÇÃO - 600 M2 &lt; ÁREA &lt;= 1.500 M2</t>
  </si>
  <si>
    <t>CO-27418</t>
  </si>
  <si>
    <t>ANTEPROJETO DE IMPLANTAÇÃO DE EDIFICAÇÃO PADRÃO COM ÁREA DE PROJEÇÃO &lt; = 600 M2</t>
  </si>
  <si>
    <t>CO-27421</t>
  </si>
  <si>
    <t>ANTEPROJETO DE IMPLANTAÇÃO DE EDIFICAÇÃO PADRÃO COM ÁREA DE PROJEÇÃO &gt; 3.000 M2</t>
  </si>
  <si>
    <t>CO-27420</t>
  </si>
  <si>
    <t>ANTEPROJETO DE IMPLANTAÇÃO DE EDIFICAÇÃO PADRÃO COM 1.500 &lt; ÁREA DE PROJEÇÃO &lt;= 3.000 M2</t>
  </si>
  <si>
    <t>CO-27419</t>
  </si>
  <si>
    <t>ANTEPROJETO DE IMPLANTAÇÃO DE EDIFICAÇÃO PADRÃO COM 600 M2 &lt; ÁREA DE PROJEÇÃO = 1.500 M2</t>
  </si>
  <si>
    <t>CO-27493</t>
  </si>
  <si>
    <t>COMPATIBILIZAÇÃO DE PROJETOS COM ACIMA DE 1000.000 M2</t>
  </si>
  <si>
    <t>CO-27487</t>
  </si>
  <si>
    <t>COMPATIBILIZAÇÃO DE PROJETOS COM ÁREA ATÉ 10.000 M2</t>
  </si>
  <si>
    <t>CO-27488</t>
  </si>
  <si>
    <t>COMPATIBILIZAÇÃO DE PROJETOS COM ÁREA DE 10.001 M2 ATÉ 20.000 M2</t>
  </si>
  <si>
    <t>CO-27489</t>
  </si>
  <si>
    <t>COMPATIBILIZAÇÃO DE PROJETOS COM ÁREA DE 20.001 M2 ATÉ 40.000 M2</t>
  </si>
  <si>
    <t>CO-27490</t>
  </si>
  <si>
    <t>COMPATIBILIZAÇÃO DE PROJETOS COM ÁREA DE 40.001 M2 ATÉ 60.000 M2</t>
  </si>
  <si>
    <t>CO-27491</t>
  </si>
  <si>
    <t>COMPATIBILIZAÇÃO DE PROJETOS COM ÁREA DE 60.001 M2 ATÉ 80.000 M2</t>
  </si>
  <si>
    <t>CO-27492</t>
  </si>
  <si>
    <t>COMPATIBILIZAÇÃO DE PROJETOS COM ÁREA DE 80.001 M2 ATÉ 1000.000 M2</t>
  </si>
  <si>
    <t>CO-27494</t>
  </si>
  <si>
    <t>COORDENAÇÃO DE PROJETOS</t>
  </si>
  <si>
    <t>CO-27486</t>
  </si>
  <si>
    <t>DESENHO DE CADASTRO DE CONSTRUÇÕES EXISTENTES</t>
  </si>
  <si>
    <t>PR A1</t>
  </si>
  <si>
    <t>CO-27470</t>
  </si>
  <si>
    <t>DESENHO E CÓPIA DE PROJETOS</t>
  </si>
  <si>
    <t>CO-27423</t>
  </si>
  <si>
    <t>DESENVOLVIMENTO E DETALHAMENTO DE PROJETO ARQUITETÔNICO</t>
  </si>
  <si>
    <t>CO-27482</t>
  </si>
  <si>
    <t>DESENVOLVIMENTO E DETALHAMENTO DE PROJETOS COMPLEMENTARES</t>
  </si>
  <si>
    <t>CO-27483</t>
  </si>
  <si>
    <t>PERSPECTIVA COLORIDA (50X70)CM</t>
  </si>
  <si>
    <t>CO-27485</t>
  </si>
  <si>
    <t>PLANTA HUMANIZADA COLORIDA (50X70)CM</t>
  </si>
  <si>
    <t>CO-27471</t>
  </si>
  <si>
    <t>PROJETO DE LAYOUT</t>
  </si>
  <si>
    <t>CO-27477</t>
  </si>
  <si>
    <t>PROJETO EXECUTIVO DE ACÚSTICA</t>
  </si>
  <si>
    <t>CO-27478</t>
  </si>
  <si>
    <t>PROJETO EXECUTIVO DE AQUECIMENTO SOLAR E REDE DE ÁGUA QUENTE</t>
  </si>
  <si>
    <t>CO-27429</t>
  </si>
  <si>
    <t>PROJETO EXECUTIVO DE AR CONDICIONADO/VENTILAÇÃO/CLIMATIZAÇÃO</t>
  </si>
  <si>
    <t>CO-27422</t>
  </si>
  <si>
    <t>PROJETO EXECUTIVO DE ARQUITETURA</t>
  </si>
  <si>
    <t>CO-27432</t>
  </si>
  <si>
    <t>PROJETO EXECUTIVO DE CABEAMENTO ESTRUTURADO</t>
  </si>
  <si>
    <t>CO-27426</t>
  </si>
  <si>
    <t>PROJETO EXECUTIVO DE DRENAGEM PLUVIAL</t>
  </si>
  <si>
    <t>CO-27473</t>
  </si>
  <si>
    <t>PROJETO EXECUTIVO DE ENGRADAMENTO METÁLICO</t>
  </si>
  <si>
    <t>CO-27427</t>
  </si>
  <si>
    <t>PROJETO EXECUTIVO DE ESTRUTURA DE CONCRETO</t>
  </si>
  <si>
    <t>CO-27428</t>
  </si>
  <si>
    <t>PROJETO EXECUTIVO DE ESTRUTURA METÁLICA</t>
  </si>
  <si>
    <t>CO-27480</t>
  </si>
  <si>
    <t>PROJETO EXECUTIVO DE GASES MEDICINAIS</t>
  </si>
  <si>
    <t>CO-27481</t>
  </si>
  <si>
    <t>PROJETO EXECUTIVO DE GLP</t>
  </si>
  <si>
    <t>CO-27475</t>
  </si>
  <si>
    <t>PROJETO EXECUTIVO DE IMPERMEABILIZAÇÃO</t>
  </si>
  <si>
    <t>CO-27433</t>
  </si>
  <si>
    <t>PROJETO EXECUTIVO DE INFRAESTRUTURA DE CABEAMENTO ESTRUTURADO/CFTV/ALARME/SEGURANÇA/SONORIZAÇÃO</t>
  </si>
  <si>
    <t>CO-27431</t>
  </si>
  <si>
    <t>PROJETO EXECUTIVO DE INSTALAÇÕES ELÉTRICAS</t>
  </si>
  <si>
    <t>CO-27479</t>
  </si>
  <si>
    <t>PROJETO EXECUTIVO DE INSTALAÇÕES FLUIDO MECÂNICAS</t>
  </si>
  <si>
    <t>CO-27430</t>
  </si>
  <si>
    <t>PROJETO EXECUTIVO DE INSTALAÇÕES HIDRO SANITÁRIAS</t>
  </si>
  <si>
    <t>CO-27474</t>
  </si>
  <si>
    <t>PROJETO EXECUTIVO DE IRRIGAÇÃO</t>
  </si>
  <si>
    <t>CO-27476</t>
  </si>
  <si>
    <t>PROJETO EXECUTIVO DE PAISAGISMO</t>
  </si>
  <si>
    <t>CO-27468</t>
  </si>
  <si>
    <t>PROJETO EXECUTIVO DE PREVENÇÃO E COMBATE A INCÊNDIO</t>
  </si>
  <si>
    <t>CO-27469</t>
  </si>
  <si>
    <t>PROJETO EXECUTIVO DE PROGRAMAÇÃO VISUAL</t>
  </si>
  <si>
    <t>CO-27434</t>
  </si>
  <si>
    <t>PROJETO EXECUTIVO DE SPDA</t>
  </si>
  <si>
    <t>CO-27424</t>
  </si>
  <si>
    <t>PROJETO EXECUTIVO DE TERRAPLENAGEM - PLANTA</t>
  </si>
  <si>
    <t>CO-27425</t>
  </si>
  <si>
    <t>PROJETO EXECUTIVO DE TERRAPLENAGEM - SEÇÕES</t>
  </si>
  <si>
    <t>CO-27472</t>
  </si>
  <si>
    <t>PROJETO EXECUTIVO LUMINOTÉCNICO</t>
  </si>
  <si>
    <t>CO-27484</t>
  </si>
  <si>
    <t>VISTA TRATADA COLORIDA (50X70)CM</t>
  </si>
  <si>
    <t>VISTORIA E CADASTRO</t>
  </si>
  <si>
    <t>CO-27499</t>
  </si>
  <si>
    <t>DESLOCAMENTO INTERMUNICIPAL</t>
  </si>
  <si>
    <t>CO-27498</t>
  </si>
  <si>
    <t>TÉCNICO DE NÍVEL MÉDIO</t>
  </si>
  <si>
    <t>CO-27497</t>
  </si>
  <si>
    <t>TÉCNICO DE NÍVEL SUPERIOR</t>
  </si>
  <si>
    <t>RELATÓRIO TÉCNICO</t>
  </si>
  <si>
    <t>CO-27379</t>
  </si>
  <si>
    <t>COMO CONSTRUÍDO ("AS BUILT") DE PROJETOS COM  ACIMA DE 1000.000 M2</t>
  </si>
  <si>
    <t>CO-27389</t>
  </si>
  <si>
    <t>COMO CONSTRUÍDO ("AS BUILT") DE PROJETOS COM ÁREA ATÉ 10.000 M2</t>
  </si>
  <si>
    <t>CO-27387</t>
  </si>
  <si>
    <t>COMO CONSTRUÍDO ("AS BUILT") DE PROJETOS COM ÁREA DE 10.001 M2 ATÉ 20.000 M2</t>
  </si>
  <si>
    <t>CO-27386</t>
  </si>
  <si>
    <t>COMO CONSTRUÍDO ("AS BUILT") DE PROJETOS COM ÁREA DE 20.001 M2 ATÉ 40.000 M2</t>
  </si>
  <si>
    <t>CO-27384</t>
  </si>
  <si>
    <t>COMO CONSTRUÍDO ("AS BUILT") DE PROJETOS COM ÁREA DE 40.001 M2 ATÉ 60.000 M2</t>
  </si>
  <si>
    <t>CO-27383</t>
  </si>
  <si>
    <t>COMO CONSTRUÍDO ("AS BUILT") DE PROJETOS COM ÁREA DE 60.001 M2 ATÉ 80.000 M2</t>
  </si>
  <si>
    <t>CO-27381</t>
  </si>
  <si>
    <t>COMO CONSTRUÍDO ("AS BUILT") DE PROJETOS COM ÁREA DE 80.001 M2 ATÉ 1000.000 M2</t>
  </si>
  <si>
    <t>CO-27439</t>
  </si>
  <si>
    <t>ESPECIFICAÇÃO DOS MATERIAIS COM MEMORIAL DESCRITIVO  PARA OBRAS DE INFRAESTRUTURA</t>
  </si>
  <si>
    <t>CO-27454</t>
  </si>
  <si>
    <t>ESPECIFICAÇÃO DOS MATERIAIS COM MEMORIAL DESCRITIVO DE CADA AMBIENTE E EQUIPAMENTOS PARA CONSTRUÇÕES NOVAS - ÁREA ACIMA DE 10.000 M2</t>
  </si>
  <si>
    <t>CO-27460</t>
  </si>
  <si>
    <t>ESPECIFICAÇÃO DOS MATERIAIS COM MEMORIAL DESCRITIVO DE CADA AMBIENTE E EQUIPAMENTOS PARA CONSTRUÇÕES NOVAS - ÁREA ATÉ 1.000 M2</t>
  </si>
  <si>
    <t>CO-27459</t>
  </si>
  <si>
    <t>ESPECIFICAÇÃO DOS MATERIAIS COM MEMORIAL DESCRITIVO DE CADA AMBIENTE E EQUIPAMENTOS PARA CONSTRUÇÕES NOVAS - ÁREA DE 1.001 M2 A 2.000 M2</t>
  </si>
  <si>
    <t>CO-27458</t>
  </si>
  <si>
    <t>ESPECIFICAÇÃO DOS MATERIAIS COM MEMORIAL DESCRITIVO DE CADA AMBIENTE E EQUIPAMENTOS PARA CONSTRUÇÕES NOVAS - ÁREA DE 2.001 M2 A 4.000 M2</t>
  </si>
  <si>
    <t>CO-27457</t>
  </si>
  <si>
    <t>ESPECIFICAÇÃO DOS MATERIAIS COM MEMORIAL DESCRITIVO DE CADA AMBIENTE E EQUIPAMENTOS PARA CONSTRUÇÕES NOVAS - ÁREA DE 4.001 M2 A 6.000 M2</t>
  </si>
  <si>
    <t>CO-27456</t>
  </si>
  <si>
    <t>ESPECIFICAÇÃO DOS MATERIAIS COM MEMORIAL DESCRITIVO DE CADA AMBIENTE E EQUIPAMENTOS PARA CONSTRUÇÕES NOVAS - ÁREA DE 6.001 M2 A 8.000 M2</t>
  </si>
  <si>
    <t>CO-27455</t>
  </si>
  <si>
    <t>ESPECIFICAÇÃO DOS MATERIAIS COM MEMORIAL DESCRITIVO DE CADA AMBIENTE E EQUIPAMENTOS PARA CONSTRUÇÕES NOVAS - ÁREA DE 8.001 M2 A 10.000 M2</t>
  </si>
  <si>
    <t>CO-27461</t>
  </si>
  <si>
    <t>ESPECIFICAÇÃO DOS MATERIAIS COM MEMORIAL DESCRITIVO DE CADA AMBIENTE E EQUIPAMENTOS PARA PROJETOS DE IMPLANTAÇÃO DE EDIFICAÇÃO - ÁREA ACIMA DE 16.000 M2</t>
  </si>
  <si>
    <t>CO-27463</t>
  </si>
  <si>
    <t>ESPECIFICAÇÃO DOS MATERIAIS COM MEMORIAL DESCRITIVO DE CADA AMBIENTE E EQUIPAMENTOS PARA PROJETOS DE IMPLANTAÇÃO DE EDIFICAÇÃO - ÁREA DE 11.001 M2 ATÉ 13.000 M2</t>
  </si>
  <si>
    <t>CO-27462</t>
  </si>
  <si>
    <t>ESPECIFICAÇÃO DOS MATERIAIS COM MEMORIAL DESCRITIVO DE CADA AMBIENTE E EQUIPAMENTOS PARA PROJETOS DE IMPLANTAÇÃO DE EDIFICAÇÃO - ÁREA DE 13.001 M2 ATÉ 16.000 M2</t>
  </si>
  <si>
    <t>CO-27466</t>
  </si>
  <si>
    <t>ESPECIFICAÇÃO DOS MATERIAIS COM MEMORIAL DESCRITIVO DE CADA AMBIENTE E EQUIPAMENTOS PARA PROJETOS DE IMPLANTAÇÃO DE EDIFICAÇÃO - ÁREA DE 6.001 M2 ATÉ 7.000 M2</t>
  </si>
  <si>
    <t>CO-27465</t>
  </si>
  <si>
    <t>ESPECIFICAÇÃO DOS MATERIAIS COM MEMORIAL DESCRITIVO DE CADA AMBIENTE E EQUIPAMENTOS PARA PROJETOS DE IMPLANTAÇÃO DE EDIFICAÇÃO - ÁREA DE 7.001 M2 ATÉ 9.000 M2</t>
  </si>
  <si>
    <t>CO-27464</t>
  </si>
  <si>
    <t>ESPECIFICAÇÃO DOS MATERIAIS COM MEMORIAL DESCRITIVO DE CADA AMBIENTE E EQUIPAMENTOS PARA PROJETOS DE IMPLANTAÇÃO DE EDIFICAÇÃO - ÁREA DE 9.001 M2 ATÉ 11.000 M2</t>
  </si>
  <si>
    <t>CO-27467</t>
  </si>
  <si>
    <t>ESPECIFICAÇÃO DOS MATERIAIS COM MEMORIAL DESCRITIVO DE CADA AMBIENTE E EQUIPAMENTOS PARA PROJETOS DE IMPLANTAÇÃO DE EDIFICAÇÃO ÁREA ATÉ 6.000 M2</t>
  </si>
  <si>
    <t>CO-27447</t>
  </si>
  <si>
    <t>ESPECIFICAÇÃO DOS MATERIAIS COM MEMORIAL DESCRITIVO DE CADA AMBIENTE E EQUIPAMENTOS PARA REFORMA E/OU AMPLIAÇÃO DE EDIFICAÇÕES EXISTENTES - ÁREA ACIMA DE 10.000 M2</t>
  </si>
  <si>
    <t>CO-27452</t>
  </si>
  <si>
    <t>ESPECIFICAÇÃO DOS MATERIAIS COM MEMORIAL DESCRITIVO DE CADA AMBIENTE E EQUIPAMENTOS PARA REFORMA E/OU AMPLIAÇÃO DE EDIFICAÇÕES EXISTENTES - ÁREA DE 1.001 M2 A 2.000 M2</t>
  </si>
  <si>
    <t>CO-27451</t>
  </si>
  <si>
    <t>ESPECIFICAÇÃO DOS MATERIAIS COM MEMORIAL DESCRITIVO DE CADA AMBIENTE E EQUIPAMENTOS PARA REFORMA E/OU AMPLIAÇÃO DE EDIFICAÇÕES EXISTENTES - ÁREA DE 2.001 M2 A 4.000 M2</t>
  </si>
  <si>
    <t>CO-27450</t>
  </si>
  <si>
    <t>ESPECIFICAÇÃO DOS MATERIAIS COM MEMORIAL DESCRITIVO DE CADA AMBIENTE E EQUIPAMENTOS PARA REFORMA E/OU AMPLIAÇÃO DE EDIFICAÇÕES EXISTENTES - ÁREA DE 4.001 M2 A 6.000 M2</t>
  </si>
  <si>
    <t>CO-27449</t>
  </si>
  <si>
    <t>ESPECIFICAÇÃO DOS MATERIAIS COM MEMORIAL DESCRITIVO DE CADA AMBIENTE E EQUIPAMENTOS PARA REFORMA E/OU AMPLIAÇÃO DE EDIFICAÇÕES EXISTENTES - ÁREA DE 6.001 M2 A 8.000 M2</t>
  </si>
  <si>
    <t>CO-27448</t>
  </si>
  <si>
    <t>ESPECIFICAÇÃO DOS MATERIAIS COM MEMORIAL DESCRITIVO DE CADA AMBIENTE E EQUIPAMENTOS PARA REFORMA E/OU AMPLIAÇÃO DE EDIFICAÇÕES EXISTENTES - ÁREA DE 8.001 M2 A 10.000 M2</t>
  </si>
  <si>
    <t>CO-27453</t>
  </si>
  <si>
    <t>ESPECIFICAÇÃO DOS MATERIAIS COM MEMORIAL DESCRITIVO DE CADA AMBIENTE E EQUIPAMENTOS PARA REFORMA E/OU AMPLIAÇÃO DE EDIFICAÇÕES EXISTENTES- ÁREA ATÉ 1.000 M2</t>
  </si>
  <si>
    <t>CO-27440</t>
  </si>
  <si>
    <t>ESPECIFICAÇÃO DOS MATERIAIS COM MEMORIAL DESCRITIVO DE CADA AMBIENTE E EQUIPAMENTOS PARA REFORMA E/OU AMPLIAÇÃO DE PATRIMÔNIOS HISTÓRICOS - ÁREA ACIMA DE 10.000 M2</t>
  </si>
  <si>
    <t>CO-27446</t>
  </si>
  <si>
    <t>ESPECIFICAÇÃO DOS MATERIAIS COM MEMORIAL DESCRITIVO DE CADA AMBIENTE E EQUIPAMENTOS PARA REFORMA E/OU AMPLIAÇÃO DE PATRIMÔNIOS HISTÓRICOS - ÁREA ATÉ 1.000 M2</t>
  </si>
  <si>
    <t>CO-27445</t>
  </si>
  <si>
    <t>ESPECIFICAÇÃO DOS MATERIAIS COM MEMORIAL DESCRITIVO DE CADA AMBIENTE E EQUIPAMENTOS PARA REFORMA E/OU AMPLIAÇÃO DE PATRIMÔNIOS HISTÓRICOS - ÁREA DE 1.001 M2 A 2.000 M2</t>
  </si>
  <si>
    <t>CO-27444</t>
  </si>
  <si>
    <t>ESPECIFICAÇÃO DOS MATERIAIS COM MEMORIAL DESCRITIVO DE CADA AMBIENTE E EQUIPAMENTOS PARA REFORMA E/OU AMPLIAÇÃO DE PATRIMÔNIOS HISTÓRICOS - ÁREA DE 2.001 M2 A 4.000 M2</t>
  </si>
  <si>
    <t>CO-27443</t>
  </si>
  <si>
    <t>ESPECIFICAÇÃO DOS MATERIAIS COM MEMORIAL DESCRITIVO DE CADA AMBIENTE E EQUIPAMENTOS PARA REFORMA E/OU AMPLIAÇÃO DE PATRIMÔNIOS HISTÓRICOS - ÁREA DE 4.001 M2 A 6.000 M2</t>
  </si>
  <si>
    <t>CO-27442</t>
  </si>
  <si>
    <t>ESPECIFICAÇÃO DOS MATERIAIS COM MEMORIAL DESCRITIVO DE CADA AMBIENTE E EQUIPAMENTOS PARA REFORMA E/OU AMPLIAÇÃO DE PATRIMÔNIOS HISTÓRICOS - ÁREA DE 6.001 M2 A 8.000 M2</t>
  </si>
  <si>
    <t>CO-27441</t>
  </si>
  <si>
    <t>ESPECIFICAÇÃO DOS MATERIAIS COM MEMORIAL DESCRITIVO DE CADA AMBIENTE E EQUIPAMENTOS PARA REFORMA E/OU AMPLIAÇÃO DE PATRIMÔNIOS HISTÓRICOS - ÁREA DE 8.001 M2 A 10.000 M2</t>
  </si>
  <si>
    <t>CO-27368</t>
  </si>
  <si>
    <t>MANUAL DE USO, OPERAÇÃO E MANUTENÇÃO DAS EDIFICAÇÕES PARA CONSTRUÇÕES NOVAS - ÁREA ACIMA DE 10.000 M2</t>
  </si>
  <si>
    <t>CO-27377</t>
  </si>
  <si>
    <t>MANUAL DE USO, OPERAÇÃO E MANUTENÇÃO DAS EDIFICAÇÕES PARA CONSTRUÇÕES NOVAS - ÁREA ATÉ 1.000 M2</t>
  </si>
  <si>
    <t>CO-27376</t>
  </si>
  <si>
    <t>MANUAL DE USO, OPERAÇÃO E MANUTENÇÃO DAS EDIFICAÇÕES PARA CONSTRUÇÕES NOVAS - ÁREA DE 1.001 M2 A 2.000 M2</t>
  </si>
  <si>
    <t>CO-27374</t>
  </si>
  <si>
    <t>MANUAL DE USO, OPERAÇÃO E MANUTENÇÃO DAS EDIFICAÇÕES PARA CONSTRUÇÕES NOVAS - ÁREA DE 2.001 M2 A 4.000 M2</t>
  </si>
  <si>
    <t>CO-27373</t>
  </si>
  <si>
    <t>MANUAL DE USO, OPERAÇÃO E MANUTENÇÃO DAS EDIFICAÇÕES PARA CONSTRUÇÕES NOVAS - ÁREA DE 4.001 M2 A 6.000 M2</t>
  </si>
  <si>
    <t>CO-27371</t>
  </si>
  <si>
    <t>MANUAL DE USO, OPERAÇÃO E MANUTENÇÃO DAS EDIFICAÇÕES PARA CONSTRUÇÕES NOVAS - ÁREA DE 6.001 M2 A 8.000 M2</t>
  </si>
  <si>
    <t>CO-27370</t>
  </si>
  <si>
    <t>MANUAL DE USO, OPERAÇÃO E MANUTENÇÃO DAS EDIFICAÇÕES PARA CONSTRUÇÕES NOVAS - ÁREA DE 8.001 M2 A 10.000 M2</t>
  </si>
  <si>
    <t>CO-27349</t>
  </si>
  <si>
    <t>MANUAL DE USO, OPERAÇÃO E MANUTENÇÃO DAS EDIFICAÇÕES PARA PARA REFORMA E/OU AMPLIAÇÃO DE EDIFICAÇÕES EXISTENTES - ÁREA ACIMA DE 10.000 M2</t>
  </si>
  <si>
    <t>CO-27365</t>
  </si>
  <si>
    <t>MANUAL DE USO, OPERAÇÃO E MANUTENÇÃO DAS EDIFICAÇÕES PARA PARA REFORMA E/OU AMPLIAÇÃO DE EDIFICAÇÕES EXISTENTES - ÁREA DE 1.001 M2 A 2.000 M2</t>
  </si>
  <si>
    <t>CO-27364</t>
  </si>
  <si>
    <t>MANUAL DE USO, OPERAÇÃO E MANUTENÇÃO DAS EDIFICAÇÕES PARA PARA REFORMA E/OU AMPLIAÇÃO DE EDIFICAÇÕES EXISTENTES - ÁREA DE 2.001 M2 A 4.000 M2</t>
  </si>
  <si>
    <t>CO-27362</t>
  </si>
  <si>
    <t>MANUAL DE USO, OPERAÇÃO E MANUTENÇÃO DAS EDIFICAÇÕES PARA PARA REFORMA E/OU AMPLIAÇÃO DE EDIFICAÇÕES EXISTENTES - ÁREA DE 4.001 M2 A 6.000 M2</t>
  </si>
  <si>
    <t>CO-27359</t>
  </si>
  <si>
    <t>MANUAL DE USO, OPERAÇÃO E MANUTENÇÃO DAS EDIFICAÇÕES PARA PARA REFORMA E/OU AMPLIAÇÃO DE EDIFICAÇÕES EXISTENTES - ÁREA DE 6.001 M2 A 8.000 M2</t>
  </si>
  <si>
    <t>CO-27353</t>
  </si>
  <si>
    <t>MANUAL DE USO, OPERAÇÃO E MANUTENÇÃO DAS EDIFICAÇÕES PARA PARA REFORMA E/OU AMPLIAÇÃO DE EDIFICAÇÕES EXISTENTES - ÁREA DE 8.001 M2 A 10.000 M2</t>
  </si>
  <si>
    <t>CO-27366</t>
  </si>
  <si>
    <t>MANUAL DE USO, OPERAÇÃO E MANUTENÇÃO DAS EDIFICAÇÕES PARA PARA REFORMA E/OU AMPLIAÇÃO DE EDIFICAÇÕES EXISTENTES- ÁREA ATÉ 1.000 M2</t>
  </si>
  <si>
    <t>CO-27336</t>
  </si>
  <si>
    <t>MANUAL DE USO, OPERAÇÃO E MANUTENÇÃO DAS EDIFICAÇÕES PARA REFORMA E/OU AMPLIAÇÃO DE PATRIMÔNIOS HISTÓRICOS - ÁREA ACIMA DE 10.000 M2</t>
  </si>
  <si>
    <t>CO-27345</t>
  </si>
  <si>
    <t xml:space="preserve">MANUAL DE USO, OPERAÇÃO E MANUTENÇÃO DAS EDIFICAÇÕES PARA REFORMA E/OU AMPLIAÇÃO DE PATRIMÔNIOS HISTÓRICOS - ÁREA DE 1.001 M2 A 2.000 M2
</t>
  </si>
  <si>
    <t>CO-27341</t>
  </si>
  <si>
    <t>MANUAL DE USO, OPERAÇÃO E MANUTENÇÃO DAS EDIFICAÇÕES PARA REFORMA E/OU AMPLIAÇÃO DE PATRIMÔNIOS HISTÓRICOS - ÁREA DE 4.001 M2 A 6.000 M2</t>
  </si>
  <si>
    <t>CO-27340</t>
  </si>
  <si>
    <t>MANUAL DE USO, OPERAÇÃO E MANUTENÇÃO DAS EDIFICAÇÕES PARA REFORMA E/OU AMPLIAÇÃO DE PATRIMÔNIOS HISTÓRICOS - ÁREA DE 6.001 M2 A 8.000 M2</t>
  </si>
  <si>
    <t>CO-27338</t>
  </si>
  <si>
    <t>MANUAL DE USO, OPERAÇÃO E MANUTENÇÃO DAS EDIFICAÇÕES PARA REFORMA E/OU AMPLIAÇÃO DE PATRIMÔNIOS HISTÓRICOS - ÁREA DE 8.001 M2 A 10.000 M2</t>
  </si>
  <si>
    <t>CO-27346</t>
  </si>
  <si>
    <t>MANUAL DE USO, OPERAÇÃO E MANUTENÇÃO DAS EDIFICAÇÕES PARA REFORMA E/OU AMPLIAÇÃO DE PATRIMÔNIOS HISTÓRICOS- ÁREA ATÉ 1.000 M2</t>
  </si>
  <si>
    <t>CO-27343</t>
  </si>
  <si>
    <t>MANUAL DE USO, OPERAÇÃO E MANUTENÇÃO DAS EDIFICAÇÕES PARA REFORMA E/OU AMPLIAÇÃO DE PATRIMÔNIOS HISTÓRICOS- ÁREA DE 2.001 M2 A 4.000 M2</t>
  </si>
  <si>
    <t>CRITÉRIOS PARA PAGAMENTO DE PRANCHA</t>
  </si>
  <si>
    <t>CO-27352</t>
  </si>
  <si>
    <t>CRITÉRIOS P/ PAGAMENTO DE PRANCHAS - A0</t>
  </si>
  <si>
    <t>% A1</t>
  </si>
  <si>
    <t>CO-27355</t>
  </si>
  <si>
    <t>CRITÉRIOS P/ PAGAMENTO DE PRANCHAS - A1 ALONGADO</t>
  </si>
  <si>
    <t>CO-27356</t>
  </si>
  <si>
    <t>CRITÉRIOS P/ PAGAMENTO DE PRANCHAS - A2</t>
  </si>
  <si>
    <t>CO-27358</t>
  </si>
  <si>
    <t>CRITÉRIOS P/ PAGAMENTO DE PRANCHAS - A3</t>
  </si>
  <si>
    <t>CO-28390</t>
  </si>
  <si>
    <t>MOBILIZAÇÃO E DESMOBILIZAÇÃO DE EQUIPAMENTO DE SONDAGEM A PERCUSSÃO SPT (CUSTO FIXO)</t>
  </si>
  <si>
    <t>CO-28389</t>
  </si>
  <si>
    <t>MOBILIZAÇÃO E DESMOBILIZAÇÃO DE EQUIPAMENTO DE SONDAGEM A PERCUSSÃO SPT (CUSTO VARIÁVEL, EXCLUSIVE CUSTO FIXO)</t>
  </si>
  <si>
    <t>CO-28388</t>
  </si>
  <si>
    <t>SONDAGEM A PERCUSSÃO SPT DIÂMETRO 2.1/2"</t>
  </si>
  <si>
    <t>Região Sul - S/ Desoneração</t>
  </si>
  <si>
    <t>8,83</t>
  </si>
  <si>
    <t>27,09</t>
  </si>
  <si>
    <t>50,57</t>
  </si>
  <si>
    <t>61,69</t>
  </si>
  <si>
    <t>73,15</t>
  </si>
  <si>
    <t>5,34</t>
  </si>
  <si>
    <t>13,47</t>
  </si>
  <si>
    <t>24,23</t>
  </si>
  <si>
    <t>30,84</t>
  </si>
  <si>
    <t>44,80</t>
  </si>
  <si>
    <t>48,67</t>
  </si>
  <si>
    <t>55,32</t>
  </si>
  <si>
    <t>61,98</t>
  </si>
  <si>
    <t>75,30</t>
  </si>
  <si>
    <t>88,62</t>
  </si>
  <si>
    <t>101,94</t>
  </si>
  <si>
    <t>115,25</t>
  </si>
  <si>
    <t>133,33</t>
  </si>
  <si>
    <t>147,14</t>
  </si>
  <si>
    <t>34,65</t>
  </si>
  <si>
    <t>62,50</t>
  </si>
  <si>
    <t>73,63</t>
  </si>
  <si>
    <t>84,79</t>
  </si>
  <si>
    <t>95,92</t>
  </si>
  <si>
    <t>110,60</t>
  </si>
  <si>
    <t>122,10</t>
  </si>
  <si>
    <t>107,92</t>
  </si>
  <si>
    <t>180,90</t>
  </si>
  <si>
    <t>281,19</t>
  </si>
  <si>
    <t>430,43</t>
  </si>
  <si>
    <t>606,33</t>
  </si>
  <si>
    <t>707,96</t>
  </si>
  <si>
    <t>84,06</t>
  </si>
  <si>
    <t>139,88</t>
  </si>
  <si>
    <t>219,25</t>
  </si>
  <si>
    <t>325,48</t>
  </si>
  <si>
    <t>427,46</t>
  </si>
  <si>
    <t>566,53</t>
  </si>
  <si>
    <t>882,12</t>
  </si>
  <si>
    <t>41,14</t>
  </si>
  <si>
    <t>46,74</t>
  </si>
  <si>
    <t>63,54</t>
  </si>
  <si>
    <t>80,34</t>
  </si>
  <si>
    <t>5,31</t>
  </si>
  <si>
    <t>6,41</t>
  </si>
  <si>
    <t>3,69</t>
  </si>
  <si>
    <t>155,53</t>
  </si>
  <si>
    <t>243,44</t>
  </si>
  <si>
    <t>1.432,64</t>
  </si>
  <si>
    <t>2.205,28</t>
  </si>
  <si>
    <t>42,97</t>
  </si>
  <si>
    <t>3.038,53</t>
  </si>
  <si>
    <t>50,08</t>
  </si>
  <si>
    <t>64,51</t>
  </si>
  <si>
    <t>3,56</t>
  </si>
  <si>
    <t>1,59</t>
  </si>
  <si>
    <t>23,81</t>
  </si>
  <si>
    <t>102,73</t>
  </si>
  <si>
    <t>113,93</t>
  </si>
  <si>
    <t>130,79</t>
  </si>
  <si>
    <t>147,59</t>
  </si>
  <si>
    <t>218,81</t>
  </si>
  <si>
    <t>228,63</t>
  </si>
  <si>
    <t>406,47</t>
  </si>
  <si>
    <t>497,52</t>
  </si>
  <si>
    <t>648,14</t>
  </si>
  <si>
    <t>670,11</t>
  </si>
  <si>
    <t>21,89</t>
  </si>
  <si>
    <t>995,77</t>
  </si>
  <si>
    <t>24,24</t>
  </si>
  <si>
    <t>1.021,13</t>
  </si>
  <si>
    <t>227,08</t>
  </si>
  <si>
    <t>22,17</t>
  </si>
  <si>
    <t>419,24</t>
  </si>
  <si>
    <t>27,00</t>
  </si>
  <si>
    <t>512,47</t>
  </si>
  <si>
    <t>31,82</t>
  </si>
  <si>
    <t>665,31</t>
  </si>
  <si>
    <t>689,57</t>
  </si>
  <si>
    <t>41,35</t>
  </si>
  <si>
    <t>1.017,70</t>
  </si>
  <si>
    <t>46,17</t>
  </si>
  <si>
    <t>1.045,20</t>
  </si>
  <si>
    <t>50,99</t>
  </si>
  <si>
    <t>178,73</t>
  </si>
  <si>
    <t>214,77</t>
  </si>
  <si>
    <t>319,80</t>
  </si>
  <si>
    <t>419,95</t>
  </si>
  <si>
    <t>507,16</t>
  </si>
  <si>
    <t>582,24</t>
  </si>
  <si>
    <t>608,72</t>
  </si>
  <si>
    <t>189,03</t>
  </si>
  <si>
    <t>227,54</t>
  </si>
  <si>
    <t>334,76</t>
  </si>
  <si>
    <t>437,35</t>
  </si>
  <si>
    <t>526,63</t>
  </si>
  <si>
    <t>603,82</t>
  </si>
  <si>
    <t>632,90</t>
  </si>
  <si>
    <t>41,82</t>
  </si>
  <si>
    <t>53,65</t>
  </si>
  <si>
    <t>65,28</t>
  </si>
  <si>
    <t>77,75</t>
  </si>
  <si>
    <t>90,04</t>
  </si>
  <si>
    <t>104,43</t>
  </si>
  <si>
    <t>119,51</t>
  </si>
  <si>
    <t>136,83</t>
  </si>
  <si>
    <t>875,99</t>
  </si>
  <si>
    <t>171,21</t>
  </si>
  <si>
    <t>1.251,55</t>
  </si>
  <si>
    <t>230,47</t>
  </si>
  <si>
    <t>78,05</t>
  </si>
  <si>
    <t>92,71</t>
  </si>
  <si>
    <t>107,44</t>
  </si>
  <si>
    <t>123,90</t>
  </si>
  <si>
    <t>141,09</t>
  </si>
  <si>
    <t>161,01</t>
  </si>
  <si>
    <t>904,50</t>
  </si>
  <si>
    <t>199,72</t>
  </si>
  <si>
    <t>1.286,59</t>
  </si>
  <si>
    <t>265,51</t>
  </si>
  <si>
    <t>152,66</t>
  </si>
  <si>
    <t>160,72</t>
  </si>
  <si>
    <t>120,61</t>
  </si>
  <si>
    <t>146,76</t>
  </si>
  <si>
    <t>203,85</t>
  </si>
  <si>
    <t>128,67</t>
  </si>
  <si>
    <t>157,06</t>
  </si>
  <si>
    <t>216,62</t>
  </si>
  <si>
    <t>5,10</t>
  </si>
  <si>
    <t>13,06</t>
  </si>
  <si>
    <t>20,36</t>
  </si>
  <si>
    <t>6,62</t>
  </si>
  <si>
    <t>7,87</t>
  </si>
  <si>
    <t>35,22</t>
  </si>
  <si>
    <t>40,41</t>
  </si>
  <si>
    <t>52,57</t>
  </si>
  <si>
    <t>57,77</t>
  </si>
  <si>
    <t>91,20</t>
  </si>
  <si>
    <t>100,45</t>
  </si>
  <si>
    <t>115,69</t>
  </si>
  <si>
    <t>124,94</t>
  </si>
  <si>
    <t>149,42</t>
  </si>
  <si>
    <t>53,30</t>
  </si>
  <si>
    <t>74,94</t>
  </si>
  <si>
    <t>158,86</t>
  </si>
  <si>
    <t>180,49</t>
  </si>
  <si>
    <t>264,41</t>
  </si>
  <si>
    <t>326,70</t>
  </si>
  <si>
    <t>348,33</t>
  </si>
  <si>
    <t>391,60</t>
  </si>
  <si>
    <t>518,79</t>
  </si>
  <si>
    <t>602,71</t>
  </si>
  <si>
    <t>645,98</t>
  </si>
  <si>
    <t>773,16</t>
  </si>
  <si>
    <t>58,66</t>
  </si>
  <si>
    <t>104,10</t>
  </si>
  <si>
    <t>136,54</t>
  </si>
  <si>
    <t>229,99</t>
  </si>
  <si>
    <t>262,41</t>
  </si>
  <si>
    <t>355,85</t>
  </si>
  <si>
    <t>388,30</t>
  </si>
  <si>
    <t>481,74</t>
  </si>
  <si>
    <t>514,17</t>
  </si>
  <si>
    <t>579,08</t>
  </si>
  <si>
    <t>704,95</t>
  </si>
  <si>
    <t>769,85</t>
  </si>
  <si>
    <t>895,74</t>
  </si>
  <si>
    <t>960,65</t>
  </si>
  <si>
    <t>1.151,42</t>
  </si>
  <si>
    <t>45,81</t>
  </si>
  <si>
    <t>56,60</t>
  </si>
  <si>
    <t>98,57</t>
  </si>
  <si>
    <t>129,73</t>
  </si>
  <si>
    <t>140,52</t>
  </si>
  <si>
    <t>182,49</t>
  </si>
  <si>
    <t>204,13</t>
  </si>
  <si>
    <t>246,08</t>
  </si>
  <si>
    <t>267,71</t>
  </si>
  <si>
    <t>309,63</t>
  </si>
  <si>
    <t>331,32</t>
  </si>
  <si>
    <t>394,90</t>
  </si>
  <si>
    <t>132,68</t>
  </si>
  <si>
    <t>283,99</t>
  </si>
  <si>
    <t>442,17</t>
  </si>
  <si>
    <t>1.083,71</t>
  </si>
  <si>
    <t>1.747,16</t>
  </si>
  <si>
    <t>3.065,31</t>
  </si>
  <si>
    <t>4.558,64</t>
  </si>
  <si>
    <t>3.001,20</t>
  </si>
  <si>
    <t>4.907,05</t>
  </si>
  <si>
    <t>5.412,06</t>
  </si>
  <si>
    <t>4.008,75</t>
  </si>
  <si>
    <t>1.991,06</t>
  </si>
  <si>
    <t>1.343,33</t>
  </si>
  <si>
    <t>20,40</t>
  </si>
  <si>
    <t>29,67</t>
  </si>
  <si>
    <t>37,08</t>
  </si>
  <si>
    <t>41,72</t>
  </si>
  <si>
    <t>46,35</t>
  </si>
  <si>
    <t>51,92</t>
  </si>
  <si>
    <t>65,84</t>
  </si>
  <si>
    <t>74,19</t>
  </si>
  <si>
    <t>40,80</t>
  </si>
  <si>
    <t>59,35</t>
  </si>
  <si>
    <t>83,46</t>
  </si>
  <si>
    <t>103,86</t>
  </si>
  <si>
    <t>116,84</t>
  </si>
  <si>
    <t>131,69</t>
  </si>
  <si>
    <t>19,27</t>
  </si>
  <si>
    <t>38,59</t>
  </si>
  <si>
    <t>258,44</t>
  </si>
  <si>
    <t>2.873,45</t>
  </si>
  <si>
    <t>34,58</t>
  </si>
  <si>
    <t>60,58</t>
  </si>
  <si>
    <t>1.631,32</t>
  </si>
  <si>
    <t>47,38</t>
  </si>
  <si>
    <t>88,13</t>
  </si>
  <si>
    <t>2.310,68</t>
  </si>
  <si>
    <t>182,88</t>
  </si>
  <si>
    <t>215,49</t>
  </si>
  <si>
    <t>411,91</t>
  </si>
  <si>
    <t>417,20</t>
  </si>
  <si>
    <t>544,68</t>
  </si>
  <si>
    <t>1.152,32</t>
  </si>
  <si>
    <t>1.263,82</t>
  </si>
  <si>
    <t>1.063,10</t>
  </si>
  <si>
    <t>986,04</t>
  </si>
  <si>
    <t>649,67</t>
  </si>
  <si>
    <t>618,21</t>
  </si>
  <si>
    <t>1.114,04</t>
  </si>
  <si>
    <t>1.045,26</t>
  </si>
  <si>
    <t>8.198,77</t>
  </si>
  <si>
    <t>12.490,96</t>
  </si>
  <si>
    <t>313,83</t>
  </si>
  <si>
    <t>491,68</t>
  </si>
  <si>
    <t>1.033,05</t>
  </si>
  <si>
    <t>1.417,19</t>
  </si>
  <si>
    <t>190,13</t>
  </si>
  <si>
    <t>193,28</t>
  </si>
  <si>
    <t>168,38</t>
  </si>
  <si>
    <t>170,63</t>
  </si>
  <si>
    <t>230,83</t>
  </si>
  <si>
    <t>295,97</t>
  </si>
  <si>
    <t>200,28</t>
  </si>
  <si>
    <t>251,98</t>
  </si>
  <si>
    <t>227,26</t>
  </si>
  <si>
    <t>202,79</t>
  </si>
  <si>
    <t>205,58</t>
  </si>
  <si>
    <t>273,47</t>
  </si>
  <si>
    <t>351,93</t>
  </si>
  <si>
    <t>240,20</t>
  </si>
  <si>
    <t>304,31</t>
  </si>
  <si>
    <t>184,61</t>
  </si>
  <si>
    <t>146,31</t>
  </si>
  <si>
    <t>219,86</t>
  </si>
  <si>
    <t>7.326,20</t>
  </si>
  <si>
    <t>10.991,68</t>
  </si>
  <si>
    <t>221,09</t>
  </si>
  <si>
    <t>142,41</t>
  </si>
  <si>
    <t>149,87</t>
  </si>
  <si>
    <t>7,34</t>
  </si>
  <si>
    <t>27,71</t>
  </si>
  <si>
    <t>192,14</t>
  </si>
  <si>
    <t>191,21</t>
  </si>
  <si>
    <t>206,55</t>
  </si>
  <si>
    <t>386,57</t>
  </si>
  <si>
    <t>177,17</t>
  </si>
  <si>
    <t>269,46</t>
  </si>
  <si>
    <t>256,76</t>
  </si>
  <si>
    <t>677,27</t>
  </si>
  <si>
    <t>146,82</t>
  </si>
  <si>
    <t>143,21</t>
  </si>
  <si>
    <t>124,47</t>
  </si>
  <si>
    <t>117,32</t>
  </si>
  <si>
    <t>195,08</t>
  </si>
  <si>
    <t>202,16</t>
  </si>
  <si>
    <t>308,29</t>
  </si>
  <si>
    <t>267,53</t>
  </si>
  <si>
    <t>259,59</t>
  </si>
  <si>
    <t>212,41</t>
  </si>
  <si>
    <t>256,36</t>
  </si>
  <si>
    <t>62,56</t>
  </si>
  <si>
    <t>250,62</t>
  </si>
  <si>
    <t>193,53</t>
  </si>
  <si>
    <t>287,45</t>
  </si>
  <si>
    <t>20,39</t>
  </si>
  <si>
    <t>209,06</t>
  </si>
  <si>
    <t>172,71</t>
  </si>
  <si>
    <t>198,88</t>
  </si>
  <si>
    <t>201,81</t>
  </si>
  <si>
    <t>243,10</t>
  </si>
  <si>
    <t>258,69</t>
  </si>
  <si>
    <t>92,07</t>
  </si>
  <si>
    <t>14,34</t>
  </si>
  <si>
    <t>262,00</t>
  </si>
  <si>
    <t>193,22</t>
  </si>
  <si>
    <t>194,08</t>
  </si>
  <si>
    <t>133,87</t>
  </si>
  <si>
    <t>593,44</t>
  </si>
  <si>
    <t>1.400,72</t>
  </si>
  <si>
    <t>1.213,31</t>
  </si>
  <si>
    <t>335,08</t>
  </si>
  <si>
    <t>207,05</t>
  </si>
  <si>
    <t>226,98</t>
  </si>
  <si>
    <t>318,07</t>
  </si>
  <si>
    <t>354,68</t>
  </si>
  <si>
    <t>1,20</t>
  </si>
  <si>
    <t>150,88</t>
  </si>
  <si>
    <t>9,03</t>
  </si>
  <si>
    <t>31,88</t>
  </si>
  <si>
    <t>716,51</t>
  </si>
  <si>
    <t>408,73</t>
  </si>
  <si>
    <t>121,36</t>
  </si>
  <si>
    <t>81,05</t>
  </si>
  <si>
    <t>209,44</t>
  </si>
  <si>
    <t>214,95</t>
  </si>
  <si>
    <t>107,39</t>
  </si>
  <si>
    <t>248,50</t>
  </si>
  <si>
    <t>253,86</t>
  </si>
  <si>
    <t>227,03</t>
  </si>
  <si>
    <t>462,35</t>
  </si>
  <si>
    <t>345,64</t>
  </si>
  <si>
    <t>94,83</t>
  </si>
  <si>
    <t>407,29</t>
  </si>
  <si>
    <t>92,76</t>
  </si>
  <si>
    <t>27,82</t>
  </si>
  <si>
    <t>1.066,54</t>
  </si>
  <si>
    <t>89,22</t>
  </si>
  <si>
    <t>27,88</t>
  </si>
  <si>
    <t>324,05</t>
  </si>
  <si>
    <t>261,88</t>
  </si>
  <si>
    <t>96,83</t>
  </si>
  <si>
    <t>12,42</t>
  </si>
  <si>
    <t>77,03</t>
  </si>
  <si>
    <t>179,50</t>
  </si>
  <si>
    <t>2.727,35</t>
  </si>
  <si>
    <t>239,02</t>
  </si>
  <si>
    <t>277,98</t>
  </si>
  <si>
    <t>226,09</t>
  </si>
  <si>
    <t>175,03</t>
  </si>
  <si>
    <t>2,67</t>
  </si>
  <si>
    <t>41,51</t>
  </si>
  <si>
    <t>147,69</t>
  </si>
  <si>
    <t>269,18</t>
  </si>
  <si>
    <t>263,95</t>
  </si>
  <si>
    <t>305,09</t>
  </si>
  <si>
    <t>186,99</t>
  </si>
  <si>
    <t>186,43</t>
  </si>
  <si>
    <t>143,13</t>
  </si>
  <si>
    <t>263,41</t>
  </si>
  <si>
    <t>143,69</t>
  </si>
  <si>
    <t>136,88</t>
  </si>
  <si>
    <t>100,99</t>
  </si>
  <si>
    <t>199,00</t>
  </si>
  <si>
    <t>533,98</t>
  </si>
  <si>
    <t>1.155,37</t>
  </si>
  <si>
    <t>61,07</t>
  </si>
  <si>
    <t>55,00</t>
  </si>
  <si>
    <t>50,16</t>
  </si>
  <si>
    <t>139,08</t>
  </si>
  <si>
    <t>51,51</t>
  </si>
  <si>
    <t>80,31</t>
  </si>
  <si>
    <t>80,63</t>
  </si>
  <si>
    <t>197,67</t>
  </si>
  <si>
    <t>61,90</t>
  </si>
  <si>
    <t>66,09</t>
  </si>
  <si>
    <t>45,74</t>
  </si>
  <si>
    <t>59,10</t>
  </si>
  <si>
    <t>58,65</t>
  </si>
  <si>
    <t>92,33</t>
  </si>
  <si>
    <t>82,89</t>
  </si>
  <si>
    <t>50,31</t>
  </si>
  <si>
    <t>50,20</t>
  </si>
  <si>
    <t>72,05</t>
  </si>
  <si>
    <t>66,69</t>
  </si>
  <si>
    <t>51,14</t>
  </si>
  <si>
    <t>33,64</t>
  </si>
  <si>
    <t>86,36</t>
  </si>
  <si>
    <t>70,71</t>
  </si>
  <si>
    <t>95,37</t>
  </si>
  <si>
    <t>68,86</t>
  </si>
  <si>
    <t>45,55</t>
  </si>
  <si>
    <t>181,41</t>
  </si>
  <si>
    <t>382,62</t>
  </si>
  <si>
    <t>336,51</t>
  </si>
  <si>
    <t>120,92</t>
  </si>
  <si>
    <t>93,21</t>
  </si>
  <si>
    <t>85,97</t>
  </si>
  <si>
    <t>5,13</t>
  </si>
  <si>
    <t>294,60</t>
  </si>
  <si>
    <t>164,20</t>
  </si>
  <si>
    <t>53,66</t>
  </si>
  <si>
    <t>54,11</t>
  </si>
  <si>
    <t>48,13</t>
  </si>
  <si>
    <t>56,19</t>
  </si>
  <si>
    <t>28,66</t>
  </si>
  <si>
    <t>52,17</t>
  </si>
  <si>
    <t>79,25</t>
  </si>
  <si>
    <t>28,06</t>
  </si>
  <si>
    <t>77,14</t>
  </si>
  <si>
    <t>41,03</t>
  </si>
  <si>
    <t>67,19</t>
  </si>
  <si>
    <t>442,57</t>
  </si>
  <si>
    <t>155,91</t>
  </si>
  <si>
    <t>3,82</t>
  </si>
  <si>
    <t>247,82</t>
  </si>
  <si>
    <t>168,89</t>
  </si>
  <si>
    <t>48,22</t>
  </si>
  <si>
    <t>84,86</t>
  </si>
  <si>
    <t>25,50</t>
  </si>
  <si>
    <t>83,56</t>
  </si>
  <si>
    <t>98,79</t>
  </si>
  <si>
    <t>56,52</t>
  </si>
  <si>
    <t>50,56</t>
  </si>
  <si>
    <t>60,92</t>
  </si>
  <si>
    <t>74,96</t>
  </si>
  <si>
    <t>169,12</t>
  </si>
  <si>
    <t>401,08</t>
  </si>
  <si>
    <t>34,61</t>
  </si>
  <si>
    <t>69,46</t>
  </si>
  <si>
    <t>49,40</t>
  </si>
  <si>
    <t>63,19</t>
  </si>
  <si>
    <t>95,97</t>
  </si>
  <si>
    <t>72,62</t>
  </si>
  <si>
    <t>114,55</t>
  </si>
  <si>
    <t>101,07</t>
  </si>
  <si>
    <t>233,74</t>
  </si>
  <si>
    <t>57,89</t>
  </si>
  <si>
    <t>40,87</t>
  </si>
  <si>
    <t>36,34</t>
  </si>
  <si>
    <t>41,85</t>
  </si>
  <si>
    <t>29,73</t>
  </si>
  <si>
    <t>170,47</t>
  </si>
  <si>
    <t>26,05</t>
  </si>
  <si>
    <t>28,60</t>
  </si>
  <si>
    <t>41,76</t>
  </si>
  <si>
    <t>276,44</t>
  </si>
  <si>
    <t>41,57</t>
  </si>
  <si>
    <t>5,77</t>
  </si>
  <si>
    <t>52,02</t>
  </si>
  <si>
    <t>19,69</t>
  </si>
  <si>
    <t>36,87</t>
  </si>
  <si>
    <t>46,14</t>
  </si>
  <si>
    <t>96,23</t>
  </si>
  <si>
    <t>33,73</t>
  </si>
  <si>
    <t>87,84</t>
  </si>
  <si>
    <t>19,59</t>
  </si>
  <si>
    <t>104,23</t>
  </si>
  <si>
    <t>55,01</t>
  </si>
  <si>
    <t>109,19</t>
  </si>
  <si>
    <t>125,58</t>
  </si>
  <si>
    <t>74,60</t>
  </si>
  <si>
    <t>75,06</t>
  </si>
  <si>
    <t>245,86</t>
  </si>
  <si>
    <t>67,33</t>
  </si>
  <si>
    <t>122,93</t>
  </si>
  <si>
    <t>207,43</t>
  </si>
  <si>
    <t>3,14</t>
  </si>
  <si>
    <t>90,23</t>
  </si>
  <si>
    <t>80,25</t>
  </si>
  <si>
    <t>49,27</t>
  </si>
  <si>
    <t>77,89</t>
  </si>
  <si>
    <t>50,82</t>
  </si>
  <si>
    <t>192,01</t>
  </si>
  <si>
    <t>3,83</t>
  </si>
  <si>
    <t>166,86</t>
  </si>
  <si>
    <t>35,64</t>
  </si>
  <si>
    <t>9,50</t>
  </si>
  <si>
    <t>0,38</t>
  </si>
  <si>
    <t>59,77</t>
  </si>
  <si>
    <t>7,62</t>
  </si>
  <si>
    <t>84,23</t>
  </si>
  <si>
    <t>28,73</t>
  </si>
  <si>
    <t>25,55</t>
  </si>
  <si>
    <t>55,75</t>
  </si>
  <si>
    <t>7,56</t>
  </si>
  <si>
    <t>96,94</t>
  </si>
  <si>
    <t>41,98</t>
  </si>
  <si>
    <t>27,72</t>
  </si>
  <si>
    <t>4,62</t>
  </si>
  <si>
    <t>4,61</t>
  </si>
  <si>
    <t>184,27</t>
  </si>
  <si>
    <t>32,38</t>
  </si>
  <si>
    <t>62,31</t>
  </si>
  <si>
    <t>4,64</t>
  </si>
  <si>
    <t>27,70</t>
  </si>
  <si>
    <t>1,56</t>
  </si>
  <si>
    <t>130,00</t>
  </si>
  <si>
    <t>231,89</t>
  </si>
  <si>
    <t>180,14</t>
  </si>
  <si>
    <t>303,69</t>
  </si>
  <si>
    <t>48,12</t>
  </si>
  <si>
    <t>541,71</t>
  </si>
  <si>
    <t>476,39</t>
  </si>
  <si>
    <t>93,20</t>
  </si>
  <si>
    <t>263,89</t>
  </si>
  <si>
    <t>41,81</t>
  </si>
  <si>
    <t>470,71</t>
  </si>
  <si>
    <t>406,09</t>
  </si>
  <si>
    <t>76,37</t>
  </si>
  <si>
    <t>122,77</t>
  </si>
  <si>
    <t>38,41</t>
  </si>
  <si>
    <t>32,66</t>
  </si>
  <si>
    <t>190,08</t>
  </si>
  <si>
    <t>36,94</t>
  </si>
  <si>
    <t>219,30</t>
  </si>
  <si>
    <t>63,84</t>
  </si>
  <si>
    <t>4,29</t>
  </si>
  <si>
    <t>4,69</t>
  </si>
  <si>
    <t>4,63</t>
  </si>
  <si>
    <t>16,12</t>
  </si>
  <si>
    <t>234,12</t>
  </si>
  <si>
    <t>292,98</t>
  </si>
  <si>
    <t>128,93</t>
  </si>
  <si>
    <t>107,31</t>
  </si>
  <si>
    <t>145,66</t>
  </si>
  <si>
    <t>29,22</t>
  </si>
  <si>
    <t>61,33</t>
  </si>
  <si>
    <t>6,56</t>
  </si>
  <si>
    <t>8,21</t>
  </si>
  <si>
    <t>65,33</t>
  </si>
  <si>
    <t>169,50</t>
  </si>
  <si>
    <t>9,76</t>
  </si>
  <si>
    <t>88,75</t>
  </si>
  <si>
    <t>158,15</t>
  </si>
  <si>
    <t>13,89</t>
  </si>
  <si>
    <t>3,32</t>
  </si>
  <si>
    <t>3,67</t>
  </si>
  <si>
    <t>42,91</t>
  </si>
  <si>
    <t>152,86</t>
  </si>
  <si>
    <t>15,54</t>
  </si>
  <si>
    <t>3,38</t>
  </si>
  <si>
    <t>30,58</t>
  </si>
  <si>
    <t>32,67</t>
  </si>
  <si>
    <t>6,69</t>
  </si>
  <si>
    <t>324,69</t>
  </si>
  <si>
    <t>15,81</t>
  </si>
  <si>
    <t>37,99</t>
  </si>
  <si>
    <t>32,44</t>
  </si>
  <si>
    <t>42,44</t>
  </si>
  <si>
    <t>297,66</t>
  </si>
  <si>
    <t>4,76</t>
  </si>
  <si>
    <t>364,05</t>
  </si>
  <si>
    <t>50,54</t>
  </si>
  <si>
    <t>455,57</t>
  </si>
  <si>
    <t>168,40</t>
  </si>
  <si>
    <t>158,78</t>
  </si>
  <si>
    <t>20,83</t>
  </si>
  <si>
    <t>35,58</t>
  </si>
  <si>
    <t>172,79</t>
  </si>
  <si>
    <t>125,93</t>
  </si>
  <si>
    <t>157,53</t>
  </si>
  <si>
    <t>2.322,00</t>
  </si>
  <si>
    <t>121,06</t>
  </si>
  <si>
    <t>57,75</t>
  </si>
  <si>
    <t>45,90</t>
  </si>
  <si>
    <t>17,49</t>
  </si>
  <si>
    <t>46,86</t>
  </si>
  <si>
    <t>34,76</t>
  </si>
  <si>
    <t>53,24</t>
  </si>
  <si>
    <t>58,23</t>
  </si>
  <si>
    <t>1,82</t>
  </si>
  <si>
    <t>5,52</t>
  </si>
  <si>
    <t>49,79</t>
  </si>
  <si>
    <t>48,89</t>
  </si>
  <si>
    <t>61,18</t>
  </si>
  <si>
    <t>58,76</t>
  </si>
  <si>
    <t>73,45</t>
  </si>
  <si>
    <t>56,57</t>
  </si>
  <si>
    <t>7,67</t>
  </si>
  <si>
    <t>294,37</t>
  </si>
  <si>
    <t>2,56</t>
  </si>
  <si>
    <t>28,10</t>
  </si>
  <si>
    <t>4,17</t>
  </si>
  <si>
    <t>26,40</t>
  </si>
  <si>
    <t>44,13</t>
  </si>
  <si>
    <t>3,18</t>
  </si>
  <si>
    <t>120,37</t>
  </si>
  <si>
    <t>193,50</t>
  </si>
  <si>
    <t>171,36</t>
  </si>
  <si>
    <t>316,94</t>
  </si>
  <si>
    <t>57,05</t>
  </si>
  <si>
    <t>509,49</t>
  </si>
  <si>
    <t>244,80</t>
  </si>
  <si>
    <t>19,04</t>
  </si>
  <si>
    <t>145,12</t>
  </si>
  <si>
    <t>166,02</t>
  </si>
  <si>
    <t>604,58</t>
  </si>
  <si>
    <t>724,20</t>
  </si>
  <si>
    <t>819,03</t>
  </si>
  <si>
    <t>106,84</t>
  </si>
  <si>
    <t>116,19</t>
  </si>
  <si>
    <t>115,85</t>
  </si>
  <si>
    <t>137,92</t>
  </si>
  <si>
    <t>1.309,93</t>
  </si>
  <si>
    <t>1.600,68</t>
  </si>
  <si>
    <t>1.711,59</t>
  </si>
  <si>
    <t>1.905,15</t>
  </si>
  <si>
    <t>2.337,18</t>
  </si>
  <si>
    <t>2.892,32</t>
  </si>
  <si>
    <t>3.035,16</t>
  </si>
  <si>
    <t>3.294,76</t>
  </si>
  <si>
    <t>3.740,28</t>
  </si>
  <si>
    <t>3.904,14</t>
  </si>
  <si>
    <t>1.288,01</t>
  </si>
  <si>
    <t>1.562,27</t>
  </si>
  <si>
    <t>1.673,17</t>
  </si>
  <si>
    <t>1.883,22</t>
  </si>
  <si>
    <t>2.296,36</t>
  </si>
  <si>
    <t>2.836,72</t>
  </si>
  <si>
    <t>2.981,07</t>
  </si>
  <si>
    <t>3.202,26</t>
  </si>
  <si>
    <t>3.632,12</t>
  </si>
  <si>
    <t>3.771,66</t>
  </si>
  <si>
    <t>50,09</t>
  </si>
  <si>
    <t>46,05</t>
  </si>
  <si>
    <t>64,03</t>
  </si>
  <si>
    <t>36,82</t>
  </si>
  <si>
    <t>57,57</t>
  </si>
  <si>
    <t>70,75</t>
  </si>
  <si>
    <t>23,85</t>
  </si>
  <si>
    <t>20,01</t>
  </si>
  <si>
    <t>26,57</t>
  </si>
  <si>
    <t>38,43</t>
  </si>
  <si>
    <t>39,78</t>
  </si>
  <si>
    <t>42,93</t>
  </si>
  <si>
    <t>61,78</t>
  </si>
  <si>
    <t>41,79</t>
  </si>
  <si>
    <t>44,26</t>
  </si>
  <si>
    <t>102,43</t>
  </si>
  <si>
    <t>69,60</t>
  </si>
  <si>
    <t>194,59</t>
  </si>
  <si>
    <t>44,18</t>
  </si>
  <si>
    <t>74,74</t>
  </si>
  <si>
    <t>82,48</t>
  </si>
  <si>
    <t>14,04</t>
  </si>
  <si>
    <t>19,07</t>
  </si>
  <si>
    <t>24,45</t>
  </si>
  <si>
    <t>198,49</t>
  </si>
  <si>
    <t>101,52</t>
  </si>
  <si>
    <t>197,13</t>
  </si>
  <si>
    <t>79,87</t>
  </si>
  <si>
    <t>200,60</t>
  </si>
  <si>
    <t>247,19</t>
  </si>
  <si>
    <t>293,12</t>
  </si>
  <si>
    <t>366,97</t>
  </si>
  <si>
    <t>133,02</t>
  </si>
  <si>
    <t>73,96</t>
  </si>
  <si>
    <t>46,80</t>
  </si>
  <si>
    <t>141,91</t>
  </si>
  <si>
    <t>84,89</t>
  </si>
  <si>
    <t>50,60</t>
  </si>
  <si>
    <t>135,22</t>
  </si>
  <si>
    <t>144,57</t>
  </si>
  <si>
    <t>40,20</t>
  </si>
  <si>
    <t>49,86</t>
  </si>
  <si>
    <t>51,91</t>
  </si>
  <si>
    <t>734,89</t>
  </si>
  <si>
    <t>857,83</t>
  </si>
  <si>
    <t>980,77</t>
  </si>
  <si>
    <t>1.242,31</t>
  </si>
  <si>
    <t>1.365,25</t>
  </si>
  <si>
    <t>1.534,12</t>
  </si>
  <si>
    <t>1.780,17</t>
  </si>
  <si>
    <t>1.982,22</t>
  </si>
  <si>
    <t>2.105,16</t>
  </si>
  <si>
    <t>2.259,21</t>
  </si>
  <si>
    <t>826,72</t>
  </si>
  <si>
    <t>949,66</t>
  </si>
  <si>
    <t>1.180,09</t>
  </si>
  <si>
    <t>1.303,03</t>
  </si>
  <si>
    <t>1.471,90</t>
  </si>
  <si>
    <t>1.655,73</t>
  </si>
  <si>
    <t>1.888,89</t>
  </si>
  <si>
    <t>2.011,83</t>
  </si>
  <si>
    <t>2.134,77</t>
  </si>
  <si>
    <t>1.372,25</t>
  </si>
  <si>
    <t>1.812,43</t>
  </si>
  <si>
    <t>1.926,01</t>
  </si>
  <si>
    <t>2.142,67</t>
  </si>
  <si>
    <t>2.631,47</t>
  </si>
  <si>
    <t>3.532,23</t>
  </si>
  <si>
    <t>3.670,27</t>
  </si>
  <si>
    <t>3.988,52</t>
  </si>
  <si>
    <t>4.560,78</t>
  </si>
  <si>
    <t>4.934,22</t>
  </si>
  <si>
    <t>1.328,40</t>
  </si>
  <si>
    <t>1.758,34</t>
  </si>
  <si>
    <t>1.871,93</t>
  </si>
  <si>
    <t>2.256,17</t>
  </si>
  <si>
    <t>2.487,25</t>
  </si>
  <si>
    <t>3.285,11</t>
  </si>
  <si>
    <t>3.422,81</t>
  </si>
  <si>
    <t>3.663,18</t>
  </si>
  <si>
    <t>4.075,34</t>
  </si>
  <si>
    <t>3.968,00</t>
  </si>
  <si>
    <t>11,48</t>
  </si>
  <si>
    <t>533,38</t>
  </si>
  <si>
    <t>34,86</t>
  </si>
  <si>
    <t>103,93</t>
  </si>
  <si>
    <t>73,37</t>
  </si>
  <si>
    <t>47,01</t>
  </si>
  <si>
    <t>25,79</t>
  </si>
  <si>
    <t>126,95</t>
  </si>
  <si>
    <t>96,11</t>
  </si>
  <si>
    <t>106,79</t>
  </si>
  <si>
    <t>189,06</t>
  </si>
  <si>
    <t>115,30</t>
  </si>
  <si>
    <t>187,98</t>
  </si>
  <si>
    <t>159,94</t>
  </si>
  <si>
    <t>142,51</t>
  </si>
  <si>
    <t>154,63</t>
  </si>
  <si>
    <t>154,62</t>
  </si>
  <si>
    <t>227,31</t>
  </si>
  <si>
    <t>203,65</t>
  </si>
  <si>
    <t>166,73</t>
  </si>
  <si>
    <t>239,41</t>
  </si>
  <si>
    <t>211,10</t>
  </si>
  <si>
    <t>109,47</t>
  </si>
  <si>
    <t>64,15</t>
  </si>
  <si>
    <t>144,50</t>
  </si>
  <si>
    <t>178,32</t>
  </si>
  <si>
    <t>11,74</t>
  </si>
  <si>
    <t>53,92</t>
  </si>
  <si>
    <t>83,87</t>
  </si>
  <si>
    <t>136,15</t>
  </si>
  <si>
    <t>147,95</t>
  </si>
  <si>
    <t>141,93</t>
  </si>
  <si>
    <t>153,73</t>
  </si>
  <si>
    <t>51,32</t>
  </si>
  <si>
    <t>28,91</t>
  </si>
  <si>
    <t>26,58</t>
  </si>
  <si>
    <t>653,68</t>
  </si>
  <si>
    <t>615,27</t>
  </si>
  <si>
    <t>801,33</t>
  </si>
  <si>
    <t>726,01</t>
  </si>
  <si>
    <t>884,98</t>
  </si>
  <si>
    <t>789,07</t>
  </si>
  <si>
    <t>915,44</t>
  </si>
  <si>
    <t>1.540,74</t>
  </si>
  <si>
    <t>1.903,17</t>
  </si>
  <si>
    <t>2.264,00</t>
  </si>
  <si>
    <t>594,35</t>
  </si>
  <si>
    <t>540,54</t>
  </si>
  <si>
    <t>231,83</t>
  </si>
  <si>
    <t>264,74</t>
  </si>
  <si>
    <t>304,59</t>
  </si>
  <si>
    <t>707,95</t>
  </si>
  <si>
    <t>140,90</t>
  </si>
  <si>
    <t>171,78</t>
  </si>
  <si>
    <t>185,43</t>
  </si>
  <si>
    <t>142,20</t>
  </si>
  <si>
    <t>157,48</t>
  </si>
  <si>
    <t>188,93</t>
  </si>
  <si>
    <t>133,70</t>
  </si>
  <si>
    <t>156,86</t>
  </si>
  <si>
    <t>140,03</t>
  </si>
  <si>
    <t>162,91</t>
  </si>
  <si>
    <t>150,65</t>
  </si>
  <si>
    <t>175,19</t>
  </si>
  <si>
    <t>185,79</t>
  </si>
  <si>
    <t>138,99</t>
  </si>
  <si>
    <t>153,07</t>
  </si>
  <si>
    <t>185,04</t>
  </si>
  <si>
    <t>199,26</t>
  </si>
  <si>
    <t>151,68</t>
  </si>
  <si>
    <t>167,51</t>
  </si>
  <si>
    <t>215,55</t>
  </si>
  <si>
    <t>140,71</t>
  </si>
  <si>
    <t>143,72</t>
  </si>
  <si>
    <t>167,09</t>
  </si>
  <si>
    <t>157,38</t>
  </si>
  <si>
    <t>165,92</t>
  </si>
  <si>
    <t>190,86</t>
  </si>
  <si>
    <t>232,26</t>
  </si>
  <si>
    <t>215,64</t>
  </si>
  <si>
    <t>205,65</t>
  </si>
  <si>
    <t>198,57</t>
  </si>
  <si>
    <t>192,96</t>
  </si>
  <si>
    <t>247,36</t>
  </si>
  <si>
    <t>229,75</t>
  </si>
  <si>
    <t>219,27</t>
  </si>
  <si>
    <t>211,89</t>
  </si>
  <si>
    <t>217,96</t>
  </si>
  <si>
    <t>201,35</t>
  </si>
  <si>
    <t>191,40</t>
  </si>
  <si>
    <t>181,58</t>
  </si>
  <si>
    <t>178,83</t>
  </si>
  <si>
    <t>233,04</t>
  </si>
  <si>
    <t>215,48</t>
  </si>
  <si>
    <t>205,04</t>
  </si>
  <si>
    <t>197,73</t>
  </si>
  <si>
    <t>185,61</t>
  </si>
  <si>
    <t>870,20</t>
  </si>
  <si>
    <t>536,00</t>
  </si>
  <si>
    <t>689,09</t>
  </si>
  <si>
    <t>438,45</t>
  </si>
  <si>
    <t>11,99</t>
  </si>
  <si>
    <t>750,22</t>
  </si>
  <si>
    <t>52,86</t>
  </si>
  <si>
    <t>68,60</t>
  </si>
  <si>
    <t>102,88</t>
  </si>
  <si>
    <t>133,77</t>
  </si>
  <si>
    <t>232,55</t>
  </si>
  <si>
    <t>51,71</t>
  </si>
  <si>
    <t>73,18</t>
  </si>
  <si>
    <t>98,04</t>
  </si>
  <si>
    <t>118,44</t>
  </si>
  <si>
    <t>118,92</t>
  </si>
  <si>
    <t>188,91</t>
  </si>
  <si>
    <t>234,67</t>
  </si>
  <si>
    <t>326,21</t>
  </si>
  <si>
    <t>556,85</t>
  </si>
  <si>
    <t>767,97</t>
  </si>
  <si>
    <t>1.006,71</t>
  </si>
  <si>
    <t>1.105,95</t>
  </si>
  <si>
    <t>2.370,53</t>
  </si>
  <si>
    <t>2.004,74</t>
  </si>
  <si>
    <t>1.809,22</t>
  </si>
  <si>
    <t>3.327,95</t>
  </si>
  <si>
    <t>1.811,07</t>
  </si>
  <si>
    <t>3.181,49</t>
  </si>
  <si>
    <t>2.907,57</t>
  </si>
  <si>
    <t>5.023,47</t>
  </si>
  <si>
    <t>1.335,46</t>
  </si>
  <si>
    <t>2.915,62</t>
  </si>
  <si>
    <t>1.421,82</t>
  </si>
  <si>
    <t>2.550,66</t>
  </si>
  <si>
    <t>2.337,62</t>
  </si>
  <si>
    <t>4.404,74</t>
  </si>
  <si>
    <t>504,20</t>
  </si>
  <si>
    <t>654,78</t>
  </si>
  <si>
    <t>1.138,92</t>
  </si>
  <si>
    <t>1.609,60</t>
  </si>
  <si>
    <t>980,42</t>
  </si>
  <si>
    <t>2.071,53</t>
  </si>
  <si>
    <t>1.166,52</t>
  </si>
  <si>
    <t>530,55</t>
  </si>
  <si>
    <t>1.405,93</t>
  </si>
  <si>
    <t>706,28</t>
  </si>
  <si>
    <t>3.037,54</t>
  </si>
  <si>
    <t>1.645,28</t>
  </si>
  <si>
    <t>968,30</t>
  </si>
  <si>
    <t>3.894,90</t>
  </si>
  <si>
    <t>2.542,81</t>
  </si>
  <si>
    <t>1.230,08</t>
  </si>
  <si>
    <t>3.214,59</t>
  </si>
  <si>
    <t>1.468,83</t>
  </si>
  <si>
    <t>1.707,63</t>
  </si>
  <si>
    <t>1.946,36</t>
  </si>
  <si>
    <t>5.264,01</t>
  </si>
  <si>
    <t>2.185,18</t>
  </si>
  <si>
    <t>2.423,99</t>
  </si>
  <si>
    <t>6.616,17</t>
  </si>
  <si>
    <t>2.662,73</t>
  </si>
  <si>
    <t>3.982,49</t>
  </si>
  <si>
    <t>4.859,07</t>
  </si>
  <si>
    <t>5.708,58</t>
  </si>
  <si>
    <t>6.558,02</t>
  </si>
  <si>
    <t>7.407,63</t>
  </si>
  <si>
    <t>8.257,08</t>
  </si>
  <si>
    <t>2.924,19</t>
  </si>
  <si>
    <t>5.867,88</t>
  </si>
  <si>
    <t>2.207,91</t>
  </si>
  <si>
    <t>6.878,21</t>
  </si>
  <si>
    <t>2.446,65</t>
  </si>
  <si>
    <t>7.948,43</t>
  </si>
  <si>
    <t>2.685,47</t>
  </si>
  <si>
    <t>8.966,34</t>
  </si>
  <si>
    <t>9.984,29</t>
  </si>
  <si>
    <t>3.167,65</t>
  </si>
  <si>
    <t>8.136,62</t>
  </si>
  <si>
    <t>2.690,20</t>
  </si>
  <si>
    <t>9.362,53</t>
  </si>
  <si>
    <t>2.928,93</t>
  </si>
  <si>
    <t>10.588,45</t>
  </si>
  <si>
    <t>11.814,32</t>
  </si>
  <si>
    <t>3.411,12</t>
  </si>
  <si>
    <t>10.811,11</t>
  </si>
  <si>
    <t>3.172,39</t>
  </si>
  <si>
    <t>12.220,31</t>
  </si>
  <si>
    <t>13.629,57</t>
  </si>
  <si>
    <t>3.654,67</t>
  </si>
  <si>
    <t>13.852,31</t>
  </si>
  <si>
    <t>15.444,67</t>
  </si>
  <si>
    <t>3.898,13</t>
  </si>
  <si>
    <t>17.259,92</t>
  </si>
  <si>
    <t>4.095,34</t>
  </si>
  <si>
    <t>293,66</t>
  </si>
  <si>
    <t>937,24</t>
  </si>
  <si>
    <t>2.553,64</t>
  </si>
  <si>
    <t>5.940,04</t>
  </si>
  <si>
    <t>3.886,31</t>
  </si>
  <si>
    <t>4.558,08</t>
  </si>
  <si>
    <t>401,79</t>
  </si>
  <si>
    <t>1.263,34</t>
  </si>
  <si>
    <t>703,31</t>
  </si>
  <si>
    <t>1.645,35</t>
  </si>
  <si>
    <t>2.952,85</t>
  </si>
  <si>
    <t>1.565,08</t>
  </si>
  <si>
    <t>4.757,32</t>
  </si>
  <si>
    <t>964,25</t>
  </si>
  <si>
    <t>1.874,93</t>
  </si>
  <si>
    <t>3.792,69</t>
  </si>
  <si>
    <t>1.911,74</t>
  </si>
  <si>
    <t>2.489,78</t>
  </si>
  <si>
    <t>1.186,12</t>
  </si>
  <si>
    <t>5.588,49</t>
  </si>
  <si>
    <t>3.146,91</t>
  </si>
  <si>
    <t>1.415,72</t>
  </si>
  <si>
    <t>2.104,59</t>
  </si>
  <si>
    <t>3.804,00</t>
  </si>
  <si>
    <t>4.461,13</t>
  </si>
  <si>
    <t>500,41</t>
  </si>
  <si>
    <t>6.419,57</t>
  </si>
  <si>
    <t>1.100,80</t>
  </si>
  <si>
    <t>1.542,02</t>
  </si>
  <si>
    <t>5.152,43</t>
  </si>
  <si>
    <t>972,98</t>
  </si>
  <si>
    <t>2.334,23</t>
  </si>
  <si>
    <t>399,99</t>
  </si>
  <si>
    <t>5.813,82</t>
  </si>
  <si>
    <t>2.587,95</t>
  </si>
  <si>
    <t>1.102,95</t>
  </si>
  <si>
    <t>7.250,83</t>
  </si>
  <si>
    <t>1.317,76</t>
  </si>
  <si>
    <t>6.475,32</t>
  </si>
  <si>
    <t>9.162,97</t>
  </si>
  <si>
    <t>528,19</t>
  </si>
  <si>
    <t>2.563,82</t>
  </si>
  <si>
    <t>3.899,10</t>
  </si>
  <si>
    <t>2.477,49</t>
  </si>
  <si>
    <t>1.334,04</t>
  </si>
  <si>
    <t>8.081,95</t>
  </si>
  <si>
    <t>2.817,53</t>
  </si>
  <si>
    <t>2.813,37</t>
  </si>
  <si>
    <t>10.362,07</t>
  </si>
  <si>
    <t>3.047,09</t>
  </si>
  <si>
    <t>11.561,14</t>
  </si>
  <si>
    <t>5.743,94</t>
  </si>
  <si>
    <t>3.280,83</t>
  </si>
  <si>
    <t>10.579,61</t>
  </si>
  <si>
    <t>3.051,25</t>
  </si>
  <si>
    <t>11.958,10</t>
  </si>
  <si>
    <t>2.124,56</t>
  </si>
  <si>
    <t>13.336,63</t>
  </si>
  <si>
    <t>3.514,65</t>
  </si>
  <si>
    <t>13.554,24</t>
  </si>
  <si>
    <t>6.732,65</t>
  </si>
  <si>
    <t>15.111,98</t>
  </si>
  <si>
    <t>3.748,38</t>
  </si>
  <si>
    <t>16.887,47</t>
  </si>
  <si>
    <t>2.354,14</t>
  </si>
  <si>
    <t>292,85</t>
  </si>
  <si>
    <t>884,06</t>
  </si>
  <si>
    <t>7.781,26</t>
  </si>
  <si>
    <t>2.583,80</t>
  </si>
  <si>
    <t>8.777,55</t>
  </si>
  <si>
    <t>9.773,88</t>
  </si>
  <si>
    <t>7.963,87</t>
  </si>
  <si>
    <t>3.941,47</t>
  </si>
  <si>
    <t>1.423,02</t>
  </si>
  <si>
    <t>955,13</t>
  </si>
  <si>
    <t>529,89</t>
  </si>
  <si>
    <t>472,52</t>
  </si>
  <si>
    <t>545,94</t>
  </si>
  <si>
    <t>3.068,88</t>
  </si>
  <si>
    <t>1.734,32</t>
  </si>
  <si>
    <t>2.674,44</t>
  </si>
  <si>
    <t>2.640,84</t>
  </si>
  <si>
    <t>1.668,78</t>
  </si>
  <si>
    <t>38,76</t>
  </si>
  <si>
    <t>47,93</t>
  </si>
  <si>
    <t>51,81</t>
  </si>
  <si>
    <t>57,61</t>
  </si>
  <si>
    <t>61,88</t>
  </si>
  <si>
    <t>89,64</t>
  </si>
  <si>
    <t>102,13</t>
  </si>
  <si>
    <t>110,09</t>
  </si>
  <si>
    <t>70,10</t>
  </si>
  <si>
    <t>74,08</t>
  </si>
  <si>
    <t>63,16</t>
  </si>
  <si>
    <t>67,14</t>
  </si>
  <si>
    <t>55,29</t>
  </si>
  <si>
    <t>66,27</t>
  </si>
  <si>
    <t>70,25</t>
  </si>
  <si>
    <t>61,11</t>
  </si>
  <si>
    <t>73,23</t>
  </si>
  <si>
    <t>91,70</t>
  </si>
  <si>
    <t>97,47</t>
  </si>
  <si>
    <t>109,59</t>
  </si>
  <si>
    <t>57,11</t>
  </si>
  <si>
    <t>59,63</t>
  </si>
  <si>
    <t>70,23</t>
  </si>
  <si>
    <t>72,22</t>
  </si>
  <si>
    <t>82,81</t>
  </si>
  <si>
    <t>199,08</t>
  </si>
  <si>
    <t>9,04</t>
  </si>
  <si>
    <t>91,42</t>
  </si>
  <si>
    <t>11,52</t>
  </si>
  <si>
    <t>720,58</t>
  </si>
  <si>
    <t>1.128,41</t>
  </si>
  <si>
    <t>2.329,42</t>
  </si>
  <si>
    <t>3.918,39</t>
  </si>
  <si>
    <t>5.897,30</t>
  </si>
  <si>
    <t>8.308,55</t>
  </si>
  <si>
    <t>14.441,71</t>
  </si>
  <si>
    <t>4.745,54</t>
  </si>
  <si>
    <t>7.139,54</t>
  </si>
  <si>
    <t>10.074,21</t>
  </si>
  <si>
    <t>17.535,22</t>
  </si>
  <si>
    <t>8.876,21</t>
  </si>
  <si>
    <t>12.468,02</t>
  </si>
  <si>
    <t>21.491,54</t>
  </si>
  <si>
    <t>2.848,79</t>
  </si>
  <si>
    <t>4.989,05</t>
  </si>
  <si>
    <t>7.994,42</t>
  </si>
  <si>
    <t>11.893,38</t>
  </si>
  <si>
    <t>22.710,07</t>
  </si>
  <si>
    <t>11.199,39</t>
  </si>
  <si>
    <t>16.714,79</t>
  </si>
  <si>
    <t>31.229,26</t>
  </si>
  <si>
    <t>14.419,19</t>
  </si>
  <si>
    <t>21.558,72</t>
  </si>
  <si>
    <t>39.905,32</t>
  </si>
  <si>
    <t>13.458,20</t>
  </si>
  <si>
    <t>20.972,73</t>
  </si>
  <si>
    <t>29.252,25</t>
  </si>
  <si>
    <t>41.582,16</t>
  </si>
  <si>
    <t>16.746,69</t>
  </si>
  <si>
    <t>25.468,44</t>
  </si>
  <si>
    <t>35.753,04</t>
  </si>
  <si>
    <t>50.351,04</t>
  </si>
  <si>
    <t>19.429,37</t>
  </si>
  <si>
    <t>30.024,62</t>
  </si>
  <si>
    <t>42.127,04</t>
  </si>
  <si>
    <t>59.754,89</t>
  </si>
  <si>
    <t>7.876,84</t>
  </si>
  <si>
    <t>11.798,92</t>
  </si>
  <si>
    <t>17.884,68</t>
  </si>
  <si>
    <t>26.638,11</t>
  </si>
  <si>
    <t>9.060,00</t>
  </si>
  <si>
    <t>13.472,34</t>
  </si>
  <si>
    <t>14.992,12</t>
  </si>
  <si>
    <t>19.894,72</t>
  </si>
  <si>
    <t>31.014,82</t>
  </si>
  <si>
    <t>10.089,52</t>
  </si>
  <si>
    <t>16.483,09</t>
  </si>
  <si>
    <t>21.731,91</t>
  </si>
  <si>
    <t>35.871,66</t>
  </si>
  <si>
    <t>28.848,46</t>
  </si>
  <si>
    <t>46.974,09</t>
  </si>
  <si>
    <t>63.255,88</t>
  </si>
  <si>
    <t>90.771,55</t>
  </si>
  <si>
    <t>30.744,53</t>
  </si>
  <si>
    <t>49.649,66</t>
  </si>
  <si>
    <t>70.365,89</t>
  </si>
  <si>
    <t>86.229,38</t>
  </si>
  <si>
    <t>31.398,21</t>
  </si>
  <si>
    <t>54.468,90</t>
  </si>
  <si>
    <t>76.253,06</t>
  </si>
  <si>
    <t>91.493,93</t>
  </si>
  <si>
    <t>25,34</t>
  </si>
  <si>
    <t>33,14</t>
  </si>
  <si>
    <t>49,96</t>
  </si>
  <si>
    <t>59,97</t>
  </si>
  <si>
    <t>42,19</t>
  </si>
  <si>
    <t>52,19</t>
  </si>
  <si>
    <t>49,32</t>
  </si>
  <si>
    <t>82,94</t>
  </si>
  <si>
    <t>98,55</t>
  </si>
  <si>
    <t>69,54</t>
  </si>
  <si>
    <t>85,16</t>
  </si>
  <si>
    <t>62,79</t>
  </si>
  <si>
    <t>134,03</t>
  </si>
  <si>
    <t>112,05</t>
  </si>
  <si>
    <t>92,49</t>
  </si>
  <si>
    <t>785,98</t>
  </si>
  <si>
    <t>787,81</t>
  </si>
  <si>
    <t>812,63</t>
  </si>
  <si>
    <t>952,59</t>
  </si>
  <si>
    <t>1.011,23</t>
  </si>
  <si>
    <t>678,03</t>
  </si>
  <si>
    <t>685,13</t>
  </si>
  <si>
    <t>692,24</t>
  </si>
  <si>
    <t>699,33</t>
  </si>
  <si>
    <t>1.012,65</t>
  </si>
  <si>
    <t>1.045,31</t>
  </si>
  <si>
    <t>345,57</t>
  </si>
  <si>
    <t>436,15</t>
  </si>
  <si>
    <t>301,59</t>
  </si>
  <si>
    <t>308,37</t>
  </si>
  <si>
    <t>331,34</t>
  </si>
  <si>
    <t>407,51</t>
  </si>
  <si>
    <t>583,98</t>
  </si>
  <si>
    <t>650,74</t>
  </si>
  <si>
    <t>165,44</t>
  </si>
  <si>
    <t>144,53</t>
  </si>
  <si>
    <t>1.006,01</t>
  </si>
  <si>
    <t>1.015,37</t>
  </si>
  <si>
    <t>1.061,83</t>
  </si>
  <si>
    <t>1.140,57</t>
  </si>
  <si>
    <t>1.314,47</t>
  </si>
  <si>
    <t>1.383,80</t>
  </si>
  <si>
    <t>861,48</t>
  </si>
  <si>
    <t>870,84</t>
  </si>
  <si>
    <t>896,39</t>
  </si>
  <si>
    <t>975,13</t>
  </si>
  <si>
    <t>1.149,03</t>
  </si>
  <si>
    <t>1.218,36</t>
  </si>
  <si>
    <t>312,24</t>
  </si>
  <si>
    <t>319,53</t>
  </si>
  <si>
    <t>374,58</t>
  </si>
  <si>
    <t>416,95</t>
  </si>
  <si>
    <t>872,13</t>
  </si>
  <si>
    <t>882,00</t>
  </si>
  <si>
    <t>939,63</t>
  </si>
  <si>
    <t>984,57</t>
  </si>
  <si>
    <t>254,54</t>
  </si>
  <si>
    <t>345,12</t>
  </si>
  <si>
    <t>321,45</t>
  </si>
  <si>
    <t>345,29</t>
  </si>
  <si>
    <t>380,72</t>
  </si>
  <si>
    <t>1.135,05</t>
  </si>
  <si>
    <t>1.603,36</t>
  </si>
  <si>
    <t>101,29</t>
  </si>
  <si>
    <t>86,69</t>
  </si>
  <si>
    <t>832,48</t>
  </si>
  <si>
    <t>826,42</t>
  </si>
  <si>
    <t>867,04</t>
  </si>
  <si>
    <t>944,97</t>
  </si>
  <si>
    <t>1.119,68</t>
  </si>
  <si>
    <t>1.188,20</t>
  </si>
  <si>
    <t>731,19</t>
  </si>
  <si>
    <t>739,73</t>
  </si>
  <si>
    <t>764,46</t>
  </si>
  <si>
    <t>842,39</t>
  </si>
  <si>
    <t>1.017,10</t>
  </si>
  <si>
    <t>1.085,62</t>
  </si>
  <si>
    <t>741,84</t>
  </si>
  <si>
    <t>750,89</t>
  </si>
  <si>
    <t>807,70</t>
  </si>
  <si>
    <t>851,83</t>
  </si>
  <si>
    <t>881,34</t>
  </si>
  <si>
    <t>751,05</t>
  </si>
  <si>
    <t>907,76</t>
  </si>
  <si>
    <t>776,65</t>
  </si>
  <si>
    <t>945,77</t>
  </si>
  <si>
    <t>813,84</t>
  </si>
  <si>
    <t>1.700,10</t>
  </si>
  <si>
    <t>1.568,17</t>
  </si>
  <si>
    <t>2.168,41</t>
  </si>
  <si>
    <t>2.036,48</t>
  </si>
  <si>
    <t>12,89</t>
  </si>
  <si>
    <t>901,13</t>
  </si>
  <si>
    <t>210,09</t>
  </si>
  <si>
    <t>1.016,66</t>
  </si>
  <si>
    <t>843,13</t>
  </si>
  <si>
    <t>1.026,53</t>
  </si>
  <si>
    <t>1.052,29</t>
  </si>
  <si>
    <t>863,34</t>
  </si>
  <si>
    <t>1.105,07</t>
  </si>
  <si>
    <t>910,28</t>
  </si>
  <si>
    <t>1.150,01</t>
  </si>
  <si>
    <t>954,41</t>
  </si>
  <si>
    <t>1.025,87</t>
  </si>
  <si>
    <t>852,34</t>
  </si>
  <si>
    <t>1.111,21</t>
  </si>
  <si>
    <t>916,42</t>
  </si>
  <si>
    <t>1.865,54</t>
  </si>
  <si>
    <t>1.670,75</t>
  </si>
  <si>
    <t>2.333,85</t>
  </si>
  <si>
    <t>2.139,06</t>
  </si>
  <si>
    <t>61,43</t>
  </si>
  <si>
    <t>81,79</t>
  </si>
  <si>
    <t>97,93</t>
  </si>
  <si>
    <t>839,95</t>
  </si>
  <si>
    <t>837,58</t>
  </si>
  <si>
    <t>1.006,81</t>
  </si>
  <si>
    <t>798,39</t>
  </si>
  <si>
    <t>1.301,46</t>
  </si>
  <si>
    <t>1.572,76</t>
  </si>
  <si>
    <t>939,50</t>
  </si>
  <si>
    <t>1.256,12</t>
  </si>
  <si>
    <t>1.555,75</t>
  </si>
  <si>
    <t>1.009,29</t>
  </si>
  <si>
    <t>636,82</t>
  </si>
  <si>
    <t>811,63</t>
  </si>
  <si>
    <t>782,26</t>
  </si>
  <si>
    <t>63,42</t>
  </si>
  <si>
    <t>55,44</t>
  </si>
  <si>
    <t>626,29</t>
  </si>
  <si>
    <t>497,62</t>
  </si>
  <si>
    <t>1.008,02</t>
  </si>
  <si>
    <t>114,63</t>
  </si>
  <si>
    <t>99,64</t>
  </si>
  <si>
    <t>589,74</t>
  </si>
  <si>
    <t>672,86</t>
  </si>
  <si>
    <t>1.597,33</t>
  </si>
  <si>
    <t>699,46</t>
  </si>
  <si>
    <t>536,29</t>
  </si>
  <si>
    <t>732,24</t>
  </si>
  <si>
    <t>736,42</t>
  </si>
  <si>
    <t>670,16</t>
  </si>
  <si>
    <t>395,90</t>
  </si>
  <si>
    <t>869,10</t>
  </si>
  <si>
    <t>227,07</t>
  </si>
  <si>
    <t>33,49</t>
  </si>
  <si>
    <t>70,76</t>
  </si>
  <si>
    <t>73,56</t>
  </si>
  <si>
    <t>149,70</t>
  </si>
  <si>
    <t>187,22</t>
  </si>
  <si>
    <t>102,71</t>
  </si>
  <si>
    <t>152,16</t>
  </si>
  <si>
    <t>190,49</t>
  </si>
  <si>
    <t>164,05</t>
  </si>
  <si>
    <t>195,41</t>
  </si>
  <si>
    <t>185,83</t>
  </si>
  <si>
    <t>252,92</t>
  </si>
  <si>
    <t>254,69</t>
  </si>
  <si>
    <t>302,39</t>
  </si>
  <si>
    <t>245,64</t>
  </si>
  <si>
    <t>260,02</t>
  </si>
  <si>
    <t>298,35</t>
  </si>
  <si>
    <t>252,09</t>
  </si>
  <si>
    <t>283,45</t>
  </si>
  <si>
    <t>254,00</t>
  </si>
  <si>
    <t>321,09</t>
  </si>
  <si>
    <t>305,20</t>
  </si>
  <si>
    <t>346,40</t>
  </si>
  <si>
    <t>240,85</t>
  </si>
  <si>
    <t>405,43</t>
  </si>
  <si>
    <t>388,17</t>
  </si>
  <si>
    <t>733,22</t>
  </si>
  <si>
    <t>1.407,39</t>
  </si>
  <si>
    <t>1.602,14</t>
  </si>
  <si>
    <t>368,81</t>
  </si>
  <si>
    <t>424,71</t>
  </si>
  <si>
    <t>501,74</t>
  </si>
  <si>
    <t>1.008,23</t>
  </si>
  <si>
    <t>2.026,66</t>
  </si>
  <si>
    <t>1.858,37</t>
  </si>
  <si>
    <t>3.726,67</t>
  </si>
  <si>
    <t>15,66</t>
  </si>
  <si>
    <t>475,17</t>
  </si>
  <si>
    <t>341,71</t>
  </si>
  <si>
    <t>282,40</t>
  </si>
  <si>
    <t>494,60</t>
  </si>
  <si>
    <t>1.332,10</t>
  </si>
  <si>
    <t>1.259,23</t>
  </si>
  <si>
    <t>1.167,42</t>
  </si>
  <si>
    <t>1.066,78</t>
  </si>
  <si>
    <t>964,12</t>
  </si>
  <si>
    <t>942,68</t>
  </si>
  <si>
    <t>921,72</t>
  </si>
  <si>
    <t>867,12</t>
  </si>
  <si>
    <t>1.442,09</t>
  </si>
  <si>
    <t>1.367,56</t>
  </si>
  <si>
    <t>1.273,69</t>
  </si>
  <si>
    <t>1.169,80</t>
  </si>
  <si>
    <t>1.067,61</t>
  </si>
  <si>
    <t>1.044,87</t>
  </si>
  <si>
    <t>1.022,57</t>
  </si>
  <si>
    <t>965,45</t>
  </si>
  <si>
    <t>929,50</t>
  </si>
  <si>
    <t>1.045,41</t>
  </si>
  <si>
    <t>68,19</t>
  </si>
  <si>
    <t>125,21</t>
  </si>
  <si>
    <t>21,44</t>
  </si>
  <si>
    <t>31,08</t>
  </si>
  <si>
    <t>39,43</t>
  </si>
  <si>
    <t>152,61</t>
  </si>
  <si>
    <t>296,16</t>
  </si>
  <si>
    <t>496,56</t>
  </si>
  <si>
    <t>667,98</t>
  </si>
  <si>
    <t>776,89</t>
  </si>
  <si>
    <t>112,23</t>
  </si>
  <si>
    <t>144,54</t>
  </si>
  <si>
    <t>329,98</t>
  </si>
  <si>
    <t>132,47</t>
  </si>
  <si>
    <t>87,30</t>
  </si>
  <si>
    <t>298,59</t>
  </si>
  <si>
    <t>60,19</t>
  </si>
  <si>
    <t>83,37</t>
  </si>
  <si>
    <t>113,94</t>
  </si>
  <si>
    <t>145,03</t>
  </si>
  <si>
    <t>103,28</t>
  </si>
  <si>
    <t>199,77</t>
  </si>
  <si>
    <t>30,50</t>
  </si>
  <si>
    <t>634,48</t>
  </si>
  <si>
    <t>610,40</t>
  </si>
  <si>
    <t>236,53</t>
  </si>
  <si>
    <t>165,84</t>
  </si>
  <si>
    <t>220,04</t>
  </si>
  <si>
    <t>160,02</t>
  </si>
  <si>
    <t>54,42</t>
  </si>
  <si>
    <t>712,15</t>
  </si>
  <si>
    <t>32,65</t>
  </si>
  <si>
    <t>202,55</t>
  </si>
  <si>
    <t>255,32</t>
  </si>
  <si>
    <t>303,21</t>
  </si>
  <si>
    <t>146,43</t>
  </si>
  <si>
    <t>159,68</t>
  </si>
  <si>
    <t>360,12</t>
  </si>
  <si>
    <t>438,62</t>
  </si>
  <si>
    <t>199,09</t>
  </si>
  <si>
    <t>231,74</t>
  </si>
  <si>
    <t>175,08</t>
  </si>
  <si>
    <t>227,86</t>
  </si>
  <si>
    <t>275,75</t>
  </si>
  <si>
    <t>332,65</t>
  </si>
  <si>
    <t>411,15</t>
  </si>
  <si>
    <t>159,88</t>
  </si>
  <si>
    <t>203,62</t>
  </si>
  <si>
    <t>115,79</t>
  </si>
  <si>
    <t>153,31</t>
  </si>
  <si>
    <t>50,55</t>
  </si>
  <si>
    <t>84,92</t>
  </si>
  <si>
    <t>320,08</t>
  </si>
  <si>
    <t>237,79</t>
  </si>
  <si>
    <t>165,30</t>
  </si>
  <si>
    <t>37,07</t>
  </si>
  <si>
    <t>416,28</t>
  </si>
  <si>
    <t>249,00</t>
  </si>
  <si>
    <t>149,27</t>
  </si>
  <si>
    <t>131,94</t>
  </si>
  <si>
    <t>153,33</t>
  </si>
  <si>
    <t>82,44</t>
  </si>
  <si>
    <t>98,85</t>
  </si>
  <si>
    <t>81,37</t>
  </si>
  <si>
    <t>59,34</t>
  </si>
  <si>
    <t>72,56</t>
  </si>
  <si>
    <t>68,27</t>
  </si>
  <si>
    <t>64,93</t>
  </si>
  <si>
    <t>50,70</t>
  </si>
  <si>
    <t>57,60</t>
  </si>
  <si>
    <t>370,49</t>
  </si>
  <si>
    <t>250,19</t>
  </si>
  <si>
    <t>277,25</t>
  </si>
  <si>
    <t>317,53</t>
  </si>
  <si>
    <t>187,53</t>
  </si>
  <si>
    <t>157,44</t>
  </si>
  <si>
    <t>236,85</t>
  </si>
  <si>
    <t>288,34</t>
  </si>
  <si>
    <t>153,57</t>
  </si>
  <si>
    <t>127,77</t>
  </si>
  <si>
    <t>206,69</t>
  </si>
  <si>
    <t>269,92</t>
  </si>
  <si>
    <t>131,11</t>
  </si>
  <si>
    <t>104,00</t>
  </si>
  <si>
    <t>191,38</t>
  </si>
  <si>
    <t>119,35</t>
  </si>
  <si>
    <t>98,25</t>
  </si>
  <si>
    <t>153,45</t>
  </si>
  <si>
    <t>252,18</t>
  </si>
  <si>
    <t>98,88</t>
  </si>
  <si>
    <t>92,32</t>
  </si>
  <si>
    <t>140,19</t>
  </si>
  <si>
    <t>245,74</t>
  </si>
  <si>
    <t>86,64</t>
  </si>
  <si>
    <t>129,50</t>
  </si>
  <si>
    <t>240,23</t>
  </si>
  <si>
    <t>81,84</t>
  </si>
  <si>
    <t>229,29</t>
  </si>
  <si>
    <t>69,11</t>
  </si>
  <si>
    <t>72,20</t>
  </si>
  <si>
    <t>421,20</t>
  </si>
  <si>
    <t>278,41</t>
  </si>
  <si>
    <t>190,19</t>
  </si>
  <si>
    <t>115,02</t>
  </si>
  <si>
    <t>109,75</t>
  </si>
  <si>
    <t>105,35</t>
  </si>
  <si>
    <t>63,01</t>
  </si>
  <si>
    <t>101,84</t>
  </si>
  <si>
    <t>60,35</t>
  </si>
  <si>
    <t>84,30</t>
  </si>
  <si>
    <t>41,87</t>
  </si>
  <si>
    <t>80,75</t>
  </si>
  <si>
    <t>39,56</t>
  </si>
  <si>
    <t>72,83</t>
  </si>
  <si>
    <t>266,90</t>
  </si>
  <si>
    <t>209,09</t>
  </si>
  <si>
    <t>197,08</t>
  </si>
  <si>
    <t>413,82</t>
  </si>
  <si>
    <t>243,72</t>
  </si>
  <si>
    <t>159,52</t>
  </si>
  <si>
    <t>251,62</t>
  </si>
  <si>
    <t>104,38</t>
  </si>
  <si>
    <t>167,16</t>
  </si>
  <si>
    <t>91,65</t>
  </si>
  <si>
    <t>205,87</t>
  </si>
  <si>
    <t>266,33</t>
  </si>
  <si>
    <t>120,80</t>
  </si>
  <si>
    <t>139,00</t>
  </si>
  <si>
    <t>186,22</t>
  </si>
  <si>
    <t>89,35</t>
  </si>
  <si>
    <t>216,52</t>
  </si>
  <si>
    <t>18,10</t>
  </si>
  <si>
    <t>186,14</t>
  </si>
  <si>
    <t>146,91</t>
  </si>
  <si>
    <t>292,86</t>
  </si>
  <si>
    <t>566,05</t>
  </si>
  <si>
    <t>487,03</t>
  </si>
  <si>
    <t>279,78</t>
  </si>
  <si>
    <t>252,79</t>
  </si>
  <si>
    <t>214,57</t>
  </si>
  <si>
    <t>189,00</t>
  </si>
  <si>
    <t>172,89</t>
  </si>
  <si>
    <t>141,85</t>
  </si>
  <si>
    <t>351,07</t>
  </si>
  <si>
    <t>154,84</t>
  </si>
  <si>
    <t>315,23</t>
  </si>
  <si>
    <t>144,56</t>
  </si>
  <si>
    <t>414,92</t>
  </si>
  <si>
    <t>205,11</t>
  </si>
  <si>
    <t>161,63</t>
  </si>
  <si>
    <t>340,72</t>
  </si>
  <si>
    <t>446,01</t>
  </si>
  <si>
    <t>597,71</t>
  </si>
  <si>
    <t>522,44</t>
  </si>
  <si>
    <t>274,33</t>
  </si>
  <si>
    <t>248,48</t>
  </si>
  <si>
    <t>216,10</t>
  </si>
  <si>
    <t>189,91</t>
  </si>
  <si>
    <t>563,92</t>
  </si>
  <si>
    <t>475,51</t>
  </si>
  <si>
    <t>282,98</t>
  </si>
  <si>
    <t>253,84</t>
  </si>
  <si>
    <t>213,41</t>
  </si>
  <si>
    <t>172,33</t>
  </si>
  <si>
    <t>662,07</t>
  </si>
  <si>
    <t>559,26</t>
  </si>
  <si>
    <t>273,57</t>
  </si>
  <si>
    <t>246,01</t>
  </si>
  <si>
    <t>211,87</t>
  </si>
  <si>
    <t>185,63</t>
  </si>
  <si>
    <t>171,01</t>
  </si>
  <si>
    <t>500,49</t>
  </si>
  <si>
    <t>284,89</t>
  </si>
  <si>
    <t>253,48</t>
  </si>
  <si>
    <t>214,13</t>
  </si>
  <si>
    <t>188,52</t>
  </si>
  <si>
    <t>173,13</t>
  </si>
  <si>
    <t>681,57</t>
  </si>
  <si>
    <t>587,74</t>
  </si>
  <si>
    <t>268,65</t>
  </si>
  <si>
    <t>238,68</t>
  </si>
  <si>
    <t>206,66</t>
  </si>
  <si>
    <t>180,47</t>
  </si>
  <si>
    <t>165,89</t>
  </si>
  <si>
    <t>556,32</t>
  </si>
  <si>
    <t>471,59</t>
  </si>
  <si>
    <t>262,74</t>
  </si>
  <si>
    <t>238,54</t>
  </si>
  <si>
    <t>200,40</t>
  </si>
  <si>
    <t>174,46</t>
  </si>
  <si>
    <t>160,08</t>
  </si>
  <si>
    <t>598,64</t>
  </si>
  <si>
    <t>519,15</t>
  </si>
  <si>
    <t>244,37</t>
  </si>
  <si>
    <t>221,80</t>
  </si>
  <si>
    <t>191,45</t>
  </si>
  <si>
    <t>167,13</t>
  </si>
  <si>
    <t>159,12</t>
  </si>
  <si>
    <t>3.644,52</t>
  </si>
  <si>
    <t>4.400,00</t>
  </si>
  <si>
    <t>4.625,44</t>
  </si>
  <si>
    <t>4.731,47</t>
  </si>
  <si>
    <t>5.153,14</t>
  </si>
  <si>
    <t>5.197,02</t>
  </si>
  <si>
    <t>5.043,81</t>
  </si>
  <si>
    <t>4.474,14</t>
  </si>
  <si>
    <t>196,83</t>
  </si>
  <si>
    <t>156,16</t>
  </si>
  <si>
    <t>315,51</t>
  </si>
  <si>
    <t>182,16</t>
  </si>
  <si>
    <t>136,03</t>
  </si>
  <si>
    <t>373,87</t>
  </si>
  <si>
    <t>134,40</t>
  </si>
  <si>
    <t>86,15</t>
  </si>
  <si>
    <t>73,42</t>
  </si>
  <si>
    <t>64,13</t>
  </si>
  <si>
    <t>9,92</t>
  </si>
  <si>
    <t>14,64</t>
  </si>
  <si>
    <t>9,77</t>
  </si>
  <si>
    <t>13,17</t>
  </si>
  <si>
    <t>14,88</t>
  </si>
  <si>
    <t>12,11</t>
  </si>
  <si>
    <t>14,93</t>
  </si>
  <si>
    <t>14,40</t>
  </si>
  <si>
    <t>12,40</t>
  </si>
  <si>
    <t>10,47</t>
  </si>
  <si>
    <t>11,83</t>
  </si>
  <si>
    <t>17,90</t>
  </si>
  <si>
    <t>12,46</t>
  </si>
  <si>
    <t>22,84</t>
  </si>
  <si>
    <t>17,47</t>
  </si>
  <si>
    <t>13,85</t>
  </si>
  <si>
    <t>13,55</t>
  </si>
  <si>
    <t>9,61</t>
  </si>
  <si>
    <t>9,33</t>
  </si>
  <si>
    <t>12,99</t>
  </si>
  <si>
    <t>1.006,92</t>
  </si>
  <si>
    <t>874,17</t>
  </si>
  <si>
    <t>972,96</t>
  </si>
  <si>
    <t>517,30</t>
  </si>
  <si>
    <t>571,66</t>
  </si>
  <si>
    <t>635,26</t>
  </si>
  <si>
    <t>740,66</t>
  </si>
  <si>
    <t>506,37</t>
  </si>
  <si>
    <t>560,56</t>
  </si>
  <si>
    <t>628,05</t>
  </si>
  <si>
    <t>738,34</t>
  </si>
  <si>
    <t>393,67</t>
  </si>
  <si>
    <t>438,56</t>
  </si>
  <si>
    <t>480,77</t>
  </si>
  <si>
    <t>501,42</t>
  </si>
  <si>
    <t>519,23</t>
  </si>
  <si>
    <t>594,20</t>
  </si>
  <si>
    <t>390,59</t>
  </si>
  <si>
    <t>432,46</t>
  </si>
  <si>
    <t>468,60</t>
  </si>
  <si>
    <t>495,35</t>
  </si>
  <si>
    <t>513,15</t>
  </si>
  <si>
    <t>586,42</t>
  </si>
  <si>
    <t>440,47</t>
  </si>
  <si>
    <t>480,57</t>
  </si>
  <si>
    <t>698,82</t>
  </si>
  <si>
    <t>780,43</t>
  </si>
  <si>
    <t>772,36</t>
  </si>
  <si>
    <t>779,46</t>
  </si>
  <si>
    <t>749,94</t>
  </si>
  <si>
    <t>773,76</t>
  </si>
  <si>
    <t>751,63</t>
  </si>
  <si>
    <t>812,40</t>
  </si>
  <si>
    <t>777,62</t>
  </si>
  <si>
    <t>754,29</t>
  </si>
  <si>
    <t>832,56</t>
  </si>
  <si>
    <t>794,50</t>
  </si>
  <si>
    <t>800,03</t>
  </si>
  <si>
    <t>761,38</t>
  </si>
  <si>
    <t>554,60</t>
  </si>
  <si>
    <t>595,82</t>
  </si>
  <si>
    <t>643,64</t>
  </si>
  <si>
    <t>664,16</t>
  </si>
  <si>
    <t>701,25</t>
  </si>
  <si>
    <t>756,86</t>
  </si>
  <si>
    <t>590,26</t>
  </si>
  <si>
    <t>632,11</t>
  </si>
  <si>
    <t>662,10</t>
  </si>
  <si>
    <t>756,50</t>
  </si>
  <si>
    <t>605,01</t>
  </si>
  <si>
    <t>639,18</t>
  </si>
  <si>
    <t>565,79</t>
  </si>
  <si>
    <t>799,45</t>
  </si>
  <si>
    <t>761,12</t>
  </si>
  <si>
    <t>1.010,11</t>
  </si>
  <si>
    <t>267,05</t>
  </si>
  <si>
    <t>786,35</t>
  </si>
  <si>
    <t>737,20</t>
  </si>
  <si>
    <t>756,76</t>
  </si>
  <si>
    <t>738,72</t>
  </si>
  <si>
    <t>1.057,78</t>
  </si>
  <si>
    <t>906,18</t>
  </si>
  <si>
    <t>972,27</t>
  </si>
  <si>
    <t>868,16</t>
  </si>
  <si>
    <t>915,93</t>
  </si>
  <si>
    <t>811,05</t>
  </si>
  <si>
    <t>1.025,10</t>
  </si>
  <si>
    <t>1.283,37</t>
  </si>
  <si>
    <t>754,21</t>
  </si>
  <si>
    <t>800,15</t>
  </si>
  <si>
    <t>1.119,77</t>
  </si>
  <si>
    <t>900,85</t>
  </si>
  <si>
    <t>229,24</t>
  </si>
  <si>
    <t>215,09</t>
  </si>
  <si>
    <t>870,06</t>
  </si>
  <si>
    <t>642,04</t>
  </si>
  <si>
    <t>99,17</t>
  </si>
  <si>
    <t>44,90</t>
  </si>
  <si>
    <t>131,63</t>
  </si>
  <si>
    <t>105,86</t>
  </si>
  <si>
    <t>132,63</t>
  </si>
  <si>
    <t>53,33</t>
  </si>
  <si>
    <t>73,50</t>
  </si>
  <si>
    <t>112,01</t>
  </si>
  <si>
    <t>126,16</t>
  </si>
  <si>
    <t>39,77</t>
  </si>
  <si>
    <t>78,14</t>
  </si>
  <si>
    <t>3.274,45</t>
  </si>
  <si>
    <t>2.840,32</t>
  </si>
  <si>
    <t>2.360,68</t>
  </si>
  <si>
    <t>1.481,77</t>
  </si>
  <si>
    <t>3.167,09</t>
  </si>
  <si>
    <t>4.865,78</t>
  </si>
  <si>
    <t>2.796,23</t>
  </si>
  <si>
    <t>2.023,94</t>
  </si>
  <si>
    <t>157,67</t>
  </si>
  <si>
    <t>126,24</t>
  </si>
  <si>
    <t>117,75</t>
  </si>
  <si>
    <t>161,07</t>
  </si>
  <si>
    <t>148,16</t>
  </si>
  <si>
    <t>184,65</t>
  </si>
  <si>
    <t>174,28</t>
  </si>
  <si>
    <t>168,96</t>
  </si>
  <si>
    <t>209,94</t>
  </si>
  <si>
    <t>201,15</t>
  </si>
  <si>
    <t>196,59</t>
  </si>
  <si>
    <t>657,81</t>
  </si>
  <si>
    <t>667,33</t>
  </si>
  <si>
    <t>676,88</t>
  </si>
  <si>
    <t>686,41</t>
  </si>
  <si>
    <t>705,49</t>
  </si>
  <si>
    <t>76,77</t>
  </si>
  <si>
    <t>95,32</t>
  </si>
  <si>
    <t>118,11</t>
  </si>
  <si>
    <t>177,74</t>
  </si>
  <si>
    <t>250,04</t>
  </si>
  <si>
    <t>340,34</t>
  </si>
  <si>
    <t>24,81</t>
  </si>
  <si>
    <t>80,10</t>
  </si>
  <si>
    <t>735,60</t>
  </si>
  <si>
    <t>417,60</t>
  </si>
  <si>
    <t>495,12</t>
  </si>
  <si>
    <t>634,66</t>
  </si>
  <si>
    <t>1.765,20</t>
  </si>
  <si>
    <t>1.444,96</t>
  </si>
  <si>
    <t>1.222,32</t>
  </si>
  <si>
    <t>760,01</t>
  </si>
  <si>
    <t>560,62</t>
  </si>
  <si>
    <t>531,41</t>
  </si>
  <si>
    <t>1.641,75</t>
  </si>
  <si>
    <t>38,46</t>
  </si>
  <si>
    <t>30,00</t>
  </si>
  <si>
    <t>26,82</t>
  </si>
  <si>
    <t>2.363,81</t>
  </si>
  <si>
    <t>3.859,39</t>
  </si>
  <si>
    <t>3.092,10</t>
  </si>
  <si>
    <t>3.311,47</t>
  </si>
  <si>
    <t>2.733,87</t>
  </si>
  <si>
    <t>2.675,09</t>
  </si>
  <si>
    <t>3.932,48</t>
  </si>
  <si>
    <t>2.614,02</t>
  </si>
  <si>
    <t>42,53</t>
  </si>
  <si>
    <t>42,27</t>
  </si>
  <si>
    <t>25,06</t>
  </si>
  <si>
    <t>47,48</t>
  </si>
  <si>
    <t>99,13</t>
  </si>
  <si>
    <t>185,28</t>
  </si>
  <si>
    <t>116,82</t>
  </si>
  <si>
    <t>41,22</t>
  </si>
  <si>
    <t>42,29</t>
  </si>
  <si>
    <t>34,10</t>
  </si>
  <si>
    <t>49,07</t>
  </si>
  <si>
    <t>62,38</t>
  </si>
  <si>
    <t>63,26</t>
  </si>
  <si>
    <t>45,07</t>
  </si>
  <si>
    <t>68,47</t>
  </si>
  <si>
    <t>10,01</t>
  </si>
  <si>
    <t>11,72</t>
  </si>
  <si>
    <t>13,27</t>
  </si>
  <si>
    <t>13,07</t>
  </si>
  <si>
    <t>18,74</t>
  </si>
  <si>
    <t>30,83</t>
  </si>
  <si>
    <t>43,37</t>
  </si>
  <si>
    <t>53,34</t>
  </si>
  <si>
    <t>81,35</t>
  </si>
  <si>
    <t>25,27</t>
  </si>
  <si>
    <t>12,61</t>
  </si>
  <si>
    <t>12,76</t>
  </si>
  <si>
    <t>19,87</t>
  </si>
  <si>
    <t>14,62</t>
  </si>
  <si>
    <t>33,47</t>
  </si>
  <si>
    <t>50,52</t>
  </si>
  <si>
    <t>48,46</t>
  </si>
  <si>
    <t>50,89</t>
  </si>
  <si>
    <t>83,66</t>
  </si>
  <si>
    <t>22,05</t>
  </si>
  <si>
    <t>10,00</t>
  </si>
  <si>
    <t>26,20</t>
  </si>
  <si>
    <t>36,26</t>
  </si>
  <si>
    <t>52,65</t>
  </si>
  <si>
    <t>72,92</t>
  </si>
  <si>
    <t>122,57</t>
  </si>
  <si>
    <t>148,30</t>
  </si>
  <si>
    <t>311,25</t>
  </si>
  <si>
    <t>13,66</t>
  </si>
  <si>
    <t>34,34</t>
  </si>
  <si>
    <t>13,94</t>
  </si>
  <si>
    <t>27,05</t>
  </si>
  <si>
    <t>33,00</t>
  </si>
  <si>
    <t>25,29</t>
  </si>
  <si>
    <t>28,15</t>
  </si>
  <si>
    <t>32,68</t>
  </si>
  <si>
    <t>38,92</t>
  </si>
  <si>
    <t>54,14</t>
  </si>
  <si>
    <t>45,20</t>
  </si>
  <si>
    <t>38,32</t>
  </si>
  <si>
    <t>47,41</t>
  </si>
  <si>
    <t>69,91</t>
  </si>
  <si>
    <t>22,88</t>
  </si>
  <si>
    <t>35,98</t>
  </si>
  <si>
    <t>26,77</t>
  </si>
  <si>
    <t>23,55</t>
  </si>
  <si>
    <t>30,87</t>
  </si>
  <si>
    <t>135,38</t>
  </si>
  <si>
    <t>213,99</t>
  </si>
  <si>
    <t>415,38</t>
  </si>
  <si>
    <t>817,04</t>
  </si>
  <si>
    <t>1.261,28</t>
  </si>
  <si>
    <t>159,06</t>
  </si>
  <si>
    <t>250,55</t>
  </si>
  <si>
    <t>484,85</t>
  </si>
  <si>
    <t>657,68</t>
  </si>
  <si>
    <t>752,13</t>
  </si>
  <si>
    <t>188,99</t>
  </si>
  <si>
    <t>354,75</t>
  </si>
  <si>
    <t>491,74</t>
  </si>
  <si>
    <t>551,05</t>
  </si>
  <si>
    <t>24,13</t>
  </si>
  <si>
    <t>32,32</t>
  </si>
  <si>
    <t>18,07</t>
  </si>
  <si>
    <t>33,84</t>
  </si>
  <si>
    <t>94,68</t>
  </si>
  <si>
    <t>97,07</t>
  </si>
  <si>
    <t>99,97</t>
  </si>
  <si>
    <t>116,06</t>
  </si>
  <si>
    <t>117,83</t>
  </si>
  <si>
    <t>121,41</t>
  </si>
  <si>
    <t>125,76</t>
  </si>
  <si>
    <t>132,43</t>
  </si>
  <si>
    <t>141,10</t>
  </si>
  <si>
    <t>3.511,32</t>
  </si>
  <si>
    <t>6.768,93</t>
  </si>
  <si>
    <t>9.025,24</t>
  </si>
  <si>
    <t>2.135,27</t>
  </si>
  <si>
    <t>454,91</t>
  </si>
  <si>
    <t>78,71</t>
  </si>
  <si>
    <t>54,24</t>
  </si>
  <si>
    <t>622,80</t>
  </si>
  <si>
    <t>659,85</t>
  </si>
  <si>
    <t>759,47</t>
  </si>
  <si>
    <t>1.094,52</t>
  </si>
  <si>
    <t>1.556,31</t>
  </si>
  <si>
    <t>628,88</t>
  </si>
  <si>
    <t>24,40</t>
  </si>
  <si>
    <t>41,55</t>
  </si>
  <si>
    <t>116,10</t>
  </si>
  <si>
    <t>147,08</t>
  </si>
  <si>
    <t>234,02</t>
  </si>
  <si>
    <t>668,33</t>
  </si>
  <si>
    <t>1.025,90</t>
  </si>
  <si>
    <t>1.668,69</t>
  </si>
  <si>
    <t>2.255,04</t>
  </si>
  <si>
    <t>3.649,74</t>
  </si>
  <si>
    <t>7.689,40</t>
  </si>
  <si>
    <t>166,75</t>
  </si>
  <si>
    <t>347,35</t>
  </si>
  <si>
    <t>1.273,79</t>
  </si>
  <si>
    <t>105,68</t>
  </si>
  <si>
    <t>154,26</t>
  </si>
  <si>
    <t>9,06</t>
  </si>
  <si>
    <t>7,53</t>
  </si>
  <si>
    <t>37,71</t>
  </si>
  <si>
    <t>43,66</t>
  </si>
  <si>
    <t>51,19</t>
  </si>
  <si>
    <t>58,15</t>
  </si>
  <si>
    <t>65,68</t>
  </si>
  <si>
    <t>59,72</t>
  </si>
  <si>
    <t>46,27</t>
  </si>
  <si>
    <t>53,80</t>
  </si>
  <si>
    <t>71,58</t>
  </si>
  <si>
    <t>78,95</t>
  </si>
  <si>
    <t>72,96</t>
  </si>
  <si>
    <t>84,91</t>
  </si>
  <si>
    <t>102,04</t>
  </si>
  <si>
    <t>36,90</t>
  </si>
  <si>
    <t>35,73</t>
  </si>
  <si>
    <t>84,75</t>
  </si>
  <si>
    <t>92,28</t>
  </si>
  <si>
    <t>23,77</t>
  </si>
  <si>
    <t>33,22</t>
  </si>
  <si>
    <t>40,75</t>
  </si>
  <si>
    <t>22,18</t>
  </si>
  <si>
    <t>29,71</t>
  </si>
  <si>
    <t>31,83</t>
  </si>
  <si>
    <t>45,70</t>
  </si>
  <si>
    <t>34,53</t>
  </si>
  <si>
    <t>42,06</t>
  </si>
  <si>
    <t>60,75</t>
  </si>
  <si>
    <t>68,28</t>
  </si>
  <si>
    <t>74,64</t>
  </si>
  <si>
    <t>50,37</t>
  </si>
  <si>
    <t>57,90</t>
  </si>
  <si>
    <t>78,61</t>
  </si>
  <si>
    <t>98,56</t>
  </si>
  <si>
    <t>36,61</t>
  </si>
  <si>
    <t>63,48</t>
  </si>
  <si>
    <t>58,62</t>
  </si>
  <si>
    <t>42,56</t>
  </si>
  <si>
    <t>61,85</t>
  </si>
  <si>
    <t>69,38</t>
  </si>
  <si>
    <t>62,95</t>
  </si>
  <si>
    <t>70,48</t>
  </si>
  <si>
    <t>64,58</t>
  </si>
  <si>
    <t>90,22</t>
  </si>
  <si>
    <t>127,03</t>
  </si>
  <si>
    <t>121,85</t>
  </si>
  <si>
    <t>166,31</t>
  </si>
  <si>
    <t>305,74</t>
  </si>
  <si>
    <t>98,30</t>
  </si>
  <si>
    <t>125,44</t>
  </si>
  <si>
    <t>145,89</t>
  </si>
  <si>
    <t>126,70</t>
  </si>
  <si>
    <t>106,77</t>
  </si>
  <si>
    <t>73,59</t>
  </si>
  <si>
    <t>73,72</t>
  </si>
  <si>
    <t>69,48</t>
  </si>
  <si>
    <t>20,57</t>
  </si>
  <si>
    <t>51,89</t>
  </si>
  <si>
    <t>60,20</t>
  </si>
  <si>
    <t>26,94</t>
  </si>
  <si>
    <t>32,74</t>
  </si>
  <si>
    <t>243,71</t>
  </si>
  <si>
    <t>332,63</t>
  </si>
  <si>
    <t>49,85</t>
  </si>
  <si>
    <t>83,53</t>
  </si>
  <si>
    <t>67,40</t>
  </si>
  <si>
    <t>48,50</t>
  </si>
  <si>
    <t>1.447,04</t>
  </si>
  <si>
    <t>1.539,00</t>
  </si>
  <si>
    <t>1.573,10</t>
  </si>
  <si>
    <t>1.718,00</t>
  </si>
  <si>
    <t>1.432,69</t>
  </si>
  <si>
    <t>1.524,65</t>
  </si>
  <si>
    <t>1.558,75</t>
  </si>
  <si>
    <t>1.703,65</t>
  </si>
  <si>
    <t>1.716,93</t>
  </si>
  <si>
    <t>1.856,12</t>
  </si>
  <si>
    <t>1.907,74</t>
  </si>
  <si>
    <t>2.109,47</t>
  </si>
  <si>
    <t>1.710,02</t>
  </si>
  <si>
    <t>1.849,21</t>
  </si>
  <si>
    <t>1.900,83</t>
  </si>
  <si>
    <t>2.102,56</t>
  </si>
  <si>
    <t>1.830,98</t>
  </si>
  <si>
    <t>2.016,58</t>
  </si>
  <si>
    <t>2.085,40</t>
  </si>
  <si>
    <t>2.342,97</t>
  </si>
  <si>
    <t>1.950,57</t>
  </si>
  <si>
    <t>2.136,17</t>
  </si>
  <si>
    <t>2.204,99</t>
  </si>
  <si>
    <t>2.462,56</t>
  </si>
  <si>
    <t>817,45</t>
  </si>
  <si>
    <t>927,81</t>
  </si>
  <si>
    <t>968,73</t>
  </si>
  <si>
    <t>1.101,52</t>
  </si>
  <si>
    <t>803,08</t>
  </si>
  <si>
    <t>913,44</t>
  </si>
  <si>
    <t>954,36</t>
  </si>
  <si>
    <t>1.087,15</t>
  </si>
  <si>
    <t>1.101,35</t>
  </si>
  <si>
    <t>1.266,88</t>
  </si>
  <si>
    <t>1.328,26</t>
  </si>
  <si>
    <t>1.527,44</t>
  </si>
  <si>
    <t>1.094,43</t>
  </si>
  <si>
    <t>1.259,96</t>
  </si>
  <si>
    <t>1.321,34</t>
  </si>
  <si>
    <t>1.520,52</t>
  </si>
  <si>
    <t>1.451,59</t>
  </si>
  <si>
    <t>1.533,43</t>
  </si>
  <si>
    <t>1.799,01</t>
  </si>
  <si>
    <t>1.350,46</t>
  </si>
  <si>
    <t>1.571,17</t>
  </si>
  <si>
    <t>1.653,01</t>
  </si>
  <si>
    <t>1.918,59</t>
  </si>
  <si>
    <t>53,51</t>
  </si>
  <si>
    <t>87,01</t>
  </si>
  <si>
    <t>148,33</t>
  </si>
  <si>
    <t>193,09</t>
  </si>
  <si>
    <t>70,36</t>
  </si>
  <si>
    <t>113,26</t>
  </si>
  <si>
    <t>165,60</t>
  </si>
  <si>
    <t>42,22</t>
  </si>
  <si>
    <t>133,94</t>
  </si>
  <si>
    <t>23,89</t>
  </si>
  <si>
    <t>15,47</t>
  </si>
  <si>
    <t>49,97</t>
  </si>
  <si>
    <t>118,62</t>
  </si>
  <si>
    <t>180,44</t>
  </si>
  <si>
    <t>281,10</t>
  </si>
  <si>
    <t>157,85</t>
  </si>
  <si>
    <t>104,90</t>
  </si>
  <si>
    <t>151,80</t>
  </si>
  <si>
    <t>146,72</t>
  </si>
  <si>
    <t>27,50</t>
  </si>
  <si>
    <t>38,95</t>
  </si>
  <si>
    <t>52,06</t>
  </si>
  <si>
    <t>535,39</t>
  </si>
  <si>
    <t>283,10</t>
  </si>
  <si>
    <t>550,26</t>
  </si>
  <si>
    <t>601,07</t>
  </si>
  <si>
    <t>709,29</t>
  </si>
  <si>
    <t>931,84</t>
  </si>
  <si>
    <t>1.070,25</t>
  </si>
  <si>
    <t>1.723,64</t>
  </si>
  <si>
    <t>113,63</t>
  </si>
  <si>
    <t>725,54</t>
  </si>
  <si>
    <t>29,42</t>
  </si>
  <si>
    <t>31,16</t>
  </si>
  <si>
    <t>38,68</t>
  </si>
  <si>
    <t>388,86</t>
  </si>
  <si>
    <t>208,05</t>
  </si>
  <si>
    <t>516,36</t>
  </si>
  <si>
    <t>562,30</t>
  </si>
  <si>
    <t>538,98</t>
  </si>
  <si>
    <t>621,70</t>
  </si>
  <si>
    <t>563,13</t>
  </si>
  <si>
    <t>612,91</t>
  </si>
  <si>
    <t>610,11</t>
  </si>
  <si>
    <t>689,50</t>
  </si>
  <si>
    <t>658,65</t>
  </si>
  <si>
    <t>720,38</t>
  </si>
  <si>
    <t>725,56</t>
  </si>
  <si>
    <t>723,45</t>
  </si>
  <si>
    <t>773,92</t>
  </si>
  <si>
    <t>774,77</t>
  </si>
  <si>
    <t>860,44</t>
  </si>
  <si>
    <t>928,66</t>
  </si>
  <si>
    <t>1.044,35</t>
  </si>
  <si>
    <t>1.070,57</t>
  </si>
  <si>
    <t>1.165,97</t>
  </si>
  <si>
    <t>494,15</t>
  </si>
  <si>
    <t>585,79</t>
  </si>
  <si>
    <t>742,86</t>
  </si>
  <si>
    <t>938,80</t>
  </si>
  <si>
    <t>1.442,01</t>
  </si>
  <si>
    <t>622,01</t>
  </si>
  <si>
    <t>983,28</t>
  </si>
  <si>
    <t>1.497,10</t>
  </si>
  <si>
    <t>639,20</t>
  </si>
  <si>
    <t>1.005,22</t>
  </si>
  <si>
    <t>1.526,51</t>
  </si>
  <si>
    <t>656,37</t>
  </si>
  <si>
    <t>820,76</t>
  </si>
  <si>
    <t>1.026,74</t>
  </si>
  <si>
    <t>1.555,20</t>
  </si>
  <si>
    <t>859,02</t>
  </si>
  <si>
    <t>1.069,42</t>
  </si>
  <si>
    <t>1.615,41</t>
  </si>
  <si>
    <t>1.111,90</t>
  </si>
  <si>
    <t>1.681,59</t>
  </si>
  <si>
    <t>635,12</t>
  </si>
  <si>
    <t>4.154,30</t>
  </si>
  <si>
    <t>4.634,22</t>
  </si>
  <si>
    <t>2.570,87</t>
  </si>
  <si>
    <t>2.763,86</t>
  </si>
  <si>
    <t>379,41</t>
  </si>
  <si>
    <t>393,01</t>
  </si>
  <si>
    <t>97,74</t>
  </si>
  <si>
    <t>99,86</t>
  </si>
  <si>
    <t>117,74</t>
  </si>
  <si>
    <t>119,86</t>
  </si>
  <si>
    <t>9.846,35</t>
  </si>
  <si>
    <t>10.957,36</t>
  </si>
  <si>
    <t>14.054,49</t>
  </si>
  <si>
    <t>17.272,48</t>
  </si>
  <si>
    <t>21.663,90</t>
  </si>
  <si>
    <t>30.227,22</t>
  </si>
  <si>
    <t>35.198,87</t>
  </si>
  <si>
    <t>232,29</t>
  </si>
  <si>
    <t>57.021,74</t>
  </si>
  <si>
    <t>78.105,27</t>
  </si>
  <si>
    <t>109.191,45</t>
  </si>
  <si>
    <t>150,34</t>
  </si>
  <si>
    <t>327,14</t>
  </si>
  <si>
    <t>129,86</t>
  </si>
  <si>
    <t>166,23</t>
  </si>
  <si>
    <t>126,39</t>
  </si>
  <si>
    <t>284,73</t>
  </si>
  <si>
    <t>112,81</t>
  </si>
  <si>
    <t>128,92</t>
  </si>
  <si>
    <t>311,89</t>
  </si>
  <si>
    <t>100,21</t>
  </si>
  <si>
    <t>133,79</t>
  </si>
  <si>
    <t>57,08</t>
  </si>
  <si>
    <t>75,22</t>
  </si>
  <si>
    <t>107,65</t>
  </si>
  <si>
    <t>63,77</t>
  </si>
  <si>
    <t>156,81</t>
  </si>
  <si>
    <t>105,14</t>
  </si>
  <si>
    <t>133,37</t>
  </si>
  <si>
    <t>2.985,29</t>
  </si>
  <si>
    <t>770,31</t>
  </si>
  <si>
    <t>1.544,72</t>
  </si>
  <si>
    <t>199,51</t>
  </si>
  <si>
    <t>582,14</t>
  </si>
  <si>
    <t>628,76</t>
  </si>
  <si>
    <t>193,68</t>
  </si>
  <si>
    <t>224,76</t>
  </si>
  <si>
    <t>263,60</t>
  </si>
  <si>
    <t>302,45</t>
  </si>
  <si>
    <t>1.938,60</t>
  </si>
  <si>
    <t>376,84</t>
  </si>
  <si>
    <t>479,42</t>
  </si>
  <si>
    <t>366,43</t>
  </si>
  <si>
    <t>3.367,69</t>
  </si>
  <si>
    <t>145,34</t>
  </si>
  <si>
    <t>15,55</t>
  </si>
  <si>
    <t>20,96</t>
  </si>
  <si>
    <t>31,14</t>
  </si>
  <si>
    <t>98,20</t>
  </si>
  <si>
    <t>28,28</t>
  </si>
  <si>
    <t>18,41</t>
  </si>
  <si>
    <t>21,40</t>
  </si>
  <si>
    <t>547,76</t>
  </si>
  <si>
    <t>117,09</t>
  </si>
  <si>
    <t>215,63</t>
  </si>
  <si>
    <t>334,80</t>
  </si>
  <si>
    <t>483,40</t>
  </si>
  <si>
    <t>552,43</t>
  </si>
  <si>
    <t>293,43</t>
  </si>
  <si>
    <t>705,83</t>
  </si>
  <si>
    <t>2.171,10</t>
  </si>
  <si>
    <t>1.713,90</t>
  </si>
  <si>
    <t>1.868,52</t>
  </si>
  <si>
    <t>2.408,91</t>
  </si>
  <si>
    <t>1.969,76</t>
  </si>
  <si>
    <t>2.115,68</t>
  </si>
  <si>
    <t>3.495,81</t>
  </si>
  <si>
    <t>2.762,36</t>
  </si>
  <si>
    <t>3.058,14</t>
  </si>
  <si>
    <t>4.762,84</t>
  </si>
  <si>
    <t>3.563,73</t>
  </si>
  <si>
    <t>3.986,81</t>
  </si>
  <si>
    <t>8.844,38</t>
  </si>
  <si>
    <t>5.054,59</t>
  </si>
  <si>
    <t>9.886,22</t>
  </si>
  <si>
    <t>5.333,44</t>
  </si>
  <si>
    <t>5.478,32</t>
  </si>
  <si>
    <t>11.151,05</t>
  </si>
  <si>
    <t>7.002,84</t>
  </si>
  <si>
    <t>15.468,78</t>
  </si>
  <si>
    <t>8.676,97</t>
  </si>
  <si>
    <t>18.647,89</t>
  </si>
  <si>
    <t>9.690,07</t>
  </si>
  <si>
    <t>5.529,69</t>
  </si>
  <si>
    <t>6.561,62</t>
  </si>
  <si>
    <t>6.793,72</t>
  </si>
  <si>
    <t>7.051,51</t>
  </si>
  <si>
    <t>9.985,43</t>
  </si>
  <si>
    <t>10.313,26</t>
  </si>
  <si>
    <t>10.598,36</t>
  </si>
  <si>
    <t>12.140,18</t>
  </si>
  <si>
    <t>12.077,23</t>
  </si>
  <si>
    <t>12.673,56</t>
  </si>
  <si>
    <t>23.392,56</t>
  </si>
  <si>
    <t>29.943,98</t>
  </si>
  <si>
    <t>33,12</t>
  </si>
  <si>
    <t>55,62</t>
  </si>
  <si>
    <t>68,30</t>
  </si>
  <si>
    <t>82,40</t>
  </si>
  <si>
    <t>8.679,79</t>
  </si>
  <si>
    <t>15.403,99</t>
  </si>
  <si>
    <t>8,36</t>
  </si>
  <si>
    <t>20,30</t>
  </si>
  <si>
    <t>603,11</t>
  </si>
  <si>
    <t>1.121,47</t>
  </si>
  <si>
    <t>3.500,43</t>
  </si>
  <si>
    <t>2.562,44</t>
  </si>
  <si>
    <t>59,69</t>
  </si>
  <si>
    <t>44,39</t>
  </si>
  <si>
    <t>29,39</t>
  </si>
  <si>
    <t>2.443,48</t>
  </si>
  <si>
    <t>1.284,05</t>
  </si>
  <si>
    <t>33,23</t>
  </si>
  <si>
    <t>20,77</t>
  </si>
  <si>
    <t>22,92</t>
  </si>
  <si>
    <t>60,51</t>
  </si>
  <si>
    <t>83,58</t>
  </si>
  <si>
    <t>43,52</t>
  </si>
  <si>
    <t>54,73</t>
  </si>
  <si>
    <t>39,93</t>
  </si>
  <si>
    <t>83,00</t>
  </si>
  <si>
    <t>25,17</t>
  </si>
  <si>
    <t>53,50</t>
  </si>
  <si>
    <t>67,48</t>
  </si>
  <si>
    <t>28,70</t>
  </si>
  <si>
    <t>36,01</t>
  </si>
  <si>
    <t>46,58</t>
  </si>
  <si>
    <t>62,19</t>
  </si>
  <si>
    <t>146,25</t>
  </si>
  <si>
    <t>228,75</t>
  </si>
  <si>
    <t>25,58</t>
  </si>
  <si>
    <t>30,60</t>
  </si>
  <si>
    <t>65,65</t>
  </si>
  <si>
    <t>46,04</t>
  </si>
  <si>
    <t>44,93</t>
  </si>
  <si>
    <t>57,50</t>
  </si>
  <si>
    <t>89,90</t>
  </si>
  <si>
    <t>63,44</t>
  </si>
  <si>
    <t>48,60</t>
  </si>
  <si>
    <t>80,59</t>
  </si>
  <si>
    <t>68,41</t>
  </si>
  <si>
    <t>133,06</t>
  </si>
  <si>
    <t>192,36</t>
  </si>
  <si>
    <t>270,07</t>
  </si>
  <si>
    <t>181,92</t>
  </si>
  <si>
    <t>242,44</t>
  </si>
  <si>
    <t>296,79</t>
  </si>
  <si>
    <t>388,11</t>
  </si>
  <si>
    <t>468,57</t>
  </si>
  <si>
    <t>73,77</t>
  </si>
  <si>
    <t>61,72</t>
  </si>
  <si>
    <t>170,59</t>
  </si>
  <si>
    <t>189,84</t>
  </si>
  <si>
    <t>98,44</t>
  </si>
  <si>
    <t>211,98</t>
  </si>
  <si>
    <t>102,90</t>
  </si>
  <si>
    <t>126,64</t>
  </si>
  <si>
    <t>167,43</t>
  </si>
  <si>
    <t>178,82</t>
  </si>
  <si>
    <t>275,53</t>
  </si>
  <si>
    <t>136,37</t>
  </si>
  <si>
    <t>177,25</t>
  </si>
  <si>
    <t>87,97</t>
  </si>
  <si>
    <t>117,67</t>
  </si>
  <si>
    <t>158,42</t>
  </si>
  <si>
    <t>254,32</t>
  </si>
  <si>
    <t>62,30</t>
  </si>
  <si>
    <t>100,61</t>
  </si>
  <si>
    <t>123,87</t>
  </si>
  <si>
    <t>164,25</t>
  </si>
  <si>
    <t>91,64</t>
  </si>
  <si>
    <t>121,34</t>
  </si>
  <si>
    <t>162,08</t>
  </si>
  <si>
    <t>257,98</t>
  </si>
  <si>
    <t>66,72</t>
  </si>
  <si>
    <t>76,26</t>
  </si>
  <si>
    <t>105,07</t>
  </si>
  <si>
    <t>128,41</t>
  </si>
  <si>
    <t>168,80</t>
  </si>
  <si>
    <t>42,46</t>
  </si>
  <si>
    <t>89,29</t>
  </si>
  <si>
    <t>112,33</t>
  </si>
  <si>
    <t>110,11</t>
  </si>
  <si>
    <t>130,30</t>
  </si>
  <si>
    <t>205,36</t>
  </si>
  <si>
    <t>276,65</t>
  </si>
  <si>
    <t>378,53</t>
  </si>
  <si>
    <t>542,15</t>
  </si>
  <si>
    <t>29,52</t>
  </si>
  <si>
    <t>47,17</t>
  </si>
  <si>
    <t>69,00</t>
  </si>
  <si>
    <t>97,27</t>
  </si>
  <si>
    <t>25,40</t>
  </si>
  <si>
    <t>51,34</t>
  </si>
  <si>
    <t>66,20</t>
  </si>
  <si>
    <t>96,28</t>
  </si>
  <si>
    <t>147,73</t>
  </si>
  <si>
    <t>254,79</t>
  </si>
  <si>
    <t>38,74</t>
  </si>
  <si>
    <t>41,16</t>
  </si>
  <si>
    <t>19,29</t>
  </si>
  <si>
    <t>23,73</t>
  </si>
  <si>
    <t>22,01</t>
  </si>
  <si>
    <t>51,37</t>
  </si>
  <si>
    <t>64,87</t>
  </si>
  <si>
    <t>105,43</t>
  </si>
  <si>
    <t>153,64</t>
  </si>
  <si>
    <t>21,75</t>
  </si>
  <si>
    <t>39,25</t>
  </si>
  <si>
    <t>97,70</t>
  </si>
  <si>
    <t>131,72</t>
  </si>
  <si>
    <t>218,14</t>
  </si>
  <si>
    <t>299,77</t>
  </si>
  <si>
    <t>10,29</t>
  </si>
  <si>
    <t>50,05</t>
  </si>
  <si>
    <t>102,46</t>
  </si>
  <si>
    <t>17,46</t>
  </si>
  <si>
    <t>37,32</t>
  </si>
  <si>
    <t>92,63</t>
  </si>
  <si>
    <t>128,36</t>
  </si>
  <si>
    <t>205,61</t>
  </si>
  <si>
    <t>271,24</t>
  </si>
  <si>
    <t>18,04</t>
  </si>
  <si>
    <t>29,28</t>
  </si>
  <si>
    <t>51,72</t>
  </si>
  <si>
    <t>78,37</t>
  </si>
  <si>
    <t>29,59</t>
  </si>
  <si>
    <t>52,09</t>
  </si>
  <si>
    <t>64,77</t>
  </si>
  <si>
    <t>78,87</t>
  </si>
  <si>
    <t>77,54</t>
  </si>
  <si>
    <t>98,69</t>
  </si>
  <si>
    <t>148,42</t>
  </si>
  <si>
    <t>178,59</t>
  </si>
  <si>
    <t>93,43</t>
  </si>
  <si>
    <t>129,05</t>
  </si>
  <si>
    <t>185,97</t>
  </si>
  <si>
    <t>225,78</t>
  </si>
  <si>
    <t>312,18</t>
  </si>
  <si>
    <t>404,54</t>
  </si>
  <si>
    <t>61,68</t>
  </si>
  <si>
    <t>97,84</t>
  </si>
  <si>
    <t>71,37</t>
  </si>
  <si>
    <t>114,48</t>
  </si>
  <si>
    <t>156,46</t>
  </si>
  <si>
    <t>54,81</t>
  </si>
  <si>
    <t>64,95</t>
  </si>
  <si>
    <t>801,01</t>
  </si>
  <si>
    <t>19,11</t>
  </si>
  <si>
    <t>37,29</t>
  </si>
  <si>
    <t>19,56</t>
  </si>
  <si>
    <t>28,53</t>
  </si>
  <si>
    <t>37,74</t>
  </si>
  <si>
    <t>50,80</t>
  </si>
  <si>
    <t>48,73</t>
  </si>
  <si>
    <t>34,80</t>
  </si>
  <si>
    <t>60,02</t>
  </si>
  <si>
    <t>237,20</t>
  </si>
  <si>
    <t>405,47</t>
  </si>
  <si>
    <t>191,52</t>
  </si>
  <si>
    <t>301,69</t>
  </si>
  <si>
    <t>388,71</t>
  </si>
  <si>
    <t>223,44</t>
  </si>
  <si>
    <t>410,74</t>
  </si>
  <si>
    <t>196,79</t>
  </si>
  <si>
    <t>224,34</t>
  </si>
  <si>
    <t>185,27</t>
  </si>
  <si>
    <t>309,59</t>
  </si>
  <si>
    <t>399,24</t>
  </si>
  <si>
    <t>65,92</t>
  </si>
  <si>
    <t>59,91</t>
  </si>
  <si>
    <t>117,50</t>
  </si>
  <si>
    <t>72,29</t>
  </si>
  <si>
    <t>88,93</t>
  </si>
  <si>
    <t>70,19</t>
  </si>
  <si>
    <t>181,25</t>
  </si>
  <si>
    <t>202,36</t>
  </si>
  <si>
    <t>88,43</t>
  </si>
  <si>
    <t>22,06</t>
  </si>
  <si>
    <t>16,17</t>
  </si>
  <si>
    <t>24,89</t>
  </si>
  <si>
    <t>8,13</t>
  </si>
  <si>
    <t>11,10</t>
  </si>
  <si>
    <t>18,64</t>
  </si>
  <si>
    <t>21,84</t>
  </si>
  <si>
    <t>6,28</t>
  </si>
  <si>
    <t>14,37</t>
  </si>
  <si>
    <t>22,38</t>
  </si>
  <si>
    <t>8,79</t>
  </si>
  <si>
    <t>14,55</t>
  </si>
  <si>
    <t>18,22</t>
  </si>
  <si>
    <t>15,61</t>
  </si>
  <si>
    <t>35,10</t>
  </si>
  <si>
    <t>16,72</t>
  </si>
  <si>
    <t>26,84</t>
  </si>
  <si>
    <t>14,09</t>
  </si>
  <si>
    <t>17,97</t>
  </si>
  <si>
    <t>25,30</t>
  </si>
  <si>
    <t>48,14</t>
  </si>
  <si>
    <t>45,83</t>
  </si>
  <si>
    <t>29,69</t>
  </si>
  <si>
    <t>125,66</t>
  </si>
  <si>
    <t>99,06</t>
  </si>
  <si>
    <t>82,09</t>
  </si>
  <si>
    <t>149,86</t>
  </si>
  <si>
    <t>103,68</t>
  </si>
  <si>
    <t>43,68</t>
  </si>
  <si>
    <t>65,04</t>
  </si>
  <si>
    <t>39,94</t>
  </si>
  <si>
    <t>41,23</t>
  </si>
  <si>
    <t>13,58</t>
  </si>
  <si>
    <t>32,76</t>
  </si>
  <si>
    <t>23,86</t>
  </si>
  <si>
    <t>46,88</t>
  </si>
  <si>
    <t>10,32</t>
  </si>
  <si>
    <t>42,07</t>
  </si>
  <si>
    <t>38,47</t>
  </si>
  <si>
    <t>62,78</t>
  </si>
  <si>
    <t>52,43</t>
  </si>
  <si>
    <t>90,35</t>
  </si>
  <si>
    <t>38,85</t>
  </si>
  <si>
    <t>107,32</t>
  </si>
  <si>
    <t>77,31</t>
  </si>
  <si>
    <t>86,21</t>
  </si>
  <si>
    <t>178,14</t>
  </si>
  <si>
    <t>43,86</t>
  </si>
  <si>
    <t>36,76</t>
  </si>
  <si>
    <t>47,30</t>
  </si>
  <si>
    <t>142,79</t>
  </si>
  <si>
    <t>177,32</t>
  </si>
  <si>
    <t>29,21</t>
  </si>
  <si>
    <t>42,63</t>
  </si>
  <si>
    <t>16,10</t>
  </si>
  <si>
    <t>59,44</t>
  </si>
  <si>
    <t>27,22</t>
  </si>
  <si>
    <t>102,51</t>
  </si>
  <si>
    <t>203,38</t>
  </si>
  <si>
    <t>69,90</t>
  </si>
  <si>
    <t>240,15</t>
  </si>
  <si>
    <t>15,18</t>
  </si>
  <si>
    <t>33,81</t>
  </si>
  <si>
    <t>54,58</t>
  </si>
  <si>
    <t>93,88</t>
  </si>
  <si>
    <t>70,85</t>
  </si>
  <si>
    <t>147,35</t>
  </si>
  <si>
    <t>11,69</t>
  </si>
  <si>
    <t>13,02</t>
  </si>
  <si>
    <t>15,95</t>
  </si>
  <si>
    <t>24,28</t>
  </si>
  <si>
    <t>27,87</t>
  </si>
  <si>
    <t>22,21</t>
  </si>
  <si>
    <t>8,94</t>
  </si>
  <si>
    <t>30,96</t>
  </si>
  <si>
    <t>34,13</t>
  </si>
  <si>
    <t>48,74</t>
  </si>
  <si>
    <t>38,34</t>
  </si>
  <si>
    <t>81,38</t>
  </si>
  <si>
    <t>82,71</t>
  </si>
  <si>
    <t>136,79</t>
  </si>
  <si>
    <t>99,75</t>
  </si>
  <si>
    <t>30,93</t>
  </si>
  <si>
    <t>330,45</t>
  </si>
  <si>
    <t>56,14</t>
  </si>
  <si>
    <t>57,26</t>
  </si>
  <si>
    <t>37,20</t>
  </si>
  <si>
    <t>99,08</t>
  </si>
  <si>
    <t>114,74</t>
  </si>
  <si>
    <t>19,58</t>
  </si>
  <si>
    <t>16,52</t>
  </si>
  <si>
    <t>300,66</t>
  </si>
  <si>
    <t>225,69</t>
  </si>
  <si>
    <t>47,37</t>
  </si>
  <si>
    <t>166,67</t>
  </si>
  <si>
    <t>54,65</t>
  </si>
  <si>
    <t>10,18</t>
  </si>
  <si>
    <t>27,98</t>
  </si>
  <si>
    <t>22,70</t>
  </si>
  <si>
    <t>70,06</t>
  </si>
  <si>
    <t>28,92</t>
  </si>
  <si>
    <t>46,68</t>
  </si>
  <si>
    <t>9,48</t>
  </si>
  <si>
    <t>22,83</t>
  </si>
  <si>
    <t>29,65</t>
  </si>
  <si>
    <t>36,49</t>
  </si>
  <si>
    <t>10,90</t>
  </si>
  <si>
    <t>30,31</t>
  </si>
  <si>
    <t>36,62</t>
  </si>
  <si>
    <t>90,74</t>
  </si>
  <si>
    <t>24,95</t>
  </si>
  <si>
    <t>35,62</t>
  </si>
  <si>
    <t>27,57</t>
  </si>
  <si>
    <t>40,97</t>
  </si>
  <si>
    <t>35,21</t>
  </si>
  <si>
    <t>158,36</t>
  </si>
  <si>
    <t>186,49</t>
  </si>
  <si>
    <t>220,68</t>
  </si>
  <si>
    <t>43,56</t>
  </si>
  <si>
    <t>54,85</t>
  </si>
  <si>
    <t>91,61</t>
  </si>
  <si>
    <t>27,90</t>
  </si>
  <si>
    <t>41,01</t>
  </si>
  <si>
    <t>14,82</t>
  </si>
  <si>
    <t>53,19</t>
  </si>
  <si>
    <t>26,22</t>
  </si>
  <si>
    <t>127,52</t>
  </si>
  <si>
    <t>60,04</t>
  </si>
  <si>
    <t>38,57</t>
  </si>
  <si>
    <t>64,38</t>
  </si>
  <si>
    <t>46,28</t>
  </si>
  <si>
    <t>56,33</t>
  </si>
  <si>
    <t>43,06</t>
  </si>
  <si>
    <t>200,82</t>
  </si>
  <si>
    <t>134,09</t>
  </si>
  <si>
    <t>153,43</t>
  </si>
  <si>
    <t>174,27</t>
  </si>
  <si>
    <t>180,11</t>
  </si>
  <si>
    <t>264,64</t>
  </si>
  <si>
    <t>49,37</t>
  </si>
  <si>
    <t>98,38</t>
  </si>
  <si>
    <t>253,17</t>
  </si>
  <si>
    <t>31,73</t>
  </si>
  <si>
    <t>50,53</t>
  </si>
  <si>
    <t>94,34</t>
  </si>
  <si>
    <t>117,19</t>
  </si>
  <si>
    <t>49,93</t>
  </si>
  <si>
    <t>59,98</t>
  </si>
  <si>
    <t>9,64</t>
  </si>
  <si>
    <t>29,09</t>
  </si>
  <si>
    <t>24,34</t>
  </si>
  <si>
    <t>71,19</t>
  </si>
  <si>
    <t>110,41</t>
  </si>
  <si>
    <t>343,11</t>
  </si>
  <si>
    <t>30,42</t>
  </si>
  <si>
    <t>62,67</t>
  </si>
  <si>
    <t>421,84</t>
  </si>
  <si>
    <t>38,27</t>
  </si>
  <si>
    <t>23,37</t>
  </si>
  <si>
    <t>65,02</t>
  </si>
  <si>
    <t>64,99</t>
  </si>
  <si>
    <t>86,37</t>
  </si>
  <si>
    <t>96,64</t>
  </si>
  <si>
    <t>122,74</t>
  </si>
  <si>
    <t>131,88</t>
  </si>
  <si>
    <t>96,68</t>
  </si>
  <si>
    <t>94,40</t>
  </si>
  <si>
    <t>149,32</t>
  </si>
  <si>
    <t>139,27</t>
  </si>
  <si>
    <t>199,88</t>
  </si>
  <si>
    <t>180,51</t>
  </si>
  <si>
    <t>125,80</t>
  </si>
  <si>
    <t>190,75</t>
  </si>
  <si>
    <t>238,80</t>
  </si>
  <si>
    <t>49,50</t>
  </si>
  <si>
    <t>87,92</t>
  </si>
  <si>
    <t>98,19</t>
  </si>
  <si>
    <t>125,92</t>
  </si>
  <si>
    <t>49,28</t>
  </si>
  <si>
    <t>72,58</t>
  </si>
  <si>
    <t>96,59</t>
  </si>
  <si>
    <t>94,31</t>
  </si>
  <si>
    <t>141,63</t>
  </si>
  <si>
    <t>204,65</t>
  </si>
  <si>
    <t>66,61</t>
  </si>
  <si>
    <t>82,08</t>
  </si>
  <si>
    <t>95,45</t>
  </si>
  <si>
    <t>125,67</t>
  </si>
  <si>
    <t>193,84</t>
  </si>
  <si>
    <t>245,16</t>
  </si>
  <si>
    <t>33,56</t>
  </si>
  <si>
    <t>38,70</t>
  </si>
  <si>
    <t>52,15</t>
  </si>
  <si>
    <t>52,12</t>
  </si>
  <si>
    <t>72,55</t>
  </si>
  <si>
    <t>82,82</t>
  </si>
  <si>
    <t>108,05</t>
  </si>
  <si>
    <t>38,81</t>
  </si>
  <si>
    <t>55,90</t>
  </si>
  <si>
    <t>75,12</t>
  </si>
  <si>
    <t>118,63</t>
  </si>
  <si>
    <t>177,88</t>
  </si>
  <si>
    <t>158,51</t>
  </si>
  <si>
    <t>49,38</t>
  </si>
  <si>
    <t>100,07</t>
  </si>
  <si>
    <t>209,43</t>
  </si>
  <si>
    <t>35,60</t>
  </si>
  <si>
    <t>20,21</t>
  </si>
  <si>
    <t>51,22</t>
  </si>
  <si>
    <t>48,77</t>
  </si>
  <si>
    <t>25,44</t>
  </si>
  <si>
    <t>40,74</t>
  </si>
  <si>
    <t>131,68</t>
  </si>
  <si>
    <t>201,02</t>
  </si>
  <si>
    <t>296,19</t>
  </si>
  <si>
    <t>80,24</t>
  </si>
  <si>
    <t>96,13</t>
  </si>
  <si>
    <t>131,64</t>
  </si>
  <si>
    <t>202,57</t>
  </si>
  <si>
    <t>299,37</t>
  </si>
  <si>
    <t>47,21</t>
  </si>
  <si>
    <t>85,00</t>
  </si>
  <si>
    <t>118,81</t>
  </si>
  <si>
    <t>187,20</t>
  </si>
  <si>
    <t>281,50</t>
  </si>
  <si>
    <t>32,31</t>
  </si>
  <si>
    <t>68,87</t>
  </si>
  <si>
    <t>100,98</t>
  </si>
  <si>
    <t>136,78</t>
  </si>
  <si>
    <t>139,45</t>
  </si>
  <si>
    <t>35,80</t>
  </si>
  <si>
    <t>44,72</t>
  </si>
  <si>
    <t>44,70</t>
  </si>
  <si>
    <t>51,26</t>
  </si>
  <si>
    <t>68,83</t>
  </si>
  <si>
    <t>102,53</t>
  </si>
  <si>
    <t>142,63</t>
  </si>
  <si>
    <t>34,94</t>
  </si>
  <si>
    <t>56,00</t>
  </si>
  <si>
    <t>87,16</t>
  </si>
  <si>
    <t>23,33</t>
  </si>
  <si>
    <t>499,74</t>
  </si>
  <si>
    <t>43,11</t>
  </si>
  <si>
    <t>13,36</t>
  </si>
  <si>
    <t>549,77</t>
  </si>
  <si>
    <t>28,04</t>
  </si>
  <si>
    <t>75,61</t>
  </si>
  <si>
    <t>629,99</t>
  </si>
  <si>
    <t>42,15</t>
  </si>
  <si>
    <t>790,60</t>
  </si>
  <si>
    <t>69,86</t>
  </si>
  <si>
    <t>1.095,93</t>
  </si>
  <si>
    <t>162,42</t>
  </si>
  <si>
    <t>1.446,33</t>
  </si>
  <si>
    <t>20,25</t>
  </si>
  <si>
    <t>432,69</t>
  </si>
  <si>
    <t>502,32</t>
  </si>
  <si>
    <t>18,55</t>
  </si>
  <si>
    <t>45,69</t>
  </si>
  <si>
    <t>15,83</t>
  </si>
  <si>
    <t>552,15</t>
  </si>
  <si>
    <t>77,99</t>
  </si>
  <si>
    <t>31,34</t>
  </si>
  <si>
    <t>432,86</t>
  </si>
  <si>
    <t>504,23</t>
  </si>
  <si>
    <t>23,65</t>
  </si>
  <si>
    <t>555,55</t>
  </si>
  <si>
    <t>81,95</t>
  </si>
  <si>
    <t>28,00</t>
  </si>
  <si>
    <t>55,27</t>
  </si>
  <si>
    <t>282,71</t>
  </si>
  <si>
    <t>51,41</t>
  </si>
  <si>
    <t>51,44</t>
  </si>
  <si>
    <t>80,35</t>
  </si>
  <si>
    <t>117,03</t>
  </si>
  <si>
    <t>107,89</t>
  </si>
  <si>
    <t>114,97</t>
  </si>
  <si>
    <t>125,02</t>
  </si>
  <si>
    <t>158,30</t>
  </si>
  <si>
    <t>177,67</t>
  </si>
  <si>
    <t>98,59</t>
  </si>
  <si>
    <t>209,02</t>
  </si>
  <si>
    <t>76,47</t>
  </si>
  <si>
    <t>187,14</t>
  </si>
  <si>
    <t>389,48</t>
  </si>
  <si>
    <t>129,24</t>
  </si>
  <si>
    <t>146,61</t>
  </si>
  <si>
    <t>357,56</t>
  </si>
  <si>
    <t>297,16</t>
  </si>
  <si>
    <t>351,24</t>
  </si>
  <si>
    <t>803,07</t>
  </si>
  <si>
    <t>188,96</t>
  </si>
  <si>
    <t>442,93</t>
  </si>
  <si>
    <t>673,56</t>
  </si>
  <si>
    <t>1.400,29</t>
  </si>
  <si>
    <t>7,61</t>
  </si>
  <si>
    <t>13,35</t>
  </si>
  <si>
    <t>39,40</t>
  </si>
  <si>
    <t>60,10</t>
  </si>
  <si>
    <t>82,60</t>
  </si>
  <si>
    <t>81,81</t>
  </si>
  <si>
    <t>122,99</t>
  </si>
  <si>
    <t>62,94</t>
  </si>
  <si>
    <t>130,60</t>
  </si>
  <si>
    <t>87,03</t>
  </si>
  <si>
    <t>166,81</t>
  </si>
  <si>
    <t>120,63</t>
  </si>
  <si>
    <t>305,03</t>
  </si>
  <si>
    <t>274,38</t>
  </si>
  <si>
    <t>26,16</t>
  </si>
  <si>
    <t>37,86</t>
  </si>
  <si>
    <t>65,75</t>
  </si>
  <si>
    <t>100,68</t>
  </si>
  <si>
    <t>174,42</t>
  </si>
  <si>
    <t>265,80</t>
  </si>
  <si>
    <t>232,43</t>
  </si>
  <si>
    <t>23,98</t>
  </si>
  <si>
    <t>32,18</t>
  </si>
  <si>
    <t>49,61</t>
  </si>
  <si>
    <t>302,61</t>
  </si>
  <si>
    <t>423,71</t>
  </si>
  <si>
    <t>373,30</t>
  </si>
  <si>
    <t>26,49</t>
  </si>
  <si>
    <t>51,90</t>
  </si>
  <si>
    <t>62,37</t>
  </si>
  <si>
    <t>368,30</t>
  </si>
  <si>
    <t>539,17</t>
  </si>
  <si>
    <t>1.617,79</t>
  </si>
  <si>
    <t>205,69</t>
  </si>
  <si>
    <t>14,90</t>
  </si>
  <si>
    <t>33,51</t>
  </si>
  <si>
    <t>79,40</t>
  </si>
  <si>
    <t>156,06</t>
  </si>
  <si>
    <t>190,28</t>
  </si>
  <si>
    <t>255,41</t>
  </si>
  <si>
    <t>58,80</t>
  </si>
  <si>
    <t>208,88</t>
  </si>
  <si>
    <t>256,61</t>
  </si>
  <si>
    <t>312,15</t>
  </si>
  <si>
    <t>64,92</t>
  </si>
  <si>
    <t>100,40</t>
  </si>
  <si>
    <t>69,78</t>
  </si>
  <si>
    <t>78,03</t>
  </si>
  <si>
    <t>106,86</t>
  </si>
  <si>
    <t>288,92</t>
  </si>
  <si>
    <t>400,72</t>
  </si>
  <si>
    <t>530,29</t>
  </si>
  <si>
    <t>149,99</t>
  </si>
  <si>
    <t>56,84</t>
  </si>
  <si>
    <t>66,59</t>
  </si>
  <si>
    <t>14,86</t>
  </si>
  <si>
    <t>43,65</t>
  </si>
  <si>
    <t>7,86</t>
  </si>
  <si>
    <t>31,26</t>
  </si>
  <si>
    <t>15,71</t>
  </si>
  <si>
    <t>40,84</t>
  </si>
  <si>
    <t>56,06</t>
  </si>
  <si>
    <t>97,72</t>
  </si>
  <si>
    <t>110,59</t>
  </si>
  <si>
    <t>332,18</t>
  </si>
  <si>
    <t>24,64</t>
  </si>
  <si>
    <t>19,40</t>
  </si>
  <si>
    <t>55,51</t>
  </si>
  <si>
    <t>84,66</t>
  </si>
  <si>
    <t>108,17</t>
  </si>
  <si>
    <t>46,08</t>
  </si>
  <si>
    <t>118,97</t>
  </si>
  <si>
    <t>155,32</t>
  </si>
  <si>
    <t>300,85</t>
  </si>
  <si>
    <t>81,11</t>
  </si>
  <si>
    <t>108,40</t>
  </si>
  <si>
    <t>11,36</t>
  </si>
  <si>
    <t>86,82</t>
  </si>
  <si>
    <t>105,21</t>
  </si>
  <si>
    <t>332,52</t>
  </si>
  <si>
    <t>24,10</t>
  </si>
  <si>
    <t>116,79</t>
  </si>
  <si>
    <t>148,13</t>
  </si>
  <si>
    <t>301,30</t>
  </si>
  <si>
    <t>218,73</t>
  </si>
  <si>
    <t>204,43</t>
  </si>
  <si>
    <t>227,29</t>
  </si>
  <si>
    <t>111,91</t>
  </si>
  <si>
    <t>187,87</t>
  </si>
  <si>
    <t>11,11</t>
  </si>
  <si>
    <t>22,69</t>
  </si>
  <si>
    <t>18,95</t>
  </si>
  <si>
    <t>19,97</t>
  </si>
  <si>
    <t>12,75</t>
  </si>
  <si>
    <t>14,27</t>
  </si>
  <si>
    <t>17,52</t>
  </si>
  <si>
    <t>18,14</t>
  </si>
  <si>
    <t>20,74</t>
  </si>
  <si>
    <t>33,63</t>
  </si>
  <si>
    <t>17,71</t>
  </si>
  <si>
    <t>34,25</t>
  </si>
  <si>
    <t>23,96</t>
  </si>
  <si>
    <t>28,35</t>
  </si>
  <si>
    <t>41,80</t>
  </si>
  <si>
    <t>42,68</t>
  </si>
  <si>
    <t>52,32</t>
  </si>
  <si>
    <t>54,09</t>
  </si>
  <si>
    <t>62,18</t>
  </si>
  <si>
    <t>73,31</t>
  </si>
  <si>
    <t>92,97</t>
  </si>
  <si>
    <t>161,84</t>
  </si>
  <si>
    <t>172,26</t>
  </si>
  <si>
    <t>174,21</t>
  </si>
  <si>
    <t>176,06</t>
  </si>
  <si>
    <t>199,40</t>
  </si>
  <si>
    <t>209,98</t>
  </si>
  <si>
    <t>42,35</t>
  </si>
  <si>
    <t>54,06</t>
  </si>
  <si>
    <t>101,53</t>
  </si>
  <si>
    <t>103,55</t>
  </si>
  <si>
    <t>118,87</t>
  </si>
  <si>
    <t>122,75</t>
  </si>
  <si>
    <t>136,07</t>
  </si>
  <si>
    <t>154,73</t>
  </si>
  <si>
    <t>205,09</t>
  </si>
  <si>
    <t>105,08</t>
  </si>
  <si>
    <t>123,63</t>
  </si>
  <si>
    <t>214,18</t>
  </si>
  <si>
    <t>228,44</t>
  </si>
  <si>
    <t>278,96</t>
  </si>
  <si>
    <t>172,41</t>
  </si>
  <si>
    <t>183,00</t>
  </si>
  <si>
    <t>293,82</t>
  </si>
  <si>
    <t>664,99</t>
  </si>
  <si>
    <t>589,00</t>
  </si>
  <si>
    <t>272,57</t>
  </si>
  <si>
    <t>468,07</t>
  </si>
  <si>
    <t>719,33</t>
  </si>
  <si>
    <t>33,25</t>
  </si>
  <si>
    <t>27,81</t>
  </si>
  <si>
    <t>57,02</t>
  </si>
  <si>
    <t>108,14</t>
  </si>
  <si>
    <t>163,83</t>
  </si>
  <si>
    <t>201,33</t>
  </si>
  <si>
    <t>218,25</t>
  </si>
  <si>
    <t>268,77</t>
  </si>
  <si>
    <t>77,34</t>
  </si>
  <si>
    <t>108,21</t>
  </si>
  <si>
    <t>149,21</t>
  </si>
  <si>
    <t>159,80</t>
  </si>
  <si>
    <t>274,59</t>
  </si>
  <si>
    <t>291,53</t>
  </si>
  <si>
    <t>649,64</t>
  </si>
  <si>
    <t>573,65</t>
  </si>
  <si>
    <t>120,94</t>
  </si>
  <si>
    <t>155,88</t>
  </si>
  <si>
    <t>241,60</t>
  </si>
  <si>
    <t>442,40</t>
  </si>
  <si>
    <t>698,93</t>
  </si>
  <si>
    <t>25,31</t>
  </si>
  <si>
    <t>52,61</t>
  </si>
  <si>
    <t>54,17</t>
  </si>
  <si>
    <t>150,54</t>
  </si>
  <si>
    <t>200,78</t>
  </si>
  <si>
    <t>251,30</t>
  </si>
  <si>
    <t>49,65</t>
  </si>
  <si>
    <t>70,74</t>
  </si>
  <si>
    <t>135,34</t>
  </si>
  <si>
    <t>145,93</t>
  </si>
  <si>
    <t>254,56</t>
  </si>
  <si>
    <t>271,50</t>
  </si>
  <si>
    <t>623,53</t>
  </si>
  <si>
    <t>547,54</t>
  </si>
  <si>
    <t>77,56</t>
  </si>
  <si>
    <t>112,13</t>
  </si>
  <si>
    <t>142,74</t>
  </si>
  <si>
    <t>223,10</t>
  </si>
  <si>
    <t>419,64</t>
  </si>
  <si>
    <t>664,07</t>
  </si>
  <si>
    <t>50,21</t>
  </si>
  <si>
    <t>44,77</t>
  </si>
  <si>
    <t>32,08</t>
  </si>
  <si>
    <t>47,53</t>
  </si>
  <si>
    <t>116,53</t>
  </si>
  <si>
    <t>16,96</t>
  </si>
  <si>
    <t>31,52</t>
  </si>
  <si>
    <t>32,23</t>
  </si>
  <si>
    <t>47,18</t>
  </si>
  <si>
    <t>509,90</t>
  </si>
  <si>
    <t>53,27</t>
  </si>
  <si>
    <t>29,56</t>
  </si>
  <si>
    <t>89,11</t>
  </si>
  <si>
    <t>563,27</t>
  </si>
  <si>
    <t>34,79</t>
  </si>
  <si>
    <t>22,95</t>
  </si>
  <si>
    <t>61,31</t>
  </si>
  <si>
    <t>20,59</t>
  </si>
  <si>
    <t>32,97</t>
  </si>
  <si>
    <t>36,44</t>
  </si>
  <si>
    <t>435,15</t>
  </si>
  <si>
    <t>16,13</t>
  </si>
  <si>
    <t>506,42</t>
  </si>
  <si>
    <t>20,62</t>
  </si>
  <si>
    <t>83,51</t>
  </si>
  <si>
    <t>557,67</t>
  </si>
  <si>
    <t>49,25</t>
  </si>
  <si>
    <t>25,87</t>
  </si>
  <si>
    <t>29,26</t>
  </si>
  <si>
    <t>36,13</t>
  </si>
  <si>
    <t>15,60</t>
  </si>
  <si>
    <t>505,89</t>
  </si>
  <si>
    <t>49,26</t>
  </si>
  <si>
    <t>82,12</t>
  </si>
  <si>
    <t>556,28</t>
  </si>
  <si>
    <t>34,21</t>
  </si>
  <si>
    <t>46,52</t>
  </si>
  <si>
    <t>28,65</t>
  </si>
  <si>
    <t>18,12</t>
  </si>
  <si>
    <t>30,03</t>
  </si>
  <si>
    <t>15,11</t>
  </si>
  <si>
    <t>15,31</t>
  </si>
  <si>
    <t>39,66</t>
  </si>
  <si>
    <t>34,15</t>
  </si>
  <si>
    <t>21,01</t>
  </si>
  <si>
    <t>44,07</t>
  </si>
  <si>
    <t>39,71</t>
  </si>
  <si>
    <t>39,30</t>
  </si>
  <si>
    <t>62,77</t>
  </si>
  <si>
    <t>130,10</t>
  </si>
  <si>
    <t>59,96</t>
  </si>
  <si>
    <t>133,19</t>
  </si>
  <si>
    <t>167,72</t>
  </si>
  <si>
    <t>324,04</t>
  </si>
  <si>
    <t>215,58</t>
  </si>
  <si>
    <t>156,56</t>
  </si>
  <si>
    <t>287,86</t>
  </si>
  <si>
    <t>204,14</t>
  </si>
  <si>
    <t>87,72</t>
  </si>
  <si>
    <t>27,54</t>
  </si>
  <si>
    <t>163,24</t>
  </si>
  <si>
    <t>28,46</t>
  </si>
  <si>
    <t>7,43</t>
  </si>
  <si>
    <t>42,89</t>
  </si>
  <si>
    <t>47,68</t>
  </si>
  <si>
    <t>31,90</t>
  </si>
  <si>
    <t>44,38</t>
  </si>
  <si>
    <t>47,88</t>
  </si>
  <si>
    <t>187,73</t>
  </si>
  <si>
    <t>348,35</t>
  </si>
  <si>
    <t>451,61</t>
  </si>
  <si>
    <t>863,69</t>
  </si>
  <si>
    <t>282,50</t>
  </si>
  <si>
    <t>547,52</t>
  </si>
  <si>
    <t>761,08</t>
  </si>
  <si>
    <t>899,94</t>
  </si>
  <si>
    <t>227,20</t>
  </si>
  <si>
    <t>420,20</t>
  </si>
  <si>
    <t>598,63</t>
  </si>
  <si>
    <t>707,72</t>
  </si>
  <si>
    <t>178,26</t>
  </si>
  <si>
    <t>352,86</t>
  </si>
  <si>
    <t>613,33</t>
  </si>
  <si>
    <t>1.010,93</t>
  </si>
  <si>
    <t>454,25</t>
  </si>
  <si>
    <t>176,78</t>
  </si>
  <si>
    <t>275,76</t>
  </si>
  <si>
    <t>532,41</t>
  </si>
  <si>
    <t>740,36</t>
  </si>
  <si>
    <t>873,14</t>
  </si>
  <si>
    <t>222,93</t>
  </si>
  <si>
    <t>410,69</t>
  </si>
  <si>
    <t>585,05</t>
  </si>
  <si>
    <t>689,37</t>
  </si>
  <si>
    <t>4,39</t>
  </si>
  <si>
    <t>280,33</t>
  </si>
  <si>
    <t>478,44</t>
  </si>
  <si>
    <t>486,81</t>
  </si>
  <si>
    <t>983,89</t>
  </si>
  <si>
    <t>1.107,12</t>
  </si>
  <si>
    <t>509,22</t>
  </si>
  <si>
    <t>699,65</t>
  </si>
  <si>
    <t>1.132,83</t>
  </si>
  <si>
    <t>1.459,97</t>
  </si>
  <si>
    <t>3.747,36</t>
  </si>
  <si>
    <t>7.211,31</t>
  </si>
  <si>
    <t>612,42</t>
  </si>
  <si>
    <t>880,54</t>
  </si>
  <si>
    <t>95,11</t>
  </si>
  <si>
    <t>45,60</t>
  </si>
  <si>
    <t>98,09</t>
  </si>
  <si>
    <t>19,89</t>
  </si>
  <si>
    <t>66,80</t>
  </si>
  <si>
    <t>75,67</t>
  </si>
  <si>
    <t>717,07</t>
  </si>
  <si>
    <t>499,60</t>
  </si>
  <si>
    <t>529,99</t>
  </si>
  <si>
    <t>309,46</t>
  </si>
  <si>
    <t>220,56</t>
  </si>
  <si>
    <t>58,01</t>
  </si>
  <si>
    <t>473,24</t>
  </si>
  <si>
    <t>539,52</t>
  </si>
  <si>
    <t>501,66</t>
  </si>
  <si>
    <t>270,85</t>
  </si>
  <si>
    <t>281,20</t>
  </si>
  <si>
    <t>267,00</t>
  </si>
  <si>
    <t>203,87</t>
  </si>
  <si>
    <t>141,30</t>
  </si>
  <si>
    <t>344,14</t>
  </si>
  <si>
    <t>381,96</t>
  </si>
  <si>
    <t>153,99</t>
  </si>
  <si>
    <t>318,87</t>
  </si>
  <si>
    <t>59,06</t>
  </si>
  <si>
    <t>379,91</t>
  </si>
  <si>
    <t>102,55</t>
  </si>
  <si>
    <t>100,67</t>
  </si>
  <si>
    <t>69,13</t>
  </si>
  <si>
    <t>112,52</t>
  </si>
  <si>
    <t>879,02</t>
  </si>
  <si>
    <t>782,13</t>
  </si>
  <si>
    <t>760,84</t>
  </si>
  <si>
    <t>870,17</t>
  </si>
  <si>
    <t>574,78</t>
  </si>
  <si>
    <t>553,49</t>
  </si>
  <si>
    <t>595,05</t>
  </si>
  <si>
    <t>573,76</t>
  </si>
  <si>
    <t>384,64</t>
  </si>
  <si>
    <t>363,35</t>
  </si>
  <si>
    <t>374,52</t>
  </si>
  <si>
    <t>353,23</t>
  </si>
  <si>
    <t>485,08</t>
  </si>
  <si>
    <t>531,25</t>
  </si>
  <si>
    <t>378,05</t>
  </si>
  <si>
    <t>293,78</t>
  </si>
  <si>
    <t>502,40</t>
  </si>
  <si>
    <t>225,50</t>
  </si>
  <si>
    <t>434,12</t>
  </si>
  <si>
    <t>434,87</t>
  </si>
  <si>
    <t>1.109,67</t>
  </si>
  <si>
    <t>845,31</t>
  </si>
  <si>
    <t>254,84</t>
  </si>
  <si>
    <t>244,72</t>
  </si>
  <si>
    <t>1.136,01</t>
  </si>
  <si>
    <t>576,14</t>
  </si>
  <si>
    <t>912,81</t>
  </si>
  <si>
    <t>1.116,99</t>
  </si>
  <si>
    <t>298,42</t>
  </si>
  <si>
    <t>307,88</t>
  </si>
  <si>
    <t>728,78</t>
  </si>
  <si>
    <t>738,24</t>
  </si>
  <si>
    <t>49,91</t>
  </si>
  <si>
    <t>124,38</t>
  </si>
  <si>
    <t>530,63</t>
  </si>
  <si>
    <t>45,77</t>
  </si>
  <si>
    <t>223,43</t>
  </si>
  <si>
    <t>271,40</t>
  </si>
  <si>
    <t>1.404,19</t>
  </si>
  <si>
    <t>412,42</t>
  </si>
  <si>
    <t>635,61</t>
  </si>
  <si>
    <t>947,36</t>
  </si>
  <si>
    <t>89,43</t>
  </si>
  <si>
    <t>667,70</t>
  </si>
  <si>
    <t>725,46</t>
  </si>
  <si>
    <t>608,63</t>
  </si>
  <si>
    <t>356,56</t>
  </si>
  <si>
    <t>375,61</t>
  </si>
  <si>
    <t>388,28</t>
  </si>
  <si>
    <t>398,00</t>
  </si>
  <si>
    <t>320,59</t>
  </si>
  <si>
    <t>340,57</t>
  </si>
  <si>
    <t>353,33</t>
  </si>
  <si>
    <t>361,30</t>
  </si>
  <si>
    <t>1.128,97</t>
  </si>
  <si>
    <t>627,02</t>
  </si>
  <si>
    <t>2.060,56</t>
  </si>
  <si>
    <t>2.830,71</t>
  </si>
  <si>
    <t>4.610,28</t>
  </si>
  <si>
    <t>6.261,00</t>
  </si>
  <si>
    <t>7.317,50</t>
  </si>
  <si>
    <t>8.699,90</t>
  </si>
  <si>
    <t>1.767,49</t>
  </si>
  <si>
    <t>3.814,46</t>
  </si>
  <si>
    <t>5.323,37</t>
  </si>
  <si>
    <t>7.424,44</t>
  </si>
  <si>
    <t>3.053,99</t>
  </si>
  <si>
    <t>4.660,20</t>
  </si>
  <si>
    <t>5.397,55</t>
  </si>
  <si>
    <t>7.497,61</t>
  </si>
  <si>
    <t>4.581,91</t>
  </si>
  <si>
    <t>6.095,67</t>
  </si>
  <si>
    <t>8.597,40</t>
  </si>
  <si>
    <t>11.561,87</t>
  </si>
  <si>
    <t>13.192,83</t>
  </si>
  <si>
    <t>14.362,82</t>
  </si>
  <si>
    <t>3.878,98</t>
  </si>
  <si>
    <t>6.089,96</t>
  </si>
  <si>
    <t>9.489,16</t>
  </si>
  <si>
    <t>12.356,65</t>
  </si>
  <si>
    <t>14.260,79</t>
  </si>
  <si>
    <t>16.801,50</t>
  </si>
  <si>
    <t>4.191,76</t>
  </si>
  <si>
    <t>7.351,53</t>
  </si>
  <si>
    <t>9.462,18</t>
  </si>
  <si>
    <t>14.024,88</t>
  </si>
  <si>
    <t>3.487,83</t>
  </si>
  <si>
    <t>4.588,52</t>
  </si>
  <si>
    <t>6.423,29</t>
  </si>
  <si>
    <t>8.725,60</t>
  </si>
  <si>
    <t>9.823,25</t>
  </si>
  <si>
    <t>10.431,70</t>
  </si>
  <si>
    <t>3.028,38</t>
  </si>
  <si>
    <t>4.811,12</t>
  </si>
  <si>
    <t>7.594,22</t>
  </si>
  <si>
    <t>9.939,26</t>
  </si>
  <si>
    <t>11.569,16</t>
  </si>
  <si>
    <t>13.670,17</t>
  </si>
  <si>
    <t>2.440,47</t>
  </si>
  <si>
    <t>4.169,36</t>
  </si>
  <si>
    <t>5.485,01</t>
  </si>
  <si>
    <t>8.117,03</t>
  </si>
  <si>
    <t>735,29</t>
  </si>
  <si>
    <t>379,24</t>
  </si>
  <si>
    <t>50,75</t>
  </si>
  <si>
    <t>110,80</t>
  </si>
  <si>
    <t>548,63</t>
  </si>
  <si>
    <t>95,00</t>
  </si>
  <si>
    <t>234,77</t>
  </si>
  <si>
    <t>50,28</t>
  </si>
  <si>
    <t>430,12</t>
  </si>
  <si>
    <t>56,99</t>
  </si>
  <si>
    <t>62,84</t>
  </si>
  <si>
    <t>643,51</t>
  </si>
  <si>
    <t>314,45</t>
  </si>
  <si>
    <t>108,89</t>
  </si>
  <si>
    <t>114,05</t>
  </si>
  <si>
    <t>106,03</t>
  </si>
  <si>
    <t>37,34</t>
  </si>
  <si>
    <t>95,74</t>
  </si>
  <si>
    <t>78,16</t>
  </si>
  <si>
    <t>106,51</t>
  </si>
  <si>
    <t>134,81</t>
  </si>
  <si>
    <t>186,52</t>
  </si>
  <si>
    <t>375,19</t>
  </si>
  <si>
    <t>455,08</t>
  </si>
  <si>
    <t>926,72</t>
  </si>
  <si>
    <t>146,75</t>
  </si>
  <si>
    <t>201,87</t>
  </si>
  <si>
    <t>213,28</t>
  </si>
  <si>
    <t>31,76</t>
  </si>
  <si>
    <t>152,20</t>
  </si>
  <si>
    <t>195,45</t>
  </si>
  <si>
    <t>67,52</t>
  </si>
  <si>
    <t>79,19</t>
  </si>
  <si>
    <t>106,87</t>
  </si>
  <si>
    <t>191,75</t>
  </si>
  <si>
    <t>292,60</t>
  </si>
  <si>
    <t>80,14</t>
  </si>
  <si>
    <t>362,74</t>
  </si>
  <si>
    <t>498,27</t>
  </si>
  <si>
    <t>765,37</t>
  </si>
  <si>
    <t>48,43</t>
  </si>
  <si>
    <t>88,22</t>
  </si>
  <si>
    <t>103,01</t>
  </si>
  <si>
    <t>315,83</t>
  </si>
  <si>
    <t>535,82</t>
  </si>
  <si>
    <t>286,80</t>
  </si>
  <si>
    <t>65,26</t>
  </si>
  <si>
    <t>233,05</t>
  </si>
  <si>
    <t>49,49</t>
  </si>
  <si>
    <t>55,34</t>
  </si>
  <si>
    <t>87,06</t>
  </si>
  <si>
    <t>141,01</t>
  </si>
  <si>
    <t>248,44</t>
  </si>
  <si>
    <t>339,33</t>
  </si>
  <si>
    <t>590,72</t>
  </si>
  <si>
    <t>234,09</t>
  </si>
  <si>
    <t>57,74</t>
  </si>
  <si>
    <t>20,18</t>
  </si>
  <si>
    <t>86,28</t>
  </si>
  <si>
    <t>26,33</t>
  </si>
  <si>
    <t>16,95</t>
  </si>
  <si>
    <t>39,20</t>
  </si>
  <si>
    <t>258,75</t>
  </si>
  <si>
    <t>271,33</t>
  </si>
  <si>
    <t>377,51</t>
  </si>
  <si>
    <t>580,34</t>
  </si>
  <si>
    <t>707,46</t>
  </si>
  <si>
    <t>914,97</t>
  </si>
  <si>
    <t>333,82</t>
  </si>
  <si>
    <t>494,05</t>
  </si>
  <si>
    <t>647,15</t>
  </si>
  <si>
    <t>249,89</t>
  </si>
  <si>
    <t>460,12</t>
  </si>
  <si>
    <t>686,52</t>
  </si>
  <si>
    <t>901,36</t>
  </si>
  <si>
    <t>571,86</t>
  </si>
  <si>
    <t>987,66</t>
  </si>
  <si>
    <t>1.443,35</t>
  </si>
  <si>
    <t>1.875,46</t>
  </si>
  <si>
    <t>713,77</t>
  </si>
  <si>
    <t>1.269,63</t>
  </si>
  <si>
    <t>1.870,89</t>
  </si>
  <si>
    <t>2.441,84</t>
  </si>
  <si>
    <t>265,92</t>
  </si>
  <si>
    <t>500,73</t>
  </si>
  <si>
    <t>702,82</t>
  </si>
  <si>
    <t>997,08</t>
  </si>
  <si>
    <t>345,37</t>
  </si>
  <si>
    <t>660,78</t>
  </si>
  <si>
    <t>996,94</t>
  </si>
  <si>
    <t>1.313,99</t>
  </si>
  <si>
    <t>277,93</t>
  </si>
  <si>
    <t>529,04</t>
  </si>
  <si>
    <t>790,66</t>
  </si>
  <si>
    <t>1.037,70</t>
  </si>
  <si>
    <t>368,96</t>
  </si>
  <si>
    <t>687,67</t>
  </si>
  <si>
    <t>1.032,14</t>
  </si>
  <si>
    <t>1.379,57</t>
  </si>
  <si>
    <t>162,38</t>
  </si>
  <si>
    <t>172,78</t>
  </si>
  <si>
    <t>211,45</t>
  </si>
  <si>
    <t>130,31</t>
  </si>
  <si>
    <t>34,06</t>
  </si>
  <si>
    <t>48,81</t>
  </si>
  <si>
    <t>64,12</t>
  </si>
  <si>
    <t>102,70</t>
  </si>
  <si>
    <t>131,18</t>
  </si>
  <si>
    <t>12,74</t>
  </si>
  <si>
    <t>27,52</t>
  </si>
  <si>
    <t>29,37</t>
  </si>
  <si>
    <t>31,92</t>
  </si>
  <si>
    <t>4,11</t>
  </si>
  <si>
    <t>3,19</t>
  </si>
  <si>
    <t>5,76</t>
  </si>
  <si>
    <t>12,77</t>
  </si>
  <si>
    <t>7,11</t>
  </si>
  <si>
    <t>50,67</t>
  </si>
  <si>
    <t>2.705,93</t>
  </si>
  <si>
    <t>1.886,50</t>
  </si>
  <si>
    <t>1.486,23</t>
  </si>
  <si>
    <t>1.245,86</t>
  </si>
  <si>
    <t>32,98</t>
  </si>
  <si>
    <t>1.945,78</t>
  </si>
  <si>
    <t>1.601,53</t>
  </si>
  <si>
    <t>1.017,96</t>
  </si>
  <si>
    <t>1.282,79</t>
  </si>
  <si>
    <t>1.635,18</t>
  </si>
  <si>
    <t>1.088,72</t>
  </si>
  <si>
    <t>130,07</t>
  </si>
  <si>
    <t>1.749,31</t>
  </si>
  <si>
    <t>133,35</t>
  </si>
  <si>
    <t>3.061,45</t>
  </si>
  <si>
    <t>1.869,63</t>
  </si>
  <si>
    <t>137,32</t>
  </si>
  <si>
    <t>2.557,86</t>
  </si>
  <si>
    <t>176,54</t>
  </si>
  <si>
    <t>8.711,54</t>
  </si>
  <si>
    <t>186,74</t>
  </si>
  <si>
    <t>67,23</t>
  </si>
  <si>
    <t>82,53</t>
  </si>
  <si>
    <t>203,33</t>
  </si>
  <si>
    <t>3.039,13</t>
  </si>
  <si>
    <t>5.005,97</t>
  </si>
  <si>
    <t>6.647,02</t>
  </si>
  <si>
    <t>6.735,56</t>
  </si>
  <si>
    <t>10.117,65</t>
  </si>
  <si>
    <t>23,57</t>
  </si>
  <si>
    <t>38,33</t>
  </si>
  <si>
    <t>71,98</t>
  </si>
  <si>
    <t>8,47</t>
  </si>
  <si>
    <t>20,75</t>
  </si>
  <si>
    <t>16,61</t>
  </si>
  <si>
    <t>154,25</t>
  </si>
  <si>
    <t>231,30</t>
  </si>
  <si>
    <t>239,67</t>
  </si>
  <si>
    <t>376,00</t>
  </si>
  <si>
    <t>512,35</t>
  </si>
  <si>
    <t>86,31</t>
  </si>
  <si>
    <t>81,90</t>
  </si>
  <si>
    <t>212,10</t>
  </si>
  <si>
    <t>178,89</t>
  </si>
  <si>
    <t>322,88</t>
  </si>
  <si>
    <t>85,17</t>
  </si>
  <si>
    <t>97,69</t>
  </si>
  <si>
    <t>116,97</t>
  </si>
  <si>
    <t>394,14</t>
  </si>
  <si>
    <t>600,87</t>
  </si>
  <si>
    <t>808,83</t>
  </si>
  <si>
    <t>519,20</t>
  </si>
  <si>
    <t>809,05</t>
  </si>
  <si>
    <t>1.101,65</t>
  </si>
  <si>
    <t>102,22</t>
  </si>
  <si>
    <t>46,70</t>
  </si>
  <si>
    <t>139,04</t>
  </si>
  <si>
    <t>88,10</t>
  </si>
  <si>
    <t>175,93</t>
  </si>
  <si>
    <t>41,77</t>
  </si>
  <si>
    <t>281,46</t>
  </si>
  <si>
    <t>115,44</t>
  </si>
  <si>
    <t>265,29</t>
  </si>
  <si>
    <t>15,82</t>
  </si>
  <si>
    <t>18,59</t>
  </si>
  <si>
    <t>19,99</t>
  </si>
  <si>
    <t>8,54</t>
  </si>
  <si>
    <t>13,50</t>
  </si>
  <si>
    <t>21,71</t>
  </si>
  <si>
    <t>29,92</t>
  </si>
  <si>
    <t>29,35</t>
  </si>
  <si>
    <t>157,74</t>
  </si>
  <si>
    <t>184,06</t>
  </si>
  <si>
    <t>74,13</t>
  </si>
  <si>
    <t>11,65</t>
  </si>
  <si>
    <t>8,41</t>
  </si>
  <si>
    <t>9,34</t>
  </si>
  <si>
    <t>90,97</t>
  </si>
  <si>
    <t>81,73</t>
  </si>
  <si>
    <t>79,74</t>
  </si>
  <si>
    <t>81,19</t>
  </si>
  <si>
    <t>98,71</t>
  </si>
  <si>
    <t>89,36</t>
  </si>
  <si>
    <t>79,90</t>
  </si>
  <si>
    <t>100,22</t>
  </si>
  <si>
    <t>84,29</t>
  </si>
  <si>
    <t>76,25</t>
  </si>
  <si>
    <t>74,51</t>
  </si>
  <si>
    <t>92,03</t>
  </si>
  <si>
    <t>82,68</t>
  </si>
  <si>
    <t>78,54</t>
  </si>
  <si>
    <t>93,54</t>
  </si>
  <si>
    <t>21,77</t>
  </si>
  <si>
    <t>19,51</t>
  </si>
  <si>
    <t>2,82</t>
  </si>
  <si>
    <t>280,77</t>
  </si>
  <si>
    <t>200,52</t>
  </si>
  <si>
    <t>257,56</t>
  </si>
  <si>
    <t>257,00</t>
  </si>
  <si>
    <t>212,46</t>
  </si>
  <si>
    <t>165,52</t>
  </si>
  <si>
    <t>134,27</t>
  </si>
  <si>
    <t>57,52</t>
  </si>
  <si>
    <t>75,74</t>
  </si>
  <si>
    <t>91,58</t>
  </si>
  <si>
    <t>86,42</t>
  </si>
  <si>
    <t>87,23</t>
  </si>
  <si>
    <t>81,62</t>
  </si>
  <si>
    <t>113,27</t>
  </si>
  <si>
    <t>114,20</t>
  </si>
  <si>
    <t>138,73</t>
  </si>
  <si>
    <t>140,35</t>
  </si>
  <si>
    <t>170,12</t>
  </si>
  <si>
    <t>171,31</t>
  </si>
  <si>
    <t>74,24</t>
  </si>
  <si>
    <t>75,25</t>
  </si>
  <si>
    <t>67,58</t>
  </si>
  <si>
    <t>68,59</t>
  </si>
  <si>
    <t>79,32</t>
  </si>
  <si>
    <t>80,33</t>
  </si>
  <si>
    <t>70,39</t>
  </si>
  <si>
    <t>71,40</t>
  </si>
  <si>
    <t>84,96</t>
  </si>
  <si>
    <t>86,07</t>
  </si>
  <si>
    <t>93,39</t>
  </si>
  <si>
    <t>82,23</t>
  </si>
  <si>
    <t>83,34</t>
  </si>
  <si>
    <t>87,44</t>
  </si>
  <si>
    <t>80,79</t>
  </si>
  <si>
    <t>82,22</t>
  </si>
  <si>
    <t>97,66</t>
  </si>
  <si>
    <t>85,90</t>
  </si>
  <si>
    <t>87,33</t>
  </si>
  <si>
    <t>98,49</t>
  </si>
  <si>
    <t>91,81</t>
  </si>
  <si>
    <t>112,45</t>
  </si>
  <si>
    <t>114,03</t>
  </si>
  <si>
    <t>98,07</t>
  </si>
  <si>
    <t>99,65</t>
  </si>
  <si>
    <t>150,10</t>
  </si>
  <si>
    <t>68,08</t>
  </si>
  <si>
    <t>89,41</t>
  </si>
  <si>
    <t>107,83</t>
  </si>
  <si>
    <t>76,54</t>
  </si>
  <si>
    <t>77,32</t>
  </si>
  <si>
    <t>100,88</t>
  </si>
  <si>
    <t>101,78</t>
  </si>
  <si>
    <t>122,26</t>
  </si>
  <si>
    <t>123,40</t>
  </si>
  <si>
    <t>103,11</t>
  </si>
  <si>
    <t>104,11</t>
  </si>
  <si>
    <t>76,45</t>
  </si>
  <si>
    <t>92,77</t>
  </si>
  <si>
    <t>118,71</t>
  </si>
  <si>
    <t>86,96</t>
  </si>
  <si>
    <t>117,84</t>
  </si>
  <si>
    <t>136,89</t>
  </si>
  <si>
    <t>199,69</t>
  </si>
  <si>
    <t>568,92</t>
  </si>
  <si>
    <t>577,74</t>
  </si>
  <si>
    <t>108,69</t>
  </si>
  <si>
    <t>128,64</t>
  </si>
  <si>
    <t>152,75</t>
  </si>
  <si>
    <t>124,56</t>
  </si>
  <si>
    <t>137,40</t>
  </si>
  <si>
    <t>156,90</t>
  </si>
  <si>
    <t>181,43</t>
  </si>
  <si>
    <t>152,82</t>
  </si>
  <si>
    <t>166,06</t>
  </si>
  <si>
    <t>185,15</t>
  </si>
  <si>
    <t>210,12</t>
  </si>
  <si>
    <t>44,66</t>
  </si>
  <si>
    <t>470,34</t>
  </si>
  <si>
    <t>588,03</t>
  </si>
  <si>
    <t>605,91</t>
  </si>
  <si>
    <t>629,26</t>
  </si>
  <si>
    <t>747,16</t>
  </si>
  <si>
    <t>345,74</t>
  </si>
  <si>
    <t>391,02</t>
  </si>
  <si>
    <t>113,90</t>
  </si>
  <si>
    <t>159,54</t>
  </si>
  <si>
    <t>233,99</t>
  </si>
  <si>
    <t>45,76</t>
  </si>
  <si>
    <t>109,96</t>
  </si>
  <si>
    <t>147,53</t>
  </si>
  <si>
    <t>182,51</t>
  </si>
  <si>
    <t>216,55</t>
  </si>
  <si>
    <t>201,92</t>
  </si>
  <si>
    <t>186,59</t>
  </si>
  <si>
    <t>270,79</t>
  </si>
  <si>
    <t>302,99</t>
  </si>
  <si>
    <t>334,74</t>
  </si>
  <si>
    <t>256,08</t>
  </si>
  <si>
    <t>288,58</t>
  </si>
  <si>
    <t>320,64</t>
  </si>
  <si>
    <t>286,17</t>
  </si>
  <si>
    <t>62,58</t>
  </si>
  <si>
    <t>97,56</t>
  </si>
  <si>
    <t>131,60</t>
  </si>
  <si>
    <t>214,85</t>
  </si>
  <si>
    <t>101,64</t>
  </si>
  <si>
    <t>185,84</t>
  </si>
  <si>
    <t>218,04</t>
  </si>
  <si>
    <t>249,79</t>
  </si>
  <si>
    <t>171,13</t>
  </si>
  <si>
    <t>203,63</t>
  </si>
  <si>
    <t>235,69</t>
  </si>
  <si>
    <t>201,22</t>
  </si>
  <si>
    <t>52,41</t>
  </si>
  <si>
    <t>72,16</t>
  </si>
  <si>
    <t>22,80</t>
  </si>
  <si>
    <t>26,45</t>
  </si>
  <si>
    <t>30,10</t>
  </si>
  <si>
    <t>30,47</t>
  </si>
  <si>
    <t>24,27</t>
  </si>
  <si>
    <t>2.085,73</t>
  </si>
  <si>
    <t>47,65</t>
  </si>
  <si>
    <t>53,36</t>
  </si>
  <si>
    <t>86,39</t>
  </si>
  <si>
    <t>121,26</t>
  </si>
  <si>
    <t>154,85</t>
  </si>
  <si>
    <t>188,35</t>
  </si>
  <si>
    <t>254,95</t>
  </si>
  <si>
    <t>343,79</t>
  </si>
  <si>
    <t>129,20</t>
  </si>
  <si>
    <t>168,29</t>
  </si>
  <si>
    <t>112,90</t>
  </si>
  <si>
    <t>97,64</t>
  </si>
  <si>
    <t>181,78</t>
  </si>
  <si>
    <t>214,03</t>
  </si>
  <si>
    <t>245,73</t>
  </si>
  <si>
    <t>167,07</t>
  </si>
  <si>
    <t>201,72</t>
  </si>
  <si>
    <t>231,69</t>
  </si>
  <si>
    <t>117,92</t>
  </si>
  <si>
    <t>102,66</t>
  </si>
  <si>
    <t>57,20</t>
  </si>
  <si>
    <t>117,14</t>
  </si>
  <si>
    <t>56,49</t>
  </si>
  <si>
    <t>83,81</t>
  </si>
  <si>
    <t>67,83</t>
  </si>
  <si>
    <t>59,58</t>
  </si>
  <si>
    <t>73,85</t>
  </si>
  <si>
    <t>86,43</t>
  </si>
  <si>
    <t>71,85</t>
  </si>
  <si>
    <t>79,54</t>
  </si>
  <si>
    <t>148,29</t>
  </si>
  <si>
    <t>168,26</t>
  </si>
  <si>
    <t>187,08</t>
  </si>
  <si>
    <t>214,14</t>
  </si>
  <si>
    <t>244,63</t>
  </si>
  <si>
    <t>270,41</t>
  </si>
  <si>
    <t>306,52</t>
  </si>
  <si>
    <t>264,51</t>
  </si>
  <si>
    <t>17,39</t>
  </si>
  <si>
    <t>170,05</t>
  </si>
  <si>
    <t>183,60</t>
  </si>
  <si>
    <t>45,71</t>
  </si>
  <si>
    <t>144,00</t>
  </si>
  <si>
    <t>152,36</t>
  </si>
  <si>
    <t>181,36</t>
  </si>
  <si>
    <t>207,71</t>
  </si>
  <si>
    <t>237,48</t>
  </si>
  <si>
    <t>98,60</t>
  </si>
  <si>
    <t>142,54</t>
  </si>
  <si>
    <t>166,21</t>
  </si>
  <si>
    <t>182,11</t>
  </si>
  <si>
    <t>241,32</t>
  </si>
  <si>
    <t>255,08</t>
  </si>
  <si>
    <t>71,38</t>
  </si>
  <si>
    <t>62,17</t>
  </si>
  <si>
    <t>105,69</t>
  </si>
  <si>
    <t>94,49</t>
  </si>
  <si>
    <t>130,36</t>
  </si>
  <si>
    <t>119,16</t>
  </si>
  <si>
    <t>1.694,49</t>
  </si>
  <si>
    <t>1.467,85</t>
  </si>
  <si>
    <t>176,21</t>
  </si>
  <si>
    <t>241,21</t>
  </si>
  <si>
    <t>331,65</t>
  </si>
  <si>
    <t>3,47</t>
  </si>
  <si>
    <t>20,69</t>
  </si>
  <si>
    <t>15,97</t>
  </si>
  <si>
    <t>15,16</t>
  </si>
  <si>
    <t>11,05</t>
  </si>
  <si>
    <t>38,88</t>
  </si>
  <si>
    <t>16,18</t>
  </si>
  <si>
    <t>15,39</t>
  </si>
  <si>
    <t>22,02</t>
  </si>
  <si>
    <t>26,32</t>
  </si>
  <si>
    <t>10,56</t>
  </si>
  <si>
    <t>23,64</t>
  </si>
  <si>
    <t>40,37</t>
  </si>
  <si>
    <t>47,16</t>
  </si>
  <si>
    <t>47,44</t>
  </si>
  <si>
    <t>62,16</t>
  </si>
  <si>
    <t>24,38</t>
  </si>
  <si>
    <t>42,48</t>
  </si>
  <si>
    <t>73,94</t>
  </si>
  <si>
    <t>53,60</t>
  </si>
  <si>
    <t>328,18</t>
  </si>
  <si>
    <t>219,87</t>
  </si>
  <si>
    <t>63,03</t>
  </si>
  <si>
    <t>58,31</t>
  </si>
  <si>
    <t>50,51</t>
  </si>
  <si>
    <t>100,48</t>
  </si>
  <si>
    <t>91,32</t>
  </si>
  <si>
    <t>152,09</t>
  </si>
  <si>
    <t>138,29</t>
  </si>
  <si>
    <t>130,20</t>
  </si>
  <si>
    <t>159,43</t>
  </si>
  <si>
    <t>149,88</t>
  </si>
  <si>
    <t>55,10</t>
  </si>
  <si>
    <t>56,87</t>
  </si>
  <si>
    <t>49,39</t>
  </si>
  <si>
    <t>298,75</t>
  </si>
  <si>
    <t>419,08</t>
  </si>
  <si>
    <t>458,15</t>
  </si>
  <si>
    <t>36,29</t>
  </si>
  <si>
    <t>33,93</t>
  </si>
  <si>
    <t>55,02</t>
  </si>
  <si>
    <t>72,66</t>
  </si>
  <si>
    <t>79,56</t>
  </si>
  <si>
    <t>156,82</t>
  </si>
  <si>
    <t>118,17</t>
  </si>
  <si>
    <t>246,10</t>
  </si>
  <si>
    <t>157,64</t>
  </si>
  <si>
    <t>224,30</t>
  </si>
  <si>
    <t>164,55</t>
  </si>
  <si>
    <t>195,03</t>
  </si>
  <si>
    <t>265,68</t>
  </si>
  <si>
    <t>403,09</t>
  </si>
  <si>
    <t>413,05</t>
  </si>
  <si>
    <t>105,60</t>
  </si>
  <si>
    <t>125,32</t>
  </si>
  <si>
    <t>309,22</t>
  </si>
  <si>
    <t>429,55</t>
  </si>
  <si>
    <t>30,46</t>
  </si>
  <si>
    <t>33,03</t>
  </si>
  <si>
    <t>6,67</t>
  </si>
  <si>
    <t>755,93</t>
  </si>
  <si>
    <t>809,52</t>
  </si>
  <si>
    <t>91,78</t>
  </si>
  <si>
    <t>103,95</t>
  </si>
  <si>
    <t>108,24</t>
  </si>
  <si>
    <t>80,53</t>
  </si>
  <si>
    <t>65,32</t>
  </si>
  <si>
    <t>70,70</t>
  </si>
  <si>
    <t>38,90</t>
  </si>
  <si>
    <t>87,52</t>
  </si>
  <si>
    <t>95,01</t>
  </si>
  <si>
    <t>45,91</t>
  </si>
  <si>
    <t>114,90</t>
  </si>
  <si>
    <t>45,65</t>
  </si>
  <si>
    <t>101,13</t>
  </si>
  <si>
    <t>110,34</t>
  </si>
  <si>
    <t>52,31</t>
  </si>
  <si>
    <t>126,40</t>
  </si>
  <si>
    <t>56,56</t>
  </si>
  <si>
    <t>125,75</t>
  </si>
  <si>
    <t>137,24</t>
  </si>
  <si>
    <t>44,01</t>
  </si>
  <si>
    <t>81,85</t>
  </si>
  <si>
    <t>53,55</t>
  </si>
  <si>
    <t>47,69</t>
  </si>
  <si>
    <t>96,31</t>
  </si>
  <si>
    <t>54,75</t>
  </si>
  <si>
    <t>114,53</t>
  </si>
  <si>
    <t>123,74</t>
  </si>
  <si>
    <t>42,87</t>
  </si>
  <si>
    <t>33,61</t>
  </si>
  <si>
    <t>41,18</t>
  </si>
  <si>
    <t>77,15</t>
  </si>
  <si>
    <t>145,62</t>
  </si>
  <si>
    <t>82,18</t>
  </si>
  <si>
    <t>87,54</t>
  </si>
  <si>
    <t>156,73</t>
  </si>
  <si>
    <t>168,22</t>
  </si>
  <si>
    <t>91,34</t>
  </si>
  <si>
    <t>97,51</t>
  </si>
  <si>
    <t>177,07</t>
  </si>
  <si>
    <t>14,97</t>
  </si>
  <si>
    <t>8,04</t>
  </si>
  <si>
    <t>10,78</t>
  </si>
  <si>
    <t>7,52</t>
  </si>
  <si>
    <t>35,57</t>
  </si>
  <si>
    <t>37,60</t>
  </si>
  <si>
    <t>41,95</t>
  </si>
  <si>
    <t>26,30</t>
  </si>
  <si>
    <t>38,56</t>
  </si>
  <si>
    <t>36,58</t>
  </si>
  <si>
    <t>39,91</t>
  </si>
  <si>
    <t>35,02</t>
  </si>
  <si>
    <t>73,40</t>
  </si>
  <si>
    <t>70,29</t>
  </si>
  <si>
    <t>69,17</t>
  </si>
  <si>
    <t>66,05</t>
  </si>
  <si>
    <t>23,12</t>
  </si>
  <si>
    <t>28,95</t>
  </si>
  <si>
    <t>44,81</t>
  </si>
  <si>
    <t>40,57</t>
  </si>
  <si>
    <t>40,85</t>
  </si>
  <si>
    <t>79,45</t>
  </si>
  <si>
    <t>69,62</t>
  </si>
  <si>
    <t>103,79</t>
  </si>
  <si>
    <t>71,91</t>
  </si>
  <si>
    <t>76,59</t>
  </si>
  <si>
    <t>89,71</t>
  </si>
  <si>
    <t>132,50</t>
  </si>
  <si>
    <t>38,58</t>
  </si>
  <si>
    <t>88,92</t>
  </si>
  <si>
    <t>58,38</t>
  </si>
  <si>
    <t>62,75</t>
  </si>
  <si>
    <t>63,66</t>
  </si>
  <si>
    <t>111,49</t>
  </si>
  <si>
    <t>70,87</t>
  </si>
  <si>
    <t>73,46</t>
  </si>
  <si>
    <t>94,70</t>
  </si>
  <si>
    <t>85,04</t>
  </si>
  <si>
    <t>88,52</t>
  </si>
  <si>
    <t>117,94</t>
  </si>
  <si>
    <t>133,40</t>
  </si>
  <si>
    <t>117,51</t>
  </si>
  <si>
    <t>122,32</t>
  </si>
  <si>
    <t>69,77</t>
  </si>
  <si>
    <t>97,71</t>
  </si>
  <si>
    <t>80,73</t>
  </si>
  <si>
    <t>123,19</t>
  </si>
  <si>
    <t>166,11</t>
  </si>
  <si>
    <t>113,20</t>
  </si>
  <si>
    <t>180,43</t>
  </si>
  <si>
    <t>124,87</t>
  </si>
  <si>
    <t>171,94</t>
  </si>
  <si>
    <t>116,99</t>
  </si>
  <si>
    <t>181,64</t>
  </si>
  <si>
    <t>134,63</t>
  </si>
  <si>
    <t>168,60</t>
  </si>
  <si>
    <t>122,23</t>
  </si>
  <si>
    <t>187,59</t>
  </si>
  <si>
    <t>134,05</t>
  </si>
  <si>
    <t>179,60</t>
  </si>
  <si>
    <t>195,15</t>
  </si>
  <si>
    <t>185,41</t>
  </si>
  <si>
    <t>196,34</t>
  </si>
  <si>
    <t>149,36</t>
  </si>
  <si>
    <t>182,09</t>
  </si>
  <si>
    <t>135,70</t>
  </si>
  <si>
    <t>149,91</t>
  </si>
  <si>
    <t>37,35</t>
  </si>
  <si>
    <t>50,43</t>
  </si>
  <si>
    <t>54,97</t>
  </si>
  <si>
    <t>77,52</t>
  </si>
  <si>
    <t>85,51</t>
  </si>
  <si>
    <t>41,47</t>
  </si>
  <si>
    <t>56,83</t>
  </si>
  <si>
    <t>65,61</t>
  </si>
  <si>
    <t>116,45</t>
  </si>
  <si>
    <t>86,56</t>
  </si>
  <si>
    <t>76,33</t>
  </si>
  <si>
    <t>65,15</t>
  </si>
  <si>
    <t>99,71</t>
  </si>
  <si>
    <t>66,03</t>
  </si>
  <si>
    <t>67,44</t>
  </si>
  <si>
    <t>72,12</t>
  </si>
  <si>
    <t>116,25</t>
  </si>
  <si>
    <t>72,76</t>
  </si>
  <si>
    <t>79,01</t>
  </si>
  <si>
    <t>84,16</t>
  </si>
  <si>
    <t>128,02</t>
  </si>
  <si>
    <t>80,28</t>
  </si>
  <si>
    <t>36,53</t>
  </si>
  <si>
    <t>39,12</t>
  </si>
  <si>
    <t>49,71</t>
  </si>
  <si>
    <t>53,59</t>
  </si>
  <si>
    <t>101,61</t>
  </si>
  <si>
    <t>59,93</t>
  </si>
  <si>
    <t>60,30</t>
  </si>
  <si>
    <t>65,11</t>
  </si>
  <si>
    <t>62,47</t>
  </si>
  <si>
    <t>64,61</t>
  </si>
  <si>
    <t>89,07</t>
  </si>
  <si>
    <t>69,37</t>
  </si>
  <si>
    <t>77,80</t>
  </si>
  <si>
    <t>81,28</t>
  </si>
  <si>
    <t>111,42</t>
  </si>
  <si>
    <t>83,75</t>
  </si>
  <si>
    <t>83,43</t>
  </si>
  <si>
    <t>87,80</t>
  </si>
  <si>
    <t>126,88</t>
  </si>
  <si>
    <t>107,62</t>
  </si>
  <si>
    <t>112,43</t>
  </si>
  <si>
    <t>107,03</t>
  </si>
  <si>
    <t>213,62</t>
  </si>
  <si>
    <t>194,95</t>
  </si>
  <si>
    <t>207,98</t>
  </si>
  <si>
    <t>250,18</t>
  </si>
  <si>
    <t>57,65</t>
  </si>
  <si>
    <t>62,01</t>
  </si>
  <si>
    <t>300,11</t>
  </si>
  <si>
    <t>276,55</t>
  </si>
  <si>
    <t>289,58</t>
  </si>
  <si>
    <t>348,58</t>
  </si>
  <si>
    <t>65,80</t>
  </si>
  <si>
    <t>63,70</t>
  </si>
  <si>
    <t>55,71</t>
  </si>
  <si>
    <t>63,23</t>
  </si>
  <si>
    <t>66,01</t>
  </si>
  <si>
    <t>68,96</t>
  </si>
  <si>
    <t>71,10</t>
  </si>
  <si>
    <t>75,80</t>
  </si>
  <si>
    <t>59,89</t>
  </si>
  <si>
    <t>63,98</t>
  </si>
  <si>
    <t>105,27</t>
  </si>
  <si>
    <t>127,29</t>
  </si>
  <si>
    <t>166,77</t>
  </si>
  <si>
    <t>232,60</t>
  </si>
  <si>
    <t>43,33</t>
  </si>
  <si>
    <t>37,90</t>
  </si>
  <si>
    <t>73,73</t>
  </si>
  <si>
    <t>53,83</t>
  </si>
  <si>
    <t>67,38</t>
  </si>
  <si>
    <t>73,35</t>
  </si>
  <si>
    <t>78,59</t>
  </si>
  <si>
    <t>85,24</t>
  </si>
  <si>
    <t>1,87</t>
  </si>
  <si>
    <t>442,48</t>
  </si>
  <si>
    <t>430,69</t>
  </si>
  <si>
    <t>457,39</t>
  </si>
  <si>
    <t>445,29</t>
  </si>
  <si>
    <t>549,11</t>
  </si>
  <si>
    <t>551,96</t>
  </si>
  <si>
    <t>537,04</t>
  </si>
  <si>
    <t>563,20</t>
  </si>
  <si>
    <t>532,98</t>
  </si>
  <si>
    <t>550,97</t>
  </si>
  <si>
    <t>515,48</t>
  </si>
  <si>
    <t>684,06</t>
  </si>
  <si>
    <t>442,52</t>
  </si>
  <si>
    <t>614,99</t>
  </si>
  <si>
    <t>599,95</t>
  </si>
  <si>
    <t>554,16</t>
  </si>
  <si>
    <t>551,89</t>
  </si>
  <si>
    <t>527,57</t>
  </si>
  <si>
    <t>512,19</t>
  </si>
  <si>
    <t>425,77</t>
  </si>
  <si>
    <t>536,05</t>
  </si>
  <si>
    <t>522,94</t>
  </si>
  <si>
    <t>486,35</t>
  </si>
  <si>
    <t>465,49</t>
  </si>
  <si>
    <t>3.396,43</t>
  </si>
  <si>
    <t>3.396,46</t>
  </si>
  <si>
    <t>3.507,46</t>
  </si>
  <si>
    <t>3.500,00</t>
  </si>
  <si>
    <t>3.426,30</t>
  </si>
  <si>
    <t>3.427,66</t>
  </si>
  <si>
    <t>467,17</t>
  </si>
  <si>
    <t>400,15</t>
  </si>
  <si>
    <t>502,71</t>
  </si>
  <si>
    <t>427,18</t>
  </si>
  <si>
    <t>597,40</t>
  </si>
  <si>
    <t>527,61</t>
  </si>
  <si>
    <t>557,13</t>
  </si>
  <si>
    <t>513,39</t>
  </si>
  <si>
    <t>549,06</t>
  </si>
  <si>
    <t>529,77</t>
  </si>
  <si>
    <t>540,21</t>
  </si>
  <si>
    <t>514,63</t>
  </si>
  <si>
    <t>817,21</t>
  </si>
  <si>
    <t>682,12</t>
  </si>
  <si>
    <t>645,35</t>
  </si>
  <si>
    <t>692,80</t>
  </si>
  <si>
    <t>616,18</t>
  </si>
  <si>
    <t>570,96</t>
  </si>
  <si>
    <t>619,76</t>
  </si>
  <si>
    <t>556,50</t>
  </si>
  <si>
    <t>519,93</t>
  </si>
  <si>
    <t>565,19</t>
  </si>
  <si>
    <t>479,35</t>
  </si>
  <si>
    <t>490,15</t>
  </si>
  <si>
    <t>409,47</t>
  </si>
  <si>
    <t>624,39</t>
  </si>
  <si>
    <t>540,82</t>
  </si>
  <si>
    <t>500,57</t>
  </si>
  <si>
    <t>528,17</t>
  </si>
  <si>
    <t>441,64</t>
  </si>
  <si>
    <t>3.361,92</t>
  </si>
  <si>
    <t>3.326,89</t>
  </si>
  <si>
    <t>3.473,40</t>
  </si>
  <si>
    <t>3.423,43</t>
  </si>
  <si>
    <t>3.416,88</t>
  </si>
  <si>
    <t>3.401,16</t>
  </si>
  <si>
    <t>3.364,34</t>
  </si>
  <si>
    <t>523,03</t>
  </si>
  <si>
    <t>553,26</t>
  </si>
  <si>
    <t>652,94</t>
  </si>
  <si>
    <t>635,97</t>
  </si>
  <si>
    <t>651,85</t>
  </si>
  <si>
    <t>626,73</t>
  </si>
  <si>
    <t>613,78</t>
  </si>
  <si>
    <t>782,92</t>
  </si>
  <si>
    <t>696,08</t>
  </si>
  <si>
    <t>646,11</t>
  </si>
  <si>
    <t>613,60</t>
  </si>
  <si>
    <t>532,03</t>
  </si>
  <si>
    <t>631,38</t>
  </si>
  <si>
    <t>567,58</t>
  </si>
  <si>
    <t>3.467,58</t>
  </si>
  <si>
    <t>3.562,92</t>
  </si>
  <si>
    <t>3.501,29</t>
  </si>
  <si>
    <t>1.512,46</t>
  </si>
  <si>
    <t>1.503,03</t>
  </si>
  <si>
    <t>1.488,47</t>
  </si>
  <si>
    <t>1.758,67</t>
  </si>
  <si>
    <t>1.742,93</t>
  </si>
  <si>
    <t>1.729,20</t>
  </si>
  <si>
    <t>4.163,34</t>
  </si>
  <si>
    <t>4.172,37</t>
  </si>
  <si>
    <t>4.185,38</t>
  </si>
  <si>
    <t>4.645,64</t>
  </si>
  <si>
    <t>4.679,16</t>
  </si>
  <si>
    <t>4.709,63</t>
  </si>
  <si>
    <t>2.944,81</t>
  </si>
  <si>
    <t>2.955,49</t>
  </si>
  <si>
    <t>2.964,14</t>
  </si>
  <si>
    <t>1.672,33</t>
  </si>
  <si>
    <t>1.916,75</t>
  </si>
  <si>
    <t>4.884,21</t>
  </si>
  <si>
    <t>3.148,56</t>
  </si>
  <si>
    <t>4.344,33</t>
  </si>
  <si>
    <t>4.344,09</t>
  </si>
  <si>
    <t>1.546,10</t>
  </si>
  <si>
    <t>1.529,08</t>
  </si>
  <si>
    <t>875,28</t>
  </si>
  <si>
    <t>553,36</t>
  </si>
  <si>
    <t>621,67</t>
  </si>
  <si>
    <t>569,12</t>
  </si>
  <si>
    <t>644,30</t>
  </si>
  <si>
    <t>483,27</t>
  </si>
  <si>
    <t>574,19</t>
  </si>
  <si>
    <t>531,03</t>
  </si>
  <si>
    <t>820,31</t>
  </si>
  <si>
    <t>581,60</t>
  </si>
  <si>
    <t>539,60</t>
  </si>
  <si>
    <t>516,00</t>
  </si>
  <si>
    <t>690,13</t>
  </si>
  <si>
    <t>558,57</t>
  </si>
  <si>
    <t>499,06</t>
  </si>
  <si>
    <t>554,74</t>
  </si>
  <si>
    <t>501,51</t>
  </si>
  <si>
    <t>699,85</t>
  </si>
  <si>
    <t>768,76</t>
  </si>
  <si>
    <t>686,13</t>
  </si>
  <si>
    <t>772,26</t>
  </si>
  <si>
    <t>655,39</t>
  </si>
  <si>
    <t>603,10</t>
  </si>
  <si>
    <t>578,50</t>
  </si>
  <si>
    <t>682,38</t>
  </si>
  <si>
    <t>500,69</t>
  </si>
  <si>
    <t>539,55</t>
  </si>
  <si>
    <t>563,01</t>
  </si>
  <si>
    <t>494,57</t>
  </si>
  <si>
    <t>694,32</t>
  </si>
  <si>
    <t>599,14</t>
  </si>
  <si>
    <t>43,78</t>
  </si>
  <si>
    <t>1,14</t>
  </si>
  <si>
    <t>1.280,06</t>
  </si>
  <si>
    <t>451,96</t>
  </si>
  <si>
    <t>4,65</t>
  </si>
  <si>
    <t>11,46</t>
  </si>
  <si>
    <t>22,93</t>
  </si>
  <si>
    <t>15,73</t>
  </si>
  <si>
    <t>28,71</t>
  </si>
  <si>
    <t>16,03</t>
  </si>
  <si>
    <t>136,74</t>
  </si>
  <si>
    <t>91,91</t>
  </si>
  <si>
    <t>68,09</t>
  </si>
  <si>
    <t>111,79</t>
  </si>
  <si>
    <t>81,55</t>
  </si>
  <si>
    <t>66,24</t>
  </si>
  <si>
    <t>84,09</t>
  </si>
  <si>
    <t>61,38</t>
  </si>
  <si>
    <t>73,57</t>
  </si>
  <si>
    <t>129,80</t>
  </si>
  <si>
    <t>74,71</t>
  </si>
  <si>
    <t>386,80</t>
  </si>
  <si>
    <t>943,75</t>
  </si>
  <si>
    <t>151,34</t>
  </si>
  <si>
    <t>62,52</t>
  </si>
  <si>
    <t>530,42</t>
  </si>
  <si>
    <t>244,16</t>
  </si>
  <si>
    <t>121,45</t>
  </si>
  <si>
    <t>19,48</t>
  </si>
  <si>
    <t>30,15</t>
  </si>
  <si>
    <t>72,99</t>
  </si>
  <si>
    <t>165,48</t>
  </si>
  <si>
    <t>122,63</t>
  </si>
  <si>
    <t>147,96</t>
  </si>
  <si>
    <t>32,04</t>
  </si>
  <si>
    <t>292,70</t>
  </si>
  <si>
    <t>580,15</t>
  </si>
  <si>
    <t>194,52</t>
  </si>
  <si>
    <t>269,08</t>
  </si>
  <si>
    <t>7,94</t>
  </si>
  <si>
    <t>166,00</t>
  </si>
  <si>
    <t>65,51</t>
  </si>
  <si>
    <t>180,12</t>
  </si>
  <si>
    <t>115,96</t>
  </si>
  <si>
    <t>2,50</t>
  </si>
  <si>
    <t>0,83</t>
  </si>
  <si>
    <t>1,55</t>
  </si>
  <si>
    <t>1,52</t>
  </si>
  <si>
    <t>3,03</t>
  </si>
  <si>
    <t>529,17</t>
  </si>
  <si>
    <t>154,16</t>
  </si>
  <si>
    <t>262,63</t>
  </si>
  <si>
    <t>4,78</t>
  </si>
  <si>
    <t>19,91</t>
  </si>
  <si>
    <t>5,27</t>
  </si>
  <si>
    <t>25,92</t>
  </si>
  <si>
    <t>38,98</t>
  </si>
  <si>
    <t>32,01</t>
  </si>
  <si>
    <t>32,78</t>
  </si>
  <si>
    <t>12,35</t>
  </si>
  <si>
    <t>62,45</t>
  </si>
  <si>
    <t>33,71</t>
  </si>
  <si>
    <t>34,98</t>
  </si>
  <si>
    <t>181,33</t>
  </si>
  <si>
    <t>139,19</t>
  </si>
  <si>
    <t>125,38</t>
  </si>
  <si>
    <t>91,79</t>
  </si>
  <si>
    <t>79,43</t>
  </si>
  <si>
    <t>78,25</t>
  </si>
  <si>
    <t>71,47</t>
  </si>
  <si>
    <t>71,84</t>
  </si>
  <si>
    <t>137,17</t>
  </si>
  <si>
    <t>103,27</t>
  </si>
  <si>
    <t>104,18</t>
  </si>
  <si>
    <t>69,34</t>
  </si>
  <si>
    <t>82,11</t>
  </si>
  <si>
    <t>173,50</t>
  </si>
  <si>
    <t>185,85</t>
  </si>
  <si>
    <t>208,32</t>
  </si>
  <si>
    <t>55,92</t>
  </si>
  <si>
    <t>81,59</t>
  </si>
  <si>
    <t>368,12</t>
  </si>
  <si>
    <t>180,78</t>
  </si>
  <si>
    <t>80,16</t>
  </si>
  <si>
    <t>6.090,55</t>
  </si>
  <si>
    <t>6.426,10</t>
  </si>
  <si>
    <t>4.828,06</t>
  </si>
  <si>
    <t>5.192,17</t>
  </si>
  <si>
    <t>2.601,67</t>
  </si>
  <si>
    <t>4.043,18</t>
  </si>
  <si>
    <t>2.356,40</t>
  </si>
  <si>
    <t>2.508,68</t>
  </si>
  <si>
    <t>1.932,53</t>
  </si>
  <si>
    <t>2.782,95</t>
  </si>
  <si>
    <t>2.171,60</t>
  </si>
  <si>
    <t>4.056,04</t>
  </si>
  <si>
    <t>2.369,26</t>
  </si>
  <si>
    <t>2.521,54</t>
  </si>
  <si>
    <t>1.945,39</t>
  </si>
  <si>
    <t>2.795,81</t>
  </si>
  <si>
    <t>2.270,79</t>
  </si>
  <si>
    <t>1.234,51</t>
  </si>
  <si>
    <t>1.320,21</t>
  </si>
  <si>
    <t>1.272,73</t>
  </si>
  <si>
    <t>384,42</t>
  </si>
  <si>
    <t>376,34</t>
  </si>
  <si>
    <t>3.306,68</t>
  </si>
  <si>
    <t>84,25</t>
  </si>
  <si>
    <t>181,37</t>
  </si>
  <si>
    <t>265,22</t>
  </si>
  <si>
    <t>64,46</t>
  </si>
  <si>
    <t>114,82</t>
  </si>
  <si>
    <t>266,87</t>
  </si>
  <si>
    <t>112,24</t>
  </si>
  <si>
    <t>780,59</t>
  </si>
  <si>
    <t>1.225,29</t>
  </si>
  <si>
    <t>20,90</t>
  </si>
  <si>
    <t>20,22</t>
  </si>
  <si>
    <t>18,62</t>
  </si>
  <si>
    <t>19,65</t>
  </si>
  <si>
    <t>26,28</t>
  </si>
  <si>
    <t>37,77</t>
  </si>
  <si>
    <t>25,24</t>
  </si>
  <si>
    <t>27,07</t>
  </si>
  <si>
    <t>31,07</t>
  </si>
  <si>
    <t>24,55</t>
  </si>
  <si>
    <t>24,82</t>
  </si>
  <si>
    <t>26,80</t>
  </si>
  <si>
    <t>23,90</t>
  </si>
  <si>
    <t>32,52</t>
  </si>
  <si>
    <t>26,61</t>
  </si>
  <si>
    <t>35,77</t>
  </si>
  <si>
    <t>24,03</t>
  </si>
  <si>
    <t>24,12</t>
  </si>
  <si>
    <t>27,03</t>
  </si>
  <si>
    <t>143,33</t>
  </si>
  <si>
    <t>41,92</t>
  </si>
  <si>
    <t>47,11</t>
  </si>
  <si>
    <t>118,89</t>
  </si>
  <si>
    <t>75,32</t>
  </si>
  <si>
    <t>41,41</t>
  </si>
  <si>
    <t>81,64</t>
  </si>
  <si>
    <t>4.815,94</t>
  </si>
  <si>
    <t>4.792,81</t>
  </si>
  <si>
    <t>5.939,00</t>
  </si>
  <si>
    <t>7.419,17</t>
  </si>
  <si>
    <t>5.329,59</t>
  </si>
  <si>
    <t>3.941,99</t>
  </si>
  <si>
    <t>3.510,30</t>
  </si>
  <si>
    <t>18.443,95</t>
  </si>
  <si>
    <t>3.312,87</t>
  </si>
  <si>
    <t>20.945,19</t>
  </si>
  <si>
    <t>28.504,49</t>
  </si>
  <si>
    <t>13.624,25</t>
  </si>
  <si>
    <t>19.206,63</t>
  </si>
  <si>
    <t>25.281,40</t>
  </si>
  <si>
    <t>8.311,31</t>
  </si>
  <si>
    <t>13.271,74</t>
  </si>
  <si>
    <t>7.322,18</t>
  </si>
  <si>
    <t>0,36</t>
  </si>
  <si>
    <t>14,73</t>
  </si>
  <si>
    <t>191,95</t>
  </si>
  <si>
    <t>218,48</t>
  </si>
  <si>
    <t>298,65</t>
  </si>
  <si>
    <t>119,25</t>
  </si>
  <si>
    <t>194,53</t>
  </si>
  <si>
    <t>41,84</t>
  </si>
  <si>
    <t>22,20</t>
  </si>
  <si>
    <t>151,20</t>
  </si>
  <si>
    <t>79,86</t>
  </si>
  <si>
    <t>97,11</t>
  </si>
  <si>
    <t>130,96</t>
  </si>
  <si>
    <t>152,24</t>
  </si>
  <si>
    <t>171,75</t>
  </si>
  <si>
    <t>3.060,80</t>
  </si>
  <si>
    <t>26.691,64</t>
  </si>
  <si>
    <t>14.190,86</t>
  </si>
  <si>
    <t>18.665,45</t>
  </si>
  <si>
    <t>21.013,95</t>
  </si>
  <si>
    <t>6.276,67</t>
  </si>
  <si>
    <t>5.907,16</t>
  </si>
  <si>
    <t>71,49</t>
  </si>
  <si>
    <t>72,36</t>
  </si>
  <si>
    <t>62,62</t>
  </si>
  <si>
    <t>41,15</t>
  </si>
  <si>
    <t>98,01</t>
  </si>
  <si>
    <t>124,10</t>
  </si>
  <si>
    <t>235,37</t>
  </si>
  <si>
    <t>444,12</t>
  </si>
  <si>
    <t>54,56</t>
  </si>
  <si>
    <t>13,88</t>
  </si>
  <si>
    <t>44,10</t>
  </si>
  <si>
    <t>76,84</t>
  </si>
  <si>
    <t>17,37</t>
  </si>
  <si>
    <t>48,85</t>
  </si>
  <si>
    <t>29,82</t>
  </si>
  <si>
    <t>40,56</t>
  </si>
  <si>
    <t>46,46</t>
  </si>
  <si>
    <t>36,31</t>
  </si>
  <si>
    <t>29,12</t>
  </si>
  <si>
    <t>54,54</t>
  </si>
  <si>
    <t>55,93</t>
  </si>
  <si>
    <t>162,66</t>
  </si>
  <si>
    <t>3.449,16</t>
  </si>
  <si>
    <t>3.782,50</t>
  </si>
  <si>
    <t>3.735,14</t>
  </si>
  <si>
    <t>3.735,94</t>
  </si>
  <si>
    <t>3.994,69</t>
  </si>
  <si>
    <t>3.703,14</t>
  </si>
  <si>
    <t>4.614,62</t>
  </si>
  <si>
    <t>4.765,51</t>
  </si>
  <si>
    <t>3.454,74</t>
  </si>
  <si>
    <t>3.619,09</t>
  </si>
  <si>
    <t>4.964,72</t>
  </si>
  <si>
    <t>3.983,89</t>
  </si>
  <si>
    <t>3.347,32</t>
  </si>
  <si>
    <t>3.488,78</t>
  </si>
  <si>
    <t>5.885,16</t>
  </si>
  <si>
    <t>4.924,76</t>
  </si>
  <si>
    <t>4.054,68</t>
  </si>
  <si>
    <t>3.594,22</t>
  </si>
  <si>
    <t>3.708,92</t>
  </si>
  <si>
    <t>5.160,80</t>
  </si>
  <si>
    <t>4.581,35</t>
  </si>
  <si>
    <t>3.829,72</t>
  </si>
  <si>
    <t>4.677,49</t>
  </si>
  <si>
    <t>4.754,50</t>
  </si>
  <si>
    <t>6.698,16</t>
  </si>
  <si>
    <t>4.501,84</t>
  </si>
  <si>
    <t>28.669,43</t>
  </si>
  <si>
    <t>18.720,06</t>
  </si>
  <si>
    <t>14.425,87</t>
  </si>
  <si>
    <t>4.720,98</t>
  </si>
  <si>
    <t>4.639,51</t>
  </si>
  <si>
    <t>5.225,60</t>
  </si>
  <si>
    <t>4.128,04</t>
  </si>
  <si>
    <t>3.679,54</t>
  </si>
  <si>
    <t>4.623,20</t>
  </si>
  <si>
    <t>4.594,28</t>
  </si>
  <si>
    <t>4.836,97</t>
  </si>
  <si>
    <t>6.338,25</t>
  </si>
  <si>
    <t>4.943,35</t>
  </si>
  <si>
    <t>3.895,55</t>
  </si>
  <si>
    <t>4.758,99</t>
  </si>
  <si>
    <t>5.157,62</t>
  </si>
  <si>
    <t>4.589,13</t>
  </si>
  <si>
    <t>6.156,57</t>
  </si>
  <si>
    <t>4.433,95</t>
  </si>
  <si>
    <t>5.533,73</t>
  </si>
  <si>
    <t>4.975,78</t>
  </si>
  <si>
    <t>4.354,24</t>
  </si>
  <si>
    <t>5.787,10</t>
  </si>
  <si>
    <t>4.431,21</t>
  </si>
  <si>
    <t>4.304,91</t>
  </si>
  <si>
    <t>4.678,86</t>
  </si>
  <si>
    <t>5.264,75</t>
  </si>
  <si>
    <t>5.700,44</t>
  </si>
  <si>
    <t>4.772,71</t>
  </si>
  <si>
    <t>4.509,13</t>
  </si>
  <si>
    <t>5.189,01</t>
  </si>
  <si>
    <t>4.983,33</t>
  </si>
  <si>
    <t>4.269,42</t>
  </si>
  <si>
    <t>5.340,53</t>
  </si>
  <si>
    <t>6.366,04</t>
  </si>
  <si>
    <t>5.670,48</t>
  </si>
  <si>
    <t>5.487,03</t>
  </si>
  <si>
    <t>4.410,38</t>
  </si>
  <si>
    <t>5.196,74</t>
  </si>
  <si>
    <t>4.827,77</t>
  </si>
  <si>
    <t>4.623,41</t>
  </si>
  <si>
    <t>4.639,49</t>
  </si>
  <si>
    <t>4.875,41</t>
  </si>
  <si>
    <t>4.771,87</t>
  </si>
  <si>
    <t>4.521,94</t>
  </si>
  <si>
    <t>3.969,20</t>
  </si>
  <si>
    <t>3.363,60</t>
  </si>
  <si>
    <t>5.000,89</t>
  </si>
  <si>
    <t>6.381,38</t>
  </si>
  <si>
    <t>6.258,49</t>
  </si>
  <si>
    <t>7.549,68</t>
  </si>
  <si>
    <t>4.538,90</t>
  </si>
  <si>
    <t>3.747,80</t>
  </si>
  <si>
    <t>3.345,60</t>
  </si>
  <si>
    <t>EXECUÇÃO DE RESERVATÓRIO ELEVADO DE ÁGUA (1000 LITROS) EM CANTEIRO DE OBRA, APOIADO EM ESTRUTURA DE MADEIRA. AF_02/2016_PA</t>
  </si>
  <si>
    <t>EXECUÇÃO DE RESERVATÓRIO ELEVADO DE ÁGUA (2000 LITROS) EM CANTEIRO DE OBRA, APOIADO EM ESTRUTURA DE MADEIRA. AF_02/2016_PA</t>
  </si>
  <si>
    <t>ESTRUTURA DE MADEIRA PROVISÓRIA PARA SUPORTE DE CAIXA D ÁGUA ELEVADA DE 1000 LITROS. AF_05/2018_PS</t>
  </si>
  <si>
    <t>ESTRUTURA DE MADEIRA PROVISÓRIA PARA SUPORTE DE CAIXA D ÁGUA ELEVADA DE 3000 LITROS. AF_05/2018_PS</t>
  </si>
  <si>
    <t>DESEMPENADEIRA DE CONCRETO, PESO DE 78 KG, 4 PÁS, MOTOR A GASOLINA, POTÊNCIA 5,5 HP - CHP DIURNO. AF_09/2016</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</si>
  <si>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</si>
  <si>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</si>
  <si>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</si>
  <si>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</si>
  <si>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DESEMPENADEIRA DE CONCRETO, PESO DE 78 KG, 4 PÁS, MOTOR A GASOLINA, POTÊNCIA 5,5 HP - CHI DIURNO. AF_09/2016</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</si>
  <si>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</si>
  <si>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</si>
  <si>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</si>
  <si>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</si>
  <si>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</si>
  <si>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</si>
  <si>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</si>
  <si>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</si>
  <si>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BATE ESTACA PARA INSTALAÇÃO DE DEFENSAS METÁLICAS (GUARD RAIL) FIXO, INCLUSIVE CAMINHÃO TOCO PBT 9.700 KG, POTÊNCIA DE 160 CV - MATERIAIS NA OPERAÇÃO. AF_02/2022</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</si>
  <si>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</si>
  <si>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</si>
  <si>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</si>
  <si>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</si>
  <si>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</si>
  <si>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</si>
  <si>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</si>
  <si>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</si>
  <si>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</si>
  <si>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</si>
  <si>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</si>
  <si>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</si>
  <si>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</si>
  <si>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</si>
  <si>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</si>
  <si>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</si>
  <si>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</si>
  <si>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</si>
  <si>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104096</t>
  </si>
  <si>
    <t>TERMOFUSORA PARA TUBOS E CONEXÕES EM PPR COM DIÂMETROS DE 75 A 110 MM, POTÊNCIA DE *1100* W, TENSÃO 220 V - MATERIAIS NA OPERAÇÃO. AF_05/2022</t>
  </si>
  <si>
    <t>TELHAMENTO COM TELHA ESTRUTURAL DE FIBROCIMENTO E= 8 MM, COM ATÉ 2 ÁGUAS, INCLUSO IÇAMENTO. AF_07/2019_PS</t>
  </si>
  <si>
    <t>104314</t>
  </si>
  <si>
    <t>TRAMA DE AÇO COMPOSTA POR TERÇAS PARA TELHADOS DE ATÉ 2 ÁGUAS PARA TELHA ONDULADA DE FIBROCIMENTO, METÁLICA, PLÁSTICA OU TERMOACÚSTICA, INCLUSO TRANSPORTE VERTICAL (EM KG). AF_07/2019</t>
  </si>
  <si>
    <t>102662</t>
  </si>
  <si>
    <t>DRENO SUBSUPERFICIAL (SEÇÃO 0,40 X 0,40 M), COM TUBO DE PVC CORRUGADO RÍGIDO PERFURADO, DN 100 MM, ENCHIMENTO COM AREIA. AF_07/2021</t>
  </si>
  <si>
    <t>102668</t>
  </si>
  <si>
    <t>DRENO SUBSUPERFICIAL (SEÇÃO 0,40 X 0,40 M), COM TUBO DE PVC CORRUGADO RÍGIDO PERFURADO, DN 100 MM, ENCHIMENTO COM BRITA, ENVOLVIDO COM MANTA GEOTÊXTIL. AF_07/2021</t>
  </si>
  <si>
    <t>102672</t>
  </si>
  <si>
    <t>DRENO PROFUNDO (SEÇÃO 0,50 X 1,50 M), COM TUBO DE PVC CORRUGADO RÍGIDO PERFURADO, DN 100 MM, ENCHIMENTO COM AREIA, COM SELO DE ARGILA. AF_07/2021</t>
  </si>
  <si>
    <t>102676</t>
  </si>
  <si>
    <t>DRENO PROFUNDO (SEÇÃO 0,50 X 1,50 M), COM TUBO DE PVC CORRUGADO RÍGIDO PERFURADO, DN 100 MM, ENCHIMENTO COM AREIA. AF_07/2021</t>
  </si>
  <si>
    <t>102681</t>
  </si>
  <si>
    <t>DRENO PROFUNDO (SEÇÃO 0,50 X 1,50 M), COM TUBO DE PVC CORRUGADO RÍGIDO PERFURADO, DN 100 MM, ENCHIMENTO COM BRITA, ENVOLVIDO COM MANTA GEOTÊXTIL, COM SELO DE ARGILA. AF_07/2021</t>
  </si>
  <si>
    <t>102685</t>
  </si>
  <si>
    <t>DRENO PROFUNDO (SEÇÃO 0,50 X 1,50 M), COM TUBO DE PVC CORRUGADO RÍGIDO PERFURADO, DN 100 MM, ENCHIMENTO COM BRITA, ENVOLVIDO COM MANTA GEOTÊXTIL. AF_07/2021</t>
  </si>
  <si>
    <t>102689</t>
  </si>
  <si>
    <t>DRENO ESPINHA DE PEIXE (SEÇÃO (0,40 X 0,40 M), COM TUBO DE PVC CORRUGADO RÍGIDO PERFURADO, DN 100 MM, ENCHIMENTO COM AREIA, INCLUSIVE CONEXÕES. AF_07/2021</t>
  </si>
  <si>
    <t>102693</t>
  </si>
  <si>
    <t>DRENO ESPINHA DE PEIXE (SEÇÃO (0,40 X 0,40 M), COM TUBO DE PVC CORRUGADO RÍGIDO PERFURADO, DN 100 MM, ENCHIMENTO COM BRITA, ENVOLVIDO COM MANTA GEOTÊXTIL, INCLUSIVE CONEXÕES. AF_07/2021</t>
  </si>
  <si>
    <t>102696</t>
  </si>
  <si>
    <t>DRENO ESPINHA DE PEIXE (SEÇÃO (0,50 X 0,80 M), COM TUBO DE PVC CORRUGADO RÍGIDO PERFURADO, DN 100 MM, ENCHIMENTO COM AREIA, INCLUSIVE CONEXÕES. AF_07/2021</t>
  </si>
  <si>
    <t>102703</t>
  </si>
  <si>
    <t>DRENO ESPINHA DE PEIXE (SEÇÃO (0,50 X 0,80 M), COM TUBO DE PVC CORRUGADO RÍGIDO PERFURADO, DN 100 MM, ENCHIMENTO COM BRITA, ENVOLVIDO COM MANTA GEOTÊXTIL, INCLUSIVE CONEXÕES. AF_07/2021</t>
  </si>
  <si>
    <t>102705</t>
  </si>
  <si>
    <t>TUBO DE PVC CORRUGADO RÍGIDO PERFURADO, DN 100 MM, PARA DRENO - FORNECIMENTO E ASSENTAMENTO. AF_07/2021</t>
  </si>
  <si>
    <t>CAIXA COM GRELHA DUPLA RETANGULAR, EM CONCRETO PRÉ-MOLDADO, DIMENSÕES INTERNAS: 0,5X2,2X1,0 M. AF_12/2020</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</si>
  <si>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</si>
  <si>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</si>
  <si>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</si>
  <si>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</si>
  <si>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</si>
  <si>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</si>
  <si>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BASE PARA POÇO DE VISITA CIRCULAR PARA  ESGOTO, EM ALVENARIA COM TIJOLOS CERÂMICOS MACIÇOS, DIÂMETRO INTERNO = 1,20 M, PROFUNDIDADE = 1,40 M, EXCLUINDO TAMPÃO. AF_12/2020_PA</t>
  </si>
  <si>
    <t>BASE PARA POÇO DE VISITA CIRCULAR PARA ESGOTO, EM ALVENARIA COM TIJOLOS CERÂMICOS MACIÇOS, DIÂMETRO INTERNO = 1,50 M, PROFUNDIDADE = 1,40 M, EXCLUINDO TAMPÃO. AF_12/2020_PA</t>
  </si>
  <si>
    <t>BASE PARA POÇO DE VISITA RETANGULAR PARA  ESGOTO, EM ALVENARIA COM BLOCOS DE CONCRETO, DIMENSÕES INTERNAS = 1X1 M, PROFUNDIDADE = 1,40 M, EXCLUINDO TAMPÃO. AF_12/2020_PA</t>
  </si>
  <si>
    <t>BASE PARA POÇO DE VISITA RETANGULAR PARA ESGOTO, EM ALVENARIA COM BLOCOS DE CONCRETO, DIMENSÕES INTERNAS = 1X1,5 M, PROFUNDIDADE = 1,40 M, EXCLUINDO TAMPÃO. AF_12/2020_PA</t>
  </si>
  <si>
    <t>BASE PARA POÇO DE VISITA RETANGULAR PARA ESGOTO, EM ALVENARIA COM BLOCOS DE CONCRETO, DIMENSÕES INTERNAS = 1X3 M, PROFUNDIDADE = 1,40 M, EXCLUINDO TAMPÃO. AF_12/2020_PA</t>
  </si>
  <si>
    <t>BASE PARA POÇO DE VISITA RETANGULAR PARA ESGOTO, EM ALVENARIA COM BLOCOS DE CONCRETO, DIMENSÕES INTERNAS = 1X4 M, PROFUNDIDADE = 1,40 M, EXCLUINDO TAMPÃO. AF_12/2020_PA</t>
  </si>
  <si>
    <t>BASE PARA POÇO DE VISITA RETANGULAR PARA ESGOTO, EM ALVENARIA COM BLOCOS DE CONCRETO, DIMENSÕES INTERNAS = 1,5X1,5 M, PROFUNDIDADE = 1,45 M, EXCLUINDO TAMPÃO . AF_12/2020_PA</t>
  </si>
  <si>
    <t>BASE PARA POÇO DE VISITA RETANGULAR PARA ESGOTO, EM ALVENARIA COM BLOCOS DE CONCRETO, DIMENSÕES INTERNAS = 1,5X2 M, PROFUNDIDADE = 1,40 M, EXCLUINDO TAMPÃO. AF_12/2020_PA</t>
  </si>
  <si>
    <t>BASE PARA POÇO DE VISITA RETANGULAR PARA ESGOTO, EM ALVENARIA COM BLOCOS DE CONCRETO, DIMENSÕES INTERNAS = 1,5X2,5 M, PROFUNDIDADE = 1,40 M, EXCLUINDO TAMPÃO. AF_12/2020_PA</t>
  </si>
  <si>
    <t>BASE PARA POÇO DE VISITA RETANGULAR PARA ESGOTO, EM ALVENARIA COM BLOCOS DE CONCRETO, DIMENSÕES INTERNAS = 1,5X3 M, PROFUNDIDADE = 1,40 M, EXCLUINDO TAMPÃO. AF_12/2020_PA</t>
  </si>
  <si>
    <t>BASE PARA POÇO DE VISITA RETANGULAR PARA ESGOTO, EM ALVENARIA COM BLOCOS DE CONCRETO, DIMENSÕES INTERNAS = 1,5X3,5 M, PROFUNDIDADE = 1,40 M, EXCLUINDO TAMPÃO. AF_12/2020_PA</t>
  </si>
  <si>
    <t>BASE PARA POÇO DE VISITA RETANGULAR PARA ESGOTO, EM ALVENARIA COM BLOCOS DE CONCRETO, DIMENSÕES INTERNAS = 1,5X4 M, PROFUNDIDADE = 1,40 M, EXCLUINDO TAMPÃO. AF_12/2020_PA</t>
  </si>
  <si>
    <t>BASE PARA POÇO DE VISITA RETANGULAR PARA ESGOTO, EM ALVENARIA COM BLOCOS DE CONCRETO, DIMENSÕES INTERNAS = 2X2 M, PROFUNDIDADE = 1,40 M, EXCLUINDO TAMPÃO. AF_12/2020_PA</t>
  </si>
  <si>
    <t>BASE PARA POÇO DE VISITA RETANGULAR PARA ESGOTO, EM ALVENARIA COM BLOCOS DE CONCRETO, DIMENSÕES INTERNAS = 2X2,5 M, PROFUNDIDADE = 1,40 M, EXCLUINDO TAMPÃO. AF_12/2020_PA</t>
  </si>
  <si>
    <t>BASE PARA POÇO DE VISITA RETANGULAR PARA ESGOTO, EM ALVENARIA COM BLOCOS DE CONCRETO, DIMENSÕES INTERNAS = 2X3 M, PROFUNDIDADE = 1,40 M, EXCLUINDO TAMPÃO. AF_12/2020_PA</t>
  </si>
  <si>
    <t>BASE PARA POÇO DE VISITA RETANGULAR PARA ESGOTO, EM ALVENARIA COM BLOCOS DE CONCRETO, DIMENSÕES INTERNAS = 2X3,5 M, PROFUNDIDADE = 1,40 M, EXCLUINDO TAMPÃO. AF_12/2020_PA</t>
  </si>
  <si>
    <t>BASE PARA POÇO DE VISITA RETANGULAR PARA ESGOTO, EM ALVENARIA COM BLOCOS DE CONCRETO, DIMENSÕES INTERNAS = 2X4 M, PROFUNDIDADE = 1,40 M, EXCLUINDO TAMPÃO. AF_12/2020_PA</t>
  </si>
  <si>
    <t>BASE PARA POÇO DE VISITA RETANGULAR PARA ESGOTO, EM ALVENARIA COM BLOCOS DE CONCRETO, DIMENSÕES INTERNAS = 2,5X2,5 M, PROFUNDIDADE = 1,40 M, EXCLUINDO TAMPÃO. AF_12/2020_PA</t>
  </si>
  <si>
    <t>BASE PARA POÇO DE VISITA RETANGULAR PARA ESGOTO, EM ALVENARIA COM BLOCOS DE CONCRETO, DIMENSÕES INTERNAS = 2,5X3 M, PROFUNDIDADE = 1,40 M, EXCLUINDO TAMPÃO. AF_12/2020_PA</t>
  </si>
  <si>
    <t>BASE PARA POÇO DE VISITA RETANGULAR PARA ESGOTO, EM ALVENARIA COM BLOCOS DE CONCRETO, DIMENSÕES INTERNAS = 2,5X3,5 M, PROFUNDIDADE = 1,40 M, EXCLUINDO TAMPÃO. AF_12/2020_PA</t>
  </si>
  <si>
    <t>BASE PARA POÇO DE VISITA RETANGULAR PARA ESGOTO, EM ALVENARIA COM BLOCOS DE CONCRETO, DIMENSÕES INTERNAS = 2,5X4 M, PROFUNDIDADE = 1,40 M, EXCLUINDO TAMPÃO. AF_12/2020_PA</t>
  </si>
  <si>
    <t>BASE PARA POÇO DE VISITA RETANGULAR PARA ESGOTO, EM ALVENARIA COM BLOCOS DE CONCRETO, DIMENSÕES INTERNAS = 3X3 M, PROFUNDIDADE = 1,40 M, EXCLUINDO TAMPÃO. AF_12/2020_PA</t>
  </si>
  <si>
    <t>BASE PARA POÇO DE VISITA RETANGULAR PARA ESGOTO, EM ALVENARIA COM BLOCOS DE CONCRETO, DIMENSÕES INTERNAS = 3X3,5 M, PROFUNDIDADE = 1,40 M, EXCLUINDO TAMPÃO. AF_12/2020_PA</t>
  </si>
  <si>
    <t>BASE PARA POÇO DE VISITA RETANGULAR PARA ESGOTO, EM ALVENARIA COM BLOCOS DE CONCRETO, DIMENSÕES INTERNAS = 3X4 M, PROFUNDIDADE = 1,40 M, EXCLUINDO TAMPÃO. AF_12/2020_PA</t>
  </si>
  <si>
    <t>BASE PARA POÇO DE VISITA RETANGULAR PARA ESGOTO, EM ALVENARIA COM BLOCOS DE CONCRETO, DIMENSÕES INTERNAS = 3,5X3,5 M, PROFUNDIDADE = 1,40 M, EXCLUINDO TAMPÃO. AF_12/2020_PA</t>
  </si>
  <si>
    <t>BASE PARA POÇO DE VISITA RETANGULAR PARA ESGOTO, EM ALVENARIA COM BLOCOS DE CONCRETO, DIMENSÕES INTERNAS = 3,5X4 M, PROFUNDIDADE = 1,40 M, EXCLUINDO TAMPÃO. AF_12/2020_PA</t>
  </si>
  <si>
    <t>BASE PARA POÇO DE VISITA RETANGULAR PARA ESGOTO, EM ALVENARIA COM BLOCOS DE CONCRETO, DIMENSÕES INTERNAS = 4X4 M, PROFUNDIDADE = 1,45 M, EXCLUINDO TAMPÃO. AF_12/2020_PA</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</si>
  <si>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</si>
  <si>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</si>
  <si>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</si>
  <si>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</si>
  <si>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BASE PARA POÇO DE VISITA CIRCULAR PARA ESGOTO, EM CONCRETO PRÉ-MOLDADO, DIÂMETRO INTERNO = 1,0 M, PROFUNDIDADE = 1,35 M, EXCLUINDO TAMPÃO. AF_12/2020_PA</t>
  </si>
  <si>
    <t>BASE PARA POÇO DE VISITA CIRCULAR PARA DRENAGEM, EM ALVENARIA COM TIJOLOS CERÂMICOS MACIÇOS, DIÂMETRO INTERNO = 1,2 M, PROFUNDIDADE = 1,40 M, EXCLUINDO TAMPÃO. AF_12/2020_PA</t>
  </si>
  <si>
    <t>BASE PARA POÇO DE VISITA RETANGULAR PARA DRENAGEM, EM ALVENARIA COM BLOCOS DE CONCRETO, DIMENSÕES INTERNAS = 1,5X2 M, PROFUNDIDADE = 1,40 M, EXCLUINDO TAMPÃO. AF_12/2020_PA</t>
  </si>
  <si>
    <t>BASE PARA POÇO DE VISITA CIRCULAR PARA DRENAGEM, EM ALVENARIA COM TIJOLOS CERÂMICOS MACIÇOS, DIÂMETRO INTERNO = 1,50 M, PROFUNDIDADE = 1,40 M, EXCLUINDO TAMPÃO. AF_12/2020_PA</t>
  </si>
  <si>
    <t>BASE PARA POÇO DE VISITA RETANGULAR PARA DRENAGEM, EM ALVENARIA COM BLOCOS DE CONCRETO, DIMENSÕES INTERNAS = 1X1 M, PROFUNDIDADE = 1,40 M, EXCLUINDO TAMPÃO. AF_12/2020_PA</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</si>
  <si>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</si>
  <si>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</si>
  <si>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BASE PARA POÇO DE VISITA RETANGULAR PARA DRENAGEM, EM ALVENARIA COM BLOCOS DE CONCRETO, DIMENSÕES INTERNAS = 1X2 M, PROFUNDIDADE = 1,40 M, EXCLUINDO TAMPÃO. AF_12/2020_PA</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</si>
  <si>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</si>
  <si>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</si>
  <si>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</si>
  <si>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</si>
  <si>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</si>
  <si>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</si>
  <si>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</si>
  <si>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</si>
  <si>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</si>
  <si>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</si>
  <si>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</si>
  <si>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</si>
  <si>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</si>
  <si>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</si>
  <si>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BASE PARA POÇO DE VISITA RETANGULAR PARA DRENAGEM, EM ALVENARIA COM BLOCOS DE CONCRETO, DIMENSÕES INTERNAS = 1,5X1,5 M, PROFUNDIDADE = 1,40 M, EXCLUINDO TAMPÃO. AF_12/2020_PA</t>
  </si>
  <si>
    <t>BASE PARA POÇO DE VISITA CIRCULAR PARA DRENAGEM, EM ALVENARIA COM TIJOLOS CERÂMICOS MACIÇOS, DIÂMETRO INTERNO = 1,0 M, PROFUNDIDADE = 1,40 M, EXCLUINDO TAMPÃO. AF_12/2020_PA</t>
  </si>
  <si>
    <t>BASE PARA POÇO DE VISITA RETANGULAR PARA DRENAGEM, EM ALVENARIA COM BLOCOS DE CONCRETO, DIMENSÕES INTERNAS = 1,5X4 M, PROFUNDIDADE = 1,40 M, EXCLUINDO TAMPÃO. AF_12/2020_PA</t>
  </si>
  <si>
    <t>BASE PARA POÇO DE VISITA RETANGULAR PARA DRENAGEM, EM ALVENARIA COM BLOCOS DE CONCRETO, DIMENSÕES INTERNAS = 2,5X3,5 M, PROFUNDIDADE = 1,40 M, EXCLUINDO TAMPÃO. AF_12/2020_PA</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</si>
  <si>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</si>
  <si>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</si>
  <si>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BASE PARA POÇO DE VISITA RETANGULAR PARA DRENAGEM, EM ALVENARIA COM BLOCOS DE CONCRETO, DIMENSÕES INTERNAS = 3X3 M, PROFUNDIDADE = 1,40 M, EXCLUINDO TAMPÃO. AF_12/2020_PA</t>
  </si>
  <si>
    <t>BASE PARA POÇO DE VISITA RETANGULAR PARA DRENAGEM, EM ALVENARIA COM BLOCOS DE CONCRETO, DIMENSÕES INTERNAS = 3X3,5 M, PROFUNDIDADE = 1,40 M, EXCLUINDO TAMPÃO. AF_12/2020_PA</t>
  </si>
  <si>
    <t>BASE PARA POÇO DE VISITA RETANGULAR PARA DRENAGEM, EM ALVENARIA COM BLOCOS DE CONCRETO, DIMENSÕES INTERNAS = 3X4 M, PROFUNDIDADE = 1,40 M, EXCLUINDO TAMPÃO. AF_12/2020_PA</t>
  </si>
  <si>
    <t>BASE PARA POÇO DE VISITA RETANGULAR PARA DRENAGEM, EM ALVENARIA COM BLOCOS DE CONCRETO, DIMENSÕES INTERNAS = 3,5X3,5 M, PROFUNDIDADE = 1,40 M, EXCLUINDO TAMPÃO. AF_12/2020_PA</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</si>
  <si>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</si>
  <si>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</si>
  <si>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BASE PARA POÇO DE VISITA RETANGULAR PARA DRENAGEM, EM ALVENARIA COM BLOCOS DE CONCRETO, DIMENSÕES INTERNAS = 4X4 M, PROFUNDIDADE = 1,40 M, EXCLUINDO TAMPÃO. AF_12/2020_PA</t>
  </si>
  <si>
    <t>BASE PARA POÇO DE VISITA RETANGULAR PARA DRENAGEM, EM ALVENARIA COM BLOCOS DE CONCRETO, DIMENSÕES INTERNAS = 2X3 M, PROFUNDIDADE = 1,40 M, EXCLUINDO TAMPÃO. AF_12/2020_PA</t>
  </si>
  <si>
    <t>BASE PARA POÇO DE VISITA RETANGULAR PARA DRENAGEM, EM ALVENARIA COM BLOCOS DE CONCRETO, DIMENSÕES INTERNAS = 2X3,5 M, PROFUNDIDADE = 1,40 M, EXCLUINDO TAMPÃO. AF_12/2020_PA</t>
  </si>
  <si>
    <t>BASE PARA POÇO DE VISITA RETANGULAR PARA DRENAGEM, EM ALVENARIA COM BLOCOS DE CONCRETO, DIMENSÕES INTERNAS = 2X4 M, PROFUNDIDADE = 1,40 M, EXCLUINDO TAMPÃO. AF_12/2020_PA</t>
  </si>
  <si>
    <t>BASE PARA POÇO DE VISITA RETANGULAR PARA DRENAGEM, EM ALVENARIA COM BLOCOS DE CONCRETO, DIMENSÕES INTERNAS = 2,5X2,5 M, PROFUNDIDADE = 1,40 M, EXCLUINDO TAMPÃO. AF_12/2020_PA</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</si>
  <si>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</si>
  <si>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</si>
  <si>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</si>
  <si>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</si>
  <si>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</si>
  <si>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</si>
  <si>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</si>
  <si>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</si>
  <si>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GUIA (MEIO-FIO) E SARJETA CONJUGADOS DE CONCRETO, MOLDADA  IN LOCO  EM TRECHO RETO COM EXTRUSORA, 65 CM BASE (15 CM BASE DA GUIA + 50 CM BASE DA SARJETA) X 30 CM ALTURA. AF_06/2016</t>
  </si>
  <si>
    <t>ASSENTAMENTO DE GUIA (MEIO-FIO) EM TRECHO RETO, CONFECCIONADA EM CONCRETO PRÉ-FABRICADO, DIMENSÕES 100X15X13X20 CM (COMPRIMENTO X BASE INFERIOR X BASE SUPERIOR X ALTURA), PARA URBANIZAÇÃO INTERNA DE EMPREENDIMENTOS. AF_06/2016</t>
  </si>
  <si>
    <t>ASSENTAMENTO DE GUIA (MEIO-FIO) EM TRECHO CURVO, CONFECCIONADA EM CONCRETO PRÉ-FABRICADO, DIMENSÕES 100X15X13X20 CM (COMPRIMENTO X BASE INFERIOR X BASE SUPERIOR X ALTURA), PARA URBANIZAÇÃO INTERNA DE EMPREENDIMENTOS. AF_06/2016</t>
  </si>
  <si>
    <t>BATENTE PARA PORTA DE MADEIRA, FIXAÇÃO COM ARGAMASSA, PADRÃO MÉDIO - FORNECIMENTO E INSTALAÇÃO. AF_12/2019</t>
  </si>
  <si>
    <t>BATENTE PARA PORTA DE MADEIRA, FIXAÇÃO COM ARGAMASSA, PADRÃO POPULAR. FORNECIMENTO E INSTALAÇÃO. AF_12/2019</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</si>
  <si>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</si>
  <si>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</si>
  <si>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</si>
  <si>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</si>
  <si>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</si>
  <si>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</si>
  <si>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</si>
  <si>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</si>
  <si>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</si>
  <si>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</si>
  <si>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</si>
  <si>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</si>
  <si>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</si>
  <si>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</si>
  <si>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</si>
  <si>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</si>
  <si>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</si>
  <si>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</si>
  <si>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</si>
  <si>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</si>
  <si>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</si>
  <si>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</si>
  <si>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</si>
  <si>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</si>
  <si>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</si>
  <si>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</si>
  <si>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</si>
  <si>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</si>
  <si>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</si>
  <si>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</si>
  <si>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</si>
  <si>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</si>
  <si>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</si>
  <si>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</si>
  <si>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</si>
  <si>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</si>
  <si>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</si>
  <si>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</si>
  <si>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</si>
  <si>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</si>
  <si>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</si>
  <si>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</si>
  <si>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</si>
  <si>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</si>
  <si>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</si>
  <si>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</si>
  <si>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</si>
  <si>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</si>
  <si>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</si>
  <si>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</si>
  <si>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</si>
  <si>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</si>
  <si>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</si>
  <si>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</si>
  <si>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</si>
  <si>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</si>
  <si>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</si>
  <si>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</si>
  <si>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</si>
  <si>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</si>
  <si>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</si>
  <si>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</si>
  <si>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</si>
  <si>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</si>
  <si>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</si>
  <si>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</si>
  <si>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</si>
  <si>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</si>
  <si>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</si>
  <si>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</si>
  <si>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</si>
  <si>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</si>
  <si>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</si>
  <si>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</si>
  <si>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</si>
  <si>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</si>
  <si>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</si>
  <si>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</si>
  <si>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</si>
  <si>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</si>
  <si>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</si>
  <si>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</si>
  <si>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</si>
  <si>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</si>
  <si>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</si>
  <si>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</si>
  <si>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</si>
  <si>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</si>
  <si>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104107</t>
  </si>
  <si>
    <t>ARMAÇÃO DE PILAR OU VIGA DE ESTRUTURA DE CONCRETO ARMADO EMBUTIDA EM ALVENARIA DE VEDAÇÃO UTILIZANDO AÇO CA-50 DE 12,5 MM - MONTAGEM. AF_06/2022</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</si>
  <si>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</si>
  <si>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</si>
  <si>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</si>
  <si>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</si>
  <si>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104110</t>
  </si>
  <si>
    <t>ARMAÇÃO DE PILAR OU VIGA DE ESTRUTURA DE CONCRETO ARMADO EMBUTIDA EM ALVENARIA DE VEDAÇÃO UTILIZANDO AÇO CA-50 DE 6,3 MM - MONTAGEM. AF_06/2022</t>
  </si>
  <si>
    <t>104111</t>
  </si>
  <si>
    <t>ARMAÇÃO DE PILAR OU VIGA DE ESTRUTURA DE CONCRETO ARMADO EMBUTIDA EM ALVENARIA DE VEDAÇÃO UTILIZANDO AÇO CA-60 DE 5,0 MM - MONTAGEM. AF_06/2022</t>
  </si>
  <si>
    <t>PEÇA CIRCULAR PRÉ-MOLDADA, VOLUME DE CONCRETO DE 10 A 30 LITROS, TAXA DE FIBRA DE POLIPROPILENO APROXIMADA DE 6 KG/M³. AF_01/2018_PS</t>
  </si>
  <si>
    <t>VIGA METÁLICA EM PERFIL LAMINADO OU SOLDADO EM AÇO ESTRUTURAL, COM CONEXÕES PARAFUSADAS, INCLUSOS MÃO DE OBRA, TRANSPORTE E IÇAMENTO UTILIZANDO GUINDASTE - FORNECIMENTO E INSTALAÇÃO. AF_01/2020_PSA</t>
  </si>
  <si>
    <t>VIGA METÁLICA EM PERFIL LAMINADO OU SOLDADO EM AÇO ESTRUTURAL, COM CONEXÕES SOLDADAS, INCLUSOS MÃO DE OBRA, TRANSPORTE E IÇAMENTO UTILIZANDO GUINDASTE - FORNECIMENTO E INSTALAÇÃO. AF_01/2020_PSA</t>
  </si>
  <si>
    <t>PILAR METÁLICO PERFIL LAMINADO/SOLDADO EM AÇO ESTRUTURAL, COM CONEXÕES PARAFUSADAS, INCLUSOS MÃO DE OBRA, TRANSPORTE E IÇAMENTO UTILIZANDO GUINDASTE - FORNECIMENTO E INSTALAÇÃO. AF_01/2020_PSA</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</si>
  <si>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</si>
  <si>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</si>
  <si>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SOLDADAS, INCLUSOS MÃO DE OBRA, TRANSPORTE E IÇAMENTO UTILIZANDO TALHA MANUAL, PARA EDIFÍCIOS DE ATÉ 2 PAVIMENTOS - FORNECIMENTO E INSTALAÇÃO. AF_01/2020_PSA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</si>
  <si>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</si>
  <si>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SOLDADAS, INCLUSOS MÃO DE OBRA, TRANSPORTE E IÇAMENTO UTILIZANDO GUINDASTE, PARA EDIFÍCIOS DE 3 A 5 PAVIMENTOS - FORNECIMENTO E INSTALAÇÃO. AF_01/2020_PSA</t>
  </si>
  <si>
    <t>CONTRAVENTAMENTO COM CANTONEIRAS DE AÇO, ABAS IGUAIS, COM CONEXÕES PARAFUSADAS, INCLUSOS MÃO DE OBRA, TRANSPORTE E IÇAMENTO UTILIZANDO GRUA, PARA EDIFÍCIOS DE 6 A 10 PAVIMENTOS - FORNECIMENTO E INSTALAÇÃO. AF_01/2020_PSA</t>
  </si>
  <si>
    <t>CONTRAVENTAMENTO COM CANTONEIRAS DE AÇO, ABAS IGUAIS, COM CONEXÕES SOLDADAS, INCLUSOS MÃO DE OBRA, TRANSPORTE E IÇAMENTO UTILIZANDO GRUA, PARA EDIFÍCIOS DE 6 A 10 PAVIMENTOS - FORNECIMENTO E INSTALAÇÃO. AF_01/2020_PSA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</si>
  <si>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</si>
  <si>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</si>
  <si>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</si>
  <si>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</si>
  <si>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</si>
  <si>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</si>
  <si>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103795</t>
  </si>
  <si>
    <t>FABRICAÇÃO, MONTAGEM E DESMONTAGEM DE FÔRMA PARA ESCADA HIDRÁULICA, EM CHAPA DE MADEIRA COMPENSADA RESINADA, E = 17 MM, 3 UTILIZAÇÕES. AF_08/2022</t>
  </si>
  <si>
    <t>103796</t>
  </si>
  <si>
    <t>FABRICAÇÃO, MONTAGEM E DESMONTAGEM DE FÔRMA PARA BACIA DE DISSIPAÇÃO, EM MADEIRA SERRADA, E = 25 MM, 2 UTILIZAÇÕES. AF_08/2022</t>
  </si>
  <si>
    <t>103797</t>
  </si>
  <si>
    <t>ARMAÇÃO DE DESCIDA DÁGUA UTILIZANDO AÇO CA-60 DE 5 MM - MONTAGEM. AF_08/2022</t>
  </si>
  <si>
    <t>103798</t>
  </si>
  <si>
    <t>CONCRETAGEM DE DISSIPADOR DE ENERGIA, CONCRETO USINADO, FCK = 20 MPA, COM USO DE BOMBA - LANÇAMENTO, ADENSAMENTO E ACABAMENTO. AF_08/2022</t>
  </si>
  <si>
    <t>103799</t>
  </si>
  <si>
    <t>PEDRA DE MÃO FIXADA COM CONCRETO PARA BACIA DE DISSIPAÇÃO, 40% DE CONCRETO EM VOLUME, FCK = 20 MPA, COM USO DE JERICA E PREPARO EM BETONEIRA DE 600 L - AREIA, BRITA E PEDRA DE MÃO COMERCIAIS - LANÇAMENTO, ADENSAMENTO E ACABAMENTO. AF_08/2022</t>
  </si>
  <si>
    <t>103800</t>
  </si>
  <si>
    <t>PEDRA ARGAMASSADA COM CIMENTO E AREIA 1:3, 40% DE ARGAMASSA EM VOLUME - AREIA E PEDRA DE MÃO COMERCIAIS - FORNECIMENTO E ASSENTAMENTO. AF_08/2022</t>
  </si>
  <si>
    <t>103801</t>
  </si>
  <si>
    <t>CONCRETAGEM DE DISSIPADOR DE ENERGIA, FCK = 20 MPA, COM USO DE JERICAS E PREPARO EM BETONEIRA DE 600 L - AREIA E BRITA COMERCIAIS - LANÇAMENTO, ADENSAMENTO E ACABAMENTO. AF_08/2022</t>
  </si>
  <si>
    <t>103925</t>
  </si>
  <si>
    <t>ESCADA HIDRÁULICA, LARGURA ATÉ 1M, TIPO DESCIDA DÁGUA DE CORTE OU ATERRO EM DEGRAUS (DCD 02, 04 E DAD 02), EM CONCRETO USINADO, FCK = 20 MPA, LANÇADO COM BOMBA, INCLUINDO ARMAÇÃO, MATERIAIS E FÔRMAS (3 UTILIZAÇÕES). AF_08/2022</t>
  </si>
  <si>
    <t>103926</t>
  </si>
  <si>
    <t>ESCADA HIDRÁULICA, LARGURA DE 1 A 4,1 M, TIPO DESCIDA DÁGUA DE ATERRO EM DEGRAUS (DAD 04, 06, 08, 10, 12, 14, 16, 18), EM CONCRETO USINADO, FCK = 20 MPA, LANÇADO COM BOMBA, INCLUINDO ARMAÇÃO, MATERIAIS E FÔRMAS (3 UTILIZAÇÕES). AF_08/2022</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</si>
  <si>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</si>
  <si>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</si>
  <si>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</si>
  <si>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</si>
  <si>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103930</t>
  </si>
  <si>
    <t>BACIA DE DISSIPAÇÃO, LARGURA ATÉ 1 M, TIPO BACIA EM PEDRA DE MÃO FIXADA COM CONCRETO (DEB 01, 02), COM PREPARO MANUAL, FCK = 20 MPA, LANÇADO MANUALMENTE, INCLUINDO MATERIAIS E FÔRMAS (2 UTILIZAÇÕES). AF_08/2022</t>
  </si>
  <si>
    <t>103931</t>
  </si>
  <si>
    <t>BACIA DE DISSIPAÇÃO, LARGURA DE 1 A 4 M, TIPO BACIA EM PEDRA DE MÃO FIXADA COM CONCRETO (DEB 03, 04, 05, 06), COM PREPARO MANUAL, FCK = 20 MPA, LANÇADO MANUALMENTE, INCLUINDO MATERIAIS E FÔRMAS (2 UTILIZAÇÕES). AF_08/2022</t>
  </si>
  <si>
    <t>103932</t>
  </si>
  <si>
    <t>BACIA DE DISSIPAÇÃO, LARGURA DE 4 A 9,2 M, TIPO BACIA EM PEDRA DE MÃO FIXADA COM CONCRETO (DEB 07, 08, 09, 10, 11, 12, 13), COM PREPARO MANUAL, FCK = 20 MPA, LANÇADO MANUALMENTE, INCLUINDO MATERIAIS E FÔRMAS (2 UTILIZAÇÕES). AF_08/2022</t>
  </si>
  <si>
    <t>103933</t>
  </si>
  <si>
    <t>DESCIDA D'ÁGUA RÁPIDA (DAR 03), EM CONCRETO USINADO, FCK = 20 MPA, LANÇADO COM BOMBA, INCLUINDO ARMAÇÃO, MATERIAIS E FÔRMAS (2 UTILIZAÇÕES). AF_08/2022</t>
  </si>
  <si>
    <t>104466</t>
  </si>
  <si>
    <t>COMPOSIÇÃO PARAMÉTRICA PARA FORNECIMENTO E MONTAGEM DE ESTRUTURA METÁLICA PARA ESTRUTURA PRINCIPAL DE EDIFICAÇÕES (PILARES, VIGAS E CONTRAVENTAMENTO). AF_11/2022</t>
  </si>
  <si>
    <t>104467</t>
  </si>
  <si>
    <t>COMPOSIÇÃO PARAMÉTRICA PARA FORNECIMENTO E MONTAGEM DE ESTRUTURA METÁLICA PARA COBERTURA DE EDIFICAÇÕES COM ESTRUTURA DE APOIO. AF_11/2022</t>
  </si>
  <si>
    <t>104468</t>
  </si>
  <si>
    <t>COMPOSIÇÃO PARAMÉTRICA PARA FORNECIMENTO E MONTAGEM DE ESTRUTURA METÁLICA PARA GALPÕES SEM PONTE ROLANTE. AF_11/2022</t>
  </si>
  <si>
    <t>104469</t>
  </si>
  <si>
    <t>COMPOSIÇÃO PARAMÉTRICA PARA FORNECIMENTO E MONTAGEM DE ESTRUTURA METÁLICA PARA GALPÕES COM PONTE ROLANTE. AF_11/2022</t>
  </si>
  <si>
    <t>104470</t>
  </si>
  <si>
    <t>COMPOSIÇÃO PARAMÉTRICA PARA FORNECIMENTO E MONTAGEM DE ESTRUTURA METÁLICA PARA COBERTURA DE GALPÕES COM ESTRUTURA DE APOIO EM VIGAS. AF_11/2022</t>
  </si>
  <si>
    <t>104471</t>
  </si>
  <si>
    <t>COMPOSIÇÃO PARAMÉTRICA PARA FORNECIMENTO E MONTAGEM DE ESTRUTURA METÁLICA PARA COBERTURA DE GALPÕES COM ESTRUTURA DE APOIO EM TRELIÇA TIPO FINK. AF_11/2022</t>
  </si>
  <si>
    <t>104472</t>
  </si>
  <si>
    <t>COMPOSIÇÃO PARAMÉTRICA PARA FORNECIMENTO E MONTAGEM DE ESTRUTURA METÁLICA PARA COBERTURA DE GALPÕES COM ESTRUTURA DE APOIO EM TRELIÇA TIPO ARCO. AF_11/2022</t>
  </si>
  <si>
    <t>104483</t>
  </si>
  <si>
    <t>COMPOSIÇÃO PARAMÉTRICA PARA EXECUÇÃO DE ESTRUTURAS DE CONCRETO ARMADO CONVENCIONAL, PARA EDIFICAÇÃO HABITACIONAL MULTIFAMILIAR (PRÉDIO), ATÉ 4 PAVIMENTOS, FCK = 25 MPA. AF_11/2022</t>
  </si>
  <si>
    <t>104484</t>
  </si>
  <si>
    <t>COMPOSIÇÃO PARAMÉTRICA PARA EXECUÇÃO DE ESTRUTURAS DE CONCRETO ARMADO, PARA EDIFICAÇÃO HABITACIONAL UNIFAMILIAR COM DOIS PAVIMENTOS (CASA ISOLADA), FCK = 25 MPA. AF_11/2022</t>
  </si>
  <si>
    <t>104485</t>
  </si>
  <si>
    <t>COMPOSIÇÃO PARAMÉTRICA EXECUÇÃO DE ESTRUTURAS DE CONCRETO ARMADO, PARA EDIFICAÇÃO HABITACIONAL UNIFAMILIAR COM DOIS PAVIMENTOS (CASA EM EMPREENDIMENTOS), FCK = 25 MPA. AF_11/2022</t>
  </si>
  <si>
    <t>104486</t>
  </si>
  <si>
    <t>COMPOSIÇÃO PARAMÉTRICA PARA EXECUÇÃO DE ESTRUTURAS DE CONCRETO ARMADO, PARA EDIFICAÇÃO HABITACIONAL UNIFAMILIAR TÉRREA (CASA ISOLADA), FCK = 25 MPA. AF_11/2022</t>
  </si>
  <si>
    <t>104487</t>
  </si>
  <si>
    <t>COMPOSIÇÃO PARAMÉTRICA PARA EXECUÇÃO DE ESTRUTURAS DE CONCRETO ARMADO, PARA EDIFICAÇÃO HABITACIONAL UNIFAMILIAR TÉRREA (CASA EM EMPREENDIMENTOS), FCK = 25 MPA. AF_11/2022</t>
  </si>
  <si>
    <t>104488</t>
  </si>
  <si>
    <t>COMPOSIÇÃO PARAMÉTRICA PARA EXECUÇÃO DE ESTRUTURAS DE CONCRETO ARMADO, PARA EDIFICAÇÃO INSTITUCIONAL TÉRREA, FCK = 25 MPA. AF_11/2022</t>
  </si>
  <si>
    <t>104489</t>
  </si>
  <si>
    <t>COMPOSIÇÃO PARAMÉTRICA PARA EXECUÇÃO DE ESCADA EM CONCRETO ARMADO, MOLDADA IN LOCO, FCK = 25 MPA. AF_11/2022</t>
  </si>
  <si>
    <t>104490</t>
  </si>
  <si>
    <t>COMPOSIÇÃO PARAMÉTRICA PARA EXECUÇÃO DE ESTRUTURAS DE CONCRETO ARMADO CONVENCIONAL, PARA EDIFICAÇÃO HABITACIONAL MULTIFAMILIAR (PRÉDIO), DE 5 A 8 PAVIMENTOS, FCK = 25 MPA. AF_11/2022</t>
  </si>
  <si>
    <t>ELETRODUTO RÍGIDO SOLDÁVEL, PVC, DN 20 MM (½''), APARENTE - FORNECIMENTO E INSTALAÇÃO. AF_10/2022</t>
  </si>
  <si>
    <t>ELETRODUTO RÍGIDO SOLDÁVEL, PVC, DN 25 MM (3/4''), APARENTE - FORNECIMENTO E INSTALAÇÃO. AF_10/2022</t>
  </si>
  <si>
    <t>ELETRODUTO RÍGIDO SOLDÁVEL, PVC, DN 32 MM (1''), APARENTE - FORNECIMENTO E INSTALAÇÃO. AF_10/2022</t>
  </si>
  <si>
    <t>104395</t>
  </si>
  <si>
    <t>CONDULETE DE PVC, TIPO E, PARA ELETRODUTO DE PVC SOLDÁVEL DN 20 MM (1/2''), APARENTE - FORNECIMENTO E INSTALAÇÃO. AF_10/2022</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</si>
  <si>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</si>
  <si>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</si>
  <si>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</si>
  <si>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</si>
  <si>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</si>
  <si>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</si>
  <si>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</si>
  <si>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</si>
  <si>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</si>
  <si>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</si>
  <si>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</si>
  <si>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</si>
  <si>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</si>
  <si>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</si>
  <si>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</si>
  <si>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</si>
  <si>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</si>
  <si>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</si>
  <si>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</si>
  <si>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</si>
  <si>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</si>
  <si>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</si>
  <si>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</si>
  <si>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</si>
  <si>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</si>
  <si>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</si>
  <si>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</si>
  <si>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</si>
  <si>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</si>
  <si>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</si>
  <si>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</si>
  <si>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104396</t>
  </si>
  <si>
    <t>CONDULETE DE PVC, TIPO E, PARA ELETRODUTO DE PVC SOLDÁVEL DN 25 MM (3/4''), APARENTE - FORNECIMENTO E INSTALAÇÃO. AF_10/2022</t>
  </si>
  <si>
    <t>104397</t>
  </si>
  <si>
    <t>CONDULETE DE PVC, TIPO E, PARA ELETRODUTO DE PVC SOLDÁVEL DN 32 MM (1''), APARENTE - FORNECIMENTO E INSTALAÇÃO. AF_10/2022</t>
  </si>
  <si>
    <t>104398</t>
  </si>
  <si>
    <t>CONDULETE DE PVC, TIPO LR, PARA ELETRODUTO DE PVC SOLDÁVEL DN 20 MM (1/2''), APARENTE - FORNECIMENTO E INSTALAÇÃO. AF_10/2022</t>
  </si>
  <si>
    <t>104399</t>
  </si>
  <si>
    <t>CONDULETE DE PVC, TIPO LR, PARA ELETRODUTO DE PVC SOLDÁVEL DN 25 MM (3/4''), APARENTE - FORNECIMENTO E INSTALAÇÃO. AF_10/2022</t>
  </si>
  <si>
    <t>104400</t>
  </si>
  <si>
    <t>CONDULETE DE PVC, TIPO LR, PARA ELETRODUTO DE PVC SOLDÁVEL DN 32 MM (1''), APARENTE - FORNECIMENTO E INSTALAÇÃO. AF_10/2022</t>
  </si>
  <si>
    <t>104401</t>
  </si>
  <si>
    <t>CONDULETE DE PVC, TIPO C, PARA ELETRODUTO DE PVC SOLDÁVEL DN 20 MM (1/2''), APARENTE - FORNECIMENTO E INSTALAÇÃO. AF_10/2022</t>
  </si>
  <si>
    <t>104402</t>
  </si>
  <si>
    <t>CONDULETE DE PVC, TIPO C, PARA ELETRODUTO DE PVC SOLDÁVEL DN 25 MM (3/4''), APARENTE - FORNECIMENTO E INSTALAÇÃO. AF_10/2022</t>
  </si>
  <si>
    <t>104403</t>
  </si>
  <si>
    <t>CONDULETE DE PVC, TIPO C, PARA ELETRODUTO DE PVC SOLDÁVEL DN 32 MM (1''), APARENTE - FORNECIMENTO E INSTALAÇÃO. AF_10/2022</t>
  </si>
  <si>
    <t>104404</t>
  </si>
  <si>
    <t>CONDULETE DE PVC, TIPO T, PARA ELETRODUTO DE PVC SOLDÁVEL DN 25 MM (3/4''), APARENTE - FORNECIMENTO E INSTALAÇÃO. AF_10/2022</t>
  </si>
  <si>
    <t>104405</t>
  </si>
  <si>
    <t>CONDULETE DE PVC, TIPO T, PARA ELETRODUTO DE PVC SOLDÁVEL DN 32 MM (1''), APARENTE - FORNECIMENTO E INSTALAÇÃO. AF_10/2022</t>
  </si>
  <si>
    <t>LÂMPADA TUBULAR FLUORESCENTE T8 DE 16/18 W, BASE G13 - FORNECIMENTO E INSTALAÇÃO. AF_02/2020_PS</t>
  </si>
  <si>
    <t>LÂMPADA TUBULAR FLUORESCENTE T8 DE 32/36 W, BASE G13 - FORNECIMENTO E INSTALAÇÃO. AF_02/2020_PS</t>
  </si>
  <si>
    <t>LÂMPADA TUBULAR FLUORESCENTE T10 DE 20/40 W, BASE G13 - FORNECIMENTO E INSTALAÇÃO. AF_02/2020_PS</t>
  </si>
  <si>
    <t>LÂMPADA TUBULAR FLUORESCENTE T5 DE 14 W, BASE G13 - FORNECIMENTO E INSTALAÇÃO. AF_02/2020_PS</t>
  </si>
  <si>
    <t>LÂMPADA TUBULAR LED DE 9/10 W, BASE G13 - FORNECIMENTO E INSTALAÇÃO. AF_02/2020_PS</t>
  </si>
  <si>
    <t>LÂMPADA TUBULAR LED DE 18/20 W, BASE G13 - FORNECIMENTO E INSTALAÇÃO. AF_02/2020_PS</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</si>
  <si>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</si>
  <si>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</si>
  <si>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</si>
  <si>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</si>
  <si>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</si>
  <si>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</si>
  <si>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</si>
  <si>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</si>
  <si>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</si>
  <si>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</si>
  <si>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</si>
  <si>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</si>
  <si>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</si>
  <si>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</si>
  <si>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</si>
  <si>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</si>
  <si>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</si>
  <si>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</si>
  <si>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</si>
  <si>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</si>
  <si>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AÉREA, TRIFÁSICA, COM CAIXA DE EMBUTIR, CABO DE 10 MM2 E DISJUNTOR DIN 50A (NÃO INCLUSO O POSTE DE CONCRETO). AF_07/2020_PS</t>
  </si>
  <si>
    <t>ENTRADA DE ENERGIA ELÉTRICA, AÉREA, TRIFÁSICA, COM CAIXA DE EMBUTIR, CABO DE 16 MM2 E DISJUNTOR DIN 50A (NÃO INCLUSO O POSTE DE CONCRETO). AF_07/2020_PS</t>
  </si>
  <si>
    <t>ENTRADA DE ENERGIA ELÉTRICA, AÉREA, TRIFÁSICA, COM CAIXA DE EMBUTIR, CABO DE 25 MM2 E DISJUNTOR DIN 50A (NÃO INCLUSO O POSTE DE CONCRETO). AF_07/2020_PS</t>
  </si>
  <si>
    <t>ENTRADA DE ENERGIA ELÉTRICA, AÉREA, TRIFÁSICA, COM CAIXA DE EMBUTIR,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</si>
  <si>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</si>
  <si>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</si>
  <si>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</si>
  <si>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</si>
  <si>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</si>
  <si>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</si>
  <si>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</si>
  <si>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</si>
  <si>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</si>
  <si>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</si>
  <si>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</si>
  <si>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</si>
  <si>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</si>
  <si>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</si>
  <si>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</si>
  <si>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</si>
  <si>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</si>
  <si>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</si>
  <si>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</si>
  <si>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</si>
  <si>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ENTRADA DE ENERGIA ELÉTRICA, SUBTERRÂNEA, TRIFÁSICA, COM CAIXA DE EMBUTIR, CABO DE 10 MM2 E DISJUNTOR DIN 50A (NÃO INCLUSA MURETA DE ALVENARIA). AF_07/2020_PS</t>
  </si>
  <si>
    <t>ENTRADA DE ENERGIA ELÉTRICA, SUBTERRÂNEA, TRIFÁSICA, COM CAIXA DE EMBUTIR, CABO DE 16 MM2 E DISJUNTOR DIN 50A (NÃO INCLUSA MURETA DE ALVENARIA). AF_07/2020_PS</t>
  </si>
  <si>
    <t>ENTRADA DE ENERGIA ELÉTRICA, SUBTERRÂNEA, TRIFÁSICA, COM CAIXA DE EMBUTIR, CABO DE 25 MM2 E DISJUNTOR DIN 50A (NÃO INCLUSA MURETA DE ALVENARIA). AF_07/2020_PS</t>
  </si>
  <si>
    <t>ENTRADA DE ENERGIA ELÉTRICA, SUBTERRÂNEA, TRIFÁSICA, COM CAIXA DE EMBUTIR, CABO DE 35 MM2 E DISJUNTOR DIN 50A (NÃO INCLUSA MURETA DE ALVENARIA). AF_07/2020_PS</t>
  </si>
  <si>
    <t>104473</t>
  </si>
  <si>
    <t>COMPOSIÇÃO PARAMÉTRICA DE PONTO ELÉTRICO DE ILUMINAÇÃO, COM INTERRUPTOR SIMPLES, EM EDIFÍCIO RESIDENCIAL COM ELETRODUTO EMBUTIDO EM RASGOS NAS PAREDES, INCLUSO TOMADA, ELETRODUTO, CABO, RASGO E CHUMBAMENTO (SEM LUMINÁRIA E LÂMPADA). AF_11/2022</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</si>
  <si>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</si>
  <si>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</si>
  <si>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104475</t>
  </si>
  <si>
    <t>COMPOSIÇÃO PARAMÉTRICA DE PONTO ELÉTRICO DE TOMADA DE USO GERAL 2P+T (10A/250V) EM EDIFÍCIO RESIDENCIAL COM ELETRODUTO EMBUTIDO EM RASGOS NAS PAREDES, INCLUSO TOMADA, ELETRODUTO, CABO, RASGO, QUEBRA E CHUMBAMENTO. AF_11/2022</t>
  </si>
  <si>
    <t>104476</t>
  </si>
  <si>
    <t>COMPOSIÇÃO PARAMÉTRICA DE PONTO ELÉTRICO DE TOMADA DE USO ESPECÍFICO 2P+T (20A/250V) EM EDIFÍCIO RESIDENCIAL COM ELETRODUTO EMBUTIDO EM RASGOS NAS PAREDES, INCLUSO TOMADA, ELETRODUTO, CABO, RASGO, QUEBRA E CHUMBAMENTO (EXCETO CHUVEIRO). AF_11/2022</t>
  </si>
  <si>
    <t>104477</t>
  </si>
  <si>
    <t>COMPOSIÇÃO PARAMÉTRICA DE PONTO ELÉTRICO DE ILUMINAÇÃO, COM INTERRUPTOR SIMPLES, EM EDIFÍCIO RESIDENCIAL COM ELETRODUTO EMBUTIDO SEM NECESSIDADE DE RASGOS, INCLUSO TOMADA, ELETRODUTO, CABO E QUEBRA (SEM LUMINÁRIA E LÂMPADA). AF_11/2022</t>
  </si>
  <si>
    <t>104478</t>
  </si>
  <si>
    <t>COMPOSIÇÃO PARAMÉTRICA DE PONTO ELÉTRICO DE ILUMINAÇÃO, COM INTERRUPTOR PARALELO, EM EDIFÍCIO RESIDENCIAL COM ELETRODUTO EMBUTIDO SEM NECESSIDADE DE RASGOS, INCLUSO TOMADA, ELETRODUTO, CABO E QUEBRA (SEM LUMINÁRIA E LÂMPADA). AF_11/2022</t>
  </si>
  <si>
    <t>104479</t>
  </si>
  <si>
    <t>COMPOSIÇÃO PARAMÉTRICA DE PONTO ELÉTRICO DE TOMADA DE USO GERAL 2P+T (10A/250V) EM EDIFÍCIO RESIDENCIAL COM ELETRODUTO EMBUTIDO SEM NECESSIDADE DE RASGOS, INCLUSO TOMADA, ELETRODUTO, CABO E QUEBRA. AF_11/2022</t>
  </si>
  <si>
    <t>104480</t>
  </si>
  <si>
    <t>COMPOSIÇÃO PARAMÉTRICA DE PONTO ELÉTRICO DE TOMADA DE USO ESPECÍFICO 2P+T (20A/250V) EM EDIFÍCIO RESIDENCIAL COM ELETRODUTO EMBUTIDO SEM NECESSIDADE DE RASGOS, INCLUSO TOMADA, ELETRODUTO, CABO E QUEBRA (EXCETO CHUVEIRO). AF_11/2022</t>
  </si>
  <si>
    <t>104481</t>
  </si>
  <si>
    <t>COMPOSIÇÃO PARAMÉTRICA DE PONTO ELÉTRICO DE TOMADA PARA CHUVEIRO (20A/250V) EM EDIFÍCIO RESIDENCIAL COM ELETRODUTO EMBUTIDO EM RASGOS NAS PAREDES, INCLUSO TOMADA, ELETRODUTO, CABO, RASGO, QUEBRA E CHUMBAMENTO. AF_11/2022</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</si>
  <si>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</si>
  <si>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</si>
  <si>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</si>
  <si>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</si>
  <si>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</si>
  <si>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</si>
  <si>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</si>
  <si>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</si>
  <si>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</si>
  <si>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</si>
  <si>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</si>
  <si>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</si>
  <si>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</si>
  <si>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</si>
  <si>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</si>
  <si>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</si>
  <si>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</si>
  <si>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</si>
  <si>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</si>
  <si>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AF_11/2021_PE</t>
  </si>
  <si>
    <t>AR CONDICIONADO SPLIT ON/OFF, PISO TETO, 18.000 BTU/H, CICLO FRIO - FORNECIMENTO E INSTALAÇÃO. AF_11/2021_PE</t>
  </si>
  <si>
    <t>AR CONDICIONADO SPLIT INVERTER, PISO TETO, 24000 BTU/H, CICLO FRIO - FORNECIMENTO E INSTALAÇÃO. AF_11/2021_PE</t>
  </si>
  <si>
    <t>AR CONDICIONADO SPLIT ON/OFF, PISO TETO, 24.000 BTU/H, CICLO FRIO - FORNECIMENTO E INSTALAÇÃO. AF_11/2021_PE</t>
  </si>
  <si>
    <t>AR CONDICIONADO SPLIT INVERTER, PISO TETO, 24000 BTU/H, QUENTE/FRIO - FORNECIMENTO E INSTALAÇÃO. AF_11/2021_PE</t>
  </si>
  <si>
    <t>AR CONDICIONADO SPLIT INVERTER, PISO TETO, 36000 BTU/H, CICLO FRIO - FORNECIMENTO E INSTALAÇÃO. AF_11/2021_PE</t>
  </si>
  <si>
    <t>AR CONDICIONADO SPLIT ON/OFF, PISO TETO, 36.000 BTU/H, CICLO 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</si>
  <si>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</si>
  <si>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</si>
  <si>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</si>
  <si>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</si>
  <si>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</si>
  <si>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</si>
  <si>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</si>
  <si>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</si>
  <si>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</si>
  <si>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</si>
  <si>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</si>
  <si>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</si>
  <si>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</si>
  <si>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</si>
  <si>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</si>
  <si>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</si>
  <si>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98298</t>
  </si>
  <si>
    <t>CABO ELETRÔNICO CATEGORIA 6A, INSTALADO EM EDIFICAÇÃO RESIDENCIAL - FORNECIMENTO E INSTALAÇÃO. AF_11/2019</t>
  </si>
  <si>
    <t>98299</t>
  </si>
  <si>
    <t>CABO ELETRÔNICO CATEGORIA 6A, INSTALADO EM EDIFICAÇÃO INSTITUCIONAL - FORNECIMENTO E INSTALAÇÃO. AF_11/2019</t>
  </si>
  <si>
    <t>98300</t>
  </si>
  <si>
    <t>CABO COAXIAL RG6 95% - FORNECIMENTO E INSTALAÇÃO. AF_11/2019</t>
  </si>
  <si>
    <t>98305</t>
  </si>
  <si>
    <t>RACK FECHADO PARA SERVIDOR - FORNECIMENTO E INSTALAÇÃO. AF_11/2019</t>
  </si>
  <si>
    <t>98306</t>
  </si>
  <si>
    <t>BLOCO DE ENGATE RÁPIDO PARA BASTIDOR TIPO M10 - FORNECIMENTO E INSTALAÇÃO. AF_11/2019</t>
  </si>
  <si>
    <t>100553</t>
  </si>
  <si>
    <t>CABO COAXIAL RG11 95% - FORNECIMENTO E INSTALAÇÃO. AF_11/2019</t>
  </si>
  <si>
    <t>100554</t>
  </si>
  <si>
    <t>CABO COAXIAL RG59 95% - FORNECIMENTO E INSTALAÇÃO. AF_11/2019</t>
  </si>
  <si>
    <t>100555</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</si>
  <si>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</si>
  <si>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</si>
  <si>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</si>
  <si>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</si>
  <si>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</si>
  <si>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</si>
  <si>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</si>
  <si>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</si>
  <si>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</si>
  <si>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</si>
  <si>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</si>
  <si>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</si>
  <si>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</si>
  <si>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</si>
  <si>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</si>
  <si>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</si>
  <si>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</si>
  <si>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</si>
  <si>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</si>
  <si>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</si>
  <si>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</si>
  <si>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</si>
  <si>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</si>
  <si>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</si>
  <si>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</si>
  <si>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</si>
  <si>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</si>
  <si>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</si>
  <si>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</si>
  <si>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</si>
  <si>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</si>
  <si>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</si>
  <si>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</si>
  <si>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</si>
  <si>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</si>
  <si>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</si>
  <si>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</si>
  <si>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</si>
  <si>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</si>
  <si>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</si>
  <si>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SOLDÁVEL, DN 25MM, INSTALADO EM DRENO DE AR-CONDICIONADO - FORNECIMENTO E INSTALAÇÃO. AF_08/2022</t>
  </si>
  <si>
    <t>94723</t>
  </si>
  <si>
    <t>TUBO, CPVC, SOLDÁVEL, DN 114 MM, INSTALADO EM RESERVAÇÃO DE ÁGUA DE EDIFICAÇÃO QUE POSSUA RESERVATÓRIO DE FIBRA/FIBROCIMENTO  FORNECIMENTO E INSTALAÇÃO. AF_06/2016</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</si>
  <si>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</si>
  <si>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</si>
  <si>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</si>
  <si>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</si>
  <si>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</si>
  <si>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</si>
  <si>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</si>
  <si>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</si>
  <si>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</si>
  <si>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</si>
  <si>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</si>
  <si>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</si>
  <si>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</si>
  <si>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</si>
  <si>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</si>
  <si>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</si>
  <si>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</si>
  <si>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</si>
  <si>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</si>
  <si>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</si>
  <si>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</si>
  <si>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</si>
  <si>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</si>
  <si>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</si>
  <si>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103978</t>
  </si>
  <si>
    <t>TUBO, PVC, SOLDÁVEL, DN 40MM, INSTALADO EM RAMAL DE DISTRIBUIÇÃO DE ÁGUA - FORNECIMENTO E INSTALAÇÃO. AF_06/2022</t>
  </si>
  <si>
    <t>103979</t>
  </si>
  <si>
    <t>TUBO, PVC, SOLDÁVEL, DN 50MM, INSTALADO EM RAMAL DE DISTRIBUIÇÃO DE ÁGUA - FORNECIMENTO E INSTALAÇÃO. AF_06/2022</t>
  </si>
  <si>
    <t>104021</t>
  </si>
  <si>
    <t>TUBO, CPVC, SOLDÁVEL, DN 42MM, INSTALADO EM RAMAL DE DISTRIBUIÇÃO DE ÁGUA - FORNECIMENTO E INSTALAÇÃO. AF_06/2022</t>
  </si>
  <si>
    <t>104166</t>
  </si>
  <si>
    <t>TUBO PVC, SÉRIE R, ÁGUA PLUVIAL, DN 150 MM, FORNECIDO E INSTALADO EM RAMAL DE ENCAMINHAMENTO. AF_06/2022</t>
  </si>
  <si>
    <t>104194</t>
  </si>
  <si>
    <t>TUBO, PPR, DN 20, CLASSE PN20, INSTALADO EM RAMAL OU SUB-RAMAL DE ÁGUA - FORNECIMENTO E INSTALAÇÃO. AF_08/2022</t>
  </si>
  <si>
    <t>104195</t>
  </si>
  <si>
    <t>TUBO, PPR, DN 20, CLASSE PN25, INSTALADO EM RAMAL OU SUB-RAMAL DE ÁGUA - FORNECIMENTO E INSTALAÇÃO. AF_08/2022</t>
  </si>
  <si>
    <t>104315</t>
  </si>
  <si>
    <t>TUBO, PVC, SOLDÁVEL, DN 20 MM, INSTALADO EM DRENO DE AR CONDICIONADO - FORNECIMENTO E INSTALAÇÃO. AF_08/2022</t>
  </si>
  <si>
    <t>104316</t>
  </si>
  <si>
    <t>TUBO, PVC, SOLDÁVEL, DN 32 MM, INSTALADO EM DRENO DE AR CONDICIONADO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</si>
  <si>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</si>
  <si>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</si>
  <si>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</si>
  <si>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</si>
  <si>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</si>
  <si>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</si>
  <si>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</si>
  <si>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</si>
  <si>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</si>
  <si>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</si>
  <si>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</si>
  <si>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</si>
  <si>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</si>
  <si>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</si>
  <si>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</si>
  <si>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</si>
  <si>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</si>
  <si>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</si>
  <si>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</si>
  <si>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</si>
  <si>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</si>
  <si>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</si>
  <si>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</si>
  <si>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</si>
  <si>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</si>
  <si>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</si>
  <si>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</si>
  <si>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</si>
  <si>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</si>
  <si>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</si>
  <si>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</si>
  <si>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</si>
  <si>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</si>
  <si>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</si>
  <si>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</si>
  <si>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</si>
  <si>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</si>
  <si>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</si>
  <si>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</si>
  <si>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</si>
  <si>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</si>
  <si>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</si>
  <si>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</si>
  <si>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</si>
  <si>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</si>
  <si>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</si>
  <si>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</si>
  <si>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</si>
  <si>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</si>
  <si>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</si>
  <si>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</si>
  <si>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</si>
  <si>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</si>
  <si>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</si>
  <si>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</si>
  <si>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</si>
  <si>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</si>
  <si>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</si>
  <si>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</si>
  <si>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</si>
  <si>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</si>
  <si>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</si>
  <si>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</si>
  <si>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</si>
  <si>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</si>
  <si>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</si>
  <si>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</si>
  <si>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</si>
  <si>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</si>
  <si>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</si>
  <si>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</si>
  <si>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</si>
  <si>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</si>
  <si>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</si>
  <si>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</si>
  <si>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</si>
  <si>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</si>
  <si>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</si>
  <si>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</si>
  <si>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</si>
  <si>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</si>
  <si>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</si>
  <si>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</si>
  <si>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</si>
  <si>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</si>
  <si>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</si>
  <si>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</si>
  <si>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</si>
  <si>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</si>
  <si>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</si>
  <si>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</si>
  <si>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</si>
  <si>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</si>
  <si>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</si>
  <si>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</si>
  <si>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</si>
  <si>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</si>
  <si>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</si>
  <si>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</si>
  <si>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</si>
  <si>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</si>
  <si>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</si>
  <si>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</si>
  <si>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</si>
  <si>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</si>
  <si>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</si>
  <si>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</si>
  <si>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</si>
  <si>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</si>
  <si>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</si>
  <si>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</si>
  <si>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</si>
  <si>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</si>
  <si>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</si>
  <si>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</si>
  <si>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</si>
  <si>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</si>
  <si>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</si>
  <si>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</si>
  <si>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</si>
  <si>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</si>
  <si>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</si>
  <si>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</si>
  <si>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</si>
  <si>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</si>
  <si>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</si>
  <si>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</si>
  <si>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</si>
  <si>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</si>
  <si>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</si>
  <si>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</si>
  <si>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</si>
  <si>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</si>
  <si>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</si>
  <si>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</si>
  <si>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</si>
  <si>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</si>
  <si>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</si>
  <si>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</si>
  <si>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</si>
  <si>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</si>
  <si>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89560</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</si>
  <si>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</si>
  <si>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</si>
  <si>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</si>
  <si>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</si>
  <si>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</si>
  <si>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</si>
  <si>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</si>
  <si>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</si>
  <si>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</si>
  <si>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</si>
  <si>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</si>
  <si>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</si>
  <si>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</si>
  <si>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</si>
  <si>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</si>
  <si>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</si>
  <si>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</si>
  <si>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</si>
  <si>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</si>
  <si>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</si>
  <si>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</si>
  <si>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</si>
  <si>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</si>
  <si>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</si>
  <si>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</si>
  <si>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</si>
  <si>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</si>
  <si>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</si>
  <si>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</si>
  <si>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</si>
  <si>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</si>
  <si>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</si>
  <si>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</si>
  <si>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</si>
  <si>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</si>
  <si>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</si>
  <si>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</si>
  <si>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</si>
  <si>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</si>
  <si>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</si>
  <si>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</si>
  <si>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</si>
  <si>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</si>
  <si>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</si>
  <si>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</si>
  <si>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</si>
  <si>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</si>
  <si>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</si>
  <si>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</si>
  <si>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</si>
  <si>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</si>
  <si>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</si>
  <si>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</si>
  <si>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</si>
  <si>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</si>
  <si>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</si>
  <si>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</si>
  <si>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</si>
  <si>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</si>
  <si>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</si>
  <si>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</si>
  <si>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</si>
  <si>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</si>
  <si>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</si>
  <si>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</si>
  <si>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</si>
  <si>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</si>
  <si>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</si>
  <si>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</si>
  <si>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</si>
  <si>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</si>
  <si>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</si>
  <si>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</si>
  <si>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</si>
  <si>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</si>
  <si>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</si>
  <si>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</si>
  <si>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</si>
  <si>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</si>
  <si>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</si>
  <si>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</si>
  <si>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</si>
  <si>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</si>
  <si>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</si>
  <si>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</si>
  <si>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</si>
  <si>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</si>
  <si>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</si>
  <si>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</si>
  <si>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</si>
  <si>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</si>
  <si>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</si>
  <si>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</si>
  <si>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</si>
  <si>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</si>
  <si>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</si>
  <si>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</si>
  <si>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</si>
  <si>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</si>
  <si>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</si>
  <si>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</si>
  <si>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</si>
  <si>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</si>
  <si>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</si>
  <si>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</si>
  <si>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</si>
  <si>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</si>
  <si>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</si>
  <si>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</si>
  <si>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</si>
  <si>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</si>
  <si>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</si>
  <si>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</si>
  <si>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</si>
  <si>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</si>
  <si>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</si>
  <si>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</si>
  <si>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</si>
  <si>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</si>
  <si>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</si>
  <si>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</si>
  <si>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</si>
  <si>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</si>
  <si>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</si>
  <si>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</si>
  <si>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</si>
  <si>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</si>
  <si>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</si>
  <si>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</si>
  <si>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</si>
  <si>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</si>
  <si>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</si>
  <si>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</si>
  <si>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</si>
  <si>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</si>
  <si>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</si>
  <si>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</si>
  <si>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</si>
  <si>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</si>
  <si>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</si>
  <si>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</si>
  <si>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</si>
  <si>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</si>
  <si>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</si>
  <si>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</si>
  <si>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</si>
  <si>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</si>
  <si>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</si>
  <si>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</si>
  <si>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</si>
  <si>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</si>
  <si>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</si>
  <si>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</si>
  <si>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</si>
  <si>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</si>
  <si>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</si>
  <si>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</si>
  <si>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</si>
  <si>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</si>
  <si>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</si>
  <si>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</si>
  <si>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</si>
  <si>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</si>
  <si>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</si>
  <si>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</si>
  <si>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</si>
  <si>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</si>
  <si>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</si>
  <si>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</si>
  <si>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</si>
  <si>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</si>
  <si>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</si>
  <si>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</si>
  <si>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</si>
  <si>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</si>
  <si>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</si>
  <si>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</si>
  <si>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</si>
  <si>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</si>
  <si>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</si>
  <si>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</si>
  <si>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</si>
  <si>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</si>
  <si>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</si>
  <si>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</si>
  <si>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</si>
  <si>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</si>
  <si>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</si>
  <si>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</si>
  <si>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</si>
  <si>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</si>
  <si>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</si>
  <si>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</si>
  <si>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</si>
  <si>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</si>
  <si>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</si>
  <si>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</si>
  <si>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</si>
  <si>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</si>
  <si>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</si>
  <si>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</si>
  <si>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</si>
  <si>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</si>
  <si>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</si>
  <si>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</si>
  <si>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</si>
  <si>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</si>
  <si>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</si>
  <si>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</si>
  <si>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</si>
  <si>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</si>
  <si>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</si>
  <si>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</si>
  <si>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</si>
  <si>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</si>
  <si>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</si>
  <si>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</si>
  <si>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</si>
  <si>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</si>
  <si>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</si>
  <si>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</si>
  <si>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</si>
  <si>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</si>
  <si>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</si>
  <si>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</si>
  <si>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</si>
  <si>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</si>
  <si>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</si>
  <si>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</si>
  <si>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</si>
  <si>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</si>
  <si>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</si>
  <si>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</si>
  <si>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</si>
  <si>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</si>
  <si>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</si>
  <si>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</si>
  <si>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</si>
  <si>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</si>
  <si>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</si>
  <si>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</si>
  <si>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</si>
  <si>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</si>
  <si>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</si>
  <si>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</si>
  <si>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</si>
  <si>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</si>
  <si>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</si>
  <si>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</si>
  <si>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</si>
  <si>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</si>
  <si>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</si>
  <si>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</si>
  <si>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</si>
  <si>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</si>
  <si>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</si>
  <si>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</si>
  <si>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</si>
  <si>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15 MM, 90 GRAUS, SEM ANEL DE SOLDA, INSTALADO EM RAMAL DE DISTRIBUIÇÃO   FORNECIMENTO E INSTALAÇÃO. AF_04/2022</t>
  </si>
  <si>
    <t>94732</t>
  </si>
  <si>
    <t>CONECTOR, CPVC, SOLDÁVEL, DN 54 MM X 2", INSTALADO EM RESERVAÇÃO DE ÁGUA DE EDIFICAÇÃO QUE POSSUA RESERVATÓRIO DE FIBRA/FIBROCIMENTO - FORNECIMENTO E INSTALAÇÃO. AF_06/2016</t>
  </si>
  <si>
    <t>94734</t>
  </si>
  <si>
    <t>CONECTOR, CPVC, SOLDÁVEL, DN 73 MM X 2 1/2", INSTALADO EM RESERVAÇÃO DE ÁGUA DE EDIFICAÇÃO QUE POSSUA RESERVATÓRIO DE FIBRA/FIBROCIMENTO - FORNECIMENTO E INSTALAÇÃO. AF_06/2016</t>
  </si>
  <si>
    <t>94736</t>
  </si>
  <si>
    <t>CONECTOR, CPVC, SOLDÁVEL, DN 89 MM X 3", INSTALADO EM RESERVAÇÃO DE ÁGUA DE EDIFICAÇÃO QUE POSSUA RESERVATÓRIO DE FIBRA/FIBROCIMENTO - FORNECIMENTO E INSTALAÇÃO. AF_06/2016</t>
  </si>
  <si>
    <t>94738</t>
  </si>
  <si>
    <t>CONECTOR, CPVC, SOLDÁVEL, DN 114 MM X 4", INSTALADO EM RESERVAÇÃO DE ÁGUA DE EDIFICAÇÃO QUE POSSUA RESERVATÓRIO DE FIBRA/FIBROCIMENTO - FORNECIMENTO E INSTALAÇÃO. AF_06/2016</t>
  </si>
  <si>
    <t>94739</t>
  </si>
  <si>
    <t>LUVA, CPVC, SOLDÁVEL, DN 114 MM, INSTALADO EM RESERVAÇÃO DE ÁGUA DE EDIFICAÇÃO QUE POSSUA RESERVATÓRIO DE FIBRA/FIBROCIMENTO - FORNECIMENTO E INSTALAÇÃO. AF_06/2016</t>
  </si>
  <si>
    <t>94754</t>
  </si>
  <si>
    <t>JOELHO 90 GRAUS, CPVC, SOLDÁVEL, DN 114 MM, INSTALADO EM RESERVAÇÃO DE ÁGUA DE EDIFICAÇÃO QUE POSSUA RESERVATÓRIO DE FIBRA/FIBROCIMENTO - FORNECIMENTO E INSTALAÇÃO. AF_06/2016</t>
  </si>
  <si>
    <t>94763</t>
  </si>
  <si>
    <t>TE, CPVC, SOLDÁVEL, DN 114 MM, INSTALADO EM RESERVAÇÃO DE ÁGUA DE EDIFICAÇÃO QUE POSSUA RESERVATÓRIO DE FIBRA/FIBROCIMENTO - FORNECIMENTO E INSTALAÇÃO. AF_06/2016</t>
  </si>
  <si>
    <t>94764</t>
  </si>
  <si>
    <t>ADAPTADOR COM FLANGE E ANEL DE VEDAÇÃO, CPVC, ROSCÁVEL, DN 15 MM, INSTALADO EM RESERVAÇÃO DE ÁGUA DE EDIFICAÇÃO QUE POSSUA RESERVATÓRIO DE FIBRA/FIBROCIMENTO - FORNECIMENTO E INSTALAÇÃO. AF_06/2016</t>
  </si>
  <si>
    <t>94765</t>
  </si>
  <si>
    <t>ADAPTADOR COM FLANGE E ANEL DE VEDAÇÃO, CPVC, ROSCÁVEL, DN 22 MM, INSTALADO EM RESERVAÇÃO DE ÁGUA DE EDIFICAÇÃO QUE POSSUA RESERVATÓRIO DE FIBRA/FIBROCIMENTO - FORNECIMENTO E INSTALAÇÃO. AF_06/2016</t>
  </si>
  <si>
    <t>94766</t>
  </si>
  <si>
    <t>ADAPTADOR COM FLANGE E ANEL DE VEDAÇÃO, CPVC, ROSCÁVEL, DN 28 MM, INSTALADO EM RESERVAÇÃO DE ÁGUA DE EDIFICAÇÃO QUE POSSUA RESERVATÓRIO DE FIBRA/FIBROCIMENTO - FORNECIMENTO E INSTALAÇÃO. AF_06/2016</t>
  </si>
  <si>
    <t>94767</t>
  </si>
  <si>
    <t>ADAPTADOR COM FLANGE E ANEL DE VEDAÇÃO, CPVC, ROSCÁVEL, DN 35 MM, INSTALADO EM RESERVAÇÃO DE ÁGUA DE EDIFICAÇÃO QUE POSSUA RESERVATÓRIO DE FIBRA/FIBROCIMENTO - FORNECIMENTO E INSTALAÇÃO. AF_06/2016</t>
  </si>
  <si>
    <t>94768</t>
  </si>
  <si>
    <t>ADAPTADOR COM FLANGE E ANEL DE VEDAÇÃO, CPVC, ROSCÁVEL, DN 42 MM, INSTALADO EM RESERVAÇÃO DE ÁGUA DE EDIFICAÇÃO QUE POSSUA RESERVATÓRIO DE FIBRA/FIBROCIMENTO - FORNECIMENTO E INSTALAÇÃO. AF_06/2016</t>
  </si>
  <si>
    <t>94769</t>
  </si>
  <si>
    <t>ADAPTADOR COM FLANGE E ANEL DE VEDAÇÃO, CPVC, ROSCÁVEL, DN 54 MM, INSTALADO EM RESERVAÇÃO DE ÁGUA DE EDIFICAÇÃO QUE POSSUA RESERVATÓRIO DE FIBRA/FIBROCIMENTO - FORNECIMENTO E INSTALAÇÃO. AF_06/2016</t>
  </si>
  <si>
    <t>94770</t>
  </si>
  <si>
    <t>ADAPTADOR COM FLANGES LIVRES, CPVC, ROSCÁVEL, DN 15 MM, INSTALADO EM RESERVAÇÃO DE ÁGUA DE EDIFICAÇÃO QUE POSSUA RESERVATÓRIO DE FIBRA/FIBROCIMENTO - FORNECIMENTO E INSTALAÇÃO. AF_06/2016</t>
  </si>
  <si>
    <t>94771</t>
  </si>
  <si>
    <t>ADAPTADOR COM FLANGES LIVRES, CPVC, ROSCÁVEL, DN 22 MM, INSTALADO EM RESERVAÇÃO DE ÁGUA DE EDIFICAÇÃO QUE POSSUA RESERVATÓRIO DE FIBRA/FIBROCIMENTO - FORNECIMENTO E INSTALAÇÃO. AF_06/2016</t>
  </si>
  <si>
    <t>94772</t>
  </si>
  <si>
    <t>ADAPTADOR COM FLANGES LIVRES, CPVC, ROSCÁVEL, DN 28 MM, INSTALADO EM RESERVAÇÃO DE ÁGUA DE EDIFICAÇÃO QUE POSSUA RESERVATÓRIO DE FIBRA/FIBROCIMENTO - FORNECIMENTO E INSTALAÇÃO. AF_06/2016</t>
  </si>
  <si>
    <t>94773</t>
  </si>
  <si>
    <t>ADAPTADOR COM FLANGES LIVRES, CPVC, ROSCÁVEL, DN 35 MM, INSTALADO EM RESERVAÇÃO DE ÁGUA DE EDIFICAÇÃO QUE POSSUA RESERVATÓRIO DE FIBRA/FIBROCIMENTO - FORNECIMENTO E INSTALAÇÃO. AF_06/2016</t>
  </si>
  <si>
    <t>94774</t>
  </si>
  <si>
    <t>ADAPTADOR COM FLANGES LIVRES, CPVC, ROSCÁVEL, DN 42 MM, INSTALADO EM RESERVAÇÃO DE ÁGUA DE EDIFICAÇÃO QUE POSSUA RESERVATÓRIO DE FIBRA/FIBROCIMENTO - FORNECIMENTO E INSTALAÇÃO. AF_06/2016</t>
  </si>
  <si>
    <t>94775</t>
  </si>
  <si>
    <t>ADAPTADOR COM FLANGES LIVRES, CPVC, ROSCÁVEL, DN 54 MM, INSTALADO EM RESERVAÇÃO DE ÁGUA DE EDIFICAÇÃO QUE POSSUA RESERVATÓRIO DE FIBRA/FIBROCIMENTO - FORNECIMENTO E INSTALAÇÃO. AF_06/2016</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</si>
  <si>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</si>
  <si>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</si>
  <si>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</si>
  <si>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</si>
  <si>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</si>
  <si>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</si>
  <si>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</si>
  <si>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</si>
  <si>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</si>
  <si>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</si>
  <si>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</si>
  <si>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</si>
  <si>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</si>
  <si>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</si>
  <si>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</si>
  <si>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</si>
  <si>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</si>
  <si>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</si>
  <si>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</si>
  <si>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</si>
  <si>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</si>
  <si>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</si>
  <si>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</si>
  <si>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</si>
  <si>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</si>
  <si>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</si>
  <si>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</si>
  <si>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</si>
  <si>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</si>
  <si>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</si>
  <si>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</si>
  <si>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</si>
  <si>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</si>
  <si>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</si>
  <si>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</si>
  <si>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</si>
  <si>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</si>
  <si>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</si>
  <si>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</si>
  <si>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</si>
  <si>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</si>
  <si>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</si>
  <si>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</si>
  <si>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</si>
  <si>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</si>
  <si>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</si>
  <si>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</si>
  <si>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</si>
  <si>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</si>
  <si>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</si>
  <si>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</si>
  <si>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</si>
  <si>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</si>
  <si>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</si>
  <si>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</si>
  <si>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</si>
  <si>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</si>
  <si>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</si>
  <si>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</si>
  <si>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</si>
  <si>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</si>
  <si>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</si>
  <si>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</si>
  <si>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</si>
  <si>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</si>
  <si>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</si>
  <si>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</si>
  <si>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</si>
  <si>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</si>
  <si>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103950</t>
  </si>
  <si>
    <t>JOELHO DE REDUÇÃO, 90 GRAUS, PVC, SOLDÁVEL, DN 25 MM X 20 MM, INSTALADO EM RAMAL OU SUB-RAMAL DE ÁGUA - FORNECIMENTO E INSTALAÇÃO. AF_06/2022</t>
  </si>
  <si>
    <t>103951</t>
  </si>
  <si>
    <t>JOELHO DE REDUÇÃO, 90 GRAUS, PVC, SOLDÁVEL, DN 32 MM X 25 MM, INSTALADO EM RAMAL OU SUB-RAMAL DE ÁGUA - FORNECIMENTO E INSTALAÇÃO. AF_06/2022</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</si>
  <si>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</si>
  <si>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</si>
  <si>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</si>
  <si>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</si>
  <si>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103954</t>
  </si>
  <si>
    <t>BUCHA DE REDUÇÃO, LONGA, PVC, SOLDÁVEL, DN 32 X 20 MM, INSTALADO EM RAMAL DE DISTRIBUIÇÃO DE ÁGUA - FORNECIMENTO E INSTALAÇÃO. AF_06/2022</t>
  </si>
  <si>
    <t>103955</t>
  </si>
  <si>
    <t>JOELHO DE REDUÇÃO, 90 GRAUS, PVC, SOLDÁVEL, DN 25 MM X 20 MM, INSTALADO EM RAMAL DE DISTRIBUIÇÃO DE ÁGUA - FORNECIMENTO E INSTALAÇÃO. AF_06/2022</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</si>
  <si>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</si>
  <si>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</si>
  <si>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</si>
  <si>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</si>
  <si>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103958</t>
  </si>
  <si>
    <t>BUCHA DE REDUÇÃO, CURTA, PVC, SOLDÁVEL, DN 50 X 40 MM, INSTALADO EM PRUMADA DE ÁGUA - FORNECIMENTO E INSTALAÇÃO. AF_06/2022</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</si>
  <si>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</si>
  <si>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</si>
  <si>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</si>
  <si>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</si>
  <si>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</si>
  <si>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</si>
  <si>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</si>
  <si>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</si>
  <si>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103967</t>
  </si>
  <si>
    <t>BUCHA DE REDUÇÃO , LONGA, PVC, SOLDÁVEL, DN 50 X 32 MM, INSTALADO EM PRUMADA DE ÁGUA - FORNECIMENTO E INSTALAÇÃO. AF_06/2022</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</si>
  <si>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</si>
  <si>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</si>
  <si>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</si>
  <si>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</si>
  <si>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103971</t>
  </si>
  <si>
    <t>BUCHA DE REDUÇÃO, LONGA, PVC, SOLDÁVEL, DN 60 X 50 MM, INSTALADO EM PRUMADA DE ÁGUA - FORNECIMENTO E INSTALAÇÃO. AF_06/2022</t>
  </si>
  <si>
    <t>103972</t>
  </si>
  <si>
    <t>BUCHA DE REDUÇÃO, LONGA, PVC, SOLDÁVEL, DN 75 X 50 MM, INSTALADO EM PRUMADA DE ÁGUA - FORNECIMENTO E INSTALAÇÃO. AF_06/2022</t>
  </si>
  <si>
    <t>103974</t>
  </si>
  <si>
    <t>JOELHO DE REDUÇÃO, 90 GRAUS, PVC, SOLDÁVEL, DN 32 MM X 25 MM, INSTALADO EM PRUMADA DE ÁGUA - FORNECIMENTO E INSTALAÇÃO. AF_06/2022</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</si>
  <si>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</si>
  <si>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</si>
  <si>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</si>
  <si>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</si>
  <si>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103977</t>
  </si>
  <si>
    <t>BUCHA DE REDUÇÃO, PVC, SOLDÁVEL, DN 40MM X 32MM, INSTALADO EM PRUMADA DE ÁGUA - FORNECIMENTO E INSTALAÇÃO. AF_06/2022</t>
  </si>
  <si>
    <t>103980</t>
  </si>
  <si>
    <t>JOELHO 90 GRAUS, PVC, SOLDÁVEL, DN 40MM, INSTALADO EM RAMAL DE DISTRIBUIÇÃO DE ÁGUA - FORNECIMENTO E INSTALAÇÃO. AF_06/2022</t>
  </si>
  <si>
    <t>103981</t>
  </si>
  <si>
    <t>JOELHO 45 GRAUS, PVC, SOLDÁVEL, DN 40MM, INSTALADO EM RAMAL DE DISTRIBUIÇÃO DE ÁGUA - FORNECIMENTO E INSTALAÇÃO. AF_06/2022</t>
  </si>
  <si>
    <t>103982</t>
  </si>
  <si>
    <t>CURVA 90 GRAUS, PVC, SOLDÁVEL, DN 40MM, INSTALADO EM RAMAL DE DISTRIBUIÇÃO DE ÁGUA - FORNECIMENTO E INSTALAÇÃO. AF_06/2022</t>
  </si>
  <si>
    <t>103983</t>
  </si>
  <si>
    <t>CURVA 45 GRAUS, PVC, SOLDÁVEL, DN 40MM, INSTALADO EM RAMAL DE DISTRIBUIÇÃO DE ÁGUA - FORNECIMENTO E INSTALAÇÃO. AF_06/2022</t>
  </si>
  <si>
    <t>103984</t>
  </si>
  <si>
    <t>JOELHO 90 GRAUS, PVC, SOLDÁVEL, DN 50MM, INSTALADO EM RAMAL DE DISTRIBUIÇÃO DE ÁGUA - FORNECIMENTO E INSTALAÇÃO. AF_06/2022</t>
  </si>
  <si>
    <t>103985</t>
  </si>
  <si>
    <t>JOELHO 45 GRAUS, PVC, SOLDÁVEL, DN 50MM, INSTALADO EM RAMAL DE DISTRIBUIÇÃO DE ÁGUA - FORNECIMENTO E INSTALAÇÃO. AF_06/2022</t>
  </si>
  <si>
    <t>103986</t>
  </si>
  <si>
    <t>CURVA 90 GRAUS, PVC, SOLDÁVEL, DN 50MM, INSTALADO EM RAMAL DE DISTRIBUIÇÃO DE ÁGUA - FORNECIMENTO E INSTALAÇÃO. AF_06/2022</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</si>
  <si>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</si>
  <si>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</si>
  <si>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</si>
  <si>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</si>
  <si>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</si>
  <si>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</si>
  <si>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</si>
  <si>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</si>
  <si>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</si>
  <si>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</si>
  <si>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</si>
  <si>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</si>
  <si>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</si>
  <si>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</si>
  <si>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</si>
  <si>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</si>
  <si>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103996</t>
  </si>
  <si>
    <t>LUVA DE CORRER, PVC, SOLDÁVEL, DN 50MM, INSTALADO EM RAMAL DE DISTRIBUIÇÃO DE ÁGUA - FORNECIMENTO E INSTALAÇÃO. AF_06/2022</t>
  </si>
  <si>
    <t>103997</t>
  </si>
  <si>
    <t>UNIÃO, PVC, SOLDÁVEL, DN 50MM, INSTALADO EM RAMAL DE DISTRIBUIÇÃO DE ÁGUA - FORNECIMENTO E INSTALAÇÃO. AF_06/2022</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</si>
  <si>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</si>
  <si>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</si>
  <si>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</si>
  <si>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</si>
  <si>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104000</t>
  </si>
  <si>
    <t>LUVA COM ROSCA, PVC, SOLDÁVEL, DN 50MM X 1.1/2, INSTALADO EM RAMAL DE DISTRIBUIÇÃO DE ÁGUA - FORNECIMENTO E INSTALAÇÃO. AF_06/2022</t>
  </si>
  <si>
    <t>104001</t>
  </si>
  <si>
    <t>ADAPTADOR CURTO COM BOLSA E ROSCA PARA REGISTRO, PVC, SOLDÁVEL, DN 50MM X 1.1/2, INSTALADO EM RAMAL DE DISTRIBUIÇÃO DE ÁGUA - FORNECIMENTO E INSTALAÇÃO. AF_06/2022</t>
  </si>
  <si>
    <t>104002</t>
  </si>
  <si>
    <t>ADAPTADOR CURTO COM BOLSA E ROSCA PARA REGISTRO, PVC, SOLDÁVEL, DN 50MM X 1.1/4, INSTALADO EM RAMAL DE DISTRIBUIÇÃO DE ÁGUA - FORNECIMENTO E INSTALAÇÃO. AF_06/2022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</si>
  <si>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</si>
  <si>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</si>
  <si>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</si>
  <si>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</si>
  <si>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</si>
  <si>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</si>
  <si>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</si>
  <si>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</si>
  <si>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</si>
  <si>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</si>
  <si>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</si>
  <si>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</si>
  <si>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</si>
  <si>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</si>
  <si>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104011</t>
  </si>
  <si>
    <t>TE, PVC, SOLDÁVEL, DN 40MM, INSTALADO EM RAMAL DE DISTRIBUIÇÃO DE ÁGUA - FORNECIMENTO E INSTALAÇÃO. AF_06/2022</t>
  </si>
  <si>
    <t>104012</t>
  </si>
  <si>
    <t>TÊ DE REDUÇÃO, PVC, SOLDÁVEL, DN 40MM X 32MM, INSTALADO EM RAMAL DE DISTRIBUIÇÃO DE ÁGUA - FORNECIMENTO E INSTALAÇÃO. AF_06/2022</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</si>
  <si>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</si>
  <si>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</si>
  <si>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</si>
  <si>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</si>
  <si>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</si>
  <si>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</si>
  <si>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</si>
  <si>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</si>
  <si>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</si>
  <si>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104019</t>
  </si>
  <si>
    <t>TE DE REDUÇÃO, CPVC, SOLDÁVEL, DN 35 X 28 MM, INSTALADO EM RAMAL DE DISTRIBUIÇÃO DE ÁGUA - FORNECIMENTO E INSTALAÇÃO. AF_06/2022</t>
  </si>
  <si>
    <t>104020</t>
  </si>
  <si>
    <t>TE DE REDUÇÃO, CPVC, SOLDÁVEL, DN 42 X 35 MM, INSTALADO EM PRUMADA DE ÁGUA - FORNECIMENTO E INSTALAÇÃO. AF_06/2022</t>
  </si>
  <si>
    <t>104022</t>
  </si>
  <si>
    <t>TE, CPVC, SOLDÁVEL, DN  42MM, INSTALADO EM RAMAL DE DISTRIBUIÇÃO DE ÁGUA  FORNECIMENTO E INSTALAÇÃO. AF_06/2022</t>
  </si>
  <si>
    <t>104023</t>
  </si>
  <si>
    <t>JOELHO 90 GRAUS, CPVC, SOLDÁVEL, DN 42MM, INSTALADO EM RAMAL DE DISTRIBUIÇÃO DE ÁGUA  FORNECIMENTO E INSTALAÇÃO. AF_06/2022</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</si>
  <si>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</si>
  <si>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</si>
  <si>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</si>
  <si>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</si>
  <si>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104026</t>
  </si>
  <si>
    <t>LUVA DE CORRER, CPVC, SOLDÁVEL, DN 42MM, INSTALADO EM RAMAL DE DISTRIBUIÇÃO DE ÁGUA  FORNECIMENTO E INSTALAÇÃO. AF_06/2022</t>
  </si>
  <si>
    <t>104027</t>
  </si>
  <si>
    <t>UNIÃO, CPVC, SOLDÁVEL, DN 42MM, INSTALADO EM RAMAL DE DISTRIBUIÇÃO DE ÁGUA   FORNECIMENTO E INSTALAÇÃO. AF_06/2022</t>
  </si>
  <si>
    <t>104028</t>
  </si>
  <si>
    <t>LUVA DE TRANSIÇÃO, CPVC, SOLDÁVEL, DN42MM X 1.1/2, INSTALADO EM RAMAL DE DISTRIBUIÇÃO DE ÁGUA  FORNECIMENTO E INSTALAÇÃO. AF_06/2022</t>
  </si>
  <si>
    <t>104029</t>
  </si>
  <si>
    <t>CONECTOR, CPVC, SOLDÁVEL, DN 42MM X 1.1/2, INSTALADO EM RAMAL DE DISTRIBUIÇÃO DE ÁGUA  FORNECIMENTO E INSTALAÇÃO. AF_06/2022</t>
  </si>
  <si>
    <t>104030</t>
  </si>
  <si>
    <t>TE DE REDUÇÃO, CPVC, SOLDÁVEL, DN 42 X 35 MM, INSTALADO EM RAMAL DE DISTRIBUIÇÃO DE ÁGUA - FORNECIMENTO E INSTALAÇÃO. AF_06/2022</t>
  </si>
  <si>
    <t>104159</t>
  </si>
  <si>
    <t>LUVA DE CORRER, PVC, SOLDÁVEL, DN 40MM, INSTALADO EM RAMAL DE DISTRIBUIÇÃO DE ÁGUA  FORNECIMENTO E INSTALAÇÃO. AF_06/2022</t>
  </si>
  <si>
    <t>104167</t>
  </si>
  <si>
    <t>JOELHO 90 GRAUS, PVC, SERIE R, ÁGUA PLUVIAL, DN 150 MM, JUNTA ELÁSTICA, FORNECIDO E INSTALADO EM RAMAL DE ENCAMINHAMENTO. AF_06/2022</t>
  </si>
  <si>
    <t>104168</t>
  </si>
  <si>
    <t>JOELHO 45 GRAUS, PVC, SERIE R, ÁGUA PLUVIAL, DN 150 MM, JUNTA ELÁSTICA, FORNECIDO E INSTALADO EM RAMAL DE ENCAMINHAMENTO. AF_06/2022</t>
  </si>
  <si>
    <t>104169</t>
  </si>
  <si>
    <t>CURVA 87 GRAUS E 30 MINUTOS, PVC, SERIE R, ÁGUA PLUVIAL, DN 150 MM, JUNTA ELÁSTICA, FORNECIDO E INSTALADO EM RAMAL DE ENCAMINHAMENTO. AF_06/2022</t>
  </si>
  <si>
    <t>104170</t>
  </si>
  <si>
    <t>LUVA SIMPLES, PVC, SERIE R, ÁGUA PLUVIAL, DN 150 MM, JUNTA ELÁSTICA, FORNECIDO E INSTALADO EM RAMAL DE ENCAMINHAMENTO. AF_06/2022</t>
  </si>
  <si>
    <t>104171</t>
  </si>
  <si>
    <t>LUVA DE CORRER, PVC, SERIE R, ÁGUA PLUVIAL, DN 150 MM, JUNTA ELÁSTICA, FORNECIDO E INSTALADO EM RAMAL DE ENCAMINHAMENTO. AF_06/2022</t>
  </si>
  <si>
    <t>104172</t>
  </si>
  <si>
    <t>TÊ DE INSPEÇÃO, PVC, SERIE R, ÁGUA PLUVIAL, DN 150 MM, JUNTA ELÁSTICA, FORNECIDO E INSTALADO EM RAMAL DE ENCAMINHAMENTO. AF_06/2022</t>
  </si>
  <si>
    <t>104173</t>
  </si>
  <si>
    <t>REDUÇÃO EXCÊNTRICA, PVC, SERIE R, ÁGUA PLUVIAL, DN 150 X 100 MM, JUNTA ELÁSTICA, FORNECIDO E INSTALADO EM RAMAL DE ENCAMINHAMENTO. AF_06/2022</t>
  </si>
  <si>
    <t>104174</t>
  </si>
  <si>
    <t>JUNÇÃO SIMPLES, PVC, SERIE R, ÁGUA PLUVIAL, DN 150 X 100 MM, JUNTA ELÁSTICA, FORNECIDO E INSTALADO EM RAMAL DE ENCAMINHAMENTO. AF_06/2022</t>
  </si>
  <si>
    <t>104175</t>
  </si>
  <si>
    <t>TÊ, PVC, SERIE R, ÁGUA PLUVIAL, DN 150 X 100 MM, JUNTA ELÁSTICA, FORNECIDO E INSTALADO EM RAMAL DE ENCAMINHAMENTO. AF_06/2022</t>
  </si>
  <si>
    <t>104176</t>
  </si>
  <si>
    <t>JUNÇÃO SIMPLES, PVC, SERIE R, ÁGUA PLUVIAL, DN 150 X 150 MM, JUNTA ELÁSTICA, FORNECIDO E INSTALADO EM RAMAL DE ENCAMINHAMENTO. AF_06/2022</t>
  </si>
  <si>
    <t>104177</t>
  </si>
  <si>
    <t>TÊ, PVC, SERIE R, ÁGUA PLUVIAL, DN 150 X 150 MM, JUNTA ELÁSTICA, FORNECIDO E INSTALADO EM RAMAL DE ENCAMINHAMENTO. AF_06/2022</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</si>
  <si>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</si>
  <si>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</si>
  <si>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</si>
  <si>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</si>
  <si>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</si>
  <si>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</si>
  <si>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</si>
  <si>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</si>
  <si>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</si>
  <si>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</si>
  <si>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104196</t>
  </si>
  <si>
    <t>CURVA 90 GRAUS, PPR, DN 20 MM, INSTALADO EM RAMAL OU SUB-RAMAL DE ÁGUA - FORNECIMENTO E INSTALAÇÃO. AF_08/2022</t>
  </si>
  <si>
    <t>104197</t>
  </si>
  <si>
    <t>CURVA 90 GRAUS, PPR, DN 25 MM, INSTALADO EM RAMAL OU SUB-RAMAL DE ÁGUA - FORNECIMENTO E INSTALAÇÃO. AF_08/2022</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</si>
  <si>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</si>
  <si>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</si>
  <si>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</si>
  <si>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</si>
  <si>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</si>
  <si>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</si>
  <si>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104201</t>
  </si>
  <si>
    <t>TÊ MISTURADOR, PPR, F M M, DN 20 X 20 MM, INSTALADO EM RAMAL OU SUB-RAMAL DE ÁGUA - FORNECIMENTO E INSTALAÇÃO. AF_08/2022</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</si>
  <si>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</si>
  <si>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</si>
  <si>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</si>
  <si>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</si>
  <si>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</si>
  <si>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</si>
  <si>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104319</t>
  </si>
  <si>
    <t>JOELHO 90 GRAUS, PVC, SOLDÁVEL, DN 32 MM, INSTALADO EM DRENO DE AR CONDICIONADO - FORNECIMENTO E INSTALAÇÃO. AF_08/2022</t>
  </si>
  <si>
    <t>104320</t>
  </si>
  <si>
    <t>JOELHO 45 GRAUS, PVC, SOLDÁVEL, DN 32 MM, INSTALADO EM DRENO DE AR CONDICIONADO - FORNECIMENTO E INSTALAÇÃO. AF_08/2022</t>
  </si>
  <si>
    <t>104321</t>
  </si>
  <si>
    <t>LUVA, PVC, SOLDÁVEL, DN 20 MM, INSTALADO EM DRENO DE AR CONDICIONADO - FORNECIMENTO E INSTALAÇÃO. AF_08/2022</t>
  </si>
  <si>
    <t>104322</t>
  </si>
  <si>
    <t>LUVA, PVC, SOLDÁVEL, DN 32 MM, INSTALADO EM DRENO DE AR CONDICIONADO - FORNECIMENTO E INSTALAÇÃO. AF_08/2022</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</si>
  <si>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</si>
  <si>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</si>
  <si>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</si>
  <si>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</si>
  <si>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</si>
  <si>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</si>
  <si>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104343</t>
  </si>
  <si>
    <t>JUNÇÃO DE REDUÇÃO INVERTIDA, PVC, SÉRIE NORMAL, ESGOTO PREDIAL, DN 75 X 50 MM, JUNTA ELÁSTICA, FORNECIDO E INSTALADO EM RAMAL DE DESCARGA OU RAMAL DE ESGOTO SANITÁRIO. AF_08/2022</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</si>
  <si>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</si>
  <si>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</si>
  <si>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</si>
  <si>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</si>
  <si>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</si>
  <si>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</si>
  <si>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</si>
  <si>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</si>
  <si>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</si>
  <si>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</si>
  <si>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</si>
  <si>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</si>
  <si>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104351</t>
  </si>
  <si>
    <t>TERMINAL DE VENTILAÇÃO, PVC, SÉRIE NORMAL, ESGOTO PREDIAL, DN 75 MM, JUNTA SOLDÁVEL, FORNECIDO E INSTALADO EM PRUMADA DE ESGOTO SANITÁRIO OU VENTILAÇÃO. AF_08/2022</t>
  </si>
  <si>
    <t>104352</t>
  </si>
  <si>
    <t>TE, PVC, SÉRIE NORMAL, ESGOTO PREDIAL, DN 100 X 50 MM, JUNTA ELÁSTICA, FORNECIDO E INSTALADO EM PRUMADA DE ESGOTO SANITÁRIO OU VENTILAÇÃO. AF_08/2022</t>
  </si>
  <si>
    <t>104353</t>
  </si>
  <si>
    <t>JUNÇÃO DE REDUÇÃO INVERTIDA, PVC, SÉRIE NORMAL, ESGOTO PREDIAL, DN 100 X 50 MM, JUNTA ELÁSTICA, FORNECIDO E INSTALADO EM PRUMADA DE ESGOTO SANITÁRIO OU VENTILAÇÃO. AF_08/2022</t>
  </si>
  <si>
    <t>104354</t>
  </si>
  <si>
    <t>TE, PVC, SÉRIE NORMAL, ESGOTO PREDIAL, DN 100 X 75 MM, JUNTA ELÁSTICA, FORNECIDO E INSTALADO EM PRUMADA DE ESGOTO SANITÁRIO OU VENTILAÇÃO. AF_08/2022</t>
  </si>
  <si>
    <t>104355</t>
  </si>
  <si>
    <t>JUNÇÃO DE REDUCAO INVERTIDA, PVC, SÉRIE NORMAL, ESGOTO PREDIAL, DN 100 X 75 MM, JUNTA ELÁSTICA, FORNECIDO E INSTALADO EM PRUMADA DE ESGOTO SANITÁRIO OU VENTILAÇÃO. AF_08/2022</t>
  </si>
  <si>
    <t>104356</t>
  </si>
  <si>
    <t>TERMINAL DE VENTILAÇÃO, PVC, SÉRIE NORMAL, ESGOTO PREDIAL, DN 100 MM, JUNTA SOLDÁVEL, FORNECIDO E INSTALADO EM PRUMADA DE ESGOTO SANITÁRIO OU VENTILAÇÃO. AF_08/2022</t>
  </si>
  <si>
    <t>104357</t>
  </si>
  <si>
    <t>CAP, PVC, SÉRIE NORMAL, ESGOTO PREDIAL, DN 100 MM, JUNTA ELÁSTICA, FORNECIDO E INSTALADO EM SUBCOLETOR AÉREO DE ESGOTO SANITÁRIO. AF_08/2022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</si>
  <si>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</si>
  <si>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</si>
  <si>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</si>
  <si>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</si>
  <si>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</si>
  <si>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</si>
  <si>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</si>
  <si>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104326</t>
  </si>
  <si>
    <t>RALO SECO CÔNICO, PVC, DN 100 X 40 MM, JUNTA SOLDÁVEL, FORNECIDO E INSTALADO EM RAMAL DE DESCARGA OU EM RAMAL DE ESGOTO SANITÁRIO. AF_08/2022</t>
  </si>
  <si>
    <t>104327</t>
  </si>
  <si>
    <t>RALO SIFONADO REDONDO, PVC, DN 100 X 40 MM, JUNTA SOLDÁVEL, FORNECIDO E INSTALADO EM RAMAL DE DESCARGA OU EM RAMAL DE ESGOTO SANITÁRIO. AF_08/2022</t>
  </si>
  <si>
    <t>104328</t>
  </si>
  <si>
    <t>CAIXA SIFONADA, COM GRELHA QUADRADA, PVC, DN 150 X 150 X 50 MM, JUNTA SOLDÁVEL, FORNECIDA E INSTALADA EM RAMAL DE DESCARGA OU EM RAMAL DE ESGOTO SANITÁRIO. AF_08/2022</t>
  </si>
  <si>
    <t>104329</t>
  </si>
  <si>
    <t>CAIXA SIFONADA, COM GRELHA REDONDA, PVC, DN 150 X 150 X 50 MM, JUNTA SOLDÁVEL, FORNECIDA E INSTALADA EM RAMAL DE DESCARGA OU EM RAMAL DE ESGOTO SANITÁRIO. AF_08/2022</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</si>
  <si>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</si>
  <si>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</si>
  <si>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</si>
  <si>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</si>
  <si>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</si>
  <si>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</si>
  <si>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</si>
  <si>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</si>
  <si>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</si>
  <si>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</si>
  <si>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</si>
  <si>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</si>
  <si>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</si>
  <si>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</si>
  <si>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</si>
  <si>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</si>
  <si>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</si>
  <si>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</si>
  <si>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</si>
  <si>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</si>
  <si>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</si>
  <si>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</si>
  <si>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</si>
  <si>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</si>
  <si>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</si>
  <si>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</si>
  <si>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</si>
  <si>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</si>
  <si>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</si>
  <si>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</si>
  <si>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</si>
  <si>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</si>
  <si>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</si>
  <si>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</si>
  <si>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</si>
  <si>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</si>
  <si>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</si>
  <si>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</si>
  <si>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</si>
  <si>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</si>
  <si>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</si>
  <si>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</si>
  <si>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</si>
  <si>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</si>
  <si>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</si>
  <si>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</si>
  <si>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TAMPA CIRCULAR PARA ESGOTO E DRENAGEM, EM CONCRETO PRÉ-MOLDADO, DIÂMETRO INTERNO = 0,60 M E ALTURA = 0,10 M. AF_12/2020</t>
  </si>
  <si>
    <t>95648</t>
  </si>
  <si>
    <t>KIT CAVALETE PARA MEDIÇÃO DE ÁGUA - ENTRADA INDIVIDUALIZADA, EM CPVC DN 28 (1"), PARA 1 MEDIDOR - FORNECIMENTO E INSTALAÇÃO (EXCLUSIVE HIDRÔMETRO). AF_11/2016</t>
  </si>
  <si>
    <t>95649</t>
  </si>
  <si>
    <t>KIT CAVALETE PARA MEDIÇÃO DE ÁGUA - ENTRADA INDIVIDUALIZADA, EM CPVC DN 28 (1"), PARA 2 MEDIDORES - FORNECIMENTO E INSTALAÇÃO (EXCLUSIVE HIDRÔMETRO). AF_11/2016</t>
  </si>
  <si>
    <t>95650</t>
  </si>
  <si>
    <t>KIT CAVALETE PARA MEDIÇÃO DE ÁGUA - ENTRADA INDIVIDUALIZADA, EM CPVC DN 28 (1"), PARA 3 MEDIDORES - FORNECIMENTO E INSTALAÇÃO (EXCLUSIVE HIDRÔMETRO). AF_11/2016</t>
  </si>
  <si>
    <t>95651</t>
  </si>
  <si>
    <t>KIT CAVALETE PARA MEDIÇÃO DE ÁGUA - ENTRADA INDIVIDUALIZADA, EM CPVC DN 28 (1"), PARA 4 MEDIDORES - FORNECIMENTO E INSTALAÇÃO (EXCLUSIVE HIDRÔMETRO). AF_11/2016</t>
  </si>
  <si>
    <t>95652</t>
  </si>
  <si>
    <t>KIT CAVALETE PARA MEDIÇÃO DE ÁGUA - ENTRADA INDIVIDUALIZADA, EM CPVC DN 35 (1 ¼"), PARA 1 MEDIDOR - FORNECIMENTO E INSTALAÇÃO (EXCLUSIVE HIDRÔMETRO). AF_11/2016</t>
  </si>
  <si>
    <t>95653</t>
  </si>
  <si>
    <t>KIT CAVALETE PARA MEDIÇÃO DE ÁGUA - ENTRADA INDIVIDUALIZADA, EM CPVC DN 35 (1 ¼"), PARA 2 MEDIDORES - FORNECIMENTO E INSTALAÇÃO (EXCLUSIVE HIDRÔMETRO). AF_11/2016</t>
  </si>
  <si>
    <t>95654</t>
  </si>
  <si>
    <t>KIT CAVALETE PARA MEDIÇÃO DE ÁGUA - ENTRADA INDIVIDUALIZADA, EM CPVC DN 35 (1 ¼"), PARA 3 MEDIDORES - FORNECIMENTO E INSTALAÇÃO (EXCLUSIVE HIDRÔMETRO). AF_11/2016</t>
  </si>
  <si>
    <t>95655</t>
  </si>
  <si>
    <t>KIT CAVALETE PARA MEDIÇÃO DE ÁGUA - ENTRADA INDIVIDUALIZADA, EM CPVC DN 35 (1 ¼"), PARA 4 MEDIDORES - FORNECIMENTO E INSTALAÇÃO (EXCLUSIVE HIDRÔMETRO). AF_11/2016</t>
  </si>
  <si>
    <t>95657</t>
  </si>
  <si>
    <t>KIT CAVALETE PARA MEDIÇÃO DE ÁGUA - ENTRADA INDIVIDUALIZADA, EM PPR PN20 DN 25 (¾") PARA 1 MEDIDOR - FORNECIMENTO E INSTALAÇÃO (EXCLUSIVE HIDRÔMETRO). AF_11/2016</t>
  </si>
  <si>
    <t>95658</t>
  </si>
  <si>
    <t>KIT CAVALETE PARA MEDIÇÃO DE ÁGUA - ENTRADA INDIVIDUALIZADA, EM PPR PN20 DN 25 (¾" ) PARA 2 MEDIDORES - FORNECIMENTO E INSTALAÇÃO (EXCLUSIVE HIDRÔMETRO). AF_11/2016</t>
  </si>
  <si>
    <t>95659</t>
  </si>
  <si>
    <t>KIT CAVALETE PARA MEDIÇÃO DE ÁGUA - ENTRADA INDIVIDUALIZADA, EM PPR PN20 DN 25 (¾") PARA 3 MEDIDORES - FORNECIMENTO E INSTALAÇÃO (EXCLUSIVE HIDRÔMETRO). AF_11/2016</t>
  </si>
  <si>
    <t>95660</t>
  </si>
  <si>
    <t>KIT CAVALETE PARA MEDIÇÃO DE ÁGUA - ENTRADA INDIVIDUALIZADA, EM PPR PN20 DN 25 (¾") PARA 4 MEDIDORES - FORNECIMENTO E INSTALAÇÃO (EXCLUSIVE HIDRÔMETRO). AF_11/2016</t>
  </si>
  <si>
    <t>95661</t>
  </si>
  <si>
    <t>KIT CAVALETE PARA MEDIÇÃO DE ÁGUA - ENTRADA INDIVIDUALIZADA, EM PPR PN20 DN 32 (1") PARA 1 MEDIDOR - FORNECIMENTO E INSTALAÇÃO (EXCLUSIVE HIDRÔMETRO). AF_11/2016</t>
  </si>
  <si>
    <t>95662</t>
  </si>
  <si>
    <t>KIT CAVALETE PARA MEDIÇÃO DE ÁGUA - ENTRADA INDIVIDUALIZADA, EM PPR PN20 DN 32 (1") PARA 2 MEDIDORES - FORNECIMENTO E INSTALAÇÃO (EXCLUSIVE HIDRÔMETRO). AF_11/2016</t>
  </si>
  <si>
    <t>95663</t>
  </si>
  <si>
    <t>KIT CAVALETE PARA MEDIÇÃO DE ÁGUA - ENTRADA INDIVIDUALIZADA, EM PPR PN20 DN 32 (1") PARA 3 MEDIDORES - FORNECIMENTO E INSTALAÇÃO (EXCLUSIVE HIDRÔMETRO). AF_11/2016</t>
  </si>
  <si>
    <t>95664</t>
  </si>
  <si>
    <t>KIT CAVALETE PARA MEDIÇÃO DE ÁGUA - ENTRADA INDIVIDUALIZADA, EM PPR PN20 DN 32 (1") PARA 4 MEDIDORES - FORNECIMENTO E INSTALAÇÃO (EXCLUSIVE HIDRÔMETRO). AF_11/2016</t>
  </si>
  <si>
    <t>95665</t>
  </si>
  <si>
    <t>KIT CAVALETE PARA MEDIÇÃO DE ÁGUA - ENTRADA INDIVIDUALIZADA, EM PPR PN25 DN 25 (¾") PARA 1 MEDIDOR - FORNECIMENTO E INSTALAÇÃO (EXCLUSIVE HIDRÔMETRO). AF_11/2016</t>
  </si>
  <si>
    <t>95666</t>
  </si>
  <si>
    <t>KIT CAVALETE PARA MEDIÇÃO DE ÁGUA - ENTRADA INDIVIDUALIZADA, EM PPR PN25 DN 25 (¾") PARA 2 MEDIDORES - FORNECIMENTO E INSTALAÇÃO (EXCLUSIVE HIDRÔMETRO). AF_11/2016</t>
  </si>
  <si>
    <t>95667</t>
  </si>
  <si>
    <t>KIT CAVALETE PARA MEDIÇÃO DE ÁGUA - ENTRADA INDIVIDUALIZADA, EM PPR PN25 DN 25 (¾") PARA 3 MEDIDORES - FORNECIMENTO E INSTALAÇÃO (EXCLUSIVE HIDRÔMETRO). AF_11/2016</t>
  </si>
  <si>
    <t>95668</t>
  </si>
  <si>
    <t>KIT CAVALETE PARA MEDIÇÃO DE ÁGUA - ENTRADA INDIVIDUALIZADA, EM PPR PN25 DN 25 (¾") PARA 4 MEDIDORES - FORNECIMENTO E INSTALAÇÃO (EXCLUSIVE HIDRÔMETRO). AF_11/2016</t>
  </si>
  <si>
    <t>95669</t>
  </si>
  <si>
    <t>KIT CAVALETE PARA MEDIÇÃO DE ÁGUA - ENTRADA INDIVIDUALIZADA, EM PPR PN25 DN 32 (1") PARA 1 MEDIDOR - FORNECIMENTO E INSTALAÇÃO (EXCLUSIVE HIDRÔMETRO). AF_11/2016</t>
  </si>
  <si>
    <t>95670</t>
  </si>
  <si>
    <t>KIT CAVALETE PARA MEDIÇÃO DE ÁGUA - ENTRADA INDIVIDUALIZADA, EM PPR PN25 DN 32 (1") PARA 2 MEDIDORES - FORNECIMENTO E INSTALAÇÃO (EXCLUSIVE HIDRÔMETRO). AF_11/2016</t>
  </si>
  <si>
    <t>95671</t>
  </si>
  <si>
    <t>KIT CAVALETE PARA MEDIÇÃO DE ÁGUA - ENTRADA INDIVIDUALIZADA, EM PPR PN25 DN 32 (1") PARA 3 MEDIDORES - FORNECIMENTO E INSTALAÇÃO (EXCLUSIVE HIDRÔMETRO). AF_11/2016</t>
  </si>
  <si>
    <t>95672</t>
  </si>
  <si>
    <t>KIT CAVALETE PARA MEDIÇÃO DE ÁGUA - ENTRADA INDIVIDUALIZADA, EM PPR PN25 DN 32 (1") PARA 4 MEDIDORES - FORNECIMENTO E INSTALAÇÃO (EXCLUSIVE HIDRÔMETRO). AF_11/2016</t>
  </si>
  <si>
    <t>100128</t>
  </si>
  <si>
    <t>TIL (TUBO DE INSPEÇÃO E LIMPEZA) RADIAL PARA ESGOTO, EM PVC, DN 300X200 MM. AF_12/2020</t>
  </si>
  <si>
    <t>104031</t>
  </si>
  <si>
    <t>COLAR DE TOMADA, PVC, COM TRAVAS, DE 60 MM X 1/2" OU 60 MM X 3/4", PARA LIGAÇÃO PREDIAL DE ÁGUA. AF_06/2022</t>
  </si>
  <si>
    <t>104032</t>
  </si>
  <si>
    <t>COLAR DE TOMADA, PVC, COM TRAVAS, DE 75 MM X 1/2" OU 75 MM X 3/4", PARA LIGAÇÃO PREDIAL DE ÁGUA. AF_06/2022</t>
  </si>
  <si>
    <t>104033</t>
  </si>
  <si>
    <t>COLAR DE TOMADA, PVC, COM TRAVAS, DE 85 MM X 1/2" OU 85 MM X 3/4", PARA LIGAÇÃO PREDIAL DE ÁGUA. AF_06/2022</t>
  </si>
  <si>
    <t>104034</t>
  </si>
  <si>
    <t>COLAR DE TOMADA, PVC, COM TRAVAS, DE 110 MM X 1/2" OU 110 MM X 3/4", PARA LIGAÇÃO PREDIAL DE ÁGUA. AF_06/2022</t>
  </si>
  <si>
    <t>104035</t>
  </si>
  <si>
    <t>COLAR DE TOMADA, POLIPROPILENO, COM PARAFUSOS, 63 MM X 1/2", PARA LIGAÇÃO PREDIAL DE ÁGUA. AF_06/2022</t>
  </si>
  <si>
    <t>104036</t>
  </si>
  <si>
    <t>COLAR DE TOMADA, POLIPROPILENO, COM PARAFUSOS, 63 MM X 3/4", PARA LIGAÇÃO PREDIAL DE ÁGUA. AF_06/2022</t>
  </si>
  <si>
    <t>104039</t>
  </si>
  <si>
    <t>TÊ DE SERVIÇO INTEGRADO, POLIPROPILENO, PARA TUBOS EM PEAD, 63 MM X 20 MM, PARA LIGAÇÃO PREDIAL DE ÁGUA. AF_06/2022</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</si>
  <si>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</si>
  <si>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</si>
  <si>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</si>
  <si>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</si>
  <si>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</si>
  <si>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</si>
  <si>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</si>
  <si>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</si>
  <si>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</si>
  <si>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</si>
  <si>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104048</t>
  </si>
  <si>
    <t>COTOVELO/JOELHO COM ADAPTADOR, POLIPROPILENO, PARA TUBOS EM PEAD, 32 MM X 1", PARA LIGAÇÃO PREDIAL DE ÁGUA. AF_06/2022</t>
  </si>
  <si>
    <t>104049</t>
  </si>
  <si>
    <t>ADAPTADOR, PVC, CURTO COM BOLSA E ROSCA, 20 MM X 1/2", PARA LIGAÇÃO PREDIAL DE ÁGUA. AF_06/2022</t>
  </si>
  <si>
    <t>104050</t>
  </si>
  <si>
    <t>ADAPTADOR, PVC, CURTO COM BOLSA E ROSCA, 32 MM X 1", PARA LIGAÇÃO PREDIAL DE ÁGUA. AF_06/2022</t>
  </si>
  <si>
    <t>104051</t>
  </si>
  <si>
    <t>COTOVELO/JOELHO 90°, POLIPROPILENO, PARA TUBOS EM PEAD, 20 X 20 MM, PARA LIGAÇÃO PREDIAL DE ÁGUA. AF_06/2022</t>
  </si>
  <si>
    <t>104052</t>
  </si>
  <si>
    <t>COTOVELO/JOELHO 90°, POLIPROPILENO, PARA TUBOS EM PEAD, 32 X 32 MM, PARA LIGAÇÃO PREDIAL DE ÁGUA. AF_06/2022</t>
  </si>
  <si>
    <t>104053</t>
  </si>
  <si>
    <t>UNIÃO, POLIPROPILENO, PARA TUBOS EM PEAD, 20 MM, PARA LIGAÇÃO PREDIAL DE ÁGUA. AF_06/2022</t>
  </si>
  <si>
    <t>104054</t>
  </si>
  <si>
    <t>UNIÃO, POLIPROPILENO, PARA TUBOS EM PEAD, 32 MM, PARA LIGAÇÃO PREDIAL DE ÁGUA. AF_06/2022</t>
  </si>
  <si>
    <t>104055</t>
  </si>
  <si>
    <t>REGISTRO ESFERA, PVC, DE PASSEIO, PARA POLIETILENO, 20 MM, PARA LIGAÇÃO PREDIAL DE ÁGUA. AF_06/2022</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</si>
  <si>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</si>
  <si>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</si>
  <si>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</si>
  <si>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</si>
  <si>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</si>
  <si>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</si>
  <si>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104060</t>
  </si>
  <si>
    <t>TUBO, PEAD, PE-80, DE = 20 MM X 2,3 MM, PARA LIGAÇÃO PREDIAL DE ÁGUA. AF_06/2022</t>
  </si>
  <si>
    <t>104061</t>
  </si>
  <si>
    <t>TUBO, PEAD, PE-80, DE = 32 MM X 3,0 MM, PARA LIGAÇÃO PREDIAL DE ÁGUA. AF_06/2022</t>
  </si>
  <si>
    <t>104112</t>
  </si>
  <si>
    <t>(COMPOSIÇÃO REPRESENTATIVA) LIGAÇÃO PREDIAL DE ÁGUA, REDE DN 50 MM, RAMAL PREDIAL DE 20 MM, L = 2,0 M, LARGURA DA VALA = 0,65 M; COM COLAR DE TOMADA DE PVC; ESCAVAÇÃO MECANIZADA, PREPARO DE FUNDO DE VALA E REATERRO COMPACTADO. AF_06/2022</t>
  </si>
  <si>
    <t>104114</t>
  </si>
  <si>
    <t>(COMPOSIÇÃO REPRESENTATIVA) LIGAÇÃO PREDIAL DE ÁGUA, REDE DN 50 MM, RAMAL PREDIAL DE 20 MM, L = 4,0 M, LARGURA DA VALA = 0,65 M; COM COLAR DE TOMADA DE PVC; ESCAVAÇÃO MECANIZADA, PREPARO DE FUNDO DE VALA E REATERRO COMPACTADO. AF_06/2022</t>
  </si>
  <si>
    <t>104116</t>
  </si>
  <si>
    <t>(COMPOSIÇÃO REPRESENTATIVA) LIGAÇÃO PREDIAL DE ÁGUA, REDE DN 50 MM, RAMAL PREDIAL DE 20 MM, L = 6,0 M, LARGURA DA VALA = 0,65 M; COM COLAR DE TOMADA DE PVC; ESCAVAÇÃO MECANIZADA, PREPARO DE FUNDO DE VALA E REATERRO COMPACTADO. AF_06/2022</t>
  </si>
  <si>
    <t>104118</t>
  </si>
  <si>
    <t>(COMPOSIÇÃO REPRESENTATIVA) LIGAÇÃO PREDIAL DE ÁGUA, REDE DN 50 MM, RAMAL PREDIAL DE 20 MM, L = 2,0 M, LARGURA DA VALA = 0,65 M; COM COLAR DE TOMADA DE PVC; ESCAVAÇÃO MANUAL, PREPARO DE FUNDO DE VALA E REATERRO COMPACTADO. AF_06/2022</t>
  </si>
  <si>
    <t>104120</t>
  </si>
  <si>
    <t>(COMPOSIÇÃO REPRESENTATIVA) LIGAÇÃO PREDIAL DE ÁGUA, REDE DN 50 MM, RAMAL PREDIAL DE 20 MM, L = 4,0 M, LARGURA DA VALA = 0,65 M; COM COLAR DE TOMADA DE PVC; ESCAVAÇÃO MANUAL, PREPARO DE FUNDO DE VALA E REATERRO COMPACTADO. AF_06/2022</t>
  </si>
  <si>
    <t>104122</t>
  </si>
  <si>
    <t>(COMPOSIÇÃO REPRESENTATIVA) LIGAÇÃO PREDIAL DE ÁGUA, REDE DN 50 MM, RAMAL PREDIAL DE 20 MM, L = 6,0 M, LARGURA DA VALA = 0,65 M; COM COLAR DE TOMADA DE PVC; ESCAVAÇÃO MANUAL, PREPARO DE FUNDO DE VALA E REATERRO COMPACTADO. AF_06/2022</t>
  </si>
  <si>
    <t>104062</t>
  </si>
  <si>
    <t>CURVA LONGA, 90 GRAUS, PVC OCRE, JUNTA ELÁSTICA, DN 100 MM, PARA COLETOR PREDIAL DE ESGOTO. AF_06/2022</t>
  </si>
  <si>
    <t>104063</t>
  </si>
  <si>
    <t>CURVA LONGA, 45 GRAUS, PVC OCRE, JUNTA ELÁSTICA, DN 100 MM, PARA COLETOR PREDIAL DE ESGOTO. AF_06/2022</t>
  </si>
  <si>
    <t>104064</t>
  </si>
  <si>
    <t>CURVA LONGA, 90 GRAUS, PVC OCRE, JUNTA ELÁSTICA, DN 150 MM, PARA COLETOR PREDIAL DE ESGOTO. AF_06/2022</t>
  </si>
  <si>
    <t>104065</t>
  </si>
  <si>
    <t>CURVA LONGA, 45 GRAUS, PVC OCRE, JUNTA ELÁSTICA, DN 150 MM, PARA COLETOR PREDIAL DE ESGOTO. AF_06/2022</t>
  </si>
  <si>
    <t>104072</t>
  </si>
  <si>
    <t>TÊ, PVC OCRE, JUNTA ELÁSTICA, DN 200 MM, PARA COLETOR PREDIAL DE ESGOTO. AF_06/2022</t>
  </si>
  <si>
    <t>104076</t>
  </si>
  <si>
    <t>SELIM, PVC OCRE, COM TRAVA, DN 125 X 100 MM OU 150 X 100 MM, PARA COLETOR PREDIAL DE ESGOTO. AF_06/2022</t>
  </si>
  <si>
    <t>104082</t>
  </si>
  <si>
    <t>PLUG, PVC OCRE, JUNTA ELÁSTICA, DN 100 MM, PARA COLETOR PREDIAL DE ESGOTO. AF_06/2022</t>
  </si>
  <si>
    <t>104083</t>
  </si>
  <si>
    <t>PLUG, PVC OCRE, JUNTA ELÁSTICA, DN 150 MM, PARA COLETOR PREDIAL DE ESGOTO. AF_06/2022</t>
  </si>
  <si>
    <t>104084</t>
  </si>
  <si>
    <t>CAP, PVC OCRE, JUNTA ELÁSTICA, DN 150 MM, PARA COLETOR PREDIAL DE ESGOTO. AF_06/2022</t>
  </si>
  <si>
    <t>104085</t>
  </si>
  <si>
    <t>TUBO, PVC OCRE, JUNTA ELÁSTICA, DN 100 MM, PARA COLETOR PREDIAL DE ESGOTO. AF_06/2022</t>
  </si>
  <si>
    <t>104086</t>
  </si>
  <si>
    <t>TUBO, PVC OCRE, JUNTA ELÁSTICA, DN 150 MM, PARA COLETOR PREDIAL DE ESGOTO. AF_06/2022</t>
  </si>
  <si>
    <t>104124</t>
  </si>
  <si>
    <t>(COMPOSIÇÃO REPRESENTATIVA) LIGAÇÃO PREDIAL DE ESGOTO, REDE DN 150 MM, COLETOR PREDIAL DN 100 MM, L = 2,0 M, LARGURA DA VALA = 0,65 M; COM SELIM E CURVA 90 GRAUS; ESCAVAÇÃO MECANIZADA, PREPARO DE FUNDO DE VALA E REATERRO COMPACTADO. AF_06/2022</t>
  </si>
  <si>
    <t>104130</t>
  </si>
  <si>
    <t>(COMPOSIÇÃO REPRESENTATIVA) LIGAÇÃO PREDIAL DE ESGOTO, REDE DN 150 MM, COLETOR PREDIAL DN 100 MM, L = 4,0 M, LARGURA DA VALA = 0,65 M; COM SELIM E CURVA 90 GRAUS; ESCAVAÇÃO MECANIZADA, PREPARO DE FUNDO DE VALA E REATERRO COMPACTADO. AF_06/2022</t>
  </si>
  <si>
    <t>104136</t>
  </si>
  <si>
    <t>(COMPOSIÇÃO REPRESENTATIVA) LIGAÇÃO PREDIAL DE ESGOTO, REDE DN 150 MM, COLETOR PREDIAL DN 100 MM, L = 6,0 M, LARGURA DA VALA = 0,65 M; COM SELIM E CURVA 90 GRAUS; ESCAVAÇÃO MECANIZADA, PREPARO DE FUNDO DE VALA E REATERRO COMPACTADO. AF_06/2022</t>
  </si>
  <si>
    <t>104142</t>
  </si>
  <si>
    <t>(COMPOSIÇÃO REPRESENTATIVA) LIGAÇÃO PREDIAL DE ESGOTO, REDE DN 150 MM, COLETOR PREDIAL DN 100 MM, L = 2,0 M, LARGURA DA VALA = 0,65 M; COM SELIM E CURVA 90 GRAUS; ESCAVAÇÃO MANUAL, PREPARO DE FUNDO DE VALA E REATERRO COMPACTADO. AF_06/2022</t>
  </si>
  <si>
    <t>104148</t>
  </si>
  <si>
    <t>(COMPOSIÇÃO REPRESENTATIVA) LIGAÇÃO PREDIAL DE ESGOTO, REDE DN 150 MM, COLETOR PREDIAL DN 100 MM, L = 4,0 M, LARGURA DA VALA = 0,65 M; COM SELIM E CURVA 90 GRAUS; ESCAVAÇÃO MANUAL, PREPARO DE FUNDO DE VALA E REATERRO COMPACTADO. AF_06/2022</t>
  </si>
  <si>
    <t>104154</t>
  </si>
  <si>
    <t>(COMPOSIÇÃO REPRESENTATIVA) LIGAÇÃO PREDIAL DE ESGOTO, REDE DN 150 MM, COLETOR PREDIAL DN 100 MM, L = 6,0 M, LARGURA DA VALA = 0,65 M; COM SELIM E CURVA 90 GRAUS; ESCAVAÇÃO MANUAL, PREPARO DE FUNDO DE VALA E REATERRO COMPACTADO. AF_06/2022</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</si>
  <si>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</si>
  <si>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</si>
  <si>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</si>
  <si>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</si>
  <si>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</si>
  <si>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</si>
  <si>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</si>
  <si>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PAREDE COM PLACAS DE GESSO ACARTONADO (DRYWALL), PARA USO INTERNO, COM DUAS FACES SIMPLES E ESTRUTURA METÁLICA COM GUIAS SIMPLES, SEM VÃOS. AF_06/2017_PS</t>
  </si>
  <si>
    <t>PAREDE COM PLACAS DE GESSO ACARTONADO (DRYWALL), PARA USO INTERNO, COM DUAS FACES SIMPLES E ESTRUTURA METÁLICA COM GUIAS SIMPLES, COM VÃOS AF_06/2017_PS</t>
  </si>
  <si>
    <t>PAREDE COM PLACAS DE GESSO ACARTONADO (DRYWALL), PARA USO INTERNO, COM DUAS FACES SIMPLES E ESTRUTURA METÁLICA COM GUIAS DUPLAS, SEM VÃOS. AF_06/2017_PS</t>
  </si>
  <si>
    <t>PAREDE COM PLACAS DE GESSO ACARTONADO (DRYWALL), PARA USO INTERNO, COM DUAS FACES SIMPLES E ESTRUTURA METÁLICA COM GUIAS DUPLAS, COM VÃOS. AF_06/2017_PS</t>
  </si>
  <si>
    <t>PAREDE COM PLACAS DE GESSO ACARTONADO (DRYWALL), PARA USO INTERNO, COM UMA FACE SIMPLES E OUTRA FACE DUPLA E ESTRUTURA METÁLICA COM GUIAS SIMPLES, SEM VÃOS. AF_06/2017_PS</t>
  </si>
  <si>
    <t>PAREDE COM PLACAS DE GESSO ACARTONADO (DRYWALL), PARA USO INTERNO, COM UMA FACE SIMPLES E OUTRA FACE DUPLA E ESTRUTURA METÁLICA COM GUIAS SIMPLES, COM VÃOS. AF_06/2017_PS</t>
  </si>
  <si>
    <t>PAREDE COM PLACAS DE GESSO ACARTONADO (DRYWALL), PARA USO INTERNO COM UMA FACE SIMPLES E OUTRA FACE DUPLA E ESTRUTURA METÁLICA COM GUIAS DUPLAS, SEM VÃOS. AF_06/2017_PS</t>
  </si>
  <si>
    <t>PAREDE COM PLACAS DE GESSO ACARTONADO (DRYWALL), PARA USO INTERNO, COM UMA FACE SIMPLES E OUTRA FACE DUPLA E   ESTRUTURA METÁLICA COM GUIAS DUPLAS, COM VÃOS. AF_06/2017_PS</t>
  </si>
  <si>
    <t>PAREDE COM PLACAS DE GESSO ACARTONADO (DRYWALL), PARA USO INTERNO, COM DUAS FACES DUPLAS E ESTRUTURA METÁLICA COM GUIAS SIMPLES, SEM VÃOS. AF_06/2017_PS</t>
  </si>
  <si>
    <t>PAREDE COM PLACAS DE GESSO ACARTONADO (DRYWALL), PARA USO INTERNO, COM DUAS FACES DUPLAS E ESTRUTURA METÁLICA COM GUIAS SIMPLES, COM VÃOS. AF_06/2017_PS</t>
  </si>
  <si>
    <t>PAREDE COM PLACAS DE GESSO ACARTONADO (DRYWALL), PARA USO INTERNO, COM DUAS FACES DUPLAS E ESTRUTURA METÁLICA COM GUIAS DUPLAS, COM VÃOS. AF_06/2017_PS</t>
  </si>
  <si>
    <t>PAREDE COM PLACAS DE GESSO ACARTONADO (DRYWALL), PARA USO INTERNO, COM UMA FACE SIMPLES E ESTRUTURA METÁLICA COM GUIAS SIMPLES, SEM VÃOS. AF_06/2017_PS</t>
  </si>
  <si>
    <t>PAREDE COM PLACAS DE GESSO ACARTONADO (DRYWALL), PARA USO INTERNO, COM UMA FACE SIMPLES E ESTRUTURA METÁLICA COM GUIAS SIMPLES, COM VÃOS. AF_06/2017_PS</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</si>
  <si>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</si>
  <si>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</si>
  <si>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</si>
  <si>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</si>
  <si>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</si>
  <si>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</si>
  <si>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</si>
  <si>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</si>
  <si>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</si>
  <si>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</si>
  <si>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</si>
  <si>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</si>
  <si>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</si>
  <si>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</si>
  <si>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</si>
  <si>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</si>
  <si>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104432</t>
  </si>
  <si>
    <t>EXECUÇÃO DE PASSEIO EM PISO INTERTRAVADO, COM BLOCO RAQUETE  22 X 13,5 CM, ESPESSURA 6 CM. AF_10/2022</t>
  </si>
  <si>
    <t>104433</t>
  </si>
  <si>
    <t>EXECUÇÃO DE PAVIMENTO EM PISO INTERTRAVADO, COM BLOCO RAQUETE  22 X 13,5 CM, ESPESSURA 6 CM. AF_10/2022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</si>
  <si>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</si>
  <si>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</si>
  <si>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</si>
  <si>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</si>
  <si>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</si>
  <si>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</si>
  <si>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</si>
  <si>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</si>
  <si>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</si>
  <si>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</si>
  <si>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</si>
  <si>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</si>
  <si>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</si>
  <si>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</si>
  <si>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</si>
  <si>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</si>
  <si>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</si>
  <si>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</si>
  <si>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</si>
  <si>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PISO PODOTÁTIL DE ALERTA OU DIRECIONAL, DE BORRACHA, ASSENTADO SOBRE ARGAMASSA. AF_05/2020</t>
  </si>
  <si>
    <t>104162</t>
  </si>
  <si>
    <t>PISO EM GRANILITE, MARMORITE OU GRANITINA EM AMBIENTES INTERNOS, COM ESPESSURA DE 8 MM, INCLUSO MISTURA EM BETONEIRA, COLOCAÇÃO DAS JUNTAS, APLICAÇÃO DO PISO, 4 POLIMENTOS COM POLITRIZ, ESTUCAMENTO, SELADOR E CERA. AF_06/2022</t>
  </si>
  <si>
    <t>EXECUÇÃO DE PASSEIO (CALÇADA) OU PISO DE CONCRETO COM CONCRETO MOLDADO IN LOCO, FEITO EM OBRA, ACABAMENTO CONVENCIONAL, NÃO ARMADO. AF_08/2022</t>
  </si>
  <si>
    <t>EXECUÇÃO DE PASSEIO (CALÇADA) OU PISO DE CONCRETO COM CONCRETO MOLDADO IN LOCO, USINADO,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</si>
  <si>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</si>
  <si>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</si>
  <si>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</si>
  <si>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</si>
  <si>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</si>
  <si>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</si>
  <si>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</si>
  <si>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</si>
  <si>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</si>
  <si>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</si>
  <si>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</si>
  <si>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</si>
  <si>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</si>
  <si>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</si>
  <si>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</si>
  <si>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</si>
  <si>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</si>
  <si>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</si>
  <si>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</si>
  <si>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</si>
  <si>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</si>
  <si>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</si>
  <si>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</si>
  <si>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</si>
  <si>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</si>
  <si>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</si>
  <si>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</si>
  <si>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</si>
  <si>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</si>
  <si>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</si>
  <si>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</si>
  <si>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</si>
  <si>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104411</t>
  </si>
  <si>
    <t>CHAPISCO APLICADO EM ALVENARIA E ESTRUTURAS DE CONCRETO INTERNAS, COM EQUIPAMENTO DE PROJEÇÃO.  ARGAMASSA TRAÇO 1:3 COM PREPARO EM BETONEIRA 400 L. AF_10/2022</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</si>
  <si>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</si>
  <si>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</si>
  <si>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</si>
  <si>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</si>
  <si>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</si>
  <si>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</si>
  <si>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</si>
  <si>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</si>
  <si>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</si>
  <si>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</si>
  <si>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</si>
  <si>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</si>
  <si>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</si>
  <si>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</si>
  <si>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</si>
  <si>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</si>
  <si>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</si>
  <si>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</si>
  <si>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</si>
  <si>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</si>
  <si>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</si>
  <si>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</si>
  <si>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</si>
  <si>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</si>
  <si>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</si>
  <si>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</si>
  <si>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</si>
  <si>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</si>
  <si>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</si>
  <si>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</si>
  <si>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</si>
  <si>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</si>
  <si>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</si>
  <si>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AF_068/2022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</si>
  <si>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</si>
  <si>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</si>
  <si>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</si>
  <si>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</si>
  <si>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</si>
  <si>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</si>
  <si>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</si>
  <si>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104203</t>
  </si>
  <si>
    <t>EMBOÇO OU MASSA ÚNICA EM ARGAMASSA TRAÇO 1:2:8, PREPARO MECÂNICA COM BETONEIRA 400 L, APLICADA COM PROJETOR TIPO CANEQUINHA EM PANOS DE FACHADA COM PRESENÇA DE VÃOS, ESPESSURA DE 25 MM, ACESSO POR BALANCIM MANUAL. AF_08/2022</t>
  </si>
  <si>
    <t>104204</t>
  </si>
  <si>
    <t>EMBOÇO OU MASSA ÚNICA EM ARGAMASSA TRAÇO 1:2:8, PREPARO MECÂNICA COM BETONEIRA 400 L, APLICADA COM PROJETOR TIPO CANEQUINHA EM PANOS DE FACHADA COM PRESENÇA DE VÃOS, ESPESSURA DE 35 MM, ACESSO POR BALANCIM MANUAL. AF_08/2022</t>
  </si>
  <si>
    <t>104205</t>
  </si>
  <si>
    <t>EMBOÇO OU MASSA ÚNICA EM ARGAMASSA TRAÇO 1:2:8, PREPARO MECÂNICA COM BETONEIRA 400 L, APLICADA COM PROJETOR TIPO CANEQUINHA EM PANOS DE FACHADA COM PRESENÇA DE VÃOS, ESPESSURA DE 45 MM, ACESSO POR BALANCIM MANUAL. AF_08/2022</t>
  </si>
  <si>
    <t>104206</t>
  </si>
  <si>
    <t>EMBOÇO OU MASSA ÚNICA EM ARGAMASSA TRAÇO 1:2:8, PREPARO MECÂNICA COM BETONEIRA 400 L, APLICADA COM PROJETOR TIPO CANEQUINHA EM PANOS DE FACHADA COM PRESENÇA DE VÃOS, ESPESSURA DE 50 MM, ACESSO POR BALANCIM MANUAL. AF_08/2022</t>
  </si>
  <si>
    <t>104207</t>
  </si>
  <si>
    <t>EMBOÇO OU MASSA ÚNICA EM ARGAMASSA TRAÇO 1:2:8, PREPARO MECÂNICA COM BETONEIRA 400 L, APLICADA COM PROJETOR TIPO CANEQUINHA EM PANOS DE FACHADA SEM PRESENÇA DE VÃOS, ESPESSURA DE 25 MM, ACESSO POR BALANCIM MANUAL. AF_08/2022</t>
  </si>
  <si>
    <t>104208</t>
  </si>
  <si>
    <t>EMBOÇO OU MASSA ÚNICA EM ARGAMASSA TRAÇO 1:2:8, PREPARO MECÂNICA COM BETONEIRA 400 L, APLICADA COM PROJETOR TIPO CANEQUINHA EM PANOS DE FACHADA SEM PRESENÇA DE VÃOS, ESPESSURA DE 35 MM, ACESSO POR BALANCIM MANUAL. AF_08/2022</t>
  </si>
  <si>
    <t>104209</t>
  </si>
  <si>
    <t>EMBOÇO OU MASSA ÚNICA EM ARGAMASSA TRAÇO 1:2:8, PREPARO MECÂNICA COM BETONEIRA 400 L, APLICADA COM PROJETOR TIPO CANEQUINHA EM PANOS DE FACHADA SEM PRESENÇA DE VÃOS, ESPESSURA DE 45 MM, ACESSO POR BALANCIM MANUAL. AF_08/2022</t>
  </si>
  <si>
    <t>104210</t>
  </si>
  <si>
    <t>EMBOÇO OU MASSA ÚNICA EM ARGAMASSA TRAÇO 1:2:8, PREPARO MECÂNICA COM BETONEIRA 400 L, APLICADA COM PROJETOR TIPO CANEQUINHA EM PANOS DE FACHADA SEM PRESENÇA DE VÃOS, ESPESSURA DE 50 MM, ACESSO POR BALANCIM MANUAL. AF_08/2022</t>
  </si>
  <si>
    <t>104211</t>
  </si>
  <si>
    <t>EMBOÇO OU MASSA ÚNICA EM ARGAMASSA TRAÇO 1:2:8, PREPARO MECÂNICA COM BETONEIRA 400 L, APLICADA COM PROJETOR TIPO CANEQUINHA EM SUPERFÍCIES EXTERNAS DA SACADA, ESPESSURA DE 25 MM, ACESSO POR BALANCIM MANUAL, SEM USO DE TELA METÁLICA. AF_08/2022</t>
  </si>
  <si>
    <t>104212</t>
  </si>
  <si>
    <t>EMBOÇO OU MASSA ÚNICA EM ARGAMASSA TRAÇO 1:2:8, PREPARO MECÂNICA COM BETONEIRA 400 L, APLICADA COM PROJETOR TIPO CANEQUINHA EM SUPERFÍCIES EXTERNAS DA SACADA, ESPESSURA DE 35 MM, ACESSO POR BALANCIM MANUAL, SEM USO DE TELA METÁLICA. AF_08/2022</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</si>
  <si>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</si>
  <si>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</si>
  <si>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</si>
  <si>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</si>
  <si>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104215</t>
  </si>
  <si>
    <t>EMBOÇO OU MASSA ÚNICA EM ARGAMASSA TRAÇO 1:2:8, PREPARO MECÂNICA COM BETONEIRA 400 L, APLICADA COM PROJETOR TIPO CANEQUINHA EM SUPERFÍCIES INTERNAS DA SACADA, ESPESSURA DE 25 MM,  SEM USO DE TELA METÁLICA. AF_08/2022</t>
  </si>
  <si>
    <t>104216</t>
  </si>
  <si>
    <t>EMBOÇO OU MASSA ÚNICA EM ARGAMASSA TRAÇO 1:2:8, PREPARO MECÂNICA COM BETONEIRA 400 L, APLICADA COM PROJETOR TIPO CANEQUINHA EM SUPERFÍCIES INTERNAS DA SACADA, ESPESSURA DE 35 MM, SEM USO DE TELA METÁLICA. AF_08/2022</t>
  </si>
  <si>
    <t>104217</t>
  </si>
  <si>
    <t>EMBOÇO OU MASSA ÚNICA EM ARGAMASSA TRAÇO 1:2:8, PREPARO MECÂNICA COM BETONEIRA 400 L, APLICADA MANUALMENTE EM PANOS DE FACHADA COM PRESENÇA DE VÃOS, ESPESSURA DE 25 MM, ACESSO POR ANDAIME. AF_08/2022</t>
  </si>
  <si>
    <t>104218</t>
  </si>
  <si>
    <t>EMBOÇO OU MASSA ÚNICA EM ARGAMASSA TRAÇO 1:2:8, PREPARO MANUAL, APLICADA MANUALMENTE EM PANOS DE FACHADA COM PRESENÇA DE VÃOS, ESPESSURA DE 25 MM, ACESSO POR ANDAIME. AF_08/2022</t>
  </si>
  <si>
    <t>104219</t>
  </si>
  <si>
    <t>EMBOÇO OU MASSA ÚNICA EM ARGAMASSA INDUSTRIALIZADA, PREPARO MECÂNICA E APLICAÇÃO COM EQUIPAMENTO DE MISTURA E PROJEÇÃO DE 1,5 M3/H DE ARGAMASSA EM PANOS DE FACHADA COM PRESENÇA DE VÃOS, ESPESSURA DE 25 MM, ACESSO POR ANDAIME. AF_08/2022</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</si>
  <si>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</si>
  <si>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</si>
  <si>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</si>
  <si>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</si>
  <si>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104222</t>
  </si>
  <si>
    <t>EMBOÇO OU MASSA ÚNICA EM ARGAMASSA TRAÇO 1:2:8, PREPARO MANUAL, APLICADA MANUALMENTE EM PANOS DE FACHADA COM PRESENÇA DE VÃOS, ESPESSURA DE 35 MM, ACESSO POR ANDAIME. AF_08/2022</t>
  </si>
  <si>
    <t>104223</t>
  </si>
  <si>
    <t>EMBOÇO OU MASSA ÚNICA EM ARGAMASSA INDUSTRIALIZADA, PREPARO MECÂNICA E APLICAÇÃO COM EQUIPAMENTO DE MISTURA E PROJEÇÃO DE 1,5 M3/H DE ARGAMASSA EM PANOS DE FACHADA COM PRESENÇA DE VÃOS, ESPESSURA DE 35 MM, ACESSO POR ANDAIME. AF_08/2022</t>
  </si>
  <si>
    <t>104224</t>
  </si>
  <si>
    <t>EMBOÇO OU MASSA ÚNICA EM ARGAMASSA TRAÇO 1:2:8, PREPARO MECÂNICA COM BETONEIRA 400 L, APLICADA COM PROJETOR TIPO CANEQUINHA EM PANOS DE FACHADA COM PRESENÇA DE VÃOS, ESPESSURA DE 35 MM, ACESSO POR ANDAIME. AF_08/2022</t>
  </si>
  <si>
    <t>104225</t>
  </si>
  <si>
    <t>EMBOÇO OU MASSA ÚNICA EM ARGAMASSA TRAÇO 1:2:8, PREPARO MECÂNICA COM BETONEIRA 400 L, APLICADA MANUALMENTE EM PANOS DE FACHADA COM PRESENÇA DE VÃOS, ESPESSURA DE 45 MM, ACESSO POR ANDAIME. AF_08/2022</t>
  </si>
  <si>
    <t>104226</t>
  </si>
  <si>
    <t>EMBOÇO OU MASSA ÚNICA EM ARGAMASSA TRAÇO 1:2:8, PREPARO MANUAL, APLICADA MANUALMENTE EM PANOS DE FACHADA COM PRESENÇA DE VÃOS, ESPESSURA DE 45 MM, ACESSO POR ANDAIME. AF_08/2022</t>
  </si>
  <si>
    <t>104227</t>
  </si>
  <si>
    <t>EMBOÇO OU MASSA ÚNICA EM ARGAMASSA INDUSTRIALIZADA, PREPARO MECÂNICA E APLICAÇÃO COM EQUIPAMENTO DE MISTURA E PROJEÇÃO DE 1,5 M3/H DE ARGAMASSA EM PANOS DE FACHADA COM PRESENÇA DE VÃOS, ESPESSURA DE 45 MM, ACESSO POR ANDAIME. AF_08/2022</t>
  </si>
  <si>
    <t>104228</t>
  </si>
  <si>
    <t>EMBOÇO OU MASSA ÚNICA EM ARGAMASSA TRAÇO 1:2:8, PREPARO MECÂNICA COM BETONEIRA 400 L, APLICADA COM PROJETOR TIPO CANEQUINHA EM PANOS DE FACHADA COM PRESENÇA DE VÃOS, ESPESSURA DE 45 MM, ACESSO POR ANDAIME. AF_08/2022</t>
  </si>
  <si>
    <t>104229</t>
  </si>
  <si>
    <t>EMBOÇO OU MASSA ÚNICA EM ARGAMASSA TRAÇO 1:2:8, PREPARO MECÂNICA COM BETONEIRA 400 L, APLICADA MANUALMENTE EM PANOS DE FACHADA COM PRESENÇA DE VÃOS, ESPESSURA DE 50 MM, ACESSO POR ANDAIME. AF_08/2022</t>
  </si>
  <si>
    <t>104230</t>
  </si>
  <si>
    <t>EMBOÇO OU MASSA ÚNICA EM ARGAMASSA TRAÇO 1:2:8, PREPARO MANUAL, APLICADA MANUALMENTE EM PANOS DE FACHADA COM PRESENÇA DE VÃOS, ESPESSURA DE 50 MM, ACESSO POR ANDAIME. AF_08/2022</t>
  </si>
  <si>
    <t>104231</t>
  </si>
  <si>
    <t>EMBOÇO OU MASSA ÚNICA EM ARGAMASSA INDUSTRIALIZADA, PREPARO MECÂNICA E APLICAÇÃO COM EQUIPAMENTO DE MISTURA E PROJEÇÃO DE 1,5 M3/H DE ARGAMASSA EM PANOS DE FACHADA COM PRESENÇA DE VÃOS, ESPESSURA DE 50 MM, ACESSO POR ANDAIME. AF_08/2022</t>
  </si>
  <si>
    <t>104232</t>
  </si>
  <si>
    <t>EMBOÇO OU MASSA ÚNICA EM ARGAMASSA TRAÇO 1:2:8, PREPARO MECÂNICA COM BETONEIRA 400 L, APLICADA COM PROJETOR TIPO CANEQUINHA EM PANOS DE FACHADA COM PRESENÇA DE VÃOS, ESPESSURA DE 50 MM, ACESSO POR ANDAIME. AF_08/2022</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</si>
  <si>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</si>
  <si>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</si>
  <si>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</si>
  <si>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</si>
  <si>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104235</t>
  </si>
  <si>
    <t>EMBOÇO OU MASSA ÚNICA EM ARGAMASSA INDUSTRIALIZADA, PREPARO MECÂNICA E APLICAÇÃO COM EQUIPAMENTO DE MISTURA E PROJEÇÃO DE 1,5 M3/H DE ARGAMASSA EM PANOS DE FACHADA SEM PRESENÇA DE VÃOS, ESPESSURA DE 25 MM, ACESSO POR ANDAIME. AF_08/2022</t>
  </si>
  <si>
    <t>104236</t>
  </si>
  <si>
    <t>EMBOÇO OU MASSA ÚNICA EM ARGAMASSA TRAÇO 1:2:8, PREPARO MECÂNICA COM BETONEIRA 400 L, APLICADA COM PROJETOR TIPO CANEQUINHA EM PANOS DE FACHADA SEM PRESENÇA DE VÃOS, ESPESSURA DE 25 MM, ACESSO POR ANDAIME. AF_08/2022</t>
  </si>
  <si>
    <t>104237</t>
  </si>
  <si>
    <t>EMBOÇO OU MASSA ÚNICA EM ARGAMASSA TRAÇO 1:2:8, PREPARO MECÂNICA COM BETONEIRA 400 L, APLICADA MANUALMENTE EM PANOS DE FACHADA SEM PRESENÇA DE VÃOS, ESPESSURA DE 35 MM, ACESSO POR ANDAIME. AF_08/2022</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</si>
  <si>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</si>
  <si>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</si>
  <si>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</si>
  <si>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</si>
  <si>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104240</t>
  </si>
  <si>
    <t>EMBOÇO OU MASSA ÚNICA EM ARGAMASSA TRAÇO 1:2:8, PREPARO MECÂNICA COM BETONEIRA 400 L, APLICADA COM PROJETOR TIPO CANEQUINHA EM PANOS DE FACHADA SEM PRESENÇA DE VÃOS, ESPESSURA DE 35 MM, ACESSO POR ANDAIME. AF_08/2022</t>
  </si>
  <si>
    <t>104241</t>
  </si>
  <si>
    <t>EMBOÇO OU MASSA ÚNICA EM ARGAMASSA TRAÇO 1:2:8, PREPARO MECÂNICA COM BETONEIRA 400 L, APLICADA MANUALMENTE EM PANOS DE FACHADA SEM PRESENÇA DE VÃOS, ESPESSURA DE 45 MM, ACESSO POR ANDAIME. AF_08/2022</t>
  </si>
  <si>
    <t>104242</t>
  </si>
  <si>
    <t>EMBOÇO OU MASSA ÚNICA EM ARGAMASSA TRAÇO 1:2:8, PREPARO MANUAL, APLICADA MANUALMENTE EM PANOS DE FACHADA SEM PRESENÇA DE VÃOS, ESPESSURA DE 45 MM, ACESSO POR ANDAIME. AF_08/2022</t>
  </si>
  <si>
    <t>104243</t>
  </si>
  <si>
    <t>EMBOÇO OU MASSA ÚNICA EM ARGAMASSA INDUSTRIALIZADA, PREPARO MECÂNICA E APLICAÇÃO COM EQUIPAMENTO DE MISTURA E PROJEÇÃO DE 1,5 M3/H DE ARGAMASSA EM PANOS DE FACHADA SEM PRESENÇA DE VÃOS, ESPESSURA DE 45 MM, ACESSO POR ANDAIME. AF_08/2022</t>
  </si>
  <si>
    <t>104244</t>
  </si>
  <si>
    <t>EMBOÇO OU MASSA ÚNICA EM ARGAMASSA TRAÇO 1:2:8, PREPARO MECÂNICA COM BETONEIRA 400 L, APLICADA COM PROJETOR TIPO CANEQUINHA EM PANOS DE FACHADA SEM PRESENÇA DE VÃOS, ESPESSURA DE 45 MM, ACESSO POR ANDAIME. AF_08/2022</t>
  </si>
  <si>
    <t>104245</t>
  </si>
  <si>
    <t>EMBOÇO OU MASSA ÚNICA EM ARGAMASSA TRAÇO 1:2:8, PREPARO MECÂNICA COM BETONEIRA 400 L, APLICADA MANUALMENTE EM PANOS DE FACHADA SEM PRESENÇA DE VÃOS, ESPESSURA DE 50 MM, ACESSO POR ANDAIME. AF_08/2022</t>
  </si>
  <si>
    <t>104246</t>
  </si>
  <si>
    <t>EMBOÇO OU MASSA ÚNICA EM ARGAMASSA TRAÇO 1:2:8, PREPARO MANUAL, APLICADA MANUALMENTE EM PANOS DE FACHADA SEM PRESENÇA DE VÃOS, ESPESSURA DE 50 MM, ACESSO POR ANDAIME. AF_08/2022</t>
  </si>
  <si>
    <t>104247</t>
  </si>
  <si>
    <t>EMBOÇO OU MASSA ÚNICA EM ARGAMASSA INDUSTRIALIZADA, PREPARO MECÂNICA E APLICAÇÃO COM EQUIPAMENTO DE MISTURA E PROJEÇÃO DE 1,5 M3/H DE ARGAMASSA EM PANOS DE FACHADA SEM PRESENÇA DE VÃOS, ESPESSURA DE 50 MM, ACESSO POR ANDAIME. AF_08/2022</t>
  </si>
  <si>
    <t>104248</t>
  </si>
  <si>
    <t>EMBOÇO OU MASSA ÚNICA EM ARGAMASSA TRAÇO 1:2:8, PREPARO MECÂNICA COM BETONEIRA 400 L, APLICADA COM PROJETOR TIPO CANEQUINHA EM PANOS DE FACHADA SEM PRESENÇA DE VÃOS, ESPESSURA DE 50 MM, ACESSO POR ANDAIME. AF_08/2022</t>
  </si>
  <si>
    <t>104249</t>
  </si>
  <si>
    <t>EMBOÇO OU MASSA ÚNICA EM ARGAMASSA TRAÇO 1:2:8, PREPARO MECÂNICA COM BETONEIRA 400 L, APLICADA MANUALMENTE EM SUPERFÍCIES EXTERNAS DA SACADA, ESPESSURA DE 25 MM, ACESSO POR ANDAIME, SEM USO DE TELA METÁLICA. AF_08/2022</t>
  </si>
  <si>
    <t>104250</t>
  </si>
  <si>
    <t>EMBOÇO OU MASSA ÚNICA EM ARGAMASSA TRAÇO 1:2:8, PREPARO MANUAL, APLICADA MANUALMENTE EM SUPERFÍCIES EXTERNAS DA SACADA, ESPESSURA DE 25 MM, ACESSO POR ANDAIME, SEM USO DE TELA METÁLICA. AF_08/2022</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</si>
  <si>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</si>
  <si>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</si>
  <si>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104252</t>
  </si>
  <si>
    <t>EMBOÇO OU MASSA ÚNICA EM ARGAMASSA TRAÇO 1:2:8, PREPARO MECÂNICA COM BETONEIRA 400 L, APLICADA COM PROJETOR TIPO CANEQUINHA EM SUPERFÍCIES EXTERNAS DA SACADA, ESPESSURA DE 25 MM, ACESSO POR ANDAIME, SEM USO DE TELA METÁLICA. AF_08/2022</t>
  </si>
  <si>
    <t>104253</t>
  </si>
  <si>
    <t>EMBOÇO OU MASSA ÚNICA EM ARGAMASSA TRAÇO 1:2:8, PREPARO MECÂNICA COM BETONEIRA 400 L, APLICADA MANUALMENTE EM SUPERFÍCIES EXTERNAS DA SACADA, ESPESSURA DE 35 MM, ACESSO POR ANDAIME, SEM USO DE TELA METÁLICA. AF_08/2022</t>
  </si>
  <si>
    <t>104254</t>
  </si>
  <si>
    <t>EMBOÇO OU MASSA ÚNICA EM ARGAMASSA TRAÇO 1:2:8, PREPARO MANUAL, APLICADA MANUALMENTE EM SUPERFÍCIES EXTERNAS DA SACADA, ESPESSURA DE 35 MM, ACESSO POR ANDAIME, SEM USO DE TELA METÁLICA. AF_08/2022</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</si>
  <si>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</si>
  <si>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</si>
  <si>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104256</t>
  </si>
  <si>
    <t>EMBOÇO OU MASSA ÚNICA EM ARGAMASSA TRAÇO 1:2:8, PREPARO MECÂNICO COM BETONEIRA 400 L, APLICADA COM PROJETOR TIPO CANEQUINHA EM SUPERFÍCIES EXTERNAS DA SACADA, ESPESSURA DE 35 MM, ACESSO POR ANDAIME, SEM USO DE TELA METÁLICA. AF_08/2022</t>
  </si>
  <si>
    <t>104257</t>
  </si>
  <si>
    <t>EMBOÇO OU MASSA ÚNICA EM ARGAMASSA TRAÇO 1:2:8, PREPARO MECÂNICO COM BETONEIRA 400 L, APLICADA MANUALMENTE EM SUPERFÍCIES EXTERNAS DA SACADA, ESPESSURA DE 45 MM, ACESSO POR ANDAIME, SEM USO DE TELA METÁLICA. AF_08/2022</t>
  </si>
  <si>
    <t>104258</t>
  </si>
  <si>
    <t>EMBOÇO OU MASSA ÚNICA EM ARGAMASSA TRAÇO 1:2:8, PREPARO MANUAL, APLICADA MANUALMENTE EM SUPERFÍCIES EXTERNAS DA SACADA, ESPESSURA DE 45 MM, ACESSO POR ANDAIME, SEM USO DE TELA METÁLICA. AF_08/2022</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</si>
  <si>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</si>
  <si>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</si>
  <si>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</si>
  <si>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</si>
  <si>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</si>
  <si>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</si>
  <si>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104262</t>
  </si>
  <si>
    <t>EMBOÇO OU MASSA ÚNICA EM ARGAMASSA TRAÇO 1:2:8, PREPARO MANUAL, APLICADA MANUALMENTE EM SUPERFÍCIES EXTERNAS DA SACADA, ESPESSURA DE 50 MM, ACESSO POR ANDAIME, SEM USO DE TELA METÁLICA. AF_08/2022</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</si>
  <si>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</si>
  <si>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</si>
  <si>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104264</t>
  </si>
  <si>
    <t>EMBOÇO OU MASSA ÚNICA EM ARGAMASSA TRAÇO 1:2:8, PREPARO MECÂNICO COM BETONEIRA 400 L, APLICADA COM PROJETOR TIPO CANEQUINHA EM SUPERFÍCIES EXTERNAS DA SACADA, ESPESSURA DE 50 MM, ACESSO POR ANDAIME, SEM USO DE TELA METÁLICA. AF_08/2022</t>
  </si>
  <si>
    <t>104453</t>
  </si>
  <si>
    <t>104454</t>
  </si>
  <si>
    <t>104455</t>
  </si>
  <si>
    <t>104456</t>
  </si>
  <si>
    <t>104457</t>
  </si>
  <si>
    <t>104458</t>
  </si>
  <si>
    <t>104459</t>
  </si>
  <si>
    <t>104460</t>
  </si>
  <si>
    <t>104461</t>
  </si>
  <si>
    <t>104462</t>
  </si>
  <si>
    <t>FORRO EM PLACAS DE GESSO, PARA AMBIENTES RESIDENCIAIS. AF_05/2017_PS</t>
  </si>
  <si>
    <t>FORRO EM DRYWALL, PARA AMBIENTES RESIDENCIAIS, INCLUSIVE ESTRUTURA DE FIXAÇÃO. AF_05/2017_PS</t>
  </si>
  <si>
    <t>FORRO EM PLACAS DE GESSO, PARA AMBIENTES COMERCIAIS. AF_05/2017_PS</t>
  </si>
  <si>
    <t>FORRO EM DRYWALL, PARA AMBIENTES COMERCIAIS, INCLUSIVE ESTRUTURA DE FIXAÇÃO. AF_05/2017_PS</t>
  </si>
  <si>
    <t>ACABAMENTOS PARA FORRO (MOLDURA EM DRYWALL, COM LARGURA DE 15 CM). AF_05/2017_PS</t>
  </si>
  <si>
    <t>ACABAMENTOS PARA FORRO (SANCA DE GESSO MONTADA NA OBRA). AF_05/2017_PS</t>
  </si>
  <si>
    <t>FORRO EM RÉGUAS DE PVC, FRISADO, PARA AMBIENTES RESIDENCIAIS, INCLUSIVE ESTRUTURA DE FIXAÇÃO. AF_05/2017_PS</t>
  </si>
  <si>
    <t>FORRO EM RÉGUAS DE PVC, FRISADO, PARA AMBIENTES COMERCIAIS, INCLUSIVE ESTRUTURA DE FIXAÇÃO. AF_05/2017_PS</t>
  </si>
  <si>
    <t>FORRO EM RÉGUAS DE PVC, LISO, PARA AMBIENTES RESIDENCIAIS, INCLUSIVE ESTRUTURA DE FIXAÇÃO. AF_05/2017_PS</t>
  </si>
  <si>
    <t>FORRO DE PVC, LISO, PARA AMBIENTES COMERCIAIS, INCLUSIVE ESTRUTURA DE FIXAÇÃO. AF_05/2017_PS</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</si>
  <si>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</si>
  <si>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</si>
  <si>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</si>
  <si>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</si>
  <si>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</si>
  <si>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</si>
  <si>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</si>
  <si>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104413</t>
  </si>
  <si>
    <t>ESTUCAMENTO PARA QUALQUER REVESTIMENTO, EM TETO DO SISTEMA DE PAREDES DE CONCRETO, EM AMBIENTES COM ÁREA MENOR QUE 5 M², UTILIZAÇÃO DE ARGAMASSA COLANTE. AF_10/2022</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</si>
  <si>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</si>
  <si>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</si>
  <si>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</si>
  <si>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</si>
  <si>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</si>
  <si>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</si>
  <si>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</si>
  <si>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</si>
  <si>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</si>
  <si>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</si>
  <si>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</si>
  <si>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</si>
  <si>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</si>
  <si>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</si>
  <si>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</si>
  <si>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</si>
  <si>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</si>
  <si>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</si>
  <si>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</si>
  <si>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</si>
  <si>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</si>
  <si>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</si>
  <si>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104425</t>
  </si>
  <si>
    <t>ESTUCAMENTO DE DENSIDADE ALTA DE PANOS DE FACHADA DO SISTEMA DE PAREDES DE CONCRETO EM UNIDADES HABITACIONAIS DE PAVIMENTO ÚNICO, UTILIZAÇÃO DE ARGAMASSA COLANTE. AF_10/2022</t>
  </si>
  <si>
    <t>PLANTIO DE GRAMA BATATAIS EM PLACAS. AF_05/2018</t>
  </si>
  <si>
    <t>103946</t>
  </si>
  <si>
    <t>PLANTIO DE GRAMA ESMERALDA OU SÃO CARLOS OU CURITIBANA, EM PLACAS. AF_05/2022</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</si>
  <si>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</si>
  <si>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</si>
  <si>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</si>
  <si>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</si>
  <si>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</si>
  <si>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</si>
  <si>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</si>
  <si>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</si>
  <si>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</si>
  <si>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</si>
  <si>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</si>
  <si>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</si>
  <si>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</si>
  <si>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</si>
  <si>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</si>
  <si>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</si>
  <si>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</si>
  <si>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</si>
  <si>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</si>
  <si>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</si>
  <si>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</si>
  <si>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</si>
  <si>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</si>
  <si>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</si>
  <si>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</si>
  <si>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</si>
  <si>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</si>
  <si>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</si>
  <si>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</si>
  <si>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</si>
  <si>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</si>
  <si>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</si>
  <si>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</si>
  <si>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</si>
  <si>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</si>
  <si>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</si>
  <si>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</si>
  <si>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</si>
  <si>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PLUVIAL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</si>
  <si>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</si>
  <si>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</si>
  <si>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</si>
  <si>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DE METAL CROMADO PARA REGISTRO PEQUENO, DE PAREDE,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</si>
  <si>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</si>
  <si>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</si>
  <si>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</si>
  <si>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DE GAS ACETILENO PARA CILINDRO DE CONJUNTO OXICORTE GRANDE) NAO INCLUI TROCA/MANUTENCAO DO CILINDRO                                                                                                                                                                                                                                                                                                                                                                                    </t>
  </si>
  <si>
    <t xml:space="preserve">ACIDO CLORIDRICO / 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</si>
  <si>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</si>
  <si>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</si>
  <si>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</si>
  <si>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</si>
  <si>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</si>
  <si>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</si>
  <si>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</si>
  <si>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</si>
  <si>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</si>
  <si>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</si>
  <si>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</si>
  <si>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</si>
  <si>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</si>
  <si>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</si>
  <si>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</si>
  <si>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</si>
  <si>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</si>
  <si>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</si>
  <si>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</si>
  <si>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</si>
  <si>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</si>
  <si>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</si>
  <si>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CPVC, ROSCAVEL, COM FLANGES E ANEL DE VEDACAO, 15 MM, CAIXA D'AGUA PARA AGUA QUENTE                                                                                                                                                                                                                                                                                                                                                                                                             </t>
  </si>
  <si>
    <t xml:space="preserve">ADAPTADOR CPVC, ROSCAVEL, COM FLANGES E ANEL DE VEDACAO, 22 MM, CAIXA D'AGUA PARA AGUA QUENTE                                                                                                                                                                                                                                                                                                                                                                                                             </t>
  </si>
  <si>
    <t xml:space="preserve">ADAPTADOR CPVC, ROSCAVEL, COM FLANGES E ANEL DE VEDACAO, 28 MM, CAIXA D'AGUA PARA AGUA QUENTE                                                                                                                                                                                                                                                                                                                                                                                                             </t>
  </si>
  <si>
    <t xml:space="preserve">ADAPTADOR CPVC, ROSCAVEL, COM FLANGES E ANEL DE VEDACAO, 35 MM, CAIXA D'AGUA PARA AGUA QUENTE                                                                                                                                                                                                                                                                                                                                                                                                             </t>
  </si>
  <si>
    <t xml:space="preserve">ADAPTADOR CPVC, ROSCAVEL, COM FLANGES E ANEL DE VEDACAO, 42 MM, CAIXA D'AGUA PARA AGUA QUENTE                                                                                                                                                                                                                                                                                                                                                                                                             </t>
  </si>
  <si>
    <t xml:space="preserve">ADAPTADOR CPVC, ROSCAVEL, COM FLANGES E ANEL DE VEDACAO, 54 MM, CAIXA D'AGUA PARA AGUA QUENTE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</si>
  <si>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</si>
  <si>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</si>
  <si>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</si>
  <si>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</si>
  <si>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</si>
  <si>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</si>
  <si>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</si>
  <si>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</si>
  <si>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</si>
  <si>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</si>
  <si>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</si>
  <si>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</si>
  <si>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</si>
  <si>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</si>
  <si>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</si>
  <si>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</si>
  <si>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</si>
  <si>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</si>
  <si>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</si>
  <si>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</si>
  <si>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</si>
  <si>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</si>
  <si>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</si>
  <si>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</si>
  <si>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</si>
  <si>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</si>
  <si>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32 MM X 1",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</si>
  <si>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</si>
  <si>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</si>
  <si>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</si>
  <si>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</si>
  <si>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</si>
  <si>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</si>
  <si>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</si>
  <si>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</si>
  <si>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</si>
  <si>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</si>
  <si>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</si>
  <si>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</si>
  <si>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50 / DE 60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</si>
  <si>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</si>
  <si>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</si>
  <si>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</si>
  <si>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</si>
  <si>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 COLA DE CONTATO LIQUIDO, A BASE DE RESINAS, PARA COLAGEM DE ESPUMA PARA ISOLAMENTO TERMICO FLEXIVEL                                                                                                                                                                                                                                                                                                                                                                                             </t>
  </si>
  <si>
    <t xml:space="preserve">ADESIVO / COLA PARA EPS (ISOPOR) E OUTROS MATERIAIS                                                                                                                                                                                                                                                                                                                                                                                                                                                       </t>
  </si>
  <si>
    <t xml:space="preserve">ADESIVO ACRILICO DE BASE AQUOSA / 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</si>
  <si>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</si>
  <si>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</si>
  <si>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</si>
  <si>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PARA TUBOS CPVC, *75* G                                                                                                                                                                                                                                                                                                                                                                                                                                                                           </t>
  </si>
  <si>
    <t xml:space="preserve">ADESIVO PLASTICO PARA PVC, BISNAGA COM 75 GR                                                                                                                                                                                                                                                                                                                                                                                                                                                              </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</si>
  <si>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</si>
  <si>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</si>
  <si>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</si>
  <si>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</si>
  <si>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</si>
  <si>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</si>
  <si>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</si>
  <si>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</si>
  <si>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</si>
  <si>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</si>
  <si>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</si>
  <si>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</si>
  <si>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</si>
  <si>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</si>
  <si>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</si>
  <si>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</si>
  <si>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</si>
  <si>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</si>
  <si>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(HORISTA)                                                                                                                                                                                                                                                                                                                                                                                                                                                                             </t>
  </si>
  <si>
    <t xml:space="preserve">AJUDANTE DE ARMADOR (MENSALISTA)                                                                                                                                                                                                                                                                                                                                                                                                                                                                          </t>
  </si>
  <si>
    <t xml:space="preserve">AJUDANTE DE ELETRICISTA (HORISTA)                                                                                                                                                                                                                                                                                                                                                                                                                                                                         </t>
  </si>
  <si>
    <t xml:space="preserve">AJUDANTE DE ELETRICISTA (MENSALISTA)                                                                                                                                                                                                                                                                                                                                                                                                                                                                      </t>
  </si>
  <si>
    <t xml:space="preserve">AJUDANTE DE ESTRUTURAS METALICAS (MENSALISTA)                                                                                                                                                                                                                                                                                                                                                                                                                                                             </t>
  </si>
  <si>
    <t xml:space="preserve">AJUDANTE DE ESTRUTURAS METALICAS HORISTA                                                                                                                                                                                                                                                                                                                                                                                                                                                                  </t>
  </si>
  <si>
    <t xml:space="preserve">AJUDANTE DE OPERACAO EM GERAL (HORISTA)                                                                                                                                                                                                                                                                                                                                                                                                                                                                   </t>
  </si>
  <si>
    <t xml:space="preserve">AJUDANTE DE OPERACAO EM GERAL (MENSALISTA)                                                                                                                                                                                                                                                                                                                                                                                                                                                                </t>
  </si>
  <si>
    <t xml:space="preserve">AJUDANTE DE PINTOR (HORISTA)                                                                                                                                                                                                                                                                                                                                                                                                                                                                              </t>
  </si>
  <si>
    <t xml:space="preserve">AJUDANTE DE PINTOR (MENSALISTA)                                                                                                                                                                                                                                                                                                                                                                                                                                                                           </t>
  </si>
  <si>
    <t xml:space="preserve">AJUDANTE DE SERRALHEIRO (HORISTA)                                                                                                                                                                                                                                                                                                                                                                                                                                                                         </t>
  </si>
  <si>
    <t xml:space="preserve">AJUDANTE DE SERRALHEIRO (MENSALISTA)                                                                                                                                                                                                                                                                                                                                                                                                                                                                      </t>
  </si>
  <si>
    <t xml:space="preserve">AJUDANTE ESPECIALIZADO (HORISTA)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</si>
  <si>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</si>
  <si>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</si>
  <si>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</si>
  <si>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</si>
  <si>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</si>
  <si>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</si>
  <si>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</si>
  <si>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</si>
  <si>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</si>
  <si>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</si>
  <si>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</si>
  <si>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</si>
  <si>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</si>
  <si>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 ENCARGOS COMPLEMENTARES)                                                                                                                                                                                                                                                                                                                                                                                                                                          </t>
  </si>
  <si>
    <t xml:space="preserve">ALIMENTACAO - MENSALISTA (COLETADO CAIXA - ENCARGOS COMPLEMENTARES                                                                                                                                                                                                                                                                                                                                                                                                                                        </t>
  </si>
  <si>
    <t xml:space="preserve">ALISADORA DE CONCRETO COM MOTOR A GASOLINA DE 5,5 HP, PESO COM MOTOR DE 78 KG, 4 PAS                                                                                                                                                                                                                                                                                                                                                                                                                      </t>
  </si>
  <si>
    <t xml:space="preserve">ALMOXARIFE (HORISTA)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</si>
  <si>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</si>
  <si>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</si>
  <si>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</si>
  <si>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PARA TUBO ESGOTO PREDIAL, DN 100 MM (NBR 5688)                                                                                                                                                                                                                                                                                                                                                                                                                                              </t>
  </si>
  <si>
    <t xml:space="preserve">ANEL BORRACHA PARA TUBO ESGOTO PREDIAL, DN 50 MM (NBR 5688)                                                                                                                                                                                                                                                                                                                                                                                                                                               </t>
  </si>
  <si>
    <t xml:space="preserve">ANEL BORRACHA PARA TUBO ESGOTO PREDIAL, DN 75 MM (NBR 5688)                                                                                                                                                                                                                                                                                                                                                                                                                                               </t>
  </si>
  <si>
    <t xml:space="preserve">ANEL BORRACHA, DN 100 MM, PARA TUBO SERIE REFORCADA ESGOTO PREDIAL                                                                                                                                                                                                                                                                                                                                                                                                                                        </t>
  </si>
  <si>
    <t xml:space="preserve">ANEL BORRACHA, DN 150 MM, PARA TUBO SERIE REFORCADA ESGOTO PREDIAL                                                                                                                                                                                                                                                                                                                                                                                                                                        </t>
  </si>
  <si>
    <t xml:space="preserve">ANEL BORRACHA, DN 50 MM, PARA TUBO SERIE REFORCADA ESGOTO PREDIAL                                                                                                                                                                                                                                                                                                                                                                                                                                         </t>
  </si>
  <si>
    <t xml:space="preserve">ANEL BORRACHA, DN 75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</si>
  <si>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</si>
  <si>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</si>
  <si>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</si>
  <si>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</si>
  <si>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</si>
  <si>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</si>
  <si>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</si>
  <si>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</si>
  <si>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</si>
  <si>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</si>
  <si>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</si>
  <si>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</si>
  <si>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</si>
  <si>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</si>
  <si>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(NBR 15715)                                                                                                                                                                                                                                                                                                                                                                                                                 </t>
  </si>
  <si>
    <t xml:space="preserve">ANEL DE BORRACHA PARA VEDACAO DE DUTO PEAD CORRUGADO PARA ELETRICA, DN 1 1/4" (NBR 15715)                                                                                                                                                                                                                                                                                                                                                                                                                 </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</si>
  <si>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</si>
  <si>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</si>
  <si>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</si>
  <si>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</si>
  <si>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</si>
  <si>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</si>
  <si>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</si>
  <si>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</si>
  <si>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</si>
  <si>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</si>
  <si>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</si>
  <si>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</si>
  <si>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</si>
  <si>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</si>
  <si>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</si>
  <si>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</si>
  <si>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</si>
  <si>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</si>
  <si>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</si>
  <si>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</si>
  <si>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</si>
  <si>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</si>
  <si>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</si>
  <si>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</si>
  <si>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</si>
  <si>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</si>
  <si>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</si>
  <si>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</si>
  <si>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</si>
  <si>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</si>
  <si>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</si>
  <si>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</si>
  <si>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</si>
  <si>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</si>
  <si>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</si>
  <si>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</si>
  <si>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</si>
  <si>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</si>
  <si>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</si>
  <si>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</si>
  <si>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</si>
  <si>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</si>
  <si>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</si>
  <si>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</si>
  <si>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</si>
  <si>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</si>
  <si>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</si>
  <si>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</si>
  <si>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(HORISTA)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</si>
  <si>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</si>
  <si>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</si>
  <si>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</si>
  <si>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</si>
  <si>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</si>
  <si>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</si>
  <si>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</si>
  <si>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</si>
  <si>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COM RESERVATORIO TERMICO DE 1000 L E *5* PLACAS COLETORAS DE *2,0* M2 (NAO INCLUI ACESSORIOS) (SEM INSTALACAO)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</si>
  <si>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</si>
  <si>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</si>
  <si>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AQUECEDOR SOLAR COM RESERVATORIO TERMICO DE 800 L E *4*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</si>
  <si>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</si>
  <si>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</si>
  <si>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</si>
  <si>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</si>
  <si>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</si>
  <si>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</si>
  <si>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</si>
  <si>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</si>
  <si>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</si>
  <si>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</si>
  <si>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</si>
  <si>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</si>
  <si>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</si>
  <si>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</si>
  <si>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</si>
  <si>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</si>
  <si>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</si>
  <si>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</si>
  <si>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</si>
  <si>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</si>
  <si>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</si>
  <si>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</si>
  <si>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</si>
  <si>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</si>
  <si>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</si>
  <si>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</si>
  <si>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</si>
  <si>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</si>
  <si>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</si>
  <si>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</si>
  <si>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</si>
  <si>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</si>
  <si>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</si>
  <si>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</si>
  <si>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</si>
  <si>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</si>
  <si>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</si>
  <si>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</si>
  <si>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</si>
  <si>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</si>
  <si>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</si>
  <si>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</si>
  <si>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</si>
  <si>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</si>
  <si>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</si>
  <si>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</si>
  <si>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</si>
  <si>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</si>
  <si>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</si>
  <si>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</si>
  <si>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</si>
  <si>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</si>
  <si>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</si>
  <si>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</si>
  <si>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</si>
  <si>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</si>
  <si>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</si>
  <si>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</si>
  <si>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</si>
  <si>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</si>
  <si>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</si>
  <si>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</si>
  <si>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</si>
  <si>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</si>
  <si>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</si>
  <si>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</si>
  <si>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</si>
  <si>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</si>
  <si>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</si>
  <si>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</si>
  <si>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</si>
  <si>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</si>
  <si>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</si>
  <si>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</si>
  <si>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</si>
  <si>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</si>
  <si>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</si>
  <si>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</si>
  <si>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</si>
  <si>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(HORISTA)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</si>
  <si>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</si>
  <si>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</si>
  <si>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</si>
  <si>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</si>
  <si>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</si>
  <si>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</si>
  <si>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</si>
  <si>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</si>
  <si>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</si>
  <si>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</si>
  <si>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</si>
  <si>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</si>
  <si>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</si>
  <si>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</si>
  <si>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</si>
  <si>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</si>
  <si>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</si>
  <si>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</si>
  <si>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</si>
  <si>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</si>
  <si>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</si>
  <si>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</si>
  <si>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</si>
  <si>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</si>
  <si>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</si>
  <si>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</si>
  <si>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</si>
  <si>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</si>
  <si>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</si>
  <si>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</si>
  <si>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(HORISTA)                                                                                                                                                                                                                                                                                                                                                                                                                                                                          </t>
  </si>
  <si>
    <t xml:space="preserve">AUXILIAR DE ALMOXARIFE (MENSALISTA)                                                                                                                                                                                                                                                                                                                                                                                                                                                                       </t>
  </si>
  <si>
    <t xml:space="preserve">AUXILIAR DE AZULEJISTA (HORISTA)                                                                                                                                                                                                                                                                                                                                                                                                                                                                          </t>
  </si>
  <si>
    <t xml:space="preserve">AUXILIAR DE AZULEJISTA (MENSALISTA)                                                                                                                                                                                                                                                                                                                                                                                                                                                                       </t>
  </si>
  <si>
    <t xml:space="preserve">AUXILIAR DE ENCANADOR OU BOMBEIRO HIDRAULICO (HORISTA)                                                                                                                                                                                                                                                                                                                                                                                                                                                    </t>
  </si>
  <si>
    <t xml:space="preserve">AUXILIAR DE ENCANADOR OU BOMBEIRO HIDRAULICO (MENSALISTA)                                                                                                                                                                                                                                                                                                                                                                                                                                                 </t>
  </si>
  <si>
    <t xml:space="preserve">AUXILIAR DE ESCRITORIO (HORISTA)                                                                                                                                                                                                                                                                                                                                                                                                                                                                          </t>
  </si>
  <si>
    <t xml:space="preserve">AUXILIAR DE ESCRITORIO (MENSALISTA)                                                                                                                                                                                                                                                                                                                                                                                                                                                                       </t>
  </si>
  <si>
    <t xml:space="preserve">AUXILIAR DE LABORATORISTA DE SOLOS E DE CONCRETO (HORISTA)                                                                                                                                                                                                                                                                                                                                                                                                                                                </t>
  </si>
  <si>
    <t xml:space="preserve">AUXILIAR DE LABORATORISTA DE SOLOS E DE CONCRETO (MENSALISTA)                                                                                                                                                                                                                                                                                                                                                                                                                                             </t>
  </si>
  <si>
    <t xml:space="preserve">AUXILIAR DE MECANICO                                                                                                                                                                                                                                                                                                                                                                                                                                                                                      </t>
  </si>
  <si>
    <t xml:space="preserve">AUXILIAR DE MECANICO (MENSALISTA)                                                                                                                                                                                                                                                                                                                                                                                                                                                                         </t>
  </si>
  <si>
    <t xml:space="preserve">AUXILIAR DE PEDREIRO (HORISTA)                                                                                                                                                                                                                                                                                                                                                                                                                                                                            </t>
  </si>
  <si>
    <t xml:space="preserve">AUXILIAR DE PEDREIRO (MENSALISTA)                                                                                                                                                                                                                                                                                                                                                                                                                                                                         </t>
  </si>
  <si>
    <t xml:space="preserve">AUXILIAR DE SERVICOS GERAIS                                                                                                                                                                                                                                                                                                                                                                                                                                                                               </t>
  </si>
  <si>
    <t xml:space="preserve">AUXILIAR DE SERVICOS GERAIS (MENSALISTA)                                                                                                                                                                                                                                                                                                                                                                                                                                                                  </t>
  </si>
  <si>
    <t xml:space="preserve">AUXILIAR DE TOPOGRAFO (HORISTA)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</si>
  <si>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</si>
  <si>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</si>
  <si>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</si>
  <si>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</si>
  <si>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(HORISTA)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</si>
  <si>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</si>
  <si>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</si>
  <si>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</si>
  <si>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</si>
  <si>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</si>
  <si>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</si>
  <si>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</si>
  <si>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</si>
  <si>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</si>
  <si>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</si>
  <si>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</si>
  <si>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</si>
  <si>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</si>
  <si>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</si>
  <si>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</si>
  <si>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</si>
  <si>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</si>
  <si>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</si>
  <si>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</si>
  <si>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</si>
  <si>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</si>
  <si>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</si>
  <si>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</si>
  <si>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</si>
  <si>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</si>
  <si>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</si>
  <si>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</si>
  <si>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</si>
  <si>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</si>
  <si>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</si>
  <si>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</si>
  <si>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</si>
  <si>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ACO CHATA, RETANGULAR (QUALQUER BITOLA)                                                                                                                                                                                                                                                                                                                                                                                                                                                          </t>
  </si>
  <si>
    <t xml:space="preserve">BARRA DE ACO CHATO, RETANGULAR, 19,05 MM X 3,17 MM (L X E), 0,47 KG/M                                                                                                                                                                                                                                                                                                                                                                                                                                     </t>
  </si>
  <si>
    <t xml:space="preserve">BARRA DE ACO CHATO, RETANGULAR, 25,4 MM X 4,76 MM (L X E), 1,73 KG/M                                                                                                                                                                                                                                                                                                                                                                                                                                      </t>
  </si>
  <si>
    <t xml:space="preserve">BARRA DE ACO CHATO, RETANGULAR, 25,4 MM X 6,35 MM (L X E), 1,2265 KG/M                                                                                                                                                                                                                                                                                                                                                                                                                                    </t>
  </si>
  <si>
    <t xml:space="preserve">BARRA DE ACO CHATO, RETANGULAR, 38,1 MM X 12,7 MM (L X E), 3,79 KG/M                                                                                                                                                                                                                                                                                                                                                                                                                                      </t>
  </si>
  <si>
    <t xml:space="preserve">BARRA DE ACO CHATO, RETANGULAR, 38,1 MM X 6,35 MM (L X E), 1,89 KG/M                                                                                                                                                                                                                                                                                                                                                                                                                                      </t>
  </si>
  <si>
    <t xml:space="preserve">BARRA DE ACO CHATO, RETANGULAR, 38,1 MM X 9,53 MM (L X E), 2,84 KG/M                                                                                                                                                                                                                                                                                                                                                                                                                                      </t>
  </si>
  <si>
    <t xml:space="preserve">BARRA DE ACO CHATO, RETANGULAR, 50,8 MM X 12,7 MM (L X E), 5,06 KG/M                                                                                                                                                                                                                                                                                                                                                                                                                                      </t>
  </si>
  <si>
    <t xml:space="preserve">BARRA DE ACO CHATO, RETANGULAR, 50,8 MM X 25,4 MM (L X E), 10,12 KG/M                                                                                                                                                                                                                                                                                                                                                                                                                                     </t>
  </si>
  <si>
    <t xml:space="preserve">BARRA DE ACO CHATO, RETANGULAR, 50,8 MM X 6,35 MM (L X E), 2,53 KG/M                                                                                                                                                                                                                                                                                                                                                                                                                                      </t>
  </si>
  <si>
    <t xml:space="preserve">BARRA DE ACO CHATO, RETANGULAR, 50,8 MM X 7,94 MM (L X E), 3,162 KG/M                                                                                                                                                                                                                                                                                                                                                                                                                                     </t>
  </si>
  <si>
    <t xml:space="preserve">BARRA DE ACO CHATO, RETANGULAR, 50,8 MM X 9,53 MM (L X E), 3,79KG/M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</si>
  <si>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</si>
  <si>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</si>
  <si>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</si>
  <si>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</si>
  <si>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</si>
  <si>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</si>
  <si>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</si>
  <si>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</si>
  <si>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</si>
  <si>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</si>
  <si>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</si>
  <si>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BASE DE MISTURADOR MONOCOMANDO PARA CHUVEIRO, DE PAREDE (NAO INCLUI ACABAMENTOS)                                                                                                                                                                                                                                                                                                                                                                                                                          </t>
  </si>
  <si>
    <t xml:space="preserve">BASE PARA MASTRO DE PARA-RAIOS DIAMETRO NOMINAL 1 1/2"                                                                                                                                                                                                                                                                                                                                                                                                                                                    </t>
  </si>
  <si>
    <t xml:space="preserve">BASE PARA MASTRO DE PARA-RAIOS DIAMETRO NOMINAL 2"                                                                                                                                                                                                                                                                                                                                                                                                                                                        </t>
  </si>
  <si>
    <t xml:space="preserve">BASE PARA RELE COM SUPORTE METALICO                                                                                                                                                                                                                                                                                                                                                                                                                                                                       </t>
  </si>
  <si>
    <t xml:space="preserve">BASTIDOR PARA BLOCO M10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</si>
  <si>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</si>
  <si>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</si>
  <si>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</si>
  <si>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</si>
  <si>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</si>
  <si>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</si>
  <si>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BENTONITA, ARGILA CONSTITUIDA POR  MONTMORILONITA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</si>
  <si>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</si>
  <si>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</si>
  <si>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</si>
  <si>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</si>
  <si>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</si>
  <si>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</si>
  <si>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</si>
  <si>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</si>
  <si>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</si>
  <si>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 TIJOLO DE VIDRO INCOLOR, CANELADO / ONDULADO, *19 X 19 X 8* CM (A X L X E)                                                                                                                                                                                                                                                                                                                                                                                                                        </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</si>
  <si>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</si>
  <si>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</si>
  <si>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</si>
  <si>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</si>
  <si>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</si>
  <si>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</si>
  <si>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</si>
  <si>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</si>
  <si>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29 CM (L X A X C)                                                                                                                                                                                                                                                                                                                                                                                               </t>
  </si>
  <si>
    <t xml:space="preserve">BLOCO CONCRETO CELULAR AUTOCLAVADO 12,5 X 30 X 60 CM (E X A X C)                                                                                                                                                                                                                                                                                                                                                                                                                                          </t>
  </si>
  <si>
    <t xml:space="preserve">BLOCO CONCRETO CELULAR AUTOCLAVADO 7,5 X 30 X 60 CM (E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</si>
  <si>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</si>
  <si>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</si>
  <si>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</si>
  <si>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</si>
  <si>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</si>
  <si>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</si>
  <si>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</si>
  <si>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</si>
  <si>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</si>
  <si>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</si>
  <si>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</si>
  <si>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</si>
  <si>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</si>
  <si>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</si>
  <si>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</si>
  <si>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</si>
  <si>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</si>
  <si>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</si>
  <si>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</si>
  <si>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</si>
  <si>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</si>
  <si>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</si>
  <si>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ENGATE RAPIDO PARA BASTIDOR TIPO M10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</si>
  <si>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</si>
  <si>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</si>
  <si>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</si>
  <si>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</si>
  <si>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</si>
  <si>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</si>
  <si>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</si>
  <si>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</si>
  <si>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</si>
  <si>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</si>
  <si>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</si>
  <si>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</si>
  <si>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</si>
  <si>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</si>
  <si>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</si>
  <si>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 xml:space="preserve">BLOCO DE VIDRO / ELEMENTO VAZADO, INCOLOR, VENEZIANA, DE *20 X 10 X 8* CM (A X L X E)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</si>
  <si>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</si>
  <si>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</si>
  <si>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</si>
  <si>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</si>
  <si>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</si>
  <si>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</si>
  <si>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</si>
  <si>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</si>
  <si>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</si>
  <si>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</si>
  <si>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</si>
  <si>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</si>
  <si>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</si>
  <si>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</si>
  <si>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</si>
  <si>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</si>
  <si>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</si>
  <si>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*75 E 120* MM, PARA DRENAGEM PLUVIAL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</si>
  <si>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</si>
  <si>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</si>
  <si>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</si>
  <si>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</si>
  <si>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</si>
  <si>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</si>
  <si>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</si>
  <si>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</si>
  <si>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</si>
  <si>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</si>
  <si>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</si>
  <si>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</si>
  <si>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</si>
  <si>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</si>
  <si>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</si>
  <si>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</si>
  <si>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</si>
  <si>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</si>
  <si>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</si>
  <si>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</si>
  <si>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</si>
  <si>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</si>
  <si>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</si>
  <si>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</si>
  <si>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</si>
  <si>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</si>
  <si>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</si>
  <si>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</si>
  <si>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</si>
  <si>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</si>
  <si>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</si>
  <si>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</si>
  <si>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</si>
  <si>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</si>
  <si>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</si>
  <si>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</si>
  <si>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</si>
  <si>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 xml:space="preserve">BRACO OU HASTE RETA COM CANOPLA PLASTICA, 1/2 ", PARA CHUVEIRO ELETRICO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</si>
  <si>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</si>
  <si>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</si>
  <si>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</si>
  <si>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</si>
  <si>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</si>
  <si>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</si>
  <si>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</si>
  <si>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</si>
  <si>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</si>
  <si>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</si>
  <si>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</si>
  <si>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CPVC, SOLDAVEL, 54 X 28 MM, PARA AGUA QUENTE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</si>
  <si>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</si>
  <si>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</si>
  <si>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</si>
  <si>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</si>
  <si>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</si>
  <si>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</si>
  <si>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</si>
  <si>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</si>
  <si>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</si>
  <si>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</si>
  <si>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</si>
  <si>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</si>
  <si>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</si>
  <si>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</si>
  <si>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</si>
  <si>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</si>
  <si>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</si>
  <si>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</si>
  <si>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</si>
  <si>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</si>
  <si>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</si>
  <si>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</si>
  <si>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</si>
  <si>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</si>
  <si>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</si>
  <si>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</si>
  <si>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</si>
  <si>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</si>
  <si>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</si>
  <si>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</si>
  <si>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</si>
  <si>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</si>
  <si>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</si>
  <si>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</si>
  <si>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</si>
  <si>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</si>
  <si>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</si>
  <si>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</si>
  <si>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</si>
  <si>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</si>
  <si>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LONGA, COM 32 X 20 MM, PARA AGUA FRIA PREDIAL                                                                                                                                                                                                                                                                                                                                                                                                                          </t>
  </si>
  <si>
    <t xml:space="preserve">BUCHA DE REDUCAO DE PVC, SOLDAVEL, LONGA, COM 40 X 25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</si>
  <si>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</si>
  <si>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</si>
  <si>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</si>
  <si>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</si>
  <si>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</si>
  <si>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</si>
  <si>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</si>
  <si>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</si>
  <si>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</si>
  <si>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</si>
  <si>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</si>
  <si>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</si>
  <si>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</si>
  <si>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</si>
  <si>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</si>
  <si>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</si>
  <si>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</si>
  <si>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</si>
  <si>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</si>
  <si>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</si>
  <si>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</si>
  <si>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</si>
  <si>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</si>
  <si>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</si>
  <si>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</si>
  <si>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</si>
  <si>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</si>
  <si>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</si>
  <si>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</si>
  <si>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</si>
  <si>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</si>
  <si>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3/4" X 1/2"                                                                                                                                                                                                                                                                                                                                                                                                                                                                 </t>
  </si>
  <si>
    <t xml:space="preserve">BUCHA DE REDUCAO PVC, ROSCAVEL 1 1/2" X 1"                                                                                                                                                                                                                                                                                                                                                                                                                                                                </t>
  </si>
  <si>
    <t xml:space="preserve">BUCHA DE REDUCAO PVC, ROSCAVEL, 1 1/2" X 3/4"                                                                                                                                                                                                                                                                                                                                                                                                                                                             </t>
  </si>
  <si>
    <t xml:space="preserve">BUCHA DE REDUCAO PVC, ROSCAVEL, 1" X 1/2"                                                                                                                                                                                                                                                                                                                                                                                                                                                                 </t>
  </si>
  <si>
    <t xml:space="preserve">BUCHA DE REDUCAO PVC, ROSCAVEL, 1" X 3/4"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</si>
  <si>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</si>
  <si>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</si>
  <si>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</si>
  <si>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</si>
  <si>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CPVC, SOLDAVEL, 54 X 35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</si>
  <si>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</si>
  <si>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</si>
  <si>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</si>
  <si>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PPR, DN 50 X 25 MM, PARA AGUA QUENTE E FRIA PREDIAL                                                                                                                                                                                                                                                                                                                                                                                                                                     </t>
  </si>
  <si>
    <t xml:space="preserve">BUCHA DE REDUCAO, PPR, DN 50 X 32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</si>
  <si>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</si>
  <si>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</si>
  <si>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</si>
  <si>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</si>
  <si>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</si>
  <si>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</si>
  <si>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</si>
  <si>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</si>
  <si>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</si>
  <si>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</si>
  <si>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</si>
  <si>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PLUVIAL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</si>
  <si>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</si>
  <si>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</si>
  <si>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</si>
  <si>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</si>
  <si>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</si>
  <si>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</si>
  <si>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</si>
  <si>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</si>
  <si>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</si>
  <si>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</si>
  <si>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</si>
  <si>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COAXIAL RG11 95% DE MALHA                                                                                                                                                                                                                                                                                                                                                                                                                                                                            </t>
  </si>
  <si>
    <t xml:space="preserve">CABO COAXIAL RG59 95% DE MALHA                                                                                                                                                                                                                                                                                                                                                                                                                                                                            </t>
  </si>
  <si>
    <t xml:space="preserve">CABO COAXIAL RG6 95% DE MALHA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</si>
  <si>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</si>
  <si>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</si>
  <si>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</si>
  <si>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</si>
  <si>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</si>
  <si>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</si>
  <si>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</si>
  <si>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</si>
  <si>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</si>
  <si>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</si>
  <si>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</si>
  <si>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FLEXIVEL NAO HALOGENADO, SEM EMISSAO DE FUMACA, 750V, SECAO NOMINAL 120 MM                                                                                                                                                                                                                                                                                                                                                                                                                  </t>
  </si>
  <si>
    <t xml:space="preserve">CABO DE COBRE FLEXIVEL NAO HALOGENADO, SEM EMISSAO DE FUMACA, 750V, SECAO NOMINAL 2,5 MM                                                                                                                                                                                                                                                                                                                                                                                                                  </t>
  </si>
  <si>
    <t xml:space="preserve">CABO DE COBRE FLEXIVEL NAO HALOGENADO, SEM EMISSAO DE FUMACA, 750V, SECAO NOMINAL 240 MM                                                                                                                                                                                                                                                                                                                                                                                                                  </t>
  </si>
  <si>
    <t xml:space="preserve">CABO DE COBRE FLEXIVEL NAO HALOGENADO, SEM EMISSAO DE FUMACA, 750V, SECAO NOMINAL 50 MM                                                                                                                                                                                                                                                                                                                                                                                                                   </t>
  </si>
  <si>
    <t xml:space="preserve">CABO DE COBRE FLEXIVEL NAO HALOGENADO, SEM EMISSAO DE FUMACA, 750V, SECAO NOMINAL 6,0 MM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</si>
  <si>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</si>
  <si>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</si>
  <si>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</si>
  <si>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</si>
  <si>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</si>
  <si>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</si>
  <si>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35 MM2 MEIO-DURO                                                                                                                                                                                                                                                                                                                                                                                                                                                                         </t>
  </si>
  <si>
    <t xml:space="preserve">CABO DE COBRE NU 50 MM2 MEIO-DURO                                                                                                                                                                                                                                                                                                                                                                                                                                                                         </t>
  </si>
  <si>
    <t xml:space="preserve">CABO DE COBRE NU 70 MM2 MEIO-DURO                                                                                                                                                                                                                                                                                                                                                                                                                                                                         </t>
  </si>
  <si>
    <t xml:space="preserve">CABO DE COBRE NU 95 MM2 MEIO-DURO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</si>
  <si>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</si>
  <si>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</si>
  <si>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</si>
  <si>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</si>
  <si>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</si>
  <si>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</si>
  <si>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</si>
  <si>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</si>
  <si>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</si>
  <si>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</si>
  <si>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</si>
  <si>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</si>
  <si>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</si>
  <si>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</si>
  <si>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</si>
  <si>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</si>
  <si>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</si>
  <si>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</si>
  <si>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</si>
  <si>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</si>
  <si>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</si>
  <si>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</si>
  <si>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</si>
  <si>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</si>
  <si>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</si>
  <si>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</si>
  <si>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</si>
  <si>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</si>
  <si>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</si>
  <si>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</si>
  <si>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</si>
  <si>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</si>
  <si>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</si>
  <si>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</si>
  <si>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</si>
  <si>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</si>
  <si>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</si>
  <si>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</si>
  <si>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</si>
  <si>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</si>
  <si>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</si>
  <si>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35 MM2                                                                                                                                                                                                                                                                                                                                                                                          </t>
  </si>
  <si>
    <t xml:space="preserve">CABO DE COBRE, RIGIDO, CLASSE 2, ISOLACAO EM PVC/A, ANTICHAMA BWF-B, 1 CONDUTOR, 450/750 V, SECAO NOMINAL 50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</si>
  <si>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</si>
  <si>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</si>
  <si>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</si>
  <si>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COBRE, RIGIDO, CLASSE 2, ISOLACAO EM PVC, ANTI-CHAMA BWF-B, 1 CONDUTOR, 450/750 V, DIAMETRO 120 MM2                                                                                                                                                                                                                                                                                                                                                                                               </t>
  </si>
  <si>
    <t xml:space="preserve">CABO DE REDE, PAR TRANCADO U/UTP, 4 PARES, CATEGORIA 5E (CAT 5E), ISOLAMENTO PVC (CM)                                                                                                                                                                                                                                                                                                                                                                                                                     </t>
  </si>
  <si>
    <t xml:space="preserve">CABO DE REDE, PAR TRANCADO U/UTP, 4 PARES, CATEGORIA 5E (CAT 5E), ISOLAMENTO PVC (CMX)                                                                                                                                                                                                                                                                                                                                                                                                                    </t>
  </si>
  <si>
    <t xml:space="preserve">CABO DE REDE, PAR TRANCADO U/UTP, 4 PARES, CATEGORIA 5E (CAT 5E), ISOLAMENTO PVC (LSZH)                                                                                                                                                                                                                                                                                                                                                                                                                   </t>
  </si>
  <si>
    <t xml:space="preserve">CABO DE REDE, PAR TRANCADO U/UTP, 4 PARES, CATEGORIA 6 (CAT 6), ISOLAMENTO PVC (CM)                                                                                                                                                                                                                                                                                                                                                                                                                       </t>
  </si>
  <si>
    <t xml:space="preserve">CABO DE REDE, PAR TRANCADO UTP, 4 PARES, CATEGORIA 6 (CAT 6), ISOLAMENTO PVC (LSZH)                                                                                                                                                                                                                                                                                                                                                                                                                       </t>
  </si>
  <si>
    <t xml:space="preserve">CABO ELETRONICO CATEGORIA 6A U/UTP 23AWG X 4P                                                                                                                                                                                                                                                                                                                                                                                                                                                             </t>
  </si>
  <si>
    <t xml:space="preserve">CABO FLEXIVEL PVC 750 V, 2 CONDUTORES DE 1,5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</si>
  <si>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</si>
  <si>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</si>
  <si>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</si>
  <si>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</si>
  <si>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</si>
  <si>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</si>
  <si>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</si>
  <si>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</si>
  <si>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</si>
  <si>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</si>
  <si>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</si>
  <si>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</si>
  <si>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</si>
  <si>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</si>
  <si>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</si>
  <si>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</si>
  <si>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</si>
  <si>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</si>
  <si>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</si>
  <si>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</si>
  <si>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</si>
  <si>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</si>
  <si>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</si>
  <si>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</si>
  <si>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</si>
  <si>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</si>
  <si>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</si>
  <si>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</si>
  <si>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</si>
  <si>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</si>
  <si>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</si>
  <si>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</si>
  <si>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</si>
  <si>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</si>
  <si>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</si>
  <si>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</si>
  <si>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</si>
  <si>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</si>
  <si>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</si>
  <si>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</si>
  <si>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</si>
  <si>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</si>
  <si>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</si>
  <si>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</si>
  <si>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</si>
  <si>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</si>
  <si>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</si>
  <si>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</si>
  <si>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</si>
  <si>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</si>
  <si>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</si>
  <si>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</si>
  <si>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</si>
  <si>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</si>
  <si>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</si>
  <si>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</si>
  <si>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</si>
  <si>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</si>
  <si>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</si>
  <si>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</si>
  <si>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</si>
  <si>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</si>
  <si>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</si>
  <si>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</si>
  <si>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</si>
  <si>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</si>
  <si>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</si>
  <si>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</si>
  <si>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</si>
  <si>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</si>
  <si>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</si>
  <si>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</si>
  <si>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</si>
  <si>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</si>
  <si>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</si>
  <si>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</si>
  <si>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</si>
  <si>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</si>
  <si>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</si>
  <si>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</si>
  <si>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</si>
  <si>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</si>
  <si>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</si>
  <si>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</si>
  <si>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</si>
  <si>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</si>
  <si>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INSPECAO PARA ATERRAMENTO E PARA RAIOS, EM POLIPROPILENO,  DIAMETRO = 300 MM X ALTURA = 400 MM                                                                                                                                                                                                                                                                                                                                                                                                   </t>
  </si>
  <si>
    <t xml:space="preserve">CAIXA DE INSPECAO PARA ATERRAMENTO OU OUTRO USO, EM PVC, DN = 250 X 250 MM                                                                                                                                                                                                                                                                                                                                                                                                                                </t>
  </si>
  <si>
    <t xml:space="preserve">CAIXA DE INSPECAO PARA ATERRAMENTO OU OUTRO USO, EM PVC, DN = 300 X *300* MM                                                                                                                                                                                                                                                                                                                                                                                                                              </t>
  </si>
  <si>
    <t xml:space="preserve">CAIXA DE INSPECAO PARA ATERRAMENTO OU OUTRO USO, EM PVC, DN = 300 X 250 MM                                                                                                                                                                                                                                                                                                                                                                                                                                </t>
  </si>
  <si>
    <t xml:space="preserve">CAIXA DE INSPECAO PARA ATERRAMENTO OU OUTRO USO, EM PVC, DN = 300 X 600 MM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</si>
  <si>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</si>
  <si>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</si>
  <si>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</si>
  <si>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</si>
  <si>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</si>
  <si>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</si>
  <si>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</si>
  <si>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</si>
  <si>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</si>
  <si>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</si>
  <si>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</si>
  <si>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</si>
  <si>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</si>
  <si>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</si>
  <si>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</si>
  <si>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</si>
  <si>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</si>
  <si>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</si>
  <si>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</si>
  <si>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</si>
  <si>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</si>
  <si>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</si>
  <si>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</si>
  <si>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</si>
  <si>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</si>
  <si>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</si>
  <si>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</si>
  <si>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</si>
  <si>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</si>
  <si>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</si>
  <si>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</si>
  <si>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</si>
  <si>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</si>
  <si>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</si>
  <si>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</si>
  <si>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</si>
  <si>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</si>
  <si>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</si>
  <si>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</si>
  <si>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</si>
  <si>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</si>
  <si>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</si>
  <si>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</si>
  <si>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</si>
  <si>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</si>
  <si>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</si>
  <si>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</si>
  <si>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250 X 230 X 75 MM, COM TAMPA CEGA QUADRADA, BRANCA                                                                                                                                                                                                                                                                                                                                                                                                                                    </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</si>
  <si>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</si>
  <si>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</si>
  <si>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</si>
  <si>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</si>
  <si>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</si>
  <si>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</si>
  <si>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</si>
  <si>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(MENSALISTA)                                                                                                                                                                                                                                                                                                                                                                                                                                                                                  </t>
  </si>
  <si>
    <t xml:space="preserve">CALCETEIRO (HORISTA)                                                                                                                                                                                                                                                                                                                                                                                                                                                                                      </t>
  </si>
  <si>
    <t xml:space="preserve">CALHA / PERFIL PLUVIAL DE PVC, DIAMETRO ENTRE *119 E 170* MM, COMPRIMENTO DE 3 M, PARA DRENAGEM PLUVIAL PREDIAL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</si>
  <si>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</si>
  <si>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</si>
  <si>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</si>
  <si>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</si>
  <si>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</si>
  <si>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</si>
  <si>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</si>
  <si>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</si>
  <si>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</si>
  <si>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</si>
  <si>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</si>
  <si>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</si>
  <si>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</si>
  <si>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</si>
  <si>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</si>
  <si>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</si>
  <si>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10700 KG, CARGA UTIL MAXIMA 7400 KG, DISTANCIA ENTRE EIXOS 4,00 M, POTENCIA 175 CV (INCLUI CABINE E CHASSI, NAO INCLUI CARROCERIA)                                                                                                                                                                                                                                                                                                                                        </t>
  </si>
  <si>
    <t xml:space="preserve">CAMINHAO TOCO, PESO BRUTO TOTAL 13200 KG, CARGA UTIL MAXIMA 9200 KG, DISTANCIA ENTRE EIXOS 3,31 M, POTENCIA 175 CV (INCLUI CABINE E CHASSI, NAO INCLUI CARROCERIA)                                                                                                                                                                                                                                                                                                                                        </t>
  </si>
  <si>
    <t xml:space="preserve">CAMINHAO TOCO, PESO BRUTO TOTAL 14300 KG, CARGA UTIL MAXIMA 9480 KG, DISTANCIA ENTRE EIXOS 4,80 M, POTENCIA 185 CV (INCLUI CABINE E CHASSI, NAO INCLUI CARROCERIA)                                                                                                                                                                                                                                                                                                                                        </t>
  </si>
  <si>
    <t xml:space="preserve">CAMINHAO TOCO, PESO BRUTO TOTAL 16000 KG, CARGA UTIL MAXIMA 10600 KG, DISTANCIA ENTRE EIXOS 4,80 M, POTENCIA 277 CV (INCLUI CABINE E CHASSI, NAO INCLUI CARROCERIA)                                                                                                                                                                                                                                                                                                                                       </t>
  </si>
  <si>
    <t xml:space="preserve">CAMINHAO TOCO, PESO BRUTO TOTAL 16000 KG, CARGA UTIL MAXIMA 10830 KG, DISTANCIA ENTRE EIXOS 3,56 M, POTENCIA 226 CV (INCLUI CABINE E CHASSI, NAO INCLUI CARROCERIA)                                                                                                                                                                                                                                                                                                                                       </t>
  </si>
  <si>
    <t xml:space="preserve">CAMINHAO TOCO, PESO BRUTO TOTAL 16000 KG, CARGA UTIL MAXIMA 11030 KG, DISTANCIA ENTRE EIXOS 5,41 M, POTENCIA 185 CV (INCLUI CABINE E CHASSI, NAO INCLUI CARROCERIA)                                                                                                                                                                                                                                                                                                                                       </t>
  </si>
  <si>
    <t xml:space="preserve">CAMINHAO TOCO, PESO BRUTO TOTAL 8500 KG, CARGA UTIL MAXIMA 5600 KG, DISTANCIA ENTRE EIXOS 3,40 M, POTENCIA 167 CV (INCLUI CABINE E CHASSI, NAO INCLUI CARROCERIA)                                                                                                                                                                                                                                                                                                                                         </t>
  </si>
  <si>
    <t xml:space="preserve">CAMINHAO TOCO, PESO BRUTO TOTAL 9600 KG, CARGA UTIL MAXIMA 6190 KG, DISTANCIA ENTRE EIXOS 3,70 M, POTENCIA 156 CV (INCLUI CABINE E CHASSI, NAO INCLUI CARROCERIA)                                                                                                                                                                                                                                                                                                                                         </t>
  </si>
  <si>
    <t xml:space="preserve">CAMINHAO TRUCADO, PESO BRUTO TOTAL 23000 KG, CARGA UTIL MAXIMA 15285 KG, DISTANCIA ENTRE EIXOS 4,80 M, POTENCIA 326 CV (INCLUI CABINE E CHASSI, NAO INCLUI CARROCERIA)                                                                                                                                                                                                                                                                                                                                    </t>
  </si>
  <si>
    <t xml:space="preserve">CAMINHAO TRUCADO, PESO BRUTO TOTAL 23000 KG, CARGA UTIL MAXIMA 15460 KG, DISTANCIA ENTRE EIXOS 4,80 M, POTENCIA 286 CV (INCLUI CABINE E CHASSI, NAO INCLUI CARROCERIA)                                                                                                                                                                                                                                                                                                                                    </t>
  </si>
  <si>
    <t xml:space="preserve">CAMINHAO TRUCADO, PESO BRUTO TOTAL 23000 KG, CARGA UTIL MAXIMA 16360 KG, CABINE ESTENDIDA, DISTANCIA ENTRE EIXOS 3,56 M, POTENCIA 277 CV (INCLUI CABINE E CHASSI, NAO INCLUI CARROCERIA)                                                                                                                                                                                                                                                                                                                  </t>
  </si>
  <si>
    <t xml:space="preserve">CAMINHAO TRUCADO, PESO BRUTO TOTAL 23000 KG, CARGA UTIL MAXIMA 16540 KG, DISTANCIA ENTRE EIXOS 4,80 M, POTENCIA 256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</si>
  <si>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</si>
  <si>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</si>
  <si>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</si>
  <si>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</si>
  <si>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</si>
  <si>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</si>
  <si>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</si>
  <si>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</si>
  <si>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</si>
  <si>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</si>
  <si>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</si>
  <si>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</si>
  <si>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</si>
  <si>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</si>
  <si>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</si>
  <si>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ACO CARBONO, 25,4 MM X 3,17 MM (L X E), 1,27KG/M                                                                                                                                                                                                                                                                                                                                                                                                                              </t>
  </si>
  <si>
    <t xml:space="preserve">CANTONEIRA (ABAS IGUAIS) EM ACO CARBONO, 38,1 MM X 3,17 MM (L X E), 3,48 KG/M                                                                                                                                                                                                                                                                                                                                                                                                                             </t>
  </si>
  <si>
    <t xml:space="preserve">CANTONEIRA (ABAS IGUAIS) EM ACO CARBONO,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</si>
  <si>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</si>
  <si>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</si>
  <si>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</si>
  <si>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</si>
  <si>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</si>
  <si>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</si>
  <si>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</si>
  <si>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</si>
  <si>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</si>
  <si>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</si>
  <si>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</si>
  <si>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</si>
  <si>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</si>
  <si>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</si>
  <si>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</si>
  <si>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</si>
  <si>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</si>
  <si>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</si>
  <si>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</si>
  <si>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</si>
  <si>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</si>
  <si>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</si>
  <si>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</si>
  <si>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1/2", PARA AGUA FRIA PREDIAL                                                                                                                                                                                                                                                                                                                                                                                                                                                           </t>
  </si>
  <si>
    <t xml:space="preserve">CAP PVC, ROSCAVEL, 1",  PARA AGUA FRIA PREDIAL                                                                                                                                                                                                                                                                                                                                                                                                                                                            </t>
  </si>
  <si>
    <t xml:space="preserve">CAP PVC, ROSCAVEL, 3/4",  PARA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</si>
  <si>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</si>
  <si>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</si>
  <si>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</si>
  <si>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</si>
  <si>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</si>
  <si>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</si>
  <si>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</si>
  <si>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</si>
  <si>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</si>
  <si>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</si>
  <si>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</si>
  <si>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</si>
  <si>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</si>
  <si>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</si>
  <si>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</si>
  <si>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</si>
  <si>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</si>
  <si>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</si>
  <si>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</si>
  <si>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</si>
  <si>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</si>
  <si>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</si>
  <si>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</si>
  <si>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</si>
  <si>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</si>
  <si>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</si>
  <si>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</si>
  <si>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</si>
  <si>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</si>
  <si>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</si>
  <si>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</si>
  <si>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</si>
  <si>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</si>
  <si>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</si>
  <si>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(HORISTA)                                                                                                                                                                                                                                                                                                                                                                                                                                                                            </t>
  </si>
  <si>
    <t xml:space="preserve">CARPINTEIRO AUXILIAR (MENSALISTA)                                                                                                                                                                                                                                                                                                                                                                                                                                                                         </t>
  </si>
  <si>
    <t xml:space="preserve">CARPINTEIRO DE ESQUADRIAS (HORISTA)                                                                                                                                                                                                                                                                                                                                                                                                                                                                       </t>
  </si>
  <si>
    <t xml:space="preserve">CARPINTEIRO DE ESQUADRIAS (MENSALISTA)                                                                                                                                                                                                                                                                                                                                                                                                                                                                    </t>
  </si>
  <si>
    <t xml:space="preserve">CARPINTEIRO DE FORMAS (HORISTA)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</si>
  <si>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</si>
  <si>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</si>
  <si>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</si>
  <si>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</si>
  <si>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</si>
  <si>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</si>
  <si>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</si>
  <si>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</si>
  <si>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</si>
  <si>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</si>
  <si>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(DISTRIBUIDOR)                                                                                                                                                                                                                                                                                                                                                                                </t>
  </si>
  <si>
    <t xml:space="preserve">CARVAO ANTRACITO PARA FILTRO, GRAO VARIANDO DE 0,8 ATE 1,1 MM, COEFICIENTE DE UNIFORMIDADE MENOR QUE 1,7 MM (POSTO JAZIDA/PRODUTOR)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</si>
  <si>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</si>
  <si>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</si>
  <si>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</si>
  <si>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</si>
  <si>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</si>
  <si>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</si>
  <si>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</si>
  <si>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</si>
  <si>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</si>
  <si>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</si>
  <si>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</si>
  <si>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</si>
  <si>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</si>
  <si>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</si>
  <si>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</si>
  <si>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INCOLOR MULTIPISO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</si>
  <si>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</si>
  <si>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</si>
  <si>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</si>
  <si>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</si>
  <si>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</si>
  <si>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</si>
  <si>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</si>
  <si>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</si>
  <si>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</si>
  <si>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</si>
  <si>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</si>
  <si>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</si>
  <si>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</si>
  <si>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</si>
  <si>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</si>
  <si>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</si>
  <si>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</si>
  <si>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</si>
  <si>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</si>
  <si>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</si>
  <si>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</si>
  <si>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</si>
  <si>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</si>
  <si>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</si>
  <si>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</si>
  <si>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</si>
  <si>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</si>
  <si>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</si>
  <si>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</si>
  <si>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</si>
  <si>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</si>
  <si>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</si>
  <si>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</si>
  <si>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</si>
  <si>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</si>
  <si>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</si>
  <si>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</si>
  <si>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</si>
  <si>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</si>
  <si>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</si>
  <si>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</si>
  <si>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</si>
  <si>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</si>
  <si>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</si>
  <si>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</si>
  <si>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</si>
  <si>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</si>
  <si>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</si>
  <si>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</si>
  <si>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</si>
  <si>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</si>
  <si>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</si>
  <si>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</si>
  <si>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</si>
  <si>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</si>
  <si>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</si>
  <si>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</si>
  <si>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</si>
  <si>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</si>
  <si>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 xml:space="preserve">CHAPA/PAINEL DE MADEIRA COMPENSADA PLASTIFICADA (MADEIRITE PLASTIFICADO) PARA FORMA DE CONCRETO, DE 2200 x 1100 MM, E = 12 MM                                                                                                                                                                                                                                                                                                                                                                             </t>
  </si>
  <si>
    <t xml:space="preserve">CHAPA/PAINEL DE MADEIRA COMPENSADA PLASTIFICADA (MADEIRITE PLASTIFICADO) PARA FORMA DE CONCRETO, DE 2200 X 1100 MM, E = 14 MM                                                                                                                                                                                                                                                                                                                                                                             </t>
  </si>
  <si>
    <t xml:space="preserve">CHAPA/PAINEL DE MADEIRA COMPENSADA PLASTIFICADA (MADEIRITE PLASTIFICADO) PARA FORMA DE CONCRETO, DE 2200 X 1100 MM, E = 20 MM                                                                                                                                                                                                                                                                                                                                                                             </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</si>
  <si>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</si>
  <si>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</si>
  <si>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 xml:space="preserve">CHAPA/PAINEL DE MADEIRA COMPENSADA RESINADA (MADEIRITE RESINADO ROSA) PARA FORMA DE CONCRETO, DE 2200 x 1100 MM, E = 17 MM                                                                                                                                                                                                                                                                                                                                                                                </t>
  </si>
  <si>
    <t xml:space="preserve">CHAPA/PAINEL DE MADEIRA COMPENSADA RESINADA (MADEIRITE RESINADO ROSA) PARA FORMA DE CONCRETO, DE 2200 x 1100 MM, E = 8 A 12 MM                                                                                                                                                                                                                                                                                                                                                                            </t>
  </si>
  <si>
    <t xml:space="preserve">CHAPA/PAINEL DE MADEIRA COMPENSADA RESINADA (MADEIRITE RESINADO ROSA) PARA FORMA DE CONCRETO, DE 2200 X 1100 MM, E = 20 MM                                                                                                                                                                                                                                                                                                                                                                                </t>
  </si>
  <si>
    <t xml:space="preserve">CHAPA/PAINEL DE MADEIRA COMPENSADA RESINADA (MADEIRITE RESINADO ROSA) PARA FORMA DE CONCRETO, DE 2200 X 1100 MM, E = 6 MM                                                                                                                                                                                                                                                                                                                                                                                 </t>
  </si>
  <si>
    <t xml:space="preserve">CHAVE DUPLA PARA CONEXOES TIPO STORZ, ENGATE RAPIDO 1 1/2" X 2 1/2", EM LATAO, PARA INSTALACAO PREDIAL COMBATE A INCENDIO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</si>
  <si>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</si>
  <si>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</si>
  <si>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</si>
  <si>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</si>
  <si>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</si>
  <si>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</si>
  <si>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</si>
  <si>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</si>
  <si>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</si>
  <si>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</si>
  <si>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</si>
  <si>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</si>
  <si>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</si>
  <si>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</si>
  <si>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</si>
  <si>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</si>
  <si>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</si>
  <si>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</si>
  <si>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</si>
  <si>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 PARA TUBOS E MANTAS ELASTOMERICAS, A BASE DE SOLVENTE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</si>
  <si>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</si>
  <si>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</si>
  <si>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</si>
  <si>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</si>
  <si>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</si>
  <si>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</si>
  <si>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</si>
  <si>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</si>
  <si>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</si>
  <si>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60 MM X 1/2" OU 60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</si>
  <si>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</si>
  <si>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</si>
  <si>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</si>
  <si>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</si>
  <si>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</si>
  <si>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</si>
  <si>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</si>
  <si>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COMPENSADO NAVAL - CHAPA/PAINEL EM MADEIRA COMPENSADA PRENSADA, DE 2200 X 1600 MM, E = 10 MM                                                                                                                                                                                                                                                                                                                                                                                                              </t>
  </si>
  <si>
    <t xml:space="preserve">COMPENSADO NAVAL - CHAPA/PAINEL EM MADEIRA COMPENSADA PRENSADA, DE 2200 X 1600 MM, E = 12 MM                                                                                                                                                                                                                                                                                                                                                                                                              </t>
  </si>
  <si>
    <t xml:space="preserve">COMPENSADO NAVAL - CHAPA/PAINEL EM MADEIRA COMPENSADA PRENSADA, DE 2200 X 1600 MM, E = 15 MM                                                                                                                                                                                                                                                                                                                                                                                                              </t>
  </si>
  <si>
    <t xml:space="preserve">COMPENSADO NAVAL - CHAPA/PAINEL EM MADEIRA COMPENSADA PRENSADA, DE 2200 X 1600 MM, E = 18 MM                                                                                                                                                                                                                                                                                                                                                                                                              </t>
  </si>
  <si>
    <t xml:space="preserve">COMPENSADO NAVAL - CHAPA/PAINEL EM MADEIRA COMPENSADA PRENSADA, DE 2200 X 1600 MM, E = 20 MM                                                                                                                                                                                                                                                                                                                                                                                                              </t>
  </si>
  <si>
    <t xml:space="preserve">COMPENSADO NAVAL - CHAPA/PAINEL EM MADEIRA COMPENSADA PRENSADA, DE 2200 X 1600 MM, E = 25 MM                                                                                                                                                                                                                                                                                                                                                                                                              </t>
  </si>
  <si>
    <t xml:space="preserve">COMPENSADO NAVAL - CHAPA/PAINEL EM MADEIRA COMPENSADA PRENSADA, DE 2200 X 1600 MM, E = 4 MM                                                                                                                                                                                                                                                                                                                                                                                                               </t>
  </si>
  <si>
    <t xml:space="preserve">COMPENSADO NAVAL - CHAPA/PAINEL EM MADEIRA COMPENSADA PRENSADA, DE 2200 X 1600 MM, E = 6 MM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</si>
  <si>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</si>
  <si>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</si>
  <si>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</si>
  <si>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</si>
  <si>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</si>
  <si>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</si>
  <si>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</si>
  <si>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</si>
  <si>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</si>
  <si>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</si>
  <si>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</si>
  <si>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</si>
  <si>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</si>
  <si>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</si>
  <si>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</si>
  <si>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</si>
  <si>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</si>
  <si>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</si>
  <si>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</si>
  <si>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</si>
  <si>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</si>
  <si>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</si>
  <si>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</si>
  <si>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</si>
  <si>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</si>
  <si>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</si>
  <si>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</si>
  <si>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</si>
  <si>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</si>
  <si>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</si>
  <si>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</si>
  <si>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</si>
  <si>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</si>
  <si>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</si>
  <si>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</si>
  <si>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</si>
  <si>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</si>
  <si>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</si>
  <si>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</si>
  <si>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</si>
  <si>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</si>
  <si>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</si>
  <si>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</si>
  <si>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</si>
  <si>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</si>
  <si>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</si>
  <si>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</si>
  <si>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</si>
  <si>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</si>
  <si>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</si>
  <si>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</si>
  <si>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</si>
  <si>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</si>
  <si>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</si>
  <si>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</si>
  <si>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</si>
  <si>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</si>
  <si>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</si>
  <si>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</si>
  <si>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</si>
  <si>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</si>
  <si>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</si>
  <si>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</si>
  <si>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</si>
  <si>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</si>
  <si>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</si>
  <si>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</si>
  <si>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</si>
  <si>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</si>
  <si>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</si>
  <si>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</si>
  <si>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</si>
  <si>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</si>
  <si>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</si>
  <si>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</si>
  <si>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</si>
  <si>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</si>
  <si>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</si>
  <si>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</si>
  <si>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</si>
  <si>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</si>
  <si>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</si>
  <si>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</si>
  <si>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</si>
  <si>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</si>
  <si>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</si>
  <si>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</si>
  <si>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</si>
  <si>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</si>
  <si>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</si>
  <si>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</si>
  <si>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</si>
  <si>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</si>
  <si>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</si>
  <si>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</si>
  <si>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</si>
  <si>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</si>
  <si>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</si>
  <si>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</si>
  <si>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</si>
  <si>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</si>
  <si>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</si>
  <si>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PLUVIAL PREDIAL                                                                                                                                                                                                                                                                                                                                                                                                                </t>
  </si>
  <si>
    <t xml:space="preserve">CONE DE SINALIZACAO EM PVC FLEXIVEL, H = 70 / 76 CM (NBR 15071)                                                                                                                                                                                                                                                                                                                                                                                                                                           </t>
  </si>
  <si>
    <t xml:space="preserve">CONE DE SINALIZACAO EM PVC RIGIDO COM FAIXA REFLETIVA, H = 70 / 76 CM                                                                                                                                                                                                                                                                                                                                                                                                                                     </t>
  </si>
  <si>
    <t xml:space="preserve">CONECTOR / ADAPTADOR F/F, COM INSERTO METALICO, PPR, DN 25 MM X 1/2", PARA AGUA QUENTE E FRIA PREDIAL                                                                                                                                                                                                                                                                                                                                                                                                     </t>
  </si>
  <si>
    <t xml:space="preserve">CONECTOR / ADAPTADOR F/F, COM INSERTO METALICO, PPR, DN 32 MM X 3/4", PARA AGUA QUENTE E FRIA PREDIAL                                                                                                                                                                                                                                                                                                                                                                                                     </t>
  </si>
  <si>
    <t xml:space="preserve">CONECTOR / ADAPTADOR F/M, COM INSERTO METALICO, PPR, DN 25 MM X 1/2", PARA AGUA QUENTE E FRIA PREDIAL                                                                                                                                                                                                                                                                                                                                                                                                     </t>
  </si>
  <si>
    <t xml:space="preserve">CONECTOR / ADAPTADOR F/M, COM INSERTO METALICO, PPR, DN 25 MM X 3/4", PARA AGUA QUENTE E FRIA PREDIAL                                                                                                                                                                                                                                                                                                                                                                                                     </t>
  </si>
  <si>
    <t xml:space="preserve">CONECTOR / ADAPTADOR F/M, COM INSERTO METALICO, PPR, DN 32 MM X 1", PARA AGUA QUENTE E FRIA PREDIAL                                                                                                                                                                                                                                                                                                                                                                                                       </t>
  </si>
  <si>
    <t xml:space="preserve">CONECTOR / ADAPTADOR F/M, COM INSERTO METALICO, PPR, DN 32 MM X 3/4", PARA AGUA QUENTE E FRIA PREDIAL                                                                                                                                                                                                                                                                                                                                                                                                     </t>
  </si>
  <si>
    <t xml:space="preserve">CONECTOR / TOMADA FEMEA RJ 45, CATEGORIA 5 E (CAT 5E) PARA CABOS                                                                                                                                                                                                                                                                                                                                                                                                                                          </t>
  </si>
  <si>
    <t xml:space="preserve">CONECTOR / TOMADA FEMEA RJ 45, CATEGORIA 6 (CAT 6) PARA CABOS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</si>
  <si>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</si>
  <si>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</si>
  <si>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</si>
  <si>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</si>
  <si>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</si>
  <si>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</si>
  <si>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</si>
  <si>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</si>
  <si>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</si>
  <si>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</si>
  <si>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</si>
  <si>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</si>
  <si>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</si>
  <si>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</si>
  <si>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</si>
  <si>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</si>
  <si>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</si>
  <si>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</si>
  <si>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</si>
  <si>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</si>
  <si>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MACHO RJ 45, CATEGORIA 5 E (CAT 5E) PARA CABOS                                                                                                                                                                                                                                                                                                                                                                                                                                                   </t>
  </si>
  <si>
    <t xml:space="preserve">CONECTOR MACHO RJ 45, CATEGORIA 6 (CAT 6) PARA CABOS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</si>
  <si>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</si>
  <si>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</si>
  <si>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</si>
  <si>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</si>
  <si>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</si>
  <si>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</si>
  <si>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</si>
  <si>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</si>
  <si>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</si>
  <si>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</si>
  <si>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</si>
  <si>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</si>
  <si>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</si>
  <si>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</si>
  <si>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</si>
  <si>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</si>
  <si>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</si>
  <si>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</si>
  <si>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</si>
  <si>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</si>
  <si>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</si>
  <si>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</si>
  <si>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</si>
  <si>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114 MM X 4"â, PARA AGUA QUENTE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</si>
  <si>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</si>
  <si>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</si>
  <si>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</si>
  <si>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</si>
  <si>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</si>
  <si>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</si>
  <si>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CONECTOR, CPVC, SOLDAVEL, 54 MM X 2"â, PARA AGUA QUENTE                                                                                                                                                                                                                                                                                                                                                                                                                                                 </t>
  </si>
  <si>
    <t xml:space="preserve">CONECTOR, CPVC, SOLDAVEL, 73 MM X 2 1/2"â, PARA AGUA QUENTE                                                                                                                                                                                                                                                                                                                                                                                                                                             </t>
  </si>
  <si>
    <t xml:space="preserve">CONECTOR, CPVC, SOLDAVEL, 89 MM X 3"â,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</si>
  <si>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</si>
  <si>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</si>
  <si>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</si>
  <si>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</si>
  <si>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</si>
  <si>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</si>
  <si>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</si>
  <si>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</si>
  <si>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</si>
  <si>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</si>
  <si>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</si>
  <si>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</si>
  <si>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</si>
  <si>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</si>
  <si>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</si>
  <si>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</si>
  <si>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</si>
  <si>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</si>
  <si>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</si>
  <si>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</si>
  <si>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</si>
  <si>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</si>
  <si>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</si>
  <si>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</si>
  <si>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</si>
  <si>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</si>
  <si>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</si>
  <si>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</si>
  <si>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</si>
  <si>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</si>
  <si>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</si>
  <si>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</si>
  <si>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</si>
  <si>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</si>
  <si>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</si>
  <si>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</si>
  <si>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</si>
  <si>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</si>
  <si>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</si>
  <si>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</si>
  <si>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</si>
  <si>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</si>
  <si>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</si>
  <si>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</si>
  <si>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</si>
  <si>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</si>
  <si>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</si>
  <si>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</si>
  <si>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</si>
  <si>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</si>
  <si>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</si>
  <si>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</si>
  <si>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</si>
  <si>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</si>
  <si>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</si>
  <si>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</si>
  <si>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</si>
  <si>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CONTRAMARCO DE ALUMINIO (PERFIL 25) PARA ESQUADRIAS, TIPO CONVENCIONAL / CADEIRINHA, 60 MM (CM-060), INCLUSO CONEXOES, GRAPAS E TRAVAMENTOS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</si>
  <si>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</si>
  <si>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</si>
  <si>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</si>
  <si>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</si>
  <si>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</si>
  <si>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</si>
  <si>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</si>
  <si>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</si>
  <si>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</si>
  <si>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</si>
  <si>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</si>
  <si>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</si>
  <si>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</si>
  <si>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</si>
  <si>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</si>
  <si>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</si>
  <si>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</si>
  <si>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</si>
  <si>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</si>
  <si>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</si>
  <si>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</si>
  <si>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</si>
  <si>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</si>
  <si>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</si>
  <si>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</si>
  <si>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</si>
  <si>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</si>
  <si>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</si>
  <si>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</si>
  <si>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</si>
  <si>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</si>
  <si>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</si>
  <si>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</si>
  <si>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</si>
  <si>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</si>
  <si>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</si>
  <si>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</si>
  <si>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</si>
  <si>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</si>
  <si>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</si>
  <si>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</si>
  <si>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</si>
  <si>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</si>
  <si>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</si>
  <si>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</si>
  <si>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</si>
  <si>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</si>
  <si>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</si>
  <si>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</si>
  <si>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</si>
  <si>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</si>
  <si>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</si>
  <si>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</si>
  <si>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</si>
  <si>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</si>
  <si>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</si>
  <si>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</si>
  <si>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</si>
  <si>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</si>
  <si>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</si>
  <si>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</si>
  <si>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</si>
  <si>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</si>
  <si>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</si>
  <si>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</si>
  <si>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</si>
  <si>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</si>
  <si>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</si>
  <si>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</si>
  <si>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</si>
  <si>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</si>
  <si>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</si>
  <si>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</si>
  <si>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</si>
  <si>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</si>
  <si>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</si>
  <si>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</si>
  <si>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</si>
  <si>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</si>
  <si>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</si>
  <si>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</si>
  <si>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</si>
  <si>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</si>
  <si>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</si>
  <si>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</si>
  <si>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</si>
  <si>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</si>
  <si>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</si>
  <si>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</si>
  <si>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</si>
  <si>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</si>
  <si>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</si>
  <si>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</si>
  <si>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</si>
  <si>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</si>
  <si>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</si>
  <si>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</si>
  <si>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</si>
  <si>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</si>
  <si>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15 MM, PARA AGUA QUENTE                                                                                                                                                                                                                                                                                                                                                                                                                                                   </t>
  </si>
  <si>
    <t xml:space="preserve">CURVA CPVC, 90 GRAUS, SOLDAVEL, 22 MM, PARA AGUA QUENTE                                                                                                                                                                                                                                                                                                                                                                                                                                                   </t>
  </si>
  <si>
    <t xml:space="preserve">CURVA CPVC, 90 GRAUS, SOLDAVEL, 28 MM, PARA AGUA QUENTE                                                                                                                                                                                                                                                                                                                                                                                                                                                   </t>
  </si>
  <si>
    <t xml:space="preserve">CURVA DE PVC 45 GRAUS, SOLDAVEL, 20 MM, COR MARROM, PARA AGUA FRIA PREDIAL                                                                                                                                                                                                                                                                                                                                                                                                                                </t>
  </si>
  <si>
    <t xml:space="preserve">CURVA DE PVC 45 GRAUS, SOLDAVEL, 25 MM, COR MARROM, PARA AGUA FRIA PREDIAL                                                                                                                                                                                                                                                                                                                                                                                                                                </t>
  </si>
  <si>
    <t xml:space="preserve">CURVA DE PVC 45 GRAUS, SOLDAVEL, 32 MM, COR MARROM, PARA AGUA FRIA PREDIAL                                                                                                                                                                                                                                                                                                                                                                                                                                </t>
  </si>
  <si>
    <t xml:space="preserve">CURVA DE PVC 45 GRAUS, SOLDAVEL, 40 MM, COR MARROM, PARA AGUA FRIA PREDIAL                                                                                                                                                                                                                                                                                                                                                                                                                                </t>
  </si>
  <si>
    <t xml:space="preserve">CURVA DE PVC 45 GRAUS, SOLDAVEL, 50 MM, COR MARROM, PARA AGUA FRIA PREDIAL                                                                                                                                                                                                                                                                                                                                                                                                                                </t>
  </si>
  <si>
    <t xml:space="preserve">CURVA DE PVC 45 GRAUS, SOLDAVEL, 60 MM, COR MARROM, PARA AGUA FRIA PREDIAL                                                                                                                                                                                                                                                                                                                                                                                                                                </t>
  </si>
  <si>
    <t xml:space="preserve">CURVA DE PVC 45 GRAUS, SOLDAVEL, 75 MM, COR MARROM, PARA AGUA FRIA PREDIAL                                                                                                                                                                                                                                                                                                                                                                                                                                </t>
  </si>
  <si>
    <t xml:space="preserve">CURVA DE PVC 45 GRAUS, SOLDAVEL, 85 MM, COR MARROM, PARA AGUA FRIA PREDIAL                                                                                                                                                                                                                                                                                                                                                                                                                                </t>
  </si>
  <si>
    <t xml:space="preserve">CURVA DE PVC 90 GRAUS, SOLDAVEL, 110 MM, COR MARROM, PARA AGUA FRIA PREDIAL                                                                                                                                                                                                                                                                                                                                                                                                                               </t>
  </si>
  <si>
    <t xml:space="preserve">CURVA DE PVC 90 GRAUS, SOLDAVEL, 20 MM, COR MARROM, PARA AGUA FRIA PREDIAL                                                                                                                                                                                                                                                                                                                                                                                                                                </t>
  </si>
  <si>
    <t xml:space="preserve">CURVA DE PVC 90 GRAUS, SOLDAVEL, 25 MM, COR MARROM, PARA AGUA FRIA PREDIAL                                                                                                                                                                                                                                                                                                                                                                                                                                </t>
  </si>
  <si>
    <t xml:space="preserve">CURVA DE PVC 90 GRAUS, SOLDAVEL, 32 MM, COR MARROM, PARA AGUA FRIA PREDIAL                                                                                                                                                                                                                                                                                                                                                                                                                                </t>
  </si>
  <si>
    <t xml:space="preserve">CURVA DE PVC 90 GRAUS, SOLDAVEL, 40 MM, COR MARROM, PARA AGUA FRIA PREDIAL                                                                                                                                                                                                                                                                                                                                                                                                                                </t>
  </si>
  <si>
    <t xml:space="preserve">CURVA DE PVC 90 GRAUS, SOLDAVEL, 50 MM, COR MARROM, PARA AGUA FRIA PREDIAL                                                                                                                                                                                                                                                                                                                                                                                                                                </t>
  </si>
  <si>
    <t xml:space="preserve">CURVA DE PVC 90 GRAUS, SOLDAVEL, 60 MM, COR MARROM, PARA AGUA FRIA PREDIAL                                                                                                                                                                                                                                                                                                                                                                                                                                </t>
  </si>
  <si>
    <t xml:space="preserve">CURVA DE PVC 90 GRAUS, SOLDAVEL, 75 MM, COR MARROM, PARA AGUA FRIA PREDIAL                                                                                                                                                                                                                                                                                                                                                                                                                                </t>
  </si>
  <si>
    <t xml:space="preserve">CURVA DE PVC 90 GRAUS, SOLDAVEL, 85 MM, COR MARROM, PARA AGUA FRIA PREDIAL                                                                                                                                                                                                                                                                                                                                                                                                                                </t>
  </si>
  <si>
    <t xml:space="preserve">CURVA DE PVC, 90 GRAUS, SERIE R, DN 100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</si>
  <si>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</si>
  <si>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</si>
  <si>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</si>
  <si>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</si>
  <si>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</si>
  <si>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COR MARROM, PARA AGUA FRIA PREDIAL                                                                                                                                                                                                                                                                                                                                                                                                                            </t>
  </si>
  <si>
    <t xml:space="preserve">CURVA DE TRANSPOSICAO, PVC, SOLDAVEL, 25 MM, COR MARROM, PARA AGUA FRIA PREDIAL                                                                                                                                                                                                                                                                                                                                                                                                                           </t>
  </si>
  <si>
    <t xml:space="preserve">CURVA DE TRANSPOSICAO, PVC, SOLDAVEL, 32 MM, COR MARROM, PARA AGUA FRIA PREDIAL                                                                                                                                                                                                                                                                                                                                                                                                                           </t>
  </si>
  <si>
    <t xml:space="preserve">CURVA LONGA PVC, PB, JE, 45 GRAUS, DN 100 MM, PARA REDE COLETORA ESGOTO                                                                                                                                                                                                                                                                                                                                                                                                                                   </t>
  </si>
  <si>
    <t xml:space="preserve">CURVA LONGA PVC, PB, JE, 45 GRAUS, DN 150 MM, PARA REDE COLETORA ESGOTO                                                                                                                                                                                                                                                                                                                                                                                                                                   </t>
  </si>
  <si>
    <t xml:space="preserve">CURVA LONGA PVC, PB, JE, 90 GRAUS, DN 100 MM, PARA REDE COLETORA ESGOTO                                                                                                                                                                                                                                                                                                                                                                                                                                   </t>
  </si>
  <si>
    <t xml:space="preserve">CURVA LONGA PVC, PB, JE, 90 GRAUS, DN 150 MM, PARA REDE COLETORA ESGOTO                                                                                                                                                                                                                                                                                                                                                                                                                                   </t>
  </si>
  <si>
    <t xml:space="preserve">CURVA PPR 90 GRAUS, F/F, DN 20 MM, PARA AGUA QUENTE PREDIAL                                                                                                                                                                                                                                                                                                                                                                                                                                               </t>
  </si>
  <si>
    <t xml:space="preserve">CURVA PPR 90 GRAUS, F/F, DN 25 MM, PARA AGUA QUENTE PREDIAL                                                                                                                                                                                                                                                                                                                                                                                                                                               </t>
  </si>
  <si>
    <t xml:space="preserve">CURVA PVC CURTA 90 GRAUS, DN 100 MM, PARA ESGOTO PREDIAL                                                                                                                                                                                                                                                                                                                                                                                                                                                  </t>
  </si>
  <si>
    <t xml:space="preserve">CURVA PVC CURTA 90 GRAUS, DN 40 MM, PARA ESGOTO PREDIAL                                                                                                                                                                                                                                                                                                                                                                                                                                                   </t>
  </si>
  <si>
    <t xml:space="preserve">CURVA PVC CURTA 90 GRAUS, DN 50 MM, PARA ESGOTO PREDIAL                                                                                                                                                                                                                                                                                                                                                                                                                                                   </t>
  </si>
  <si>
    <t xml:space="preserve">CURVA PVC CURTA 90 GRAUS, DN 75 MM, PARA ESGOTO PREDIAL                                                                                                                                                                                                                                                                                                                                                                                                                                                   </t>
  </si>
  <si>
    <t xml:space="preserve">CURVA PVC LONGA 90 GRAUS, DN 100 MM, PARA ESGOTO PREDIAL                                                                                                                                                                                                                                                                                                                                                                                                                                                  </t>
  </si>
  <si>
    <t xml:space="preserve">CURVA PVC LONGA 90 GRAUS, DN 40 MM, PARA ESGOTO PREDIAL                                                                                                                                                                                                                                                                                                                                                                                                                                                   </t>
  </si>
  <si>
    <t xml:space="preserve">CURVA PVC LONGA 90 GRAUS, DN 50 MM, PARA ESGOTO PREDIAL                                                                                                                                                                                                                                                                                                                                                                                                                                                   </t>
  </si>
  <si>
    <t xml:space="preserve">CURVA PVC LONGA 90 GRAUS, DN 75 MM, PARA ESGOTO PREDIAL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</si>
  <si>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</si>
  <si>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</si>
  <si>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</si>
  <si>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</si>
  <si>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</si>
  <si>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</si>
  <si>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1/4", COR BRANCA, AGUA FRIA PREDIAL                                                                                                                                                                                                                                                                                                                                                                                                                                       </t>
  </si>
  <si>
    <t xml:space="preserve">CURVA PVC 90 GRAUS, ROSCAVEL, 1/2", COR BRANCA, AGUA FRIA PREDIAL                                                                                                                                                                                                                                                                                                                                                                                                                                         </t>
  </si>
  <si>
    <t xml:space="preserve">CURVA PVC 90 GRAUS, ROSCAVEL, 1", COR BRANCA, AGUA FRIA PREDIAL                                                                                                                                                                                                                                                                                                                                                                                                                                           </t>
  </si>
  <si>
    <t xml:space="preserve">CURVA PVC 90 GRAUS, ROSCAVEL, 3/4", COR BRANCA, AGUA FRIA PREDIAL                                                                                                                                                                                                                                                                                                                                                                                                                                         </t>
  </si>
  <si>
    <t xml:space="preserve">CURVA PVC, BB, JE, 45 GRAUS, DN 250 MM, PARA TUBO CORRUGADO E/OU LISO, REDE COLETORA ESGOTO                                                                                                                                                                                                                                                                                                                                                                                                               </t>
  </si>
  <si>
    <t xml:space="preserve">CURVA PVC, BB, JE, 90 GRAUS, DN 200 MM, PARA TUBO CORRUGADO E/OU LISO, REDE COLETORA ESGOTO                                                                                                                                                                                                                                                                                                                                                                                                               </t>
  </si>
  <si>
    <t xml:space="preserve">CURVA PVC, BB, JE, 90 GRAUS, DN 250 MM, PARA TUBO CORRUGADO E/OU LISO, REDE COLETORA ESGOTO                                                                                                                                                                                                                                                                                                                                                                                                               </t>
  </si>
  <si>
    <t xml:space="preserve">CURVA PVC, SERIE R, 87.30 GRAUS, CURTA, PARA PE-DE-COLUNA, DN 100 MM, PARA ESGOTO PREDIAL                                                                                                                                                                                                                                                                                                                                                                                                                 </t>
  </si>
  <si>
    <t xml:space="preserve">CURVA PVC, SERIE R, 87.30 GRAUS, CURTA, PARA PE-DE-COLUNA, DN 150 MM, PARA ESGOTO PREDIAL                                                                                                                                                                                                                                                                                                                                                                                                                 </t>
  </si>
  <si>
    <t xml:space="preserve">CURVA PVC, SERIE R, 87.30 GRAUS, CURTA, PARA PE-DE-COLUNA, DN 75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</si>
  <si>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</si>
  <si>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</si>
  <si>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</si>
  <si>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</si>
  <si>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</si>
  <si>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</si>
  <si>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</si>
  <si>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</si>
  <si>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</si>
  <si>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</si>
  <si>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</si>
  <si>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</si>
  <si>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</si>
  <si>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</si>
  <si>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</si>
  <si>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</si>
  <si>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</si>
  <si>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</si>
  <si>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</si>
  <si>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</si>
  <si>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</si>
  <si>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</si>
  <si>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</si>
  <si>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</si>
  <si>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</si>
  <si>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</si>
  <si>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</si>
  <si>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</si>
  <si>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</si>
  <si>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</si>
  <si>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</si>
  <si>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</si>
  <si>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</si>
  <si>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</si>
  <si>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</si>
  <si>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</si>
  <si>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</si>
  <si>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</si>
  <si>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</si>
  <si>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</si>
  <si>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</si>
  <si>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</si>
  <si>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</si>
  <si>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</si>
  <si>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</si>
  <si>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</si>
  <si>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</si>
  <si>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</si>
  <si>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</si>
  <si>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</si>
  <si>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</si>
  <si>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</si>
  <si>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</si>
  <si>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</si>
  <si>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</si>
  <si>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</si>
  <si>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</si>
  <si>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</si>
  <si>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</si>
  <si>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</si>
  <si>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</si>
  <si>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</si>
  <si>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</si>
  <si>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</si>
  <si>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</si>
  <si>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</si>
  <si>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</si>
  <si>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</si>
  <si>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</si>
  <si>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</si>
  <si>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</si>
  <si>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</si>
  <si>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</si>
  <si>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</si>
  <si>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</si>
  <si>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</si>
  <si>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</si>
  <si>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</si>
  <si>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</si>
  <si>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</si>
  <si>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</si>
  <si>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</si>
  <si>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</si>
  <si>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</si>
  <si>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</si>
  <si>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</si>
  <si>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</si>
  <si>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</si>
  <si>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</si>
  <si>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</si>
  <si>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</si>
  <si>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</si>
  <si>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</si>
  <si>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</si>
  <si>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</si>
  <si>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</si>
  <si>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</si>
  <si>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</si>
  <si>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</si>
  <si>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</si>
  <si>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</si>
  <si>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</si>
  <si>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</si>
  <si>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</si>
  <si>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</si>
  <si>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</si>
  <si>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</si>
  <si>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</si>
  <si>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</si>
  <si>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</si>
  <si>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</si>
  <si>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</si>
  <si>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</si>
  <si>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</si>
  <si>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</si>
  <si>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</si>
  <si>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</si>
  <si>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</si>
  <si>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</si>
  <si>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</si>
  <si>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(HORISTA)                                                                                                                                                                                                                                                                                                                                                                                                                                                                              </t>
  </si>
  <si>
    <t xml:space="preserve">DESENHISTA COPISTA (MENSALISTA)                                                                                                                                                                                                                                                                                                                                                                                                                                                                           </t>
  </si>
  <si>
    <t xml:space="preserve">DESENHISTA DETALHISTA (HORISTA)                                                                                                                                                                                                                                                                                                                                                                                                                                                                           </t>
  </si>
  <si>
    <t xml:space="preserve">DESENHISTA DETALHISTA (MENSALISTA)                                                                                                                                                                                                                                                                                                                                                                                                                                                                        </t>
  </si>
  <si>
    <t xml:space="preserve">DESENHISTA PROJETISTA (HORISTA)                                                                                                                                                                                                                                                                                                                                                                                                                                                                           </t>
  </si>
  <si>
    <t xml:space="preserve">DESENHISTA PROJETISTA (MENSALISTA)                                                                                                                                                                                                                                                                                                                                                                                                                                                                        </t>
  </si>
  <si>
    <t xml:space="preserve">DESENHISTA TECNICO AUXILIAR (HORISTA)                                                                                                                                                                                                                                                                                                                                                                                                                                                                     </t>
  </si>
  <si>
    <t xml:space="preserve">DESENHISTA TECNICO AUXILIAR (MENSALISTA)                                                                                                                                                                                                                                                                                                                                                                                                                                                                  </t>
  </si>
  <si>
    <t xml:space="preserve">DESINFETANTE PRONTO USO                                                                                                                                                                                                                                                                                                                                                                                                                                                                                   </t>
  </si>
  <si>
    <t xml:space="preserve">DESMOLDANTE PARA CONCRETO ESTAMPADO                                                                                                                                                                                                                                                                                                                                                                                                                                                                       </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</si>
  <si>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</si>
  <si>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</si>
  <si>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</si>
  <si>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</si>
  <si>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</si>
  <si>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</si>
  <si>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</si>
  <si>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</si>
  <si>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</si>
  <si>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</si>
  <si>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</si>
  <si>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</si>
  <si>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</si>
  <si>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</si>
  <si>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</si>
  <si>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</si>
  <si>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</si>
  <si>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</si>
  <si>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</si>
  <si>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</si>
  <si>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</si>
  <si>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</si>
  <si>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</si>
  <si>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</si>
  <si>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</si>
  <si>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</si>
  <si>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</si>
  <si>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</si>
  <si>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</si>
  <si>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</si>
  <si>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</si>
  <si>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</si>
  <si>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</si>
  <si>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</si>
  <si>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</si>
  <si>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</si>
  <si>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</si>
  <si>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</si>
  <si>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</si>
  <si>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</si>
  <si>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</si>
  <si>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</si>
  <si>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</si>
  <si>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</si>
  <si>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</si>
  <si>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</si>
  <si>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</si>
  <si>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</si>
  <si>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</si>
  <si>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</si>
  <si>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</si>
  <si>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</si>
  <si>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</si>
  <si>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</si>
  <si>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</si>
  <si>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</si>
  <si>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</si>
  <si>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</si>
  <si>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</si>
  <si>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</si>
  <si>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</si>
  <si>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</si>
  <si>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</si>
  <si>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</si>
  <si>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</si>
  <si>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</si>
  <si>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</si>
  <si>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</si>
  <si>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</si>
  <si>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</si>
  <si>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</si>
  <si>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</si>
  <si>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</si>
  <si>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</si>
  <si>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</si>
  <si>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</si>
  <si>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</si>
  <si>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</si>
  <si>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</si>
  <si>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</si>
  <si>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</si>
  <si>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</si>
  <si>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</si>
  <si>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</si>
  <si>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</si>
  <si>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</si>
  <si>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</si>
  <si>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</si>
  <si>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</si>
  <si>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</si>
  <si>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</si>
  <si>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</si>
  <si>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</si>
  <si>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</si>
  <si>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1,2 A 1,8 MM, SEM ANEL, CROMADO OU ZINCADO, TAMPA BOLA,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</si>
  <si>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</si>
  <si>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</si>
  <si>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</si>
  <si>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</si>
  <si>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</si>
  <si>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 CHUVEIRO METALICO, DE PAREDE, ARTICULAVEL, COM BRACO/CANO, SEM DESVIADOR                                                                                                                                                                                                                                                                                                                                                                                                                          </t>
  </si>
  <si>
    <t xml:space="preserve">DUCHA / CHUVEIRO METALICO, DE PAREDE, ARTICULAVEL, COM DESVIADOR E DUCHA MANUAL                                                                                                                                                                                                                                                                                                                                                                                                                           </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</si>
  <si>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</si>
  <si>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</si>
  <si>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</si>
  <si>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 xml:space="preserve">ELEMENTO VAZADO CERAMICO DIAGONAL (TIPO FLOR/QUADRADO/XIS) 25 X 18 X 7 CM                                                                                                                                                                                                                                                                                                                                                                                                                                 </t>
  </si>
  <si>
    <t xml:space="preserve">ELEMENTO VAZADO CERAMICO QUADRADO (TIPO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</si>
  <si>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</si>
  <si>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</si>
  <si>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</si>
  <si>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</si>
  <si>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</si>
  <si>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</si>
  <si>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</si>
  <si>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</si>
  <si>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</si>
  <si>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</si>
  <si>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</si>
  <si>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(HORISTA)                                                                                                                                                                                                                                                                                                                                                                                                                                                                                     </t>
  </si>
  <si>
    <t xml:space="preserve">ELETRICISTA (MENSALISTA)                                                                                                                                                                                                                                                                                                                                                                                                                                                                                  </t>
  </si>
  <si>
    <t xml:space="preserve">ELETRICISTA DE MANUTENCAO INDUSTRIAL (HORISTA)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</si>
  <si>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</si>
  <si>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</si>
  <si>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</si>
  <si>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</si>
  <si>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</si>
  <si>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</si>
  <si>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</si>
  <si>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</si>
  <si>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</si>
  <si>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</si>
  <si>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</si>
  <si>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</si>
  <si>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</si>
  <si>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</si>
  <si>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</si>
  <si>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</si>
  <si>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</si>
  <si>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</si>
  <si>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</si>
  <si>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</si>
  <si>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EM ACO GALVANIZADO ELETROLITICO, LEVE, DIAMETRO 1", PAREDE DE 0,90 MM                                                                                                                                                                                                                                                                                                                                                                                                                          </t>
  </si>
  <si>
    <t xml:space="preserve">ELETRODUTO EM ACO GALVANIZADO ELETROLITICO, LEVE, DIAMETRO 3/4", PAREDE DE 0,90 MM                                                                                                                                                                                                                                                                                                                                                                                                                        </t>
  </si>
  <si>
    <t xml:space="preserve">ELETRODUTO EM ACO GALVANIZADO ELETROLITICO, SEMI-PESADO, DIAMETRO 1 1/2", PAREDE DE 1,20 MM                                                                                                                                                                                                                                                                                                                                                                                                               </t>
  </si>
  <si>
    <t xml:space="preserve">ELETRODUTO EM ACO GALVANIZADO ELETROLITICO, SEMI-PESADO, DIAMETRO 1 1/4", PAREDE DE 1,20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</si>
  <si>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</si>
  <si>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</si>
  <si>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</si>
  <si>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</si>
  <si>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</si>
  <si>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</si>
  <si>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</si>
  <si>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</si>
  <si>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</si>
  <si>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</si>
  <si>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</si>
  <si>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</si>
  <si>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</si>
  <si>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</si>
  <si>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</si>
  <si>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</si>
  <si>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</si>
  <si>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</si>
  <si>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</si>
  <si>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</si>
  <si>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</si>
  <si>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</si>
  <si>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</si>
  <si>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</si>
  <si>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</si>
  <si>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</si>
  <si>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</si>
  <si>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</si>
  <si>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</si>
  <si>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</si>
  <si>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</si>
  <si>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</si>
  <si>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(HORISTA)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</si>
  <si>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</si>
  <si>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</si>
  <si>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</si>
  <si>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PLUVIAL PREDIAL                                                                                                                                                                                                                                                                                                                                                                                                                </t>
  </si>
  <si>
    <t xml:space="preserve">EMULSAO ASFALTICA ANIONICA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</si>
  <si>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</si>
  <si>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</si>
  <si>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</si>
  <si>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</si>
  <si>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</si>
  <si>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</si>
  <si>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</si>
  <si>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</si>
  <si>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</si>
  <si>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</si>
  <si>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</si>
  <si>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</si>
  <si>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</si>
  <si>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</si>
  <si>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</si>
  <si>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</si>
  <si>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</si>
  <si>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</si>
  <si>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</si>
  <si>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</si>
  <si>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</si>
  <si>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</si>
  <si>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</si>
  <si>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</si>
  <si>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</si>
  <si>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</si>
  <si>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</si>
  <si>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</si>
  <si>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</si>
  <si>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</si>
  <si>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</si>
  <si>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</si>
  <si>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</si>
  <si>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</si>
  <si>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</si>
  <si>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</si>
  <si>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</si>
  <si>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</si>
  <si>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</si>
  <si>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</si>
  <si>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</si>
  <si>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</si>
  <si>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</si>
  <si>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</si>
  <si>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</si>
  <si>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</si>
  <si>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</si>
  <si>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</si>
  <si>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</si>
  <si>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</si>
  <si>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</si>
  <si>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</si>
  <si>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</si>
  <si>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</si>
  <si>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</si>
  <si>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</si>
  <si>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</si>
  <si>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</si>
  <si>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</si>
  <si>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</si>
  <si>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</si>
  <si>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</si>
  <si>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</si>
  <si>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</si>
  <si>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</si>
  <si>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</si>
  <si>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</si>
  <si>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</si>
  <si>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</si>
  <si>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</si>
  <si>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</si>
  <si>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</si>
  <si>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</si>
  <si>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</si>
  <si>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</si>
  <si>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</si>
  <si>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</si>
  <si>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</si>
  <si>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</si>
  <si>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</si>
  <si>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</si>
  <si>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</si>
  <si>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</si>
  <si>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</si>
  <si>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</si>
  <si>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</si>
  <si>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</si>
  <si>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OU DISTANCIADOR, EM PLASTICO, TIPO APOIO DE CORDOALHA (CARANGUEJO), PARA ARMADURA NEGATIVA E PROTENSAO, COBRIMENTO 50 MM                                                                                                                                                                                                                                                                                                                                                                        </t>
  </si>
  <si>
    <t xml:space="preserve">ESPACADOR/SEPARADOR /CENTRALIZADOR DE BARRA DE ACO, PLASTICO, (CHUMBADOR TIPO CARAMBOLA - CB), DIAMETRO INTERNO ATE 20 MM                                                                                                                                                                                                                                                                                                                                                                                 </t>
  </si>
  <si>
    <t xml:space="preserve">ESPACADOR/SEPARADOR /CENTRALIZADOR DE BARRA DE ACO, PLASTICO, (CHUMBADOR TIPO CARAMBOLA - CB), DIAMETRO INTERNO ENTRE 25 A 32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</si>
  <si>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</si>
  <si>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</si>
  <si>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</si>
  <si>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</si>
  <si>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</si>
  <si>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</si>
  <si>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</si>
  <si>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</si>
  <si>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</si>
  <si>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</si>
  <si>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</si>
  <si>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</si>
  <si>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</si>
  <si>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</si>
  <si>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</si>
  <si>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</si>
  <si>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</si>
  <si>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</si>
  <si>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</si>
  <si>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</si>
  <si>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</si>
  <si>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</si>
  <si>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</si>
  <si>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</si>
  <si>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</si>
  <si>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</si>
  <si>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</si>
  <si>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</si>
  <si>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</si>
  <si>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</si>
  <si>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</si>
  <si>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</si>
  <si>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</si>
  <si>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 ENCARGOS COMPLEMENTARES)                                                                                                                                                                                                                                                                                                                                                                                                                                               </t>
  </si>
  <si>
    <t xml:space="preserve">EXAMES - MENSALISTA (COLETADO CAIXA - ENCARGOS COMPLEMENTARES)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</si>
  <si>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</si>
  <si>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</si>
  <si>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</si>
  <si>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</si>
  <si>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</si>
  <si>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</si>
  <si>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</si>
  <si>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</si>
  <si>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</si>
  <si>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</si>
  <si>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75/ DE 85 MM (NBR 10351)                                                                                                                                                                                                                                                                                                                                                                                                                                                  </t>
  </si>
  <si>
    <t xml:space="preserve">EXTREMIDADE PVC PBA, PF, JE, DN 100 / DE 110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</si>
  <si>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</si>
  <si>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</si>
  <si>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</si>
  <si>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</si>
  <si>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</si>
  <si>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</si>
  <si>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</si>
  <si>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</si>
  <si>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</si>
  <si>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</si>
  <si>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</si>
  <si>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</si>
  <si>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</si>
  <si>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</si>
  <si>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</si>
  <si>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</si>
  <si>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</si>
  <si>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</si>
  <si>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</si>
  <si>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</si>
  <si>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</si>
  <si>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</si>
  <si>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</si>
  <si>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</si>
  <si>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</si>
  <si>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</si>
  <si>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</si>
  <si>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</si>
  <si>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</si>
  <si>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</si>
  <si>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</si>
  <si>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</si>
  <si>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</si>
  <si>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</si>
  <si>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</si>
  <si>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</si>
  <si>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</si>
  <si>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</si>
  <si>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</si>
  <si>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</si>
  <si>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</si>
  <si>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</si>
  <si>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</si>
  <si>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</si>
  <si>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</si>
  <si>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</si>
  <si>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</si>
  <si>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</si>
  <si>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</si>
  <si>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</si>
  <si>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</si>
  <si>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</si>
  <si>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</si>
  <si>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</si>
  <si>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</si>
  <si>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</si>
  <si>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</si>
  <si>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</si>
  <si>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</si>
  <si>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</si>
  <si>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</si>
  <si>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</si>
  <si>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</si>
  <si>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</si>
  <si>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</si>
  <si>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</si>
  <si>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</si>
  <si>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</si>
  <si>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</si>
  <si>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</si>
  <si>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</si>
  <si>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</si>
  <si>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</si>
  <si>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</si>
  <si>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</si>
  <si>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CARGA MEDIA POTENCIA 5 (PARA FERRAMENTA DE ACAO DIRETA) COR VERMELHA                                                                                                                                                                                                                                                                                                                                                                                                          </t>
  </si>
  <si>
    <t xml:space="preserve">FINCAPINO LONGO CALIBRE 22, CARGA FORTE POTENCIA 7 (PARA FERRAMENTA DE ACAO DIRETA), COR AMARELA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</si>
  <si>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</si>
  <si>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</si>
  <si>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</si>
  <si>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</si>
  <si>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</si>
  <si>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</si>
  <si>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</si>
  <si>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</si>
  <si>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</si>
  <si>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</si>
  <si>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</si>
  <si>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</si>
  <si>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</si>
  <si>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</si>
  <si>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</si>
  <si>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</si>
  <si>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</si>
  <si>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</si>
  <si>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</si>
  <si>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</si>
  <si>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</si>
  <si>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</si>
  <si>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</si>
  <si>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</si>
  <si>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</si>
  <si>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</si>
  <si>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</si>
  <si>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</si>
  <si>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</si>
  <si>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</si>
  <si>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</si>
  <si>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</si>
  <si>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</si>
  <si>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</si>
  <si>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</si>
  <si>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</si>
  <si>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</si>
  <si>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</si>
  <si>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</si>
  <si>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</si>
  <si>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</si>
  <si>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</si>
  <si>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</si>
  <si>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</si>
  <si>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</si>
  <si>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</si>
  <si>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</si>
  <si>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</si>
  <si>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</si>
  <si>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</si>
  <si>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</si>
  <si>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</si>
  <si>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</si>
  <si>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</si>
  <si>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</si>
  <si>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</si>
  <si>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</si>
  <si>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</si>
  <si>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</si>
  <si>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</si>
  <si>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</si>
  <si>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</si>
  <si>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</si>
  <si>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</si>
  <si>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</si>
  <si>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</si>
  <si>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</si>
  <si>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</si>
  <si>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</si>
  <si>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</si>
  <si>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</si>
  <si>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</si>
  <si>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</si>
  <si>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</si>
  <si>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</si>
  <si>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</si>
  <si>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</si>
  <si>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</si>
  <si>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</si>
  <si>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</si>
  <si>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</si>
  <si>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</si>
  <si>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</si>
  <si>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</si>
  <si>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</si>
  <si>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</si>
  <si>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</si>
  <si>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</si>
  <si>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</si>
  <si>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</si>
  <si>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</si>
  <si>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</si>
  <si>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</si>
  <si>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</si>
  <si>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</si>
  <si>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</si>
  <si>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</si>
  <si>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</si>
  <si>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</si>
  <si>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</si>
  <si>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</si>
  <si>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</si>
  <si>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</si>
  <si>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</si>
  <si>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(HORISTA)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</si>
  <si>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</si>
  <si>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</si>
  <si>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</si>
  <si>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</si>
  <si>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</si>
  <si>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</si>
  <si>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</si>
  <si>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</si>
  <si>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</si>
  <si>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</si>
  <si>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</si>
  <si>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</si>
  <si>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</si>
  <si>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</si>
  <si>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</si>
  <si>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</si>
  <si>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</si>
  <si>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</si>
  <si>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</si>
  <si>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</si>
  <si>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</si>
  <si>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</si>
  <si>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</si>
  <si>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</si>
  <si>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</si>
  <si>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</si>
  <si>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</si>
  <si>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</si>
  <si>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</si>
  <si>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</si>
  <si>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</si>
  <si>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</si>
  <si>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</si>
  <si>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</si>
  <si>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</si>
  <si>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</si>
  <si>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</si>
  <si>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</si>
  <si>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GERADOR A GASOLINA, POTENCIA NOMINAL 2,2 KW, TENSAO DE SAIDA 110/220 V, MOTOR POTENCIA 6,5 HP                                                                                                                                                                                                                                                                                                                                                                                                       </t>
  </si>
  <si>
    <t xml:space="preserve">GRUPO GERADOR DE SOLDA ELETRICA, COM MAQUINA DE SOLDA, ATE 400 AMPERES E GERADOR A DIESEL 30 CV, MOTOR 4 CILINDROS, TANQUE COMBUST., CARENAGEM DE PROTECAO SOBRE RODAS                                                                                                                                                                                                                                                                                                                                    </t>
  </si>
  <si>
    <t xml:space="preserve">GRUPO GERADOR DE SOLDA ELETRICA, COM MAQUINA DE SOLDA, ATE 400 AMPERES E GERADOR A DIESEL 60 CV, MOTOR 4 CILINDROS, TANQUE COMBUST., CARENAGEM DE PROTECAO SOBRE RODAS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</si>
  <si>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</si>
  <si>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</si>
  <si>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</si>
  <si>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</si>
  <si>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</si>
  <si>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</si>
  <si>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</si>
  <si>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</si>
  <si>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</si>
  <si>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</si>
  <si>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</si>
  <si>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</si>
  <si>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</si>
  <si>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</si>
  <si>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</si>
  <si>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</si>
  <si>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</si>
  <si>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</si>
  <si>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</si>
  <si>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</si>
  <si>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</si>
  <si>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</si>
  <si>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</si>
  <si>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</si>
  <si>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</si>
  <si>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</si>
  <si>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</si>
  <si>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</si>
  <si>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</si>
  <si>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</si>
  <si>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</si>
  <si>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</si>
  <si>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</si>
  <si>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</si>
  <si>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</si>
  <si>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</si>
  <si>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</si>
  <si>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HASTE DE ATERRAMENTO EM ACO GALVANIZADO TIPO CANTONEIRA COM 2,00 M DE COMPRIMENTO, 25 X 25 MM E CHAPA DE 3/16"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</si>
  <si>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</si>
  <si>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</si>
  <si>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</si>
  <si>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</si>
  <si>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</si>
  <si>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</si>
  <si>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</si>
  <si>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</si>
  <si>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</si>
  <si>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</si>
  <si>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</si>
  <si>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</si>
  <si>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</si>
  <si>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</si>
  <si>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</si>
  <si>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</si>
  <si>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</si>
  <si>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</si>
  <si>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</si>
  <si>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</si>
  <si>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</si>
  <si>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</si>
  <si>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</si>
  <si>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(HORISTA)                                                                                                                                                                                                                                                                                                                                                                                                                                                                               </t>
  </si>
  <si>
    <t xml:space="preserve">IMPERMEABILIZADOR (MENSALISTA)                                                                                                                                                                                                                                                                                                                                                                                                                                                                            </t>
  </si>
  <si>
    <t xml:space="preserve">IMPERMEABILIZANTE FLEXIVEL BRANCO DE BASE ACRILICA PARA COBERTURAS                                                                                                                                                                                                                                                                                                                                                                                                                                        </t>
  </si>
  <si>
    <t xml:space="preserve">IMPERMEABILIZANTE INCOLOR,  BASE SILICONE, PARA TRATAMENTO DE FACHADAS, TELHAS, PEDRAS E OUTRAS SUPERFICIES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</si>
  <si>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</si>
  <si>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</si>
  <si>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</si>
  <si>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</si>
  <si>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</si>
  <si>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</si>
  <si>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</si>
  <si>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</si>
  <si>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</si>
  <si>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</si>
  <si>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</si>
  <si>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</si>
  <si>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</si>
  <si>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</si>
  <si>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</si>
  <si>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</si>
  <si>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</si>
  <si>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</si>
  <si>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</si>
  <si>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</si>
  <si>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</si>
  <si>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</si>
  <si>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</si>
  <si>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</si>
  <si>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</si>
  <si>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</si>
  <si>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</si>
  <si>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</si>
  <si>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</si>
  <si>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</si>
  <si>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</si>
  <si>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</si>
  <si>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</si>
  <si>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</si>
  <si>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</si>
  <si>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BASCULANTE, EM ALUMINIO PERFIL 20, 80 X 60 CM (A X L), 4 FLS (1 FIXA E 3 MOVEIS), ACABAMENTO BRANCO OU BRILHANTE, BATENTE DE 3 A 4 CM, COM VIDRO, SEM GUARNICAO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</si>
  <si>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</si>
  <si>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</si>
  <si>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PERFIL 25, 120 X 150 CM (A X L), 4 FLS, BANDEIRA COM BASCULA,  ACABAMENTO BRANCO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</si>
  <si>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</si>
  <si>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EM ALUMINIO PEFIL 25, 100 X 200 CM (A X L), 4 FLS, SEM BANDEIRA, ACABAMENTO BRANCO OU BRILHANTE, BATENTE DE 6 A 7 CM, COM VIDRO, SEM GUARNICAO/ALIZAR                                                                                                                                                                                                                                                                                                                                   </t>
  </si>
  <si>
    <t xml:space="preserve">JANELA DE CORRER, EM ALUMINIO PERFIL 25, 100 X 120 CM (A X L), 2 FLS MOVEIS,  SEM BANDEIRA, ACABAMENTO BRANCO OU BRILHANTE, BATENTE DE 6 A 7 CM, COM VIDRO, SEM GUARNICAO                                                                                                                                                                                                                                                                                                                                 </t>
  </si>
  <si>
    <t xml:space="preserve">JANELA DE CORRER, EM ALUMINIO PERFIL 25, 100 X 150 CM (A X L), 2 FLS MOVEIS,  SEM BANDEIRA, ACABAMENTO BRANCO OU BRILHANTE, BATENTE DE 6 A 7 CM, COM VIDRO, SEM GUARNICAO                                                                                                                                                                                                                                                                                                                                 </t>
  </si>
  <si>
    <t xml:space="preserve">JANELA DE CORRER, EM ALUMINIO PERFIL 25, 100 X 150 CM (A X L), 4 FLS MOVEIS, SEM BANDEIRA, ACABAMENTO BRANCO OU BRILHANTE, BATENTE DE 6 A 7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</si>
  <si>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</si>
  <si>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</si>
  <si>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</si>
  <si>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</si>
  <si>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PERFIL 20, 60  X 80 CM (A X L), BATENTE/REQUADRO DE 3 A 14 CM, COM VIDRO 4 MM, SEM GUARNICAO/ALIZAR, ACABAMENTO ALUM BRANCO OU BRILHANTE                                                                                                                                                                                                                                                                                                                                         </t>
  </si>
  <si>
    <t xml:space="preserve">JANELA INTEGRADA VENEZIANA EM ALUMINIO  PERFIL 25, 120 X 120 CM (A X L), 2 FLS ( 2 VIDROS) E VENEZIANA COM ACIONAMENTO MANUAL, SEM BANDEIRA, ACABAMENTO BRILHANTE, BATENTE DE 11,50 A 12,50 CM, COM VIDRO, INCLUSO GUARNICAO                                                                                                                                                                                                                                                                              </t>
  </si>
  <si>
    <t xml:space="preserve">JANELA MAXIM AR EM MADEIRA CEDRINHO/ ANGELIM COMERCIAL/ CURUPIXA/ CUMARU OU EQUIVALENTE DA REGIAO, CAIXA DO BATENTE/MARCO *10* CM, 1 FOLHA  PARA VIDRO, COM GUARNICAO/ALIZAR, COM FERRAGENS, (SEM VIDRO E SEM ACABAMENTO)                                                                                                                                                                                                                                                                                 </t>
  </si>
  <si>
    <t xml:space="preserve">JANELA MAXIM AR, EM ALUMINIO PERFIL 25, 60 X 80 CM (A X L), ACABAMENTO BRANCO OU BRILHANTE, BATENTE DE 4 A 5 CM, COM VIDRO, SEM GUARNICAO/ALIZAR                                                                                                                                                                                                                                                                                                                                                          </t>
  </si>
  <si>
    <t xml:space="preserve">JANELA MAXIMO AR, ACO, BATENTE / REQUADRO DE 6 A 14 CM, PINT ANTICORROSIVA, SEM VIDRO, COM GRADE, 1 FL, 60  X 80 CM (A X L)                                                                                                                                                                                                                                                                                                                                                                               </t>
  </si>
  <si>
    <t xml:space="preserve">JANELA VENEZIANA DE CORRER, EM ALUMINIO PERFIL 25, 100 X 120 CM (A X L), 3 FLS (2 VENEZIANAS E 1 VIDRO), SEM BANDEIRA, ACABAMENTO BRANCO OU BRILHANTE, BATENTE DE 8 A 9 CM, COM VIDRO, SEM GUARNICAO/ALIZAR                                                                                                                                                                                                                                                                                               </t>
  </si>
  <si>
    <t xml:space="preserve">JANELA VENEZIANA DE CORRER, EM ALUMINIO PERFIL 25, 100 X 150 CM (A X L), 6 FLS (4 VENEZIANAS E 2 VIDROS), SEM BANDEIRA, ACABAMENTO BRANCO OU BRILHANTE, BATENTE DE 8 A 9 CM, COM VIDRO, SEM GUARNICAO / ALIZAR                                                                                                                                                                                                                                                                                            </t>
  </si>
  <si>
    <t xml:space="preserve">JARDINEIRO (HORISTA)                                                                                                                                                                                                                                                                                                                                                                                                                                                                                      </t>
  </si>
  <si>
    <t xml:space="preserve">JARDINEIRO (MENSALISTA)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</si>
  <si>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</si>
  <si>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</si>
  <si>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</si>
  <si>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</si>
  <si>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</si>
  <si>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</si>
  <si>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</si>
  <si>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</si>
  <si>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114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</si>
  <si>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</si>
  <si>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</si>
  <si>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</si>
  <si>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</si>
  <si>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</si>
  <si>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</si>
  <si>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</si>
  <si>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</si>
  <si>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COR MARROM, PARA AGUA FRIA PREDIAL                                                                                                                                                                                                                                                                                                                                                                                                              </t>
  </si>
  <si>
    <t xml:space="preserve">JOELHO DE REDUCAO, PVC SOLDAVEL, 90 GRAUS, 32 MM X 25 MM, COR MARROM, PARA AGUA FRIA PREDIAL                                                                                                                                                                                                                                                                                                                                                                                                              </t>
  </si>
  <si>
    <t xml:space="preserve">JOELHO DE REDUCAO, PVC, ROSCAVEL, 90 GRAUS, 1" X 3/4", COR BRANCA, PARA AGUA FRIA PREDIAL                                                                                                                                                                                                                                                                                                                                                                                                                 </t>
  </si>
  <si>
    <t xml:space="preserve">JOELHO DE REDUCAO, PVC, ROSCAVEL, 90 GRAUS, 3/4" X 1/2", COR BRANCA,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</si>
  <si>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</si>
  <si>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</si>
  <si>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</si>
  <si>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F/F, DN 20 MM, PARA AGUA QUENTE PREDIAL                                                                                                                                                                                                                                                                                                                                                                                                                                    </t>
  </si>
  <si>
    <t xml:space="preserve">JOELHO PPR 45 GRAUS, SOLDAVEL, F/F, DN 25 MM, PARA AGUA QUENTE PREDIAL                                                                                                                                                                                                                                                                                                                                                                                                                                    </t>
  </si>
  <si>
    <t xml:space="preserve">JOELHO PPR 45 GRAUS, SOLDAVEL, F/F, DN 40 MM, PARA AQUA QUENTE E FRIA PREDIAL                                                                                                                                                                                                                                                                                                                                                                                                                             </t>
  </si>
  <si>
    <t xml:space="preserve">JOELHO PPR 45 GRAUS, SOLDAVEL, F/F, DN 50 MM, PARA AQUA QUENTE E FRIA PREDIAL                                                                                                                                                                                                                                                                                                                                                                                                                             </t>
  </si>
  <si>
    <t xml:space="preserve">JOELHO PPR 45 GRAUS, SOLDAVEL, F/F, DN 63 MM, PARA AQUA QUENTE E FRIA PREDIAL                                                                                                                                                                                                                                                                                                                                                                                                                             </t>
  </si>
  <si>
    <t xml:space="preserve">JOELHO PPR 45 GRAUS, SOLDAVEL, F/F, DN 75 MM, PARA AQUA QUENTE E FRIA PREDIAL                                                                                                                                                                                                                                                                                                                                                                                                                             </t>
  </si>
  <si>
    <t xml:space="preserve">JOELHO PPR 45 GRAUS, SOLDAVEL, F/F, DN 90 MM, PARA AQUA QUENTE E FRIA PREDIAL                                                                                                                                                                                                                                                                                                                                                                                                                             </t>
  </si>
  <si>
    <t xml:space="preserve">JOELHO PPR, 45 GRAUS, SOLDAVEL, F/F, DN 32 MM, PARA AGUA QUENTE PREDIAL                                                                                                                                                                                                                                                                                                                                                                                                                                   </t>
  </si>
  <si>
    <t xml:space="preserve">JOELHO PPR, 90 GRAUS, SOLDAVEL, F/F, DN 110 MM, PARA AGUA QUENTE PREDIAL                                                                                                                                                                                                                                                                                                                                                                                                                                  </t>
  </si>
  <si>
    <t xml:space="preserve">JOELHO PPR, 90 GRAUS, SOLDAVEL, F/F, DN 20 MM, PARA AGUA QUENTE PREDIAL                                                                                                                                                                                                                                                                                                                                                                                                                                   </t>
  </si>
  <si>
    <t xml:space="preserve">JOELHO PPR, 90 GRAUS, SOLDAVEL, F/F, DN 25 MM, PARA AGUA QUENTE PREDIAL                                                                                                                                                                                                                                                                                                                                                                                                                                   </t>
  </si>
  <si>
    <t xml:space="preserve">JOELHO PPR, 90 GRAUS, SOLDAVEL, F/F, DN 32 MM, PARA AGUA QUENTE PREDIAL                                                                                                                                                                                                                                                                                                                                                                                                                                   </t>
  </si>
  <si>
    <t xml:space="preserve">JOELHO PPR, 90 GRAUS, SOLDAVEL, F/F, DN 40 MM, PARA AGUA QUENTE PREDIAL                                                                                                                                                                                                                                                                                                                                                                                                                                   </t>
  </si>
  <si>
    <t xml:space="preserve">JOELHO PPR, 90 GRAUS, SOLDAVEL, F/F, DN 50 MM, PARA AGUA QUENTE PREDIAL                                                                                                                                                                                                                                                                                                                                                                                                                                   </t>
  </si>
  <si>
    <t xml:space="preserve">JOELHO PPR, 90 GRAUS, SOLDAVEL, F/F, DN 63 MM, PARA AGUA QUENTE PREDIAL                                                                                                                                                                                                                                                                                                                                                                                                                                   </t>
  </si>
  <si>
    <t xml:space="preserve">JOELHO PPR, 90 GRAUS, SOLDAVEL, F/F, DN 75 MM, PARA AGUA QUENTE PREDIAL                                                                                                                                                                                                                                                                                                                                                                                                                                   </t>
  </si>
  <si>
    <t xml:space="preserve">JOELHO PPR, 90 GRAUS, SOLDAVEL, F/F, DN 90 MM, PARA AGUA QUENTE PREDIAL                                                                                                                                                                                                                                                                                                                                                                                                                                   </t>
  </si>
  <si>
    <t xml:space="preserve">JOELHO PVC COM VISITA, 90 GRAUS, DN 100 X 50 MM, SERIE NORMAL, PARA ESGOTO PREDIAL                                                                                                                                                                                                                                                                                                                                                                                                                        </t>
  </si>
  <si>
    <t xml:space="preserve">JOELHO PVC, COM BOLSA E ANEL, 90 GRAUS, DN 40 X *38* MM, SERIE NORMAL, PARA ESGOTO PREDIAL                                                                                                                                                                                                                                                                                                                                                                                                                </t>
  </si>
  <si>
    <t xml:space="preserve">JOELHO PVC, ROSCAVEL, 45 GRAUS, 1/2", COR BRANCA, PARA AGUA FRIA PREDIAL                                                                                                                                                                                                                                                                                                                                                                                                                                  </t>
  </si>
  <si>
    <t xml:space="preserve">JOELHO PVC, ROSCAVEL, 45 GRAUS, 1", COR BRANCA, PARA AGUA FRIA PREDIAL                                                                                                                                                                                                                                                                                                                                                                                                                                    </t>
  </si>
  <si>
    <t xml:space="preserve">JOELHO PVC, ROSCAVEL, 45 GRAUS, 3/4", COR BRANCA, PARA AGUA FRIA PREDIAL                                                                                                                                                                                                                                                                                                                                                                                                                                  </t>
  </si>
  <si>
    <t xml:space="preserve">JOELHO PVC, ROSCAVEL, 90 GRAUS, 1/2", COR BRANCA, PARA AGUA FRIA PREDIAL                                                                                                                                                                                                                                                                                                                                                                                                                                  </t>
  </si>
  <si>
    <t xml:space="preserve">JOELHO PVC, ROSCAVEL, 90 GRAUS, 1", COR BRANCA, PARA AGUA FRIA PREDIAL                                                                                                                                                                                                                                                                                                                                                                                                                                    </t>
  </si>
  <si>
    <t xml:space="preserve">JOELHO PVC, ROSCAVEL, 90 GRAUS, 3/4", COR BRANCA, PARA AGUA FRIA PREDIAL                                                                                                                                                                                                                                                                                                                                                                                                                                  </t>
  </si>
  <si>
    <t xml:space="preserve">JOELHO PVC, SOLDAVEL COM ROSCA, 90 GRAUS, 20 MM X 1/2", COR MARROM, PARA AGUA FRIA PREDIAL                                                                                                                                                                                                                                                                                                                                                                                                                </t>
  </si>
  <si>
    <t xml:space="preserve">JOELHO PVC, SOLDAVEL COM ROSCA, 90 GRAUS, 25 MM X 1/2", COR MARROM, PARA AGUA FRIA PREDIAL                                                                                                                                                                                                                                                                                                                                                                                                                </t>
  </si>
  <si>
    <t xml:space="preserve">JOELHO PVC, SOLDAVEL COM ROSCA, 90 GRAUS, 25 MM X 3/4", COR MARROM, PARA AGUA FRIA PREDIAL                                                                                                                                                                                                                                                                                                                                                                                                                </t>
  </si>
  <si>
    <t xml:space="preserve">JOELHO PVC, SOLDAVEL COM ROSCA, 90 GRAUS, 32 MM X 3/4", COR MARROM, PARA AGUA FRIA PREDIAL                                                                                                                                                                                                                                                                                                                                                                                                                </t>
  </si>
  <si>
    <t xml:space="preserve">JOELHO PVC, SOLDAVEL, BB, 45 GRAUS, DN 40 MM, PARA ESGOTO PREDIAL                                                                                                                                                                                                                                                                                                                                                                                                                                         </t>
  </si>
  <si>
    <t xml:space="preserve">JOELHO PVC, SOLDAVEL, BB, 90 GRAUS, SEM ANEL, DN 40 MM, PARA ESGOTO PREDIAL SECUNDARIO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</si>
  <si>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</si>
  <si>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</si>
  <si>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</si>
  <si>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</si>
  <si>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</si>
  <si>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</si>
  <si>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</si>
  <si>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</si>
  <si>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</si>
  <si>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</si>
  <si>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</si>
  <si>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</si>
  <si>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</si>
  <si>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</si>
  <si>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COR MARROM, PARA AGUA FRIA PREDIAL                                                                                                                                                                                                                                                                                                                                                                                                                                </t>
  </si>
  <si>
    <t xml:space="preserve">JOELHO PVC, SOLDAVEL, 90 GRAUS, 20 MM, COR MARROM, PARA AGUA FRIA PREDIAL                                                                                                                                                                                                                                                                                                                                                                                                                                 </t>
  </si>
  <si>
    <t xml:space="preserve">JOELHO PVC, SOLDAVEL, 90 GRAUS, 25 MM, COR MARROM, PARA AGUA FRIA PREDIAL                                                                                                                                                                                                                                                                                                                                                                                                                                 </t>
  </si>
  <si>
    <t xml:space="preserve">JOELHO PVC, SOLDAVEL, 90 GRAUS, 32 MM, COR MARROM, PARA AGUA FRIA PREDIAL                                                                                                                                                                                                                                                                                                                                                                                                                                 </t>
  </si>
  <si>
    <t xml:space="preserve">JOELHO PVC, SOLDAVEL, 90 GRAUS, 40 MM, COR MARROM, PARA AGUA FRIA PREDIAL                                                                                                                                                                                                                                                                                                                                                                                                                                 </t>
  </si>
  <si>
    <t xml:space="preserve">JOELHO PVC, SOLDAVEL, 90 GRAUS, 50 MM, COR MARROM, PARA AGUA FRIA PREDIAL                                                                                                                                                                                                                                                                                                                                                                                                                                 </t>
  </si>
  <si>
    <t xml:space="preserve">JOELHO PVC, SOLDAVEL, 90 GRAUS, 60 MM, COR MARROM, PARA AGUA FRIA PREDIAL                                                                                                                                                                                                                                                                                                                                                                                                                                 </t>
  </si>
  <si>
    <t xml:space="preserve">JOELHO PVC, SOLDAVEL, 90 GRAUS, 85 MM, COR MARROM, PARA AGUA FRIA PREDIAL                                                                                                                                                                                                                                                                                                                                                                                                                                 </t>
  </si>
  <si>
    <t xml:space="preserve">JOELHO PVC, 90 GRAUS, ROSCAVEL, 1 1/4", COR BRANCA,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</si>
  <si>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</si>
  <si>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</si>
  <si>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</si>
  <si>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</si>
  <si>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</si>
  <si>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</si>
  <si>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</si>
  <si>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</si>
  <si>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</si>
  <si>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</si>
  <si>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</si>
  <si>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</si>
  <si>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</si>
  <si>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</si>
  <si>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</si>
  <si>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</si>
  <si>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</si>
  <si>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</si>
  <si>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</si>
  <si>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</si>
  <si>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</si>
  <si>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</si>
  <si>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</si>
  <si>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</si>
  <si>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</si>
  <si>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</si>
  <si>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</si>
  <si>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</si>
  <si>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</si>
  <si>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</si>
  <si>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</si>
  <si>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</si>
  <si>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</si>
  <si>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</si>
  <si>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</si>
  <si>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</si>
  <si>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</si>
  <si>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</si>
  <si>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</si>
  <si>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</si>
  <si>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</si>
  <si>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20 MM, COR MARROM, PARA AGUA FRIA PREDIAL                                                                                                                                                                                                                                                                                                                                                                                                                                 </t>
  </si>
  <si>
    <t xml:space="preserve">JOELHO, PVC SOLDAVEL, 45 GRAUS, 25 MM, COR MARROM, PARA AGUA FRIA PREDIAL                                                                                                                                                                                                                                                                                                                                                                                                                                 </t>
  </si>
  <si>
    <t xml:space="preserve">JOELHO, PVC SOLDAVEL, 45 GRAUS, 32 MM, COR MARROM, PARA AGUA FRIA PREDIAL                                                                                                                                                                                                                                                                                                                                                                                                                                 </t>
  </si>
  <si>
    <t xml:space="preserve">JOELHO, PVC SOLDAVEL, 45 GRAUS, 40 MM, COR MARROM, PARA AGUA FRIA PREDIAL                                                                                                                                                                                                                                                                                                                                                                                                                                 </t>
  </si>
  <si>
    <t xml:space="preserve">JOELHO, PVC SOLDAVEL, 45 GRAUS, 50 MM, COR MARROM, PARA AGUA FRIA PREDIAL                                                                                                                                                                                                                                                                                                                                                                                                                                 </t>
  </si>
  <si>
    <t xml:space="preserve">JOELHO, PVC SOLDAVEL, 45 GRAUS, 60 MM, COR MARROM, PARA AGUA FRIA PREDIAL                                                                                                                                                                                                                                                                                                                                                                                                                                 </t>
  </si>
  <si>
    <t xml:space="preserve">JOELHO, PVC SOLDAVEL, 45 GRAUS, 75 MM, COR MARROM, PARA AGUA FRIA PREDIAL                                                                                                                                                                                                                                                                                                                                                                                                                                 </t>
  </si>
  <si>
    <t xml:space="preserve">JOELHO, PVC SOLDAVEL, 45 GRAUS, 85 MM, COR MARROM, PARA AGUA FRIA PREDIAL                                                                                                                                                                                                                                                                                                                                                                                                                                 </t>
  </si>
  <si>
    <t xml:space="preserve">JOELHO, PVC SOLDAVEL, 90 GRAUS, 75 MM, COR MARROM,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</si>
  <si>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</si>
  <si>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</si>
  <si>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</si>
  <si>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</si>
  <si>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</si>
  <si>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</si>
  <si>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</si>
  <si>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</si>
  <si>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</si>
  <si>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</si>
  <si>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</si>
  <si>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DUPLA, PVC SERIE R, DN 100 X 100 X 100 MM, PARA ESGOTO PREDIAL                                                                                                                                                                                                                                                                                                                                                                                                                                     </t>
  </si>
  <si>
    <t xml:space="preserve">JUNCAO DUPLA, PVC SOLDAVEL, DN 100 X 100 X 100 MM , SERIE NORMAL PARA ESGOTO PREDIAL                                                                                                                                                                                                                                                                                                                                                                                                                      </t>
  </si>
  <si>
    <t xml:space="preserve">JUNCAO INVERTIDA, PVC SOLDAVEL, 75 X 75 MM, SERIE NORMAL PARA ESGOTO PREDIAL                                                                                                                                                                                                                                                                                                                                                                                                                              </t>
  </si>
  <si>
    <t xml:space="preserve">JUNCAO SIMPLES DE REDUCAO, PVC, DN 100 X 50 MM, SERIE NORMAL PARA ESGOTO PREDIAL                                                                                                                                                                                                                                                                                                                                                                                                                          </t>
  </si>
  <si>
    <t xml:space="preserve">JUNCAO SIMPLES DE REDUCAO, PVC, DN 100 X 75 MM, SERIE NORMAL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</si>
  <si>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</si>
  <si>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</si>
  <si>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</si>
  <si>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</si>
  <si>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</si>
  <si>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</si>
  <si>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</si>
  <si>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45 GRAUS, DN 100 X 100 MM, SERIE NORMAL PARA ESGOTO PREDIAL                                                                                                                                                                                                                                                                                                                                                                                                                          </t>
  </si>
  <si>
    <t xml:space="preserve">JUNCAO SIMPLES, PVC, 45 GRAUS, DN 40 X 40 MM, SERIE NORMAL PARA ESGOTO PREDIAL                                                                                                                                                                                                                                                                                                                                                                                                                            </t>
  </si>
  <si>
    <t xml:space="preserve">JUNCAO SIMPLES, PVC, 45 GRAUS, DN 50 X 50 MM, SERIE NORMAL PARA ESGOTO PREDIAL                                                                                                                                                                                                                                                                                                                                                                                                                            </t>
  </si>
  <si>
    <t xml:space="preserve">JUNCAO SIMPLES, PVC, 45 GRAUS, DN 75 X 75 MM, SERIE NORMAL PARA ESGOTO PREDIAL                                                                                                                                                                                                                                                                                                                                                                                                                            </t>
  </si>
  <si>
    <t xml:space="preserve">JUNCAO 2 GARRAS PARA FITA PERFURADA                                                                                                                                                                                                                                                                                                                                                                                                                                                                       </t>
  </si>
  <si>
    <t xml:space="preserve">JUNCAO, PVC, 45 GRAUS, JE, BBB, DN 150 MM, PARA TUBO CORRUGADO E/OU LISO, REDE COLETORA DE ESGOTO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</si>
  <si>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</si>
  <si>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</si>
  <si>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</si>
  <si>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</si>
  <si>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</si>
  <si>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</si>
  <si>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</si>
  <si>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</si>
  <si>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</si>
  <si>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</si>
  <si>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</si>
  <si>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</si>
  <si>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</si>
  <si>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</si>
  <si>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</si>
  <si>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</si>
  <si>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</si>
  <si>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</si>
  <si>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</si>
  <si>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</si>
  <si>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</si>
  <si>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</si>
  <si>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</si>
  <si>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</si>
  <si>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</si>
  <si>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</si>
  <si>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</si>
  <si>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</si>
  <si>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</si>
  <si>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</si>
  <si>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</si>
  <si>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</si>
  <si>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</si>
  <si>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</si>
  <si>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</si>
  <si>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</si>
  <si>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</si>
  <si>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</si>
  <si>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</si>
  <si>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</si>
  <si>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</si>
  <si>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</si>
  <si>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</si>
  <si>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</si>
  <si>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</si>
  <si>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</si>
  <si>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</si>
  <si>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</si>
  <si>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</si>
  <si>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</si>
  <si>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</si>
  <si>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</si>
  <si>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</si>
  <si>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</si>
  <si>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</si>
  <si>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</si>
  <si>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</si>
  <si>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</si>
  <si>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</si>
  <si>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</si>
  <si>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</si>
  <si>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</si>
  <si>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</si>
  <si>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</si>
  <si>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</si>
  <si>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</si>
  <si>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</si>
  <si>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</si>
  <si>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</si>
  <si>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</si>
  <si>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</si>
  <si>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</si>
  <si>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</si>
  <si>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</si>
  <si>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</si>
  <si>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</si>
  <si>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</si>
  <si>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</si>
  <si>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</si>
  <si>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</si>
  <si>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</si>
  <si>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</si>
  <si>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</si>
  <si>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</si>
  <si>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</si>
  <si>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</si>
  <si>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</si>
  <si>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</si>
  <si>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</si>
  <si>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</si>
  <si>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</si>
  <si>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</si>
  <si>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</si>
  <si>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</si>
  <si>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</si>
  <si>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</si>
  <si>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</si>
  <si>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</si>
  <si>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</si>
  <si>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</si>
  <si>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</si>
  <si>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(HORISTA)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</si>
  <si>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</si>
  <si>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</si>
  <si>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</si>
  <si>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</si>
  <si>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</si>
  <si>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</si>
  <si>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</si>
  <si>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</si>
  <si>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</si>
  <si>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</si>
  <si>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</si>
  <si>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</si>
  <si>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</si>
  <si>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</si>
  <si>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</si>
  <si>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X ALTURA DE 2,0 M POR PAINEL, INCLUINDO DIAGONAIS EM X, BARRAS DE LIGACAO, SAPATAS E DEMAIS ITENS NECESSARIOS A MONTAGEM (NAO INCLUI INSTALACAO)                                                                                                                                                                                                                                                                                           </t>
  </si>
  <si>
    <t xml:space="preserve">LOCACAO DE ANDAIME METALICO TUBULAR DE ENCAIXE, TIPO DE TORRE, CADA PAINEL COM LARGURA DE 1 ATE 1,5 M E ALTURA DE *1,00* M, INCLUINDO DIAGONAL, BARRAS DE LIGACAO, SAPATAS OU RODIZIOS E DEMAIS ITENS NECESSARIOS A MONTAGEM (NAO INCLUI INSTALACAO)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</si>
  <si>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</si>
  <si>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</si>
  <si>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</si>
  <si>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</si>
  <si>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</si>
  <si>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</si>
  <si>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</si>
  <si>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</si>
  <si>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</si>
  <si>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 xml:space="preserve">LOCACAO DE CONTAINER 2,30 X 4,30 M, ALT. 2,50 M, PARA SANITARIO, COM 3 BACIAS, 4 CHUVEIROS, 1 LAVATORIO E 1 MICTORIO (NAO INCLUI MOBILIZACAO/DESMOBILIZACAO)                                                                                                                                                                                                                                                                                                                                              </t>
  </si>
  <si>
    <t xml:space="preserve">LOCACAO DE CONTAINER 2,30 X 6,00 M, ALT. 2,50 M, COM 1 SANITARIO, PARA ESCRITORIO, COMPLETO, SEM DIVISORIAS INTERNAS (NAO INCLUI MOBILIZACAO/DESMOBILIZACAO)                                                                                                                                                                                                                                                                                                                                              </t>
  </si>
  <si>
    <t xml:space="preserve">LOCACAO DE CONTAINER 2,30 X 6,00 M, ALT. 2,50 M, PARA ESCRITORIO, SEM DIVISORIAS INTERNAS E SEM SANITARIO (NAO INCLUI MOBILIZACAO/DESMOBILIZACAO)                                                                                                                                                                                                                                                                                                                                                         </t>
  </si>
  <si>
    <t xml:space="preserve">LOCACAO DE CONTAINER 2,30 X 6,00 M, ALT. 2,50 M, PARA SANITARIO, COM 4 BACIAS, 8 CHUVEIROS,1 LAVATORIO E 1 MICTORIO (NAO INCLUI MOBILIZACAO/DESMOBILIZACAO)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</si>
  <si>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</si>
  <si>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</si>
  <si>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</si>
  <si>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UNXMES</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</si>
  <si>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</si>
  <si>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</si>
  <si>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</si>
  <si>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</si>
  <si>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</si>
  <si>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</si>
  <si>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</si>
  <si>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</si>
  <si>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</si>
  <si>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</si>
  <si>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</si>
  <si>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</si>
  <si>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</si>
  <si>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</si>
  <si>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</si>
  <si>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</si>
  <si>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</si>
  <si>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</si>
  <si>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</si>
  <si>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</si>
  <si>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</si>
  <si>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</si>
  <si>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</si>
  <si>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</si>
  <si>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</si>
  <si>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</si>
  <si>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</si>
  <si>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</si>
  <si>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</si>
  <si>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</si>
  <si>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</si>
  <si>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</si>
  <si>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</si>
  <si>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FECHADA P/ ILUMINACAO PUBLICA, TIPO ABL 50/F OU EQUIV, P/ LAMPADA A VAPOR DE MERCURIO 400W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</si>
  <si>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</si>
  <si>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</si>
  <si>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</si>
  <si>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</si>
  <si>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</si>
  <si>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</si>
  <si>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</si>
  <si>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</si>
  <si>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</si>
  <si>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</si>
  <si>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</si>
  <si>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</si>
  <si>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</si>
  <si>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</si>
  <si>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114 MM, PARA AGUA QUENTE PREDIAL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</si>
  <si>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</si>
  <si>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</si>
  <si>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</si>
  <si>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</si>
  <si>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</si>
  <si>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</si>
  <si>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</si>
  <si>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</si>
  <si>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</si>
  <si>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</si>
  <si>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</si>
  <si>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</si>
  <si>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</si>
  <si>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</si>
  <si>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</si>
  <si>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</si>
  <si>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</si>
  <si>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</si>
  <si>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</si>
  <si>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</si>
  <si>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</si>
  <si>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</si>
  <si>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</si>
  <si>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</si>
  <si>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</si>
  <si>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</si>
  <si>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</si>
  <si>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</si>
  <si>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</si>
  <si>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40 MM, PARA AGUA FRIA PREDIAL                                                                                                                                                                                                                                                                                                                                                                                                                                     </t>
  </si>
  <si>
    <t xml:space="preserve">LUVA DE CORRER PARA TUBO SOLDAVEL, PVC, 50 MM, PARA AGUA FRIA PREDIAL                                                                                                                                                                                                                                                                                                                                                                                                                                     </t>
  </si>
  <si>
    <t xml:space="preserve">LUVA DE CORRER PARA TUBO SOLDAVEL, PVC, 60 MM, PARA AGUA FRIA PREDIAL                                                                                                                                                                                                                                                                                                                                                                                                                                     </t>
  </si>
  <si>
    <t xml:space="preserve">LUVA DE CORRER PVC, JE, DN 250 MM, PARA REDE COLETORA DE ESGOTO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</si>
  <si>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</si>
  <si>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</si>
  <si>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</si>
  <si>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</si>
  <si>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</si>
  <si>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</si>
  <si>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</si>
  <si>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</si>
  <si>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PREDIAL                                                                                                                                                                                                                                                                                                                                                                                                                                                  </t>
  </si>
  <si>
    <t xml:space="preserve">LUVA DE CORRER, PVC SERIE R, 150 MM, PARA ESGOTO PREDIAL                                                                                                                                                                                                                                                                                                                                                                                                                                                  </t>
  </si>
  <si>
    <t xml:space="preserve">LUVA DE CORRER, PVC SERIE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</si>
  <si>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</si>
  <si>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</si>
  <si>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</si>
  <si>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</si>
  <si>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</si>
  <si>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</si>
  <si>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</si>
  <si>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</si>
  <si>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</si>
  <si>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</si>
  <si>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</si>
  <si>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</si>
  <si>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</si>
  <si>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</si>
  <si>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</si>
  <si>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</si>
  <si>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</si>
  <si>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</si>
  <si>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</si>
  <si>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</si>
  <si>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</si>
  <si>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</si>
  <si>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</si>
  <si>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</si>
  <si>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</si>
  <si>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</si>
  <si>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</si>
  <si>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</si>
  <si>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</si>
  <si>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</si>
  <si>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</si>
  <si>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</si>
  <si>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</si>
  <si>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</si>
  <si>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</si>
  <si>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</si>
  <si>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</si>
  <si>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</si>
  <si>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</si>
  <si>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</si>
  <si>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</si>
  <si>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</si>
  <si>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</si>
  <si>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</si>
  <si>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</si>
  <si>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</si>
  <si>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</si>
  <si>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</si>
  <si>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</si>
  <si>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</si>
  <si>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</si>
  <si>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</si>
  <si>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</si>
  <si>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</si>
  <si>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</si>
  <si>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</si>
  <si>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</si>
  <si>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</si>
  <si>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</si>
  <si>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</si>
  <si>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</si>
  <si>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</si>
  <si>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</si>
  <si>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</si>
  <si>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SOLDAVEL, PVC,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</si>
  <si>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</si>
  <si>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</si>
  <si>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</si>
  <si>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</si>
  <si>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</si>
  <si>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</si>
  <si>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</si>
  <si>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</si>
  <si>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</si>
  <si>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</si>
  <si>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</si>
  <si>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</si>
  <si>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</si>
  <si>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</si>
  <si>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</si>
  <si>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</si>
  <si>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</si>
  <si>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</si>
  <si>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</si>
  <si>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</si>
  <si>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</si>
  <si>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</si>
  <si>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</si>
  <si>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</si>
  <si>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</si>
  <si>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</si>
  <si>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</si>
  <si>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</si>
  <si>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</si>
  <si>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</si>
  <si>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</si>
  <si>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</si>
  <si>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</si>
  <si>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</si>
  <si>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</si>
  <si>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</si>
  <si>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</si>
  <si>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</si>
  <si>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</si>
  <si>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</si>
  <si>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</si>
  <si>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</si>
  <si>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</si>
  <si>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</si>
  <si>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</si>
  <si>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</si>
  <si>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</si>
  <si>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</si>
  <si>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</si>
  <si>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</si>
  <si>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</si>
  <si>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</si>
  <si>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</si>
  <si>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</si>
  <si>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</si>
  <si>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1 1/2",  AGUA FRIA PREDIAL                                                                                                                                                                                                                                                                                                                                                                                                                                                            </t>
  </si>
  <si>
    <t xml:space="preserve">LUVA PVC, ROSCAVEL, 1/2", AGUA FRIA PREDIAL                                                                                                                                                                                                                                                                                                                                                                                                                                                               </t>
  </si>
  <si>
    <t xml:space="preserve">LUVA PVC, ROSCAVEL, 1", AGUA FRIA PREDIAL                                                                                                                                                                                                                                                                                                                                                                                                                                                                 </t>
  </si>
  <si>
    <t xml:space="preserve">LUVA PVC, ROSCAVEL, 3/4", AGUA FRIA PREDIAL                                                                                                                                                                                                                                                                                                                                                                                                                                                               </t>
  </si>
  <si>
    <t xml:space="preserve">LUVA RASPA DE COURO, CANO CURTO (PUNHO *7* CM)                                                                                                                                                                                                                                                                                                                                                                                                                                                            </t>
  </si>
  <si>
    <t xml:space="preserve">LUVA SIMPLES PPR, F/F, SOLDAVEL, DN 110 MM, PARA AGUA QUENTE PREDIAL                                                                                                                                                                                                                                                                                                                                                                                                                                      </t>
  </si>
  <si>
    <t xml:space="preserve">LUVA SIMPLES PPR, F/F, SOLDAVEL, DN 20 MM, PARA AGUA QUENTE PREDIAL                                                                                                                                                                                                                                                                                                                                                                                                                                       </t>
  </si>
  <si>
    <t xml:space="preserve">LUVA SIMPLES PPR, F/F, SOLDAVEL, DN 25 MM, PARA AGUA QUENTE PREDIAL                                                                                                                                                                                                                                                                                                                                                                                                                                       </t>
  </si>
  <si>
    <t xml:space="preserve">LUVA SIMPLES PPR, F/F, SOLDAVEL, DN 32 MM, PARA AGUA QUENTE PREDIAL                                                                                                                                                                                                                                                                                                                                                                                                                                       </t>
  </si>
  <si>
    <t xml:space="preserve">LUVA SIMPLES PPR, F/F, SOLDAVEL, DN 40 MM, PARA AGUA QUENTE PREDIAL                                                                                                                                                                                                                                                                                                                                                                                                                                       </t>
  </si>
  <si>
    <t xml:space="preserve">LUVA SIMPLES PPR, F/F, SOLDAVEL, DN 50 MM, PARA AGUA QUENTE PREDIAL                                                                                                                                                                                                                                                                                                                                                                                                                                       </t>
  </si>
  <si>
    <t xml:space="preserve">LUVA SIMPLES PPR, F/F, SOLDAVEL, DN 63 MM, PARA AGUA QUENTE PREDIAL                                                                                                                                                                                                                                                                                                                                                                                                                                       </t>
  </si>
  <si>
    <t xml:space="preserve">LUVA SIMPLES PPR, F/F, SOLDAVEL, DN 75 MM, PARA AGUA QUENTE PREDIAL                                                                                                                                                                                                                                                                                                                                                                                                                                       </t>
  </si>
  <si>
    <t xml:space="preserve">LUVA SIMPLES PPR, F/F, SOLDAVEL, DN 90 MM, PARA AGUA QUENTE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</si>
  <si>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</si>
  <si>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</si>
  <si>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</si>
  <si>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PREDIAL                                                                                                                                                                                                                                                                                                                                                                                                                                                    </t>
  </si>
  <si>
    <t xml:space="preserve">LUVA SIMPLES, PVC SERIE R, 150 MM, PARA ESGOTO PREDIAL                                                                                                                                                                                                                                                                                                                                                                                                                                                    </t>
  </si>
  <si>
    <t xml:space="preserve">LUVA SIMPLES, PVC SERIE R, 40 MM, PARA ESGOTO PREDIAL                                                                                                                                                                                                                                                                                                                                                                                                                                                     </t>
  </si>
  <si>
    <t xml:space="preserve">LUVA SIMPLES, PVC SERIE R, 50 MM, PARA ESGOTO PREDIAL                                                                                                                                                                                                                                                                                                                                                                                                                                                     </t>
  </si>
  <si>
    <t xml:space="preserve">LUVA SIMPLES, PVC SERIE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</si>
  <si>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</si>
  <si>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</si>
  <si>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</si>
  <si>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</si>
  <si>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</si>
  <si>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</si>
  <si>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</si>
  <si>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</si>
  <si>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</si>
  <si>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</si>
  <si>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</si>
  <si>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</si>
  <si>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</si>
  <si>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</si>
  <si>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</si>
  <si>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</si>
  <si>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</si>
  <si>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</si>
  <si>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</si>
  <si>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</si>
  <si>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</si>
  <si>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</si>
  <si>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</si>
  <si>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</si>
  <si>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</si>
  <si>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(HORISTA)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</si>
  <si>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</si>
  <si>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</si>
  <si>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</si>
  <si>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</si>
  <si>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</si>
  <si>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</si>
  <si>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</si>
  <si>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</si>
  <si>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</si>
  <si>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</si>
  <si>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</si>
  <si>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</si>
  <si>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</si>
  <si>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</si>
  <si>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</si>
  <si>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</si>
  <si>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</si>
  <si>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</si>
  <si>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</si>
  <si>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</si>
  <si>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</si>
  <si>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</si>
  <si>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</si>
  <si>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</si>
  <si>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</si>
  <si>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</si>
  <si>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</si>
  <si>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</si>
  <si>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</si>
  <si>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</si>
  <si>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</si>
  <si>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</si>
  <si>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</si>
  <si>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</si>
  <si>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</si>
  <si>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</si>
  <si>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</si>
  <si>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</si>
  <si>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</si>
  <si>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</si>
  <si>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</si>
  <si>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</si>
  <si>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</si>
  <si>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</si>
  <si>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</si>
  <si>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</si>
  <si>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</si>
  <si>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</si>
  <si>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(NBR 15352)                                                                                                                                                                                                                                                                                                                                                                                                                                      </t>
  </si>
  <si>
    <t xml:space="preserve">MANTA TERMOPLASTICA, PEAD, GEOMEMBRANA LISA, E = 0,80 MM (NBR 15352)                                                                                                                                                                                                                                                                                                                                                                                                                                      </t>
  </si>
  <si>
    <t xml:space="preserve">MANTA TERMOPLASTICA, PEAD, GEOMEMBRANA LISA, E = 1,00 MM (NBR 15352)                                                                                                                                                                                                                                                                                                                                                                                                                                      </t>
  </si>
  <si>
    <t xml:space="preserve">MANTA TERMOPLASTICA, PEAD, GEOMEMBRANA LISA, E = 1,50 MM (NBR 15352)                                                                                                                                                                                                                                                                                                                                                                                                                                      </t>
  </si>
  <si>
    <t xml:space="preserve">MANTA TERMOPLASTICA, PEAD, GEOMEMBRANA LISA, E = 2,00 MM (NBR 15352)                                                                                                                                                                                                                                                                                                                                                                                                                                      </t>
  </si>
  <si>
    <t xml:space="preserve">MANTA TERMOPLASTICA, PEAD, GEOMEMBRANA LISA, E = 2,50 MM (NBR 15352)                                                                                                                                                                                                                                                                                                                                                                                                                                      </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</si>
  <si>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</si>
  <si>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</si>
  <si>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</si>
  <si>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 xml:space="preserve">MANTA TERMOPLASTICA, PEAD, GEOMEMBRANA TEXTURIZADA EM AMBAS AS FACES, E = 1,00 MM ( NBR 15352)                                                                                                                                                                                                                                                                                                                                                                                                            </t>
  </si>
  <si>
    <t xml:space="preserve">MANTA TERMOPLASTICA, PEAD, GEOMEMBRANA TEXTURIZADA EM AMBAS AS FACES, E = 1,50 MM ( NBR 15352)                                                                                                                                                                                                                                                                                                                                                                                                            </t>
  </si>
  <si>
    <t xml:space="preserve">MANTA TERMOPLASTICA, PEAD, GEOMEMBRANA TEXTURIZADA EM AMBAS AS FACES, E = 2,00 MM ( NBR 15352)                                                                                                                                                                                                                                                                                                                                                                                                            </t>
  </si>
  <si>
    <t xml:space="preserve">MANTA TERMOPLASTICA, PEAD, GEOMEMBRANA TEXTURIZADA EM AMBAS AS FACES, E = 2,50 MM (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</si>
  <si>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</si>
  <si>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</si>
  <si>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</si>
  <si>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</si>
  <si>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</si>
  <si>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</si>
  <si>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</si>
  <si>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</si>
  <si>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</si>
  <si>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</si>
  <si>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</si>
  <si>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</si>
  <si>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</si>
  <si>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(HORISTA)                                                                                                                                                                                                                                                                                                                                                                                                                                                                                      </t>
  </si>
  <si>
    <t xml:space="preserve">MARCENEIRO (MENSALISTA)                                                                                                                                                                                                                                                                                                                                                                                                                                                                                   </t>
  </si>
  <si>
    <t xml:space="preserve">MARMORISTA / GRANITEIRO (HORISTA)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</si>
  <si>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</si>
  <si>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</si>
  <si>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</si>
  <si>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</si>
  <si>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</si>
  <si>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</si>
  <si>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</si>
  <si>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</si>
  <si>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</si>
  <si>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</si>
  <si>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</si>
  <si>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</si>
  <si>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</si>
  <si>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</si>
  <si>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</si>
  <si>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</si>
  <si>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</si>
  <si>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</si>
  <si>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</si>
  <si>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</si>
  <si>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</si>
  <si>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</si>
  <si>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</si>
  <si>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 xml:space="preserve">MASTRO SIMPLES GALVANIZADO DIAMETRO NOMINAL 2"                                                                                                                                                                                                                                                                                                                                                                                                                                                            </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</si>
  <si>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</si>
  <si>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</si>
  <si>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</si>
  <si>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</si>
  <si>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</si>
  <si>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</si>
  <si>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</si>
  <si>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</si>
  <si>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</si>
  <si>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(HORISTA)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</si>
  <si>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</si>
  <si>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</si>
  <si>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</si>
  <si>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</si>
  <si>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</si>
  <si>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</si>
  <si>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</si>
  <si>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</si>
  <si>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</si>
  <si>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</si>
  <si>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</si>
  <si>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</si>
  <si>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</si>
  <si>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</si>
  <si>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</si>
  <si>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</si>
  <si>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</si>
  <si>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</si>
  <si>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</si>
  <si>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</si>
  <si>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</si>
  <si>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</si>
  <si>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</si>
  <si>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</si>
  <si>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</si>
  <si>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</si>
  <si>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</si>
  <si>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</si>
  <si>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</si>
  <si>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</si>
  <si>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</si>
  <si>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</si>
  <si>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(HORISTA)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</si>
  <si>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</si>
  <si>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</si>
  <si>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</si>
  <si>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</si>
  <si>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</si>
  <si>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</si>
  <si>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</si>
  <si>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</si>
  <si>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</si>
  <si>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</si>
  <si>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</si>
  <si>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</si>
  <si>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</si>
  <si>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</si>
  <si>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</si>
  <si>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</si>
  <si>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</si>
  <si>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</si>
  <si>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</si>
  <si>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</si>
  <si>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</si>
  <si>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</si>
  <si>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</si>
  <si>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</si>
  <si>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</si>
  <si>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</si>
  <si>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</si>
  <si>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METAL CROMADO DE PAREDE PARA LAVATORIO (REF 1878)                                                                                                                                                                                                                                                                                                                                                                                                                                           </t>
  </si>
  <si>
    <t xml:space="preserve">MISTURADOR DE METAL CROMADO, DE MESA/BANCADA, COM BICA BAIXA, PARA LAVATORIO (REF 1875)                                                                                                                                                                                                                                                                                                                                                                                                                   </t>
  </si>
  <si>
    <t xml:space="preserve">MISTURADOR DE PAREDE, DE METAL CROMADO, PARA COZINHA, BICA ALTA MOVEL, COM AREJADOR ARTICULADO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</si>
  <si>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</si>
  <si>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</si>
  <si>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METALICO, BASE PARA CHUVEIRO/BANHEIRA, 1/2 " OU 3/4 ", SOLDAVEL OU ROSCAVEL (NAO INCLUI ACABAMENTOS)                                                                                                                                                                                                                                                                                                                                                                                           </t>
  </si>
  <si>
    <t xml:space="preserve">MISTURADOR MONOCOMANDO PARA CHUVEIRO, BASE BRUTA, METALICO COM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</si>
  <si>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</si>
  <si>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</si>
  <si>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</si>
  <si>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</si>
  <si>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(HORISTA)                                                                                                                                                                                                                                                                                                                                                                                                                                                                   </t>
  </si>
  <si>
    <t xml:space="preserve">MONTADOR DE ELETROELETRONICOS (MENSALISTA)                                                                                                                                                                                                                                                                                                                                                                                                                                                                </t>
  </si>
  <si>
    <t xml:space="preserve">MONTADOR DE ESTRUTURAS METALICAS (MENSALISTA)                                                                                                                                                                                                                                                                                                                                                                                                                                                             </t>
  </si>
  <si>
    <t xml:space="preserve">MONTADOR DE ESTRUTURAS METALICAS HORISTA                                                                                                                                                                                                                                                                                                                                                                                                                                                                  </t>
  </si>
  <si>
    <t xml:space="preserve">MONTADOR DE MAQUINAS (HORISTA)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</si>
  <si>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</si>
  <si>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</si>
  <si>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</si>
  <si>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</si>
  <si>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</si>
  <si>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</si>
  <si>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</si>
  <si>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</si>
  <si>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</si>
  <si>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</si>
  <si>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</si>
  <si>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</si>
  <si>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</si>
  <si>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</si>
  <si>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</si>
  <si>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</si>
  <si>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</si>
  <si>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</si>
  <si>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</si>
  <si>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</si>
  <si>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</si>
  <si>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</si>
  <si>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</si>
  <si>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</si>
  <si>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</si>
  <si>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</si>
  <si>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</si>
  <si>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</si>
  <si>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</si>
  <si>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</si>
  <si>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</si>
  <si>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</si>
  <si>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</si>
  <si>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</si>
  <si>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CM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</si>
  <si>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</si>
  <si>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</si>
  <si>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</si>
  <si>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</si>
  <si>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</si>
  <si>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</si>
  <si>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</si>
  <si>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</si>
  <si>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</si>
  <si>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</si>
  <si>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</si>
  <si>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</si>
  <si>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</si>
  <si>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</si>
  <si>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</si>
  <si>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</si>
  <si>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</si>
  <si>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</si>
  <si>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</si>
  <si>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</si>
  <si>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</si>
  <si>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</si>
  <si>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</si>
  <si>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</si>
  <si>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</si>
  <si>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</si>
  <si>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</si>
  <si>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</si>
  <si>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</si>
  <si>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</si>
  <si>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</si>
  <si>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</si>
  <si>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</si>
  <si>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</si>
  <si>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</si>
  <si>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</si>
  <si>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</si>
  <si>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</si>
  <si>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</si>
  <si>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</si>
  <si>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(HORISTA)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</si>
  <si>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</si>
  <si>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</si>
  <si>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</si>
  <si>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</si>
  <si>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</si>
  <si>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</si>
  <si>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</si>
  <si>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</si>
  <si>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</si>
  <si>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</si>
  <si>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</si>
  <si>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</si>
  <si>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</si>
  <si>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</si>
  <si>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</si>
  <si>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</si>
  <si>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</si>
  <si>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</si>
  <si>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</si>
  <si>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</si>
  <si>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</si>
  <si>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(MENSALISTA)                                                                                                                                                                                                                                                                                                                                                                                                                                                 </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</si>
  <si>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</si>
  <si>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</si>
  <si>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</si>
  <si>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</si>
  <si>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</si>
  <si>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</si>
  <si>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</si>
  <si>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</si>
  <si>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</si>
  <si>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</si>
  <si>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</si>
  <si>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</si>
  <si>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</si>
  <si>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</si>
  <si>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</si>
  <si>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</si>
  <si>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</si>
  <si>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</si>
  <si>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</si>
  <si>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(MENSALISTA)                                                                                                                                                                                                                                                                                                                                                                                                                                              </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</si>
  <si>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</si>
  <si>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</si>
  <si>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</si>
  <si>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</si>
  <si>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</si>
  <si>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</si>
  <si>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</si>
  <si>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</si>
  <si>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</si>
  <si>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</si>
  <si>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</si>
  <si>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</si>
  <si>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</si>
  <si>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</si>
  <si>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</si>
  <si>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</si>
  <si>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</si>
  <si>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</si>
  <si>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</si>
  <si>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</si>
  <si>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</si>
  <si>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</si>
  <si>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</si>
  <si>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</si>
  <si>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</si>
  <si>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</si>
  <si>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OFICIAL, 1800 X 1200 MM, INCLUINDO ARO DE METAL E REDE EM POLIPROPILENO 100%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</si>
  <si>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</si>
  <si>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</si>
  <si>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</si>
  <si>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</si>
  <si>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</si>
  <si>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</si>
  <si>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</si>
  <si>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</si>
  <si>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</si>
  <si>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</si>
  <si>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</si>
  <si>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</si>
  <si>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</si>
  <si>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</si>
  <si>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</si>
  <si>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</si>
  <si>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</si>
  <si>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</si>
  <si>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</si>
  <si>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</si>
  <si>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</si>
  <si>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</si>
  <si>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</si>
  <si>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</si>
  <si>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</si>
  <si>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</si>
  <si>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</si>
  <si>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</si>
  <si>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</si>
  <si>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</si>
  <si>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</si>
  <si>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</si>
  <si>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</si>
  <si>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</si>
  <si>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</si>
  <si>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</si>
  <si>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</si>
  <si>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</si>
  <si>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</si>
  <si>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</si>
  <si>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</si>
  <si>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</si>
  <si>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</si>
  <si>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</si>
  <si>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</si>
  <si>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</si>
  <si>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</si>
  <si>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</si>
  <si>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</si>
  <si>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</si>
  <si>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</si>
  <si>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</si>
  <si>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</si>
  <si>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</si>
  <si>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</si>
  <si>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</si>
  <si>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</si>
  <si>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</si>
  <si>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</si>
  <si>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</si>
  <si>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</si>
  <si>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</si>
  <si>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</si>
  <si>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</si>
  <si>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</si>
  <si>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</si>
  <si>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</si>
  <si>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</si>
  <si>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</si>
  <si>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</si>
  <si>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</si>
  <si>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</si>
  <si>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</si>
  <si>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</si>
  <si>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</si>
  <si>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</si>
  <si>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</si>
  <si>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</si>
  <si>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</si>
  <si>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</si>
  <si>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</si>
  <si>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(HORISTA)                                                                                                                                                                                                                                                                                                                                                                                                                                                                                     </t>
  </si>
  <si>
    <t xml:space="preserve">PASTILHEIRO (MENSALISTA)                                                                                                                                                                                                                                                                                                                                                                                                                                                                                  </t>
  </si>
  <si>
    <t xml:space="preserve">PATCH CORD (CABO DE REDE), CATEGORIA 5 E (CAT 5E) UTP, 24 AWG, 4 PARES, EXTENSAO DE 1,50 M                                                                                                                                                                                                                                                                                                                                                                                                                </t>
  </si>
  <si>
    <t xml:space="preserve">PATCH CORD (CABO DE REDE), CATEGORIA 5 E (CAT 5E) UTP, 24 AWG, 4 PARES, EXTENSAO DE 2,50 M                                                                                                                                                                                                                                                                                                                                                                                                                </t>
  </si>
  <si>
    <t xml:space="preserve">PATCH CORD (CABO DE REDE), CATEGORIA 6 (CAT 6) UTP, 23 AWG, 4 PARES, EXTENSAO DE 1,50 M                                                                                                                                                                                                                                                                                                                                                                                                                   </t>
  </si>
  <si>
    <t xml:space="preserve">PATCH CORD (CABO DE REDE), CATEGORIA 6 (CAT 6) UTP, 23 AWG, 4 PARES, EXTENSAO DE 2,50 M                                                                                                                                                                                                                                                                                                                                                                                                                   </t>
  </si>
  <si>
    <t xml:space="preserve">PATCH PANEL, 24 PORTAS, CATEGORIA 5E, COM RACKS DE 19" DE LARGURA E 1 U DE ALTURA                                                                                                                                                                                                                                                                                                                                                                                                                         </t>
  </si>
  <si>
    <t xml:space="preserve">PATCH PANEL, 24 PORTAS, CATEGORIA 6, COM RACKS DE 19" DE LARGURA E 1 U DE ALTURA                                                                                                                                                                                                                                                                                                                                                                                                                          </t>
  </si>
  <si>
    <t xml:space="preserve">PATCH PANEL, 48 PORTAS, CATEGORIA 5E, COM RACKS DE 19" DE LARGURA E 2 U DE ALTURA                                                                                                                                                                                                                                                                                                                                                                                                                         </t>
  </si>
  <si>
    <t xml:space="preserve">PATCH PANEL, 48 PORTAS, CATEGORIA 6, COM RACKS DE 19" DE LARGURA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</si>
  <si>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</si>
  <si>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</si>
  <si>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</si>
  <si>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</si>
  <si>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</si>
  <si>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</si>
  <si>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</si>
  <si>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</si>
  <si>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</si>
  <si>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</si>
  <si>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</si>
  <si>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</si>
  <si>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</si>
  <si>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</si>
  <si>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</si>
  <si>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</si>
  <si>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</si>
  <si>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</si>
  <si>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</si>
  <si>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(HORISTA)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</si>
  <si>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</si>
  <si>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</si>
  <si>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</si>
  <si>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</si>
  <si>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</si>
  <si>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</si>
  <si>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</si>
  <si>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</si>
  <si>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</si>
  <si>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</si>
  <si>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</si>
  <si>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</si>
  <si>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</si>
  <si>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</si>
  <si>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</si>
  <si>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</si>
  <si>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</si>
  <si>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</si>
  <si>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</si>
  <si>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</si>
  <si>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</si>
  <si>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</si>
  <si>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</si>
  <si>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</si>
  <si>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</si>
  <si>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</si>
  <si>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</si>
  <si>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</si>
  <si>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</si>
  <si>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</si>
  <si>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</si>
  <si>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</si>
  <si>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</si>
  <si>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</si>
  <si>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</si>
  <si>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</si>
  <si>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</si>
  <si>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</si>
  <si>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</si>
  <si>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</si>
  <si>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</si>
  <si>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</si>
  <si>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</si>
  <si>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</si>
  <si>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</si>
  <si>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</si>
  <si>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</si>
  <si>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</si>
  <si>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</si>
  <si>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</si>
  <si>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</si>
  <si>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</si>
  <si>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</si>
  <si>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</si>
  <si>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</si>
  <si>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</si>
  <si>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</si>
  <si>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</si>
  <si>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</si>
  <si>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</si>
  <si>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</si>
  <si>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</si>
  <si>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</si>
  <si>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</si>
  <si>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</si>
  <si>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</si>
  <si>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</si>
  <si>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</si>
  <si>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</si>
  <si>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</si>
  <si>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</si>
  <si>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</si>
  <si>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</si>
  <si>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</si>
  <si>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</si>
  <si>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</si>
  <si>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</si>
  <si>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</si>
  <si>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</si>
  <si>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</si>
  <si>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</si>
  <si>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</si>
  <si>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</si>
  <si>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</si>
  <si>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</si>
  <si>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</si>
  <si>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</si>
  <si>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</si>
  <si>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</si>
  <si>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</si>
  <si>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</si>
  <si>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</si>
  <si>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</si>
  <si>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</si>
  <si>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</si>
  <si>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</si>
  <si>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</si>
  <si>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</si>
  <si>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</si>
  <si>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</si>
  <si>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</si>
  <si>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</si>
  <si>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</si>
  <si>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</si>
  <si>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</si>
  <si>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</si>
  <si>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</si>
  <si>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</si>
  <si>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</si>
  <si>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</si>
  <si>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</si>
  <si>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</si>
  <si>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</si>
  <si>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 UMIDADE (RU), COR VERDE, E = 15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</si>
  <si>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</si>
  <si>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</si>
  <si>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</si>
  <si>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</si>
  <si>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</si>
  <si>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</si>
  <si>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</si>
  <si>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 xml:space="preserve">PLACA CIMENTICIA LISA E = 6 MM, DE 1,20 X *2,50*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</si>
  <si>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</si>
  <si>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</si>
  <si>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</si>
  <si>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</si>
  <si>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</si>
  <si>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</si>
  <si>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</si>
  <si>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</si>
  <si>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*2,4 X 1,2* M (SEM POSTES PARA FIXACAO)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</si>
  <si>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</si>
  <si>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</si>
  <si>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</si>
  <si>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</si>
  <si>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</si>
  <si>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</si>
  <si>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</si>
  <si>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</si>
  <si>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</si>
  <si>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</si>
  <si>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</si>
  <si>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</si>
  <si>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</si>
  <si>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</si>
  <si>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</si>
  <si>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</si>
  <si>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</si>
  <si>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</si>
  <si>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</si>
  <si>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</si>
  <si>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</si>
  <si>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</si>
  <si>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</si>
  <si>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</si>
  <si>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</si>
  <si>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JE, DN 100 MM, PARA REDE COLETORA ESGOTO                                                                                                                                                                                                                                                                                                                                                                                                                                                        </t>
  </si>
  <si>
    <t xml:space="preserve">PLUG PVC, JE, DN 150 MM, PARA REDE COLETORA ESGOTO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</si>
  <si>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</si>
  <si>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</si>
  <si>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</si>
  <si>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</si>
  <si>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</si>
  <si>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</si>
  <si>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</si>
  <si>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</si>
  <si>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</si>
  <si>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</si>
  <si>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</si>
  <si>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</si>
  <si>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</si>
  <si>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</si>
  <si>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</si>
  <si>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</si>
  <si>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</si>
  <si>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</si>
  <si>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</si>
  <si>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</si>
  <si>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</si>
  <si>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</si>
  <si>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</si>
  <si>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</si>
  <si>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</si>
  <si>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</si>
  <si>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</si>
  <si>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</si>
  <si>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</si>
  <si>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</si>
  <si>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</si>
  <si>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</si>
  <si>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</si>
  <si>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</si>
  <si>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</si>
  <si>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 GIRO, EM GRADIL FERRO, COM BARRA CHATA 3 CM X 1/4", COM REQUADRO E GUARNICAO - COMPLETO - ACABAMENTO NATURAL                                                                                                                                                                                                                                                                                                                                                                             </t>
  </si>
  <si>
    <t xml:space="preserve">PORTA DE ABRIR EM ACO COM DIVISAO HORIZONTAL PARA VIDROS, COM FUNDO ANTICORROSIVO/PRIMER DE PROTECAO, SEM GUARNICAO/ALIZAR/VISTA, VIDROS NAO INCLUSOS, 90 X 210 CM                                                                                                                                                                                                                                                                                                                                        </t>
  </si>
  <si>
    <t xml:space="preserve">PORTA DE ABRIR EM ACO TIPO VENEZIANA, COM FUNDO ANTICORROSIVO / PRIMER DE PROTECAO, SEM GUARNICAO/ALIZAR/VISTA, 90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</si>
  <si>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</si>
  <si>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</si>
  <si>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</si>
  <si>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</si>
  <si>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</si>
  <si>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</si>
  <si>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</si>
  <si>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</si>
  <si>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</si>
  <si>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</si>
  <si>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</si>
  <si>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</si>
  <si>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</si>
  <si>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</si>
  <si>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</si>
  <si>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</si>
  <si>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</si>
  <si>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</si>
  <si>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</si>
  <si>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</si>
  <si>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</si>
  <si>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</si>
  <si>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</si>
  <si>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</si>
  <si>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</si>
  <si>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</si>
  <si>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</si>
  <si>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</si>
  <si>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</si>
  <si>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</si>
  <si>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</si>
  <si>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</si>
  <si>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</si>
  <si>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CHAPA 26, TIPO LAMBRIL, COM REQUADRO, ACABAMENTO NATURAL                                                                                                                                                                                                                                                                                                                                                                                                   </t>
  </si>
  <si>
    <t xml:space="preserve">PORTAO DE ABRIR / GIRO,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</si>
  <si>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</si>
  <si>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</si>
  <si>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</si>
  <si>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</si>
  <si>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</si>
  <si>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</si>
  <si>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</si>
  <si>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</si>
  <si>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</si>
  <si>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</si>
  <si>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ARMADO DE SECAO CIRCULAR, EXTENSAO DE 10,00 M, RESISTENCIA DE 150 A 200 DAN, TIPO C-14                                                                                                                                                                                                                                                                                                                                                                                                  </t>
  </si>
  <si>
    <t xml:space="preserve">POSTE DE CONCRETO ARMADO DE SECAO CIRCULAR, EXTENSAO DE 11,00 M, RESISTENCIA DE 200 A 300 DAN, TIPO C-14                                                                                                                                                                                                                                                                                                                                                                                                  </t>
  </si>
  <si>
    <t xml:space="preserve">POSTE DE CONCRETO ARMADO DE SECAO CIRCULAR, EXTENSAO DE 11,00 M, RESISTENCIA DE 300 A 400 DAN, TIPO C-17                                                                                                                                                                                                                                                                                                                                                                                                  </t>
  </si>
  <si>
    <t xml:space="preserve">POSTE DE CONCRETO ARMADO DE SECAO CIRCULAR, EXTENSAO DE 13,00 M, RESISTENCIA DE 1000 DAN, TIPO C-23                                                                                                                                                                                                                                                                                                                                                                                                       </t>
  </si>
  <si>
    <t xml:space="preserve">POSTE DE CONCRETO ARMADO DE SECAO CIRCULAR, EXTENSAO DE 13,00 M, RESISTENCIA DE 1500 DAN, TIPO C-29                                                                                                                                                                                                                                                                                                                                                                                                       </t>
  </si>
  <si>
    <t xml:space="preserve">POSTE DE CONCRETO ARMADO DE SECAO CIRCULAR, EXTENSAO DE 13,00 M, RESISTENCIA DE 2000 DAN, TIPO C-29                                                                                                                                                                                                                                                                                                                                                                                                       </t>
  </si>
  <si>
    <t xml:space="preserve">POSTE DE CONCRETO ARMADO DE SECAO CIRCULAR, EXTENSAO DE 13,00 M, RESISTENCIA DE 2500 DAN, TIPO C-29                                                                                                                                                                                                                                                                                                                                                                                                       </t>
  </si>
  <si>
    <t xml:space="preserve">POSTE DE CONCRETO ARMADO DE SECAO CIRCULAR, EXTENSAO DE 13,00 M, RESISTENCIA DE 3000 DAN, TIPO C-29                                                                                                                                                                                                                                                                                                                                                                                                       </t>
  </si>
  <si>
    <t xml:space="preserve">POSTE DE CONCRETO ARMADO DE SECAO CIRCULAR, EXTENSAO DE 14,00 M, RESISTENCIA DE 1000 DAN, TIPO C-23                                                                                                                                                                                                                                                                                                                                                                                                       </t>
  </si>
  <si>
    <t xml:space="preserve">POSTE DE CONCRETO ARMADO DE SECAO CIRCULAR, EXTENSAO DE 14,00 M, RESISTENCIA DE 1500 DAN, TIPO C-29                                                                                                                                                                                                                                                                                                                                                                                                       </t>
  </si>
  <si>
    <t xml:space="preserve">POSTE DE CONCRETO ARMADO DE SECAO CIRCULAR, EXTENSAO DE 14,00 M, RESISTENCIA DE 2000 DAN, TIPO C-29                                                                                                                                                                                                                                                                                                                                                                                                       </t>
  </si>
  <si>
    <t xml:space="preserve">POSTE DE CONCRETO ARMADO DE SECAO CIRCULAR, EXTENSAO DE 14,00 M, RESISTENCIA DE 2500 DAN, TIPO C-29                                                                                                                                                                                                                                                                                                                                                                                                       </t>
  </si>
  <si>
    <t xml:space="preserve">POSTE DE CONCRETO ARMADO DE SECAO CIRCULAR, EXTENSAO DE 14,00 M, RESISTENCIA DE 300 A 400 DAN, TIPO C-17                                                                                                                                                                                                                                                                                                                                                                                                  </t>
  </si>
  <si>
    <t xml:space="preserve">POSTE DE CONCRETO ARMADO DE SECAO CIRCULAR, EXTENSAO DE 14,00 M, RESISTENCIA DE 3000 DAN, TIPO C-29                                                                                                                                                                                                                                                                                                                                                                                                       </t>
  </si>
  <si>
    <t xml:space="preserve">POSTE DE CONCRETO ARMADO DE SECAO CIRCULAR, EXTENSAO DE 15,00 M, RESISTENCIA DE 1000 DAN, TIPO C-23                                                                                                                                                                                                                                                                                                                                                                                                       </t>
  </si>
  <si>
    <t xml:space="preserve">POSTE DE CONCRETO ARMADO DE SECAO CIRCULAR, EXTENSAO DE 15,00 M, RESISTENCIA DE 1500 DAN, TIPO C-29                                                                                                                                                                                                                                                                                                                                                                                                       </t>
  </si>
  <si>
    <t xml:space="preserve">POSTE DE CONCRETO ARMADO DE SECAO CIRCULAR, EXTENSAO DE 15,00 M, RESISTENCIA DE 2000 DAN, TIPO C-29                                                                                                                                                                                                                                                                                                                                                                                                       </t>
  </si>
  <si>
    <t xml:space="preserve">POSTE DE CONCRETO ARMADO DE SECAO CIRCULAR, EXTENSAO DE 15,00 M, RESISTENCIA DE 2500 DAN, TIPO C-29                                                                                                                                                                                                                                                                                                                                                                                                       </t>
  </si>
  <si>
    <t xml:space="preserve">POSTE DE CONCRETO ARMADO DE SECAO CIRCULAR, EXTENSAO DE 15,00 M, RESISTENCIA DE 3000 DAN, TIPO C-29                                                                                                                                                                                                                                                                                                                                                                                                       </t>
  </si>
  <si>
    <t xml:space="preserve">POSTE DE CONCRETO ARMADO DE SECAO CIRCULAR, EXTENSAO DE 9,00 M, RESISTENCIA DE 200 A 300 DAN, TIPO C-14                                                                                                                                                                                                                                                                                                                                                                                                   </t>
  </si>
  <si>
    <t xml:space="preserve">POSTE DE CONCRETO ARMADO DE SECAO CIRCULAR, EXTENSAO DE 9,00 M, RESISTENCIA DE 300 A 400 DAN, TIPO C-17                                                                                                                                                                                                                                                                                                                                                                                                   </t>
  </si>
  <si>
    <t xml:space="preserve">POSTE DE CONCRETO ARMADO DE SECAO DUPLO T, EXTENSAO DE 10,00 M, RESISTENCIA DE 1000 DAN, TIPO B-1,5                                                                                                                                                                                                                                                                                                                                                                                                       </t>
  </si>
  <si>
    <t xml:space="preserve">POSTE DE CONCRETO ARMADO DE SECAO DUPLO T, EXTENSAO DE 10,00 M, RESISTENCIA DE 150 DAN, TIPO D                                                                                                                                                                                                                                                                                                                                                                                                            </t>
  </si>
  <si>
    <t xml:space="preserve">POSTE DE CONCRETO ARMADO DE SECAO DUPLO T, EXTENSAO DE 10,00 M, RESISTENCIA DE 300 A 400 DAN, TIPO B OU D                                                                                                                                                                                                                                                                                                                                                                                                 </t>
  </si>
  <si>
    <t xml:space="preserve">POSTE DE CONCRETO ARMADO DE SECAO DUPLO T, EXTENSAO DE 10,00 M, RESISTENCIA DE 600 DAN, TIPO B                                                                                                                                                                                                                                                                                                                                                                                                            </t>
  </si>
  <si>
    <t xml:space="preserve">POSTE DE CONCRETO ARMADO DE SECAO DUPLO T, EXTENSAO DE 11,00 M, RESISTENCIA DE 1000 DAN, TIPO B-1,5                                                                                                                                                                                                                                                                                                                                                                                                       </t>
  </si>
  <si>
    <t xml:space="preserve">POSTE DE CONCRETO ARMADO DE SECAO DUPLO T, EXTENSAO DE 11,00 M, RESISTENCIA DE 150 DAN, TIPO D                                                                                                                                                                                                                                                                                                                                                                                                            </t>
  </si>
  <si>
    <t xml:space="preserve">POSTE DE CONCRETO ARMADO DE SECAO DUPLO T, EXTENSAO DE 11,00 M, RESISTENCIA DE 1500 DAN, TIPO B-3,0                                                                                                                                                                                                                                                                                                                                                                                                       </t>
  </si>
  <si>
    <t xml:space="preserve">POSTE DE CONCRETO ARMADO DE SECAO DUPLO T, EXTENSAO DE 11,00 M, RESISTENCIA DE 200 DAN, TIPO D                                                                                                                                                                                                                                                                                                                                                                                                            </t>
  </si>
  <si>
    <t xml:space="preserve">POSTE DE CONCRETO ARMADO DE SECAO DUPLO T, EXTENSAO DE 11,00 M, RESISTENCIA DE 2000 DAN, TIPO B-4,5                                                                                                                                                                                                                                                                                                                                                                                                       </t>
  </si>
  <si>
    <t xml:space="preserve">POSTE DE CONCRETO ARMADO DE SECAO DUPLO T, EXTENSAO DE 11,00 M, RESISTENCIA DE 300 DAN, TIPO B                                                                                                                                                                                                                                                                                                                                                                                                            </t>
  </si>
  <si>
    <t xml:space="preserve">POSTE DE CONCRETO ARMADO DE SECAO DUPLO T, EXTENSAO DE 11,00 M, RESISTENCIA DE 600 DAN, TIPO B                                                                                                                                                                                                                                                                                                                                                                                                            </t>
  </si>
  <si>
    <t xml:space="preserve">POSTE DE CONCRETO ARMADO DE SECAO DUPLO T, EXTENSAO DE 12,00 M, RESISTENCIA DE 1000 DAN, TIPO B-1,5                                                                                                                                                                                                                                                                                                                                                                                                       </t>
  </si>
  <si>
    <t xml:space="preserve">POSTE DE CONCRETO ARMADO DE SECAO DUPLO T, EXTENSAO DE 12,00 M, RESISTENCIA DE 150 DAN, TIPO D                                                                                                                                                                                                                                                                                                                                                                                                            </t>
  </si>
  <si>
    <t xml:space="preserve">POSTE DE CONCRETO ARMADO DE SECAO DUPLO T, EXTENSAO DE 12,00 M, RESISTENCIA DE 1500 DAN, TIPO B-3,0                                                                                                                                                                                                                                                                                                                                                                                                       </t>
  </si>
  <si>
    <t xml:space="preserve">POSTE DE CONCRETO ARMADO DE SECAO DUPLO T, EXTENSAO DE 12,00 M, RESISTENCIA DE 300 A 400 DAN, TIPO B OU D                                                                                                                                                                                                                                                                                                                                                                                                 </t>
  </si>
  <si>
    <t xml:space="preserve">POSTE DE CONCRETO ARMADO DE SECAO DUPLO T, EXTENSAO DE 12,00 M, RESISTENCIA DE 3000 DAN, TIPO B-6,0                                                                                                                                                                                                                                                                                                                                                                                                       </t>
  </si>
  <si>
    <t xml:space="preserve">POSTE DE CONCRETO ARMADO DE SECAO DUPLO T, EXTENSAO DE 12,00 M, RESISTENCIA DE 600 DAN, TIPO B                                                                                                                                                                                                                                                                                                                                                                                                            </t>
  </si>
  <si>
    <t xml:space="preserve">POSTE DE CONCRETO ARMADO DE SECAO DUPLO T, EXTENSAO DE 13,00 M, RESISTENCIA DE 1000 DAN, TIPO B-1,5                                                                                                                                                                                                                                                                                                                                                                                                       </t>
  </si>
  <si>
    <t xml:space="preserve">POSTE DE CONCRETO ARMADO DE SECAO DUPLO T, EXTENSAO DE 13,00 M, RESISTENCIA DE 1500 DAN, TIPO B-3,0                                                                                                                                                                                                                                                                                                                                                                                                       </t>
  </si>
  <si>
    <t xml:space="preserve">POSTE DE CONCRETO ARMADO DE SECAO DUPLO T, EXTENSAO DE 13,00 M, RESISTENCIA DE 2000 DAN, TIPO B-4,5                                                                                                                                                                                                                                                                                                                                                                                                       </t>
  </si>
  <si>
    <t xml:space="preserve">POSTE DE CONCRETO ARMADO DE SECAO DUPLO T, EXTENSAO DE 13,00 M, RESISTENCIA DE 300 DAN, TIPO B                                                                                                                                                                                                                                                                                                                                                                                                            </t>
  </si>
  <si>
    <t xml:space="preserve">POSTE DE CONCRETO ARMADO DE SECAO DUPLO T, EXTENSAO DE 13,00 M, RESISTENCIA DE 600 DAN, TIPO B                                                                                                                                                                                                                                                                                                                                                                                                            </t>
  </si>
  <si>
    <t xml:space="preserve">POSTE DE CONCRETO ARMADO DE SECAO DUPLO T, EXTENSAO DE 15,00 M, RESISTENCIA DE 1500 DAN, TIPO B-3,0                                                                                                                                                                                                                                                                                                                                                                                                       </t>
  </si>
  <si>
    <t xml:space="preserve">POSTE DE CONCRETO ARMADO DE SECAO DUPLO T, EXTENSAO DE 15,00 M, RESISTENCIA DE 2000 DAN, TIPO B-4,5                                                                                                                                                                                                                                                                                                                                                                                                       </t>
  </si>
  <si>
    <t xml:space="preserve">POSTE DE CONCRETO ARMADO DE SECAO DUPLO T, EXTENSAO DE 8,00 M, RESISTENCIA DE 150 DAN, TIPO D                                                                                                                                                                                                                                                                                                                                                                                                             </t>
  </si>
  <si>
    <t xml:space="preserve">POSTE DE CONCRETO ARMADO DE SECAO DUPLO T, EXTENSAO DE 9,00 M, RESISTENCIA DE 1000 DAN, TIPO B-1,5                                                                                                                                                                                                                                                                                                                                                                                                        </t>
  </si>
  <si>
    <t xml:space="preserve">POSTE DE CONCRETO ARMADO DE SECAO DUPLO T, EXTENSAO DE 9,00 M, RESISTENCIA DE 150 DAN, TIPO D                                                                                                                                                                                                                                                                                                                                                                                                             </t>
  </si>
  <si>
    <t xml:space="preserve">POSTE DE CONCRETO ARMADO DE SECAO DUPLO T, EXTENSAO DE 9,00 M, RESISTENCIA DE 300 A 400 DAN, TIPO B OU D                                                                                                                                                                                                                                                                                                                                                                                                  </t>
  </si>
  <si>
    <t xml:space="preserve">POSTE DE CONCRETO ARMADO DE SECAO DUPLO T, EXTENSAO DE 9,00 M, RESISTENCIA DE 600 DAN, TIPO B                                                                                                                                                                                                                                                                                                                                                                                                             </t>
  </si>
  <si>
    <t xml:space="preserve">POSTE DECORATIVO PARA JARDIM EM ACO TUBULAR, SEM LUMINARIA, H = *2,5* M                                                                                                                                                                                                                                                                                                                                                                                                                                   </t>
  </si>
  <si>
    <t xml:space="preserve">POSTE ROLICO DE MADEIRA TRATADA, D = 20 A 25 CM, H = 12,00 M, EM EUCALIPTO OU EQUIVALENTE DA REGIAO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</si>
  <si>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</si>
  <si>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</si>
  <si>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</si>
  <si>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</si>
  <si>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</si>
  <si>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</si>
  <si>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</si>
  <si>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</si>
  <si>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</si>
  <si>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</si>
  <si>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</si>
  <si>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</si>
  <si>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</si>
  <si>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</si>
  <si>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</si>
  <si>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</si>
  <si>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</si>
  <si>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</si>
  <si>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</si>
  <si>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</si>
  <si>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</si>
  <si>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</si>
  <si>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</si>
  <si>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</si>
  <si>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</si>
  <si>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</si>
  <si>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</si>
  <si>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</si>
  <si>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</si>
  <si>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</si>
  <si>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</si>
  <si>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</si>
  <si>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</si>
  <si>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</si>
  <si>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DE POLIURETANO                                                                                                                                                                                                                                                                                                                                                                                                                                                                                     </t>
  </si>
  <si>
    <t xml:space="preserve">PRIMER EPOXI / EPOXIDICO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</si>
  <si>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</si>
  <si>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</si>
  <si>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</si>
  <si>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</si>
  <si>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</si>
  <si>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</si>
  <si>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</si>
  <si>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</si>
  <si>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</si>
  <si>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</si>
  <si>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</si>
  <si>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</si>
  <si>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</si>
  <si>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</si>
  <si>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</si>
  <si>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</si>
  <si>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</si>
  <si>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</si>
  <si>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</si>
  <si>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</si>
  <si>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</si>
  <si>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</si>
  <si>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</si>
  <si>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</si>
  <si>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</si>
  <si>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</si>
  <si>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</si>
  <si>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</si>
  <si>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</si>
  <si>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</si>
  <si>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</si>
  <si>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</si>
  <si>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</si>
  <si>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</si>
  <si>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</si>
  <si>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</si>
  <si>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</si>
  <si>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</si>
  <si>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</si>
  <si>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</si>
  <si>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</si>
  <si>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</si>
  <si>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</si>
  <si>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</si>
  <si>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</si>
  <si>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</si>
  <si>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</si>
  <si>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</si>
  <si>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</si>
  <si>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</si>
  <si>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</si>
  <si>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</si>
  <si>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</si>
  <si>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</si>
  <si>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</si>
  <si>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RACK DE PISO PARA SERVIDOR, ABERTO, EM COLUNA, 44U X *570* MM                                                                                                                                                                                                                                                                                                                                                                                                                                             </t>
  </si>
  <si>
    <t xml:space="preserve">RACK DE PISO PARA SERVIDOR, FECHADO, 44U, COM PORTA, 44U X *570* MM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</si>
  <si>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</si>
  <si>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</si>
  <si>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</si>
  <si>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</si>
  <si>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</si>
  <si>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</si>
  <si>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</si>
  <si>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</si>
  <si>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</si>
  <si>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</si>
  <si>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</si>
  <si>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</si>
  <si>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</si>
  <si>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</si>
  <si>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</si>
  <si>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</si>
  <si>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</si>
  <si>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</si>
  <si>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</si>
  <si>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</si>
  <si>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</si>
  <si>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</si>
  <si>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</si>
  <si>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</si>
  <si>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</si>
  <si>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</si>
  <si>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</si>
  <si>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</si>
  <si>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 DIAMETRO X ALTURA)                                                                                                                                                                                                                                                                                                                                                                                                                                </t>
  </si>
  <si>
    <t xml:space="preserve">REBOLO ABRASIVO RETO DE USO GERAL GRAO 36, DE 6 X 3/4 " (DIAMETRO X ALTURA)                                                                                                                                                                                                                                                                                                                                                                                                                               </t>
  </si>
  <si>
    <t xml:space="preserve">RECICLADORA DE ASFALTO A FRIO SOBRE RODAS, LARG. FRESAGEM 2,00 M, POT. 315 KW/422 HP                                                                                                                                                                                                                                                                                                                                                                                                                      </t>
  </si>
  <si>
    <t xml:space="preserve">REDUCAO EXCENTRICA PVC, DN 100 X 50 MM, PARA ESGOTO PREDIAL                                                                                                                                                                                                                                                                                                                                                                                                                                               </t>
  </si>
  <si>
    <t xml:space="preserve">REDUCAO EXCENTRICA PVC, DN 100 X 75 MM, PARA ESGOTO PREDIAL                                                                                                                                                                                                                                                                                                                                                                                                                                               </t>
  </si>
  <si>
    <t xml:space="preserve">REDUCAO EXCENTRICA PVC, DN 75 X 50 MM, PARA ESGOTO PREDIAL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</si>
  <si>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</si>
  <si>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</si>
  <si>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</si>
  <si>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</si>
  <si>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</si>
  <si>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</si>
  <si>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</si>
  <si>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</si>
  <si>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</si>
  <si>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</si>
  <si>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</si>
  <si>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</si>
  <si>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</si>
  <si>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</si>
  <si>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</si>
  <si>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</si>
  <si>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</si>
  <si>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</si>
  <si>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</si>
  <si>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</si>
  <si>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</si>
  <si>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</si>
  <si>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</si>
  <si>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</si>
  <si>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</si>
  <si>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</si>
  <si>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</si>
  <si>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</si>
  <si>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</si>
  <si>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</si>
  <si>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</si>
  <si>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</si>
  <si>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</si>
  <si>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</si>
  <si>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</si>
  <si>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</si>
  <si>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</si>
  <si>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</si>
  <si>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</si>
  <si>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</si>
  <si>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</si>
  <si>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</si>
  <si>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</si>
  <si>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</si>
  <si>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</si>
  <si>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</si>
  <si>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</si>
  <si>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</si>
  <si>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</si>
  <si>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</si>
  <si>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</si>
  <si>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</si>
  <si>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</si>
  <si>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</si>
  <si>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</si>
  <si>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</si>
  <si>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PREMIUM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</si>
  <si>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</si>
  <si>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</si>
  <si>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</si>
  <si>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</si>
  <si>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</si>
  <si>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</si>
  <si>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</si>
  <si>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</si>
  <si>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</si>
  <si>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</si>
  <si>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</si>
  <si>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</si>
  <si>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</si>
  <si>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</si>
  <si>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</si>
  <si>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</si>
  <si>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</si>
  <si>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</si>
  <si>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</si>
  <si>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</si>
  <si>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</si>
  <si>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</si>
  <si>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</si>
  <si>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</si>
  <si>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</si>
  <si>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</si>
  <si>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</si>
  <si>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</si>
  <si>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</si>
  <si>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</si>
  <si>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</si>
  <si>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</si>
  <si>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</si>
  <si>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</si>
  <si>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</si>
  <si>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</si>
  <si>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</si>
  <si>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</si>
  <si>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</si>
  <si>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</si>
  <si>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</si>
  <si>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</si>
  <si>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</si>
  <si>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</si>
  <si>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</si>
  <si>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</si>
  <si>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</si>
  <si>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</si>
  <si>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</si>
  <si>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</si>
  <si>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</si>
  <si>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</si>
  <si>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</si>
  <si>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</si>
  <si>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</si>
  <si>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</si>
  <si>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</si>
  <si>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</si>
  <si>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</si>
  <si>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</si>
  <si>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</si>
  <si>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</si>
  <si>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</si>
  <si>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</si>
  <si>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</si>
  <si>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</si>
  <si>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</si>
  <si>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 ENCARGOS COMPLEMENTARES)                                                                                                                                                                                                                                                                                                                                                                                                                                               </t>
  </si>
  <si>
    <t xml:space="preserve">SEGURO - MENSALISTA (COLETADO CAIXA - ENCARGOS COMPLEMENTARES)                                                                                                                                                                                                                                                                                                                                                                                                                                            </t>
  </si>
  <si>
    <t xml:space="preserve">SEIXO ROLADO PARA APLICACAO EM CONCRETO (POSTO PEDREIRA/FORNECEDOR, SEM FRETE)                                                                                                                                                                                                                                                                                                                                                                                                                            </t>
  </si>
  <si>
    <t xml:space="preserve">SELADOR ACRILICO OPACO PREMIUM INTERIOR/EXTERIOR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</si>
  <si>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</si>
  <si>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</si>
  <si>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</si>
  <si>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</si>
  <si>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</si>
  <si>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</si>
  <si>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</si>
  <si>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PVC, COM TRAVA, JE, 90 GRAUS, DN 125 X 100 MM OU 150 X 100 MM, PARA REDE COLETORA ESGOTO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</si>
  <si>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</si>
  <si>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</si>
  <si>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</si>
  <si>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</si>
  <si>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</si>
  <si>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</si>
  <si>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</si>
  <si>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</si>
  <si>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</si>
  <si>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</si>
  <si>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(HORISTA)                                                                                                                                                                                                                                                                                                                                                                                                                                                                                     </t>
  </si>
  <si>
    <t xml:space="preserve">SERRALHEIRO (MENSALISTA)                                                                                                                                                                                                                                                                                                                                                                                                                                                                                  </t>
  </si>
  <si>
    <t xml:space="preserve">SERVENTE DE OBRAS                                                                                                                                                                                                                                                                                                                                                                                                                                                                                         </t>
  </si>
  <si>
    <t xml:space="preserve">SERVENTE DE OBRAS (MENSALISTA)                                                                                                                                                                                                                                                                                                                                                                                                                                                                            </t>
  </si>
  <si>
    <t xml:space="preserve">SERVICO DE BOMBEAMENTO DE CONCRETO COM CONSUMO MINIMO DE 40  M3                                                                                                                                                                                                                                                                                                                                                                                                                                           </t>
  </si>
  <si>
    <t xml:space="preserve">SIFAO / TUBO SINFONADO EXTENSIVEL/SANFONADO, UNIVERSAL/ SIMPLES, ENTRE *50 A 70* CM, DE PLASTICO BRANCO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</si>
  <si>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</si>
  <si>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</si>
  <si>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</si>
  <si>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</si>
  <si>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</si>
  <si>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</si>
  <si>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</si>
  <si>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</si>
  <si>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</si>
  <si>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</si>
  <si>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</si>
  <si>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</si>
  <si>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</si>
  <si>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</si>
  <si>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 ESTOPA SISAL PARA GESSO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</si>
  <si>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</si>
  <si>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</si>
  <si>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</si>
  <si>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(HORISTA)                                                                                                                                                                                                                                                                                                                                                                                                                                                                                        </t>
  </si>
  <si>
    <t xml:space="preserve">SOLDADOR (MENSALISTA)                                                                                                                                                                                                                                                                                                                                                                                                                                                                                     </t>
  </si>
  <si>
    <t xml:space="preserve">SOLDADOR ELETRICO (PARA SOLDA A SER TESTADA COM RAIOS "X") (HORISTA)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</si>
  <si>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</si>
  <si>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</si>
  <si>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</si>
  <si>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</si>
  <si>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</si>
  <si>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</si>
  <si>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</si>
  <si>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</si>
  <si>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</si>
  <si>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</si>
  <si>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</si>
  <si>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</si>
  <si>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</si>
  <si>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BULBO AMARELO DE RESPOSTA RAPIDA, 79 GRAUS CELSIUS, ACABAMENTO CROMADO, D = 20 MM (3/4")                                                                                                                                                                                                                                                                                                                                                                                         </t>
  </si>
  <si>
    <t xml:space="preserve">SPRINKLER TIPO PENDENTE, BULBO AMARELO DE RESPOSTA RAPIDA, 79 GRAUS CELSIUS, ACABAMENTO NATURAL OU CROMADO, D = 15 MM (1/2")                                                                                                                                                                                                                                                                                                                                                                              </t>
  </si>
  <si>
    <t xml:space="preserve">SPRINKLER TIPO PENDENTE, BULBO AMARELO DE RESPOSTA RAPIDA, 79 GRAUS CELSIUS, ACABAMENTO NATURAL, D = 20 MM (3/4")                                                                                                                                                                                                                                                                                                                                                                                         </t>
  </si>
  <si>
    <t xml:space="preserve">SPRINKLER TIPO PENDENTE, BULBO VERMELHO DE RESPOSTA RAPIDA, 68 GRAUS CELSIUS, ACABAMENTO CROMADO, D = 15 MM (1/2")                                                                                                                                                                                                                                                                                                                                                                                        </t>
  </si>
  <si>
    <t xml:space="preserve">SPRINKLER TIPO PENDENTE, BULBO VERMELHO DE RESPOSTA RAPIDA, 68 GRAUS CELSIUS, ACABAMENTO CROMADO, D = 20 MM (3/4")                                                                                                                                                                                                                                                                                                                                                                                        </t>
  </si>
  <si>
    <t xml:space="preserve">SPRINKLER TIPO PENDENTE, BULBO VERMELHO DE RESPOSTA RAPIDA, 68 GRAUS CELSIUS, ACABAMENTO NATURAL, D = 20 MM (3/4")                                                                                                                                                                                                                                                                                                                                                                                        </t>
  </si>
  <si>
    <t xml:space="preserve">SPRINKLER TIPO PENDENTE, BULBO VERMELHO RESPOSTA RAPIDA, 68 GRAUS CELSIUS, ACABAMENTO NATURAL, D = 15 MM (1/2")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</si>
  <si>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</si>
  <si>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</si>
  <si>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</si>
  <si>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</si>
  <si>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</si>
  <si>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</si>
  <si>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</si>
  <si>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</si>
  <si>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</si>
  <si>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PLUVIAL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</si>
  <si>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</si>
  <si>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</si>
  <si>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</si>
  <si>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</si>
  <si>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</si>
  <si>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</si>
  <si>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</si>
  <si>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</si>
  <si>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</si>
  <si>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</si>
  <si>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</si>
  <si>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</si>
  <si>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</si>
  <si>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</si>
  <si>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</si>
  <si>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</si>
  <si>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</si>
  <si>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</si>
  <si>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</si>
  <si>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</si>
  <si>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</si>
  <si>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</si>
  <si>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</si>
  <si>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</si>
  <si>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</si>
  <si>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</si>
  <si>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</si>
  <si>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</si>
  <si>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</si>
  <si>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</si>
  <si>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</si>
  <si>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</si>
  <si>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</si>
  <si>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</si>
  <si>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</si>
  <si>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</si>
  <si>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</si>
  <si>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</si>
  <si>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</si>
  <si>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</si>
  <si>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</si>
  <si>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</si>
  <si>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</si>
  <si>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</si>
  <si>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</si>
  <si>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</si>
  <si>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</si>
  <si>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</si>
  <si>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</si>
  <si>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</si>
  <si>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</si>
  <si>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</si>
  <si>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</si>
  <si>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(COM INSCRICAO EM RELEVO DO TIPO DE REDE)                                                                                                                                                                                                                                                                                                                                                                                     </t>
  </si>
  <si>
    <t xml:space="preserve">TAMPAO FOFO ARTICULADO, CLASSE D400 CARGA MAX 40 T, REDONDO, TAMPA 600 MM (COM INSCRICAO EM RELEVO DO TIPO DE REDE)                                                                                                                                                                                                                                                                                                                                                                                       </t>
  </si>
  <si>
    <t xml:space="preserve">TAMPAO FOFO SIMPLES COM BASE, CLASSE A15 CARGA MAX 1,5 T, 300 X 300 MM (COM INSCRICAO EM RELEVO DO TIPO DE REDE)                                                                                                                                                                                                                                                                                                                                                                                          </t>
  </si>
  <si>
    <t xml:space="preserve">TAMPAO FOFO SIMPLES COM BASE, CLASSE A15 CARGA MAX 1,5 T, 400 X 400 MM (COM INSCRICAO EM RELEVO DO TIPO DE REDE)                                                                                                                                                                                                                                                                                                                                                                                          </t>
  </si>
  <si>
    <t xml:space="preserve">TAMPAO FOFO SIMPLES COM BASE, CLASSE A15 CARGA MAX 1,5 T, 400 X 600 MM (COM INSCRICAO EM RELEVO DO TIPO DE REDE)                                                                                                                                                                                                                                                                                                                                                                                          </t>
  </si>
  <si>
    <t xml:space="preserve">TAMPAO FOFO SIMPLES COM BASE, CLASSE B125 CARGA MAX 12,5 T, REDONDO, TAMPA 500 MM (COM INSCRICAO EM RELEVO DO TIPO DE REDE)                                                                                                                                                                                                                                                                                                                                                                               </t>
  </si>
  <si>
    <t xml:space="preserve">TAMPAO FOFO SIMPLES COM BASE, CLASSE B125 CARGA MAX 12,5 T, REDONDO, TAMPA 600 MM (COM INSCRICAO EM RELEVO DO TIPO DE REDE)                                                                                                                                                                                                                                                                                                                                                                               </t>
  </si>
  <si>
    <t xml:space="preserve">TAMPAO FOFO SIMPLES COM BASE, CLASSE D400 CARGA MAX 40 T, REDONDO, TAMPA 600 MM, REDE PLUVIAL/ESGOTO (COM INSCRICAO EM RELEVO DO TIPO DE REDE)                                                                                                                                                                                                                                                                                                                                                            </t>
  </si>
  <si>
    <t xml:space="preserve">TAMPAO FOFO SIMPLES COM BASE, CLASSE D400 CARGA MAX 40 T, REDONDO, TAMPA 900 MM (COM INSCRICAO EM RELEVO DO TIPO DE REDE)                                                                                                                                                                                                                                                                                                                                                                                 </t>
  </si>
  <si>
    <t xml:space="preserve">TAMPAO FOFO SIMPLES, CLASSE A15 CARGA MAX 1,5 T, 550 X 1100 MM (COM INSCRICAO EM RELEVO DO TIPO DE REDE)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</si>
  <si>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</si>
  <si>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</si>
  <si>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</si>
  <si>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</si>
  <si>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</si>
  <si>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</si>
  <si>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</si>
  <si>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</si>
  <si>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</si>
  <si>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</si>
  <si>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</si>
  <si>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</si>
  <si>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</si>
  <si>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</si>
  <si>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</si>
  <si>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(HORISTA)                                                                                                                                                                                                                                                                                                                                                                                                                                                                           </t>
  </si>
  <si>
    <t xml:space="preserve">TAQUEADOR OU TAQUEIRO (MENSALISTA)                                                                                                                                                                                                                                                                                                                                                                                                                                                                        </t>
  </si>
  <si>
    <t xml:space="preserve">TARIFA "A" ENTRE  0 E 20M3 FORNECIMENTO  D'AGUA                                                                                                                                                                                                                                                                                                                                                                                                                                                           </t>
  </si>
  <si>
    <t xml:space="preserve">TARJETA LIVRE / OCUPADO PARA PORTA DE BANHEIRO, CORPO EM ZAMAC E ESPELHO EM LATAO                                                                                                                                                                                                                                                                                                                                                                                                                         </t>
  </si>
  <si>
    <t xml:space="preserve">TARUGO DELIMITADOR DE PROFUNDIDADE EM ESPUMA DE POLIETILENO DE BAIXA DENSIDADE 10 MM, CINZA                                                                                                                                                                                                                                                                                                                                                                                                               </t>
  </si>
  <si>
    <t xml:space="preserve">TE CPVC, SOLDAVEL, 90 GRAUS, 114 MM, PARA AGUA QUENTE PREDIAL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</si>
  <si>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</si>
  <si>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</si>
  <si>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</si>
  <si>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</si>
  <si>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</si>
  <si>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</si>
  <si>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</si>
  <si>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</si>
  <si>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</si>
  <si>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</si>
  <si>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</si>
  <si>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</si>
  <si>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</si>
  <si>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</si>
  <si>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</si>
  <si>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</si>
  <si>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</si>
  <si>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</si>
  <si>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</si>
  <si>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</si>
  <si>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</si>
  <si>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</si>
  <si>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</si>
  <si>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</si>
  <si>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</si>
  <si>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</si>
  <si>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</si>
  <si>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</si>
  <si>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</si>
  <si>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</si>
  <si>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</si>
  <si>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</si>
  <si>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</si>
  <si>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1.1/2" X 3/4",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</si>
  <si>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</si>
  <si>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</si>
  <si>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</si>
  <si>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</si>
  <si>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</si>
  <si>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</si>
  <si>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</si>
  <si>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</si>
  <si>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</si>
  <si>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</si>
  <si>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</si>
  <si>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</si>
  <si>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</si>
  <si>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</si>
  <si>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</si>
  <si>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</si>
  <si>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</si>
  <si>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</si>
  <si>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</si>
  <si>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</si>
  <si>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</si>
  <si>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</si>
  <si>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</si>
  <si>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</si>
  <si>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</si>
  <si>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</si>
  <si>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</si>
  <si>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</si>
  <si>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</si>
  <si>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</si>
  <si>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</si>
  <si>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</si>
  <si>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</si>
  <si>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</si>
  <si>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</si>
  <si>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</si>
  <si>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</si>
  <si>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</si>
  <si>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</si>
  <si>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</si>
  <si>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</si>
  <si>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</si>
  <si>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</si>
  <si>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</si>
  <si>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</si>
  <si>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</si>
  <si>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</si>
  <si>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</si>
  <si>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</si>
  <si>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</si>
  <si>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</si>
  <si>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</si>
  <si>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</si>
  <si>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</si>
  <si>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</si>
  <si>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</si>
  <si>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</si>
  <si>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</si>
  <si>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</si>
  <si>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</si>
  <si>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</si>
  <si>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</si>
  <si>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</si>
  <si>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</si>
  <si>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</si>
  <si>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</si>
  <si>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</si>
  <si>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</si>
  <si>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</si>
  <si>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</si>
  <si>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</si>
  <si>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</si>
  <si>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</si>
  <si>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</si>
  <si>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</si>
  <si>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</si>
  <si>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</si>
  <si>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</si>
  <si>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</si>
  <si>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F/M/M, DN 20 X 20 MM, PARA AGUA QUENTE PREDIAL                                                                                                                                                                                                                                                                                                                                                                                                                                        </t>
  </si>
  <si>
    <t xml:space="preserve">TE MISTURADOR, PPR, F/M/M, DN 25 X 25 MM, PARA AGUA QUENTE PREDIAL                                                                                                                                                                                                                                                                                                                                                                                                                                        </t>
  </si>
  <si>
    <t xml:space="preserve">TE NORMAL, PPR, F/F/F, SOLDAVEL, 90 GRAUS, DN 110 X 110 X 110 MM, PARA AGUA QUENTE PREDIAL                                                                                                                                                                                                                                                                                                                                                                                                                </t>
  </si>
  <si>
    <t xml:space="preserve">TE NORMAL, PPR, F/F/F, SOLDAVEL, 90 GRAUS, DN 20 X 20 X 20 MM, PARA AGUA QUENTE PREDIAL                                                                                                                                                                                                                                                                                                                                                                                                                   </t>
  </si>
  <si>
    <t xml:space="preserve">TE NORMAL, PPR, F/F/F, SOLDAVEL, 90 GRAUS, DN 25 X 25 X 25 MM, PARA AGUA QUENTE PREDIAL                                                                                                                                                                                                                                                                                                                                                                                                                   </t>
  </si>
  <si>
    <t xml:space="preserve">TE NORMAL, PPR, F/F/F, SOLDAVEL, 90 GRAUS, DN 32 X 32 X 32 MM, PARA AGUA QUENTE PREDIAL                                                                                                                                                                                                                                                                                                                                                                                                                   </t>
  </si>
  <si>
    <t xml:space="preserve">TE NORMAL, PPR, F/F/F, SOLDAVEL, 90 GRAUS, DN 40 X 40 X 40 MM, PARA AGUA QUENTE PREDIAL                                                                                                                                                                                                                                                                                                                                                                                                                   </t>
  </si>
  <si>
    <t xml:space="preserve">TE NORMAL, PPR, F/F/F, SOLDAVEL, 90 GRAUS, DN 50 X 50 X 50 MM, PARA AGUA QUENTE PREDIAL                                                                                                                                                                                                                                                                                                                                                                                                                   </t>
  </si>
  <si>
    <t xml:space="preserve">TE NORMAL, PPR, F/F/F, SOLDAVEL, 90 GRAUS, DN 63 X 63 X 63 MM, PARA AGUA QUENTE PREDIAL                                                                                                                                                                                                                                                                                                                                                                                                                   </t>
  </si>
  <si>
    <t xml:space="preserve">TE NORMAL, PPR, F/F/F, SOLDAVEL, 90 GRAUS, DN 75 X 75 X 75 MM, PARA AGUA QUENTE PREDIAL                                                                                                                                                                                                                                                                                                                                                                                                                   </t>
  </si>
  <si>
    <t xml:space="preserve">TE NORMAL, PPR, F/F/F,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</si>
  <si>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</si>
  <si>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</si>
  <si>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</si>
  <si>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</si>
  <si>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</si>
  <si>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</si>
  <si>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</si>
  <si>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</si>
  <si>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</si>
  <si>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</si>
  <si>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</si>
  <si>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</si>
  <si>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</si>
  <si>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</si>
  <si>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</si>
  <si>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</si>
  <si>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</si>
  <si>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</si>
  <si>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</si>
  <si>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</si>
  <si>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</si>
  <si>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</si>
  <si>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</si>
  <si>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</si>
  <si>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</si>
  <si>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</si>
  <si>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</si>
  <si>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</si>
  <si>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DE REDUCAO, PVC, DN 100 X 50 MM, SERIE NORMAL, PARA ESGOTO PREDIAL                                                                                                                                                                                                                                                                                                                                                                                                                           </t>
  </si>
  <si>
    <t xml:space="preserve">TE SANITARIO DE REDUCAO, PVC, DN 100 X 75 MM, SERIE NORMAL PARA ESGOTO PREDIAL                                                                                                                                                                                                                                                                                                                                                                                                                            </t>
  </si>
  <si>
    <t xml:space="preserve">TE SANITARIO, PVC, DN 100 X 100 MM, SERIE NORMAL, PARA ESGOTO PREDIAL                                                                                                                                                                                                                                                                                                                                                                                                                                     </t>
  </si>
  <si>
    <t xml:space="preserve">TE SANITARIO, PVC, DN 40 X 40 MM, SERIE NORMAL, PARA ESGOTO PREDIAL                                                                                                                                                                                                                                                                                                                                                                                                                                       </t>
  </si>
  <si>
    <t xml:space="preserve">TE SANITARIO, PVC, DN 50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</si>
  <si>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</si>
  <si>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</si>
  <si>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</si>
  <si>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</si>
  <si>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</si>
  <si>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</si>
  <si>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</si>
  <si>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</si>
  <si>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</si>
  <si>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</si>
  <si>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</si>
  <si>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</si>
  <si>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</si>
  <si>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</si>
  <si>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</si>
  <si>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</si>
  <si>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</si>
  <si>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</si>
  <si>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</si>
  <si>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</si>
  <si>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</si>
  <si>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</si>
  <si>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</si>
  <si>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</si>
  <si>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</si>
  <si>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</si>
  <si>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</si>
  <si>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</si>
  <si>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</si>
  <si>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</si>
  <si>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</si>
  <si>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</si>
  <si>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</si>
  <si>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</si>
  <si>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</si>
  <si>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</si>
  <si>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</si>
  <si>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</si>
  <si>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</si>
  <si>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200 MM, PARA REDE COLETORA ESGOTO                                                                                                                                                                                                                                                                                                                                                                                                                                          </t>
  </si>
  <si>
    <t xml:space="preserve">TECNICO DE EDIFICACOES (HORISTA)                                                                                                                                                                                                                                                                                                                                                                                                                                                                          </t>
  </si>
  <si>
    <t xml:space="preserve">TECNICO DE EDIFICACOES (MENSALISTA)                                                                                                                                                                                                                                                                                                                                                                                                                                                                       </t>
  </si>
  <si>
    <t xml:space="preserve">TECNICO EM LABORATORIO E CAMPO DE CONSTRUCAO CIVIL (HORISTA)                                                                                                                                                                                                                                                                                                                                                                                                                                              </t>
  </si>
  <si>
    <t xml:space="preserve">TECNICO EM LABORATORIO E CAMPO DE CONSTRUCAO CIVIL (MENSALISTA)                                                                                                                                                                                                                                                                                                                                                                                                                                           </t>
  </si>
  <si>
    <t xml:space="preserve">TECNICO EM SEGURANCA DO TRABALHO (HORISTA)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</si>
  <si>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</si>
  <si>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</si>
  <si>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</si>
  <si>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</si>
  <si>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</si>
  <si>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</si>
  <si>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</si>
  <si>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</si>
  <si>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</si>
  <si>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</si>
  <si>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</si>
  <si>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</si>
  <si>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</si>
  <si>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</si>
  <si>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</si>
  <si>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</si>
  <si>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</si>
  <si>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</si>
  <si>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</si>
  <si>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</si>
  <si>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</si>
  <si>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</si>
  <si>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</si>
  <si>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</si>
  <si>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</si>
  <si>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</si>
  <si>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</si>
  <si>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</si>
  <si>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</si>
  <si>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</si>
  <si>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</si>
  <si>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</si>
  <si>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</si>
  <si>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</si>
  <si>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</si>
  <si>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</si>
  <si>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</si>
  <si>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</si>
  <si>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</si>
  <si>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</si>
  <si>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</si>
  <si>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</si>
  <si>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</si>
  <si>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</si>
  <si>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</si>
  <si>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</si>
  <si>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</si>
  <si>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</si>
  <si>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</si>
  <si>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</si>
  <si>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</si>
  <si>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</si>
  <si>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</si>
  <si>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</si>
  <si>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</si>
  <si>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</si>
  <si>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</si>
  <si>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</si>
  <si>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</si>
  <si>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</si>
  <si>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</si>
  <si>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</si>
  <si>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</si>
  <si>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</si>
  <si>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</si>
  <si>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</si>
  <si>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</si>
  <si>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</si>
  <si>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</si>
  <si>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</si>
  <si>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</si>
  <si>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</si>
  <si>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</si>
  <si>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</si>
  <si>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</si>
  <si>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</si>
  <si>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</si>
  <si>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</si>
  <si>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</si>
  <si>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</si>
  <si>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</si>
  <si>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</si>
  <si>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</si>
  <si>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</si>
  <si>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(MENSALISTA)                                                                                                                                                                                                                                                                                                                                                                                                                                                                                    </t>
  </si>
  <si>
    <t xml:space="preserve">TELHADOR (HORISTA)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</si>
  <si>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</si>
  <si>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</si>
  <si>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</si>
  <si>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</si>
  <si>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</si>
  <si>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</si>
  <si>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</si>
  <si>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</si>
  <si>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</si>
  <si>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</si>
  <si>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</si>
  <si>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</si>
  <si>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</si>
  <si>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</si>
  <si>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</si>
  <si>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</si>
  <si>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</si>
  <si>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</si>
  <si>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</si>
  <si>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</si>
  <si>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</si>
  <si>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</si>
  <si>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</si>
  <si>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</si>
  <si>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</si>
  <si>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</si>
  <si>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</si>
  <si>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</si>
  <si>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</si>
  <si>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</si>
  <si>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</si>
  <si>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</si>
  <si>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</si>
  <si>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</si>
  <si>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</si>
  <si>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</si>
  <si>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</si>
  <si>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</si>
  <si>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</si>
  <si>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</si>
  <si>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</si>
  <si>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</si>
  <si>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</si>
  <si>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CONDOMINIAL, PVC, DN 100 X 100 MM, PARA REDE COLETORA DE ESGOTO                                                                                                                                                                                                                                                                                                                                                                                                                                       </t>
  </si>
  <si>
    <t xml:space="preserve">TIL PARA LIGACAO PREDIAL, EM PVC, JE, BBB, DN 100 X 100 MM, PARA REDE COLETORA ESGOTO                                                                                                                                                                                                                                                                                                                                                                                                                     </t>
  </si>
  <si>
    <t xml:space="preserve">TIL RADIAL, PVC, JE, BBB, DN 300 X 200 MM, PARA REDE COLETORA DE ESGOTO (NBR 10.569)                                                                                                                                                                                                                                                                                                                                                                                                                      </t>
  </si>
  <si>
    <t xml:space="preserve">TINTA / REVESTIMENTO A BASE DE RESINA EPOXI COM ALCATRAO, BICOMPONENTE                                                                                                                                                                                                                                                                                                                                                                                                                                    </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</si>
  <si>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</si>
  <si>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</si>
  <si>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</si>
  <si>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</si>
  <si>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</si>
  <si>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</si>
  <si>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</si>
  <si>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</si>
  <si>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</si>
  <si>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</si>
  <si>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</si>
  <si>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</si>
  <si>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</si>
  <si>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</si>
  <si>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</si>
  <si>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</si>
  <si>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</si>
  <si>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</si>
  <si>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</si>
  <si>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PREMIUM, COR BRANCO FOSCO                                                                                                                                                                                                                                                                                                                                                                                                                                                            </t>
  </si>
  <si>
    <t xml:space="preserve">TINTA LATEX ACRILICA STANDARD, COR BRANCA                                                                                                                                                                                                                                                                                                                                                                                                                                                                 </t>
  </si>
  <si>
    <t xml:space="preserve">TINTA LATEX ACRILICA SUPER PREMIUM, COR BRANCO FOSCO                                                                                                                                                                                                                                                                                                                                                                                                                                                      </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</si>
  <si>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</si>
  <si>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</si>
  <si>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</si>
  <si>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</si>
  <si>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</si>
  <si>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</si>
  <si>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</si>
  <si>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</si>
  <si>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</si>
  <si>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</si>
  <si>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</si>
  <si>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</si>
  <si>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</si>
  <si>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</si>
  <si>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</si>
  <si>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</si>
  <si>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</si>
  <si>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</si>
  <si>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</si>
  <si>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(HORISTA)                                                                                                                                                                                                                                                                                                                                                                                                                                                                                       </t>
  </si>
  <si>
    <t xml:space="preserve">TOPOGRAFO (MENSALISTA)                                                                                                                                                                                                                                                                                                                                                                                                                                                                                    </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</si>
  <si>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</si>
  <si>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</si>
  <si>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</si>
  <si>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 xml:space="preserve">TORNEIRA DE BOIA CONVENCIONAL PARA CAIXA D'AGUA, AGUA FRIA, 1.1/4", COM HASTE E TORNEIRA METALICOS E BALAO PLASTICO                                                                                                                                                                                                                                                                                                                                                                                       </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</si>
  <si>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</si>
  <si>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</si>
  <si>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</si>
  <si>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</si>
  <si>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</si>
  <si>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</si>
  <si>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 xml:space="preserve">TORNEIRA DE BOIA VAZAO TOTAL PARA CAIXA D'AGUA, AGUA FRIA, BITOLA 3/4", COM HASTE E TORNEIRA METALICOS E BALAO PLASTICO                                                                                                                                                                                                                                                                                                                                                                                   </t>
  </si>
  <si>
    <t xml:space="preserve">TORNEIRA DE MESA PARA LAVATORIO, METALICA CROMADA, COM MISTURADOR MONOCOMANDO, BICA BAIXA (REF 2875)                                                                                                                                                                                                                                                                                                                                                                                                      </t>
  </si>
  <si>
    <t xml:space="preserve">TORNEIRA DE MESA PARA LAVATORIO, METALICA CROMADA, COM SENSOR DE APROXIMACAO ELETRICO, BIVOLT                                                                                                                                                                                                                                                                                                                                                                                                             </t>
  </si>
  <si>
    <t xml:space="preserve">TORNEIRA DE MESA/BANCADA, PARA LAVATORIO, FIXA, METALICA CROMADA, PADRAO POPULAR, 1/2 " OU 3/4 " (REF 1193)                                                                                                                                                                                                                                                                                                                                                                                               </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</si>
  <si>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</si>
  <si>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</si>
  <si>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ELETRICA DE PAREDE, BICA ALTA, PARA COZINHA, 5500 W (110/220 V)                                                                                                                                                                                                                                                                                                                                                                                                                                  </t>
  </si>
  <si>
    <t xml:space="preserve">TORNEIRA METALICA CROMADA CANO CURTO, SEM BICO, SEM AREJADOR, DE PAREDE, PARA TANQUE E USO GERAL, 1/2 " OU 3/4 " (REF 1143)                                                                                                                                                                                                                                                                                                                                                                               </t>
  </si>
  <si>
    <t xml:space="preserve">TORNEIRA METALICA CROMADA DE MESA PARA LAVATORIO, BICA ALTA, COM AREJADOR (REF 1195)                                                                                                                                                                                                                                                                                                                                                                                                                      </t>
  </si>
  <si>
    <t xml:space="preserve">TORNEIRA METALICA CROMADA DE MESA PARA LAVATORIO, COM SENSOR DE PRESENCA A PILHA, COM AREJADOR EMBUTIDO                                                                                                                                                                                                                                                                                                                                                                                                   </t>
  </si>
  <si>
    <t xml:space="preserve">TORNEIRA METALICA CROMADA DE MESA, PARA LAVATORIO, TEMPORIZADA PRESSAO FECHAMENTO AUTOMATICO, BICA BAIXA                                                                                                                                                                                                                                                                                                                                                                                                  </t>
  </si>
  <si>
    <t xml:space="preserve">TORNEIRA METALICA CROMADA DE PAREDE LONGA PARA LAVATORIO, COM AREJADOR, ACIONAMENTO ALAVANCA, 1/4 DE VOLTA (REF 1178)                                                                                                                                                                                                                                                                                                                                                                                     </t>
  </si>
  <si>
    <t xml:space="preserve">TORNEIRA METALICA CROMADA DE PAREDE, PARA COZINHA, BICA MOVEL, COM AREJADOR, 1/2 " OU 3/4 " (REF 1167 / 1168)                                                                                                                                                                                                                                                                                                                                                                                             </t>
  </si>
  <si>
    <t xml:space="preserve">TORNEIRA METALICA CROMADA PARA JARDIM / TANQUE, COM BICO PLASTICO, CANO LONGO, DE PAREDE, PADRAO POPULAR / USO GERAL , 1/2 " OU 3/4 " (REF 1153 / 1130)                                                                                                                                                                                                                                                                                                                                                   </t>
  </si>
  <si>
    <t xml:space="preserve">TORNEIRA METALICA CROMADA PARA TANQUE / JARDIM, SEM BICO , CANO LONGO, DE PAREDE, PADRAO POPULAR / USO GERAL, 1/2 " OU 3/4 " (REF 1126)                                                                                                                                                                                                                                                                                                                                                                   </t>
  </si>
  <si>
    <t xml:space="preserve">TORNEIRA METALICA CROMADA, CANO CURTO, COM AREJADOR, SEM BICO PLASTICO, DE PAREDE, PARA USO GERAL, 1/2 " OU 3/4 " (REF 1152 / 1154)                                                                                                                                                                                                                                                                                                                                                                       </t>
  </si>
  <si>
    <t xml:space="preserve">TORNEIRA METALICA CROMADA, DE MESA/BANCADA, PARA COZINHA, BICA MOVEL, COM AREJADOR, 1/2 " OU 3/4 " (REF 1167 / 1168)                                                                                                                                                                                                                                                                                                                                                                                      </t>
  </si>
  <si>
    <t xml:space="preserve">TORNEIRA METALICA CROMADA, RETA, DE PAREDE, PARA COZINHA, COM AREJADOR, PADRAO POPULAR, 1/2 " OU 3/4 " (REF 1159 / 1160)                                                                                                                                                                                                                                                                                                                                                                                  </t>
  </si>
  <si>
    <t xml:space="preserve">TORNEIRA METALICA CROMADA, RETA, DE PAREDE, PARA COZINHA, SEM BICO, SEM AREJADOR, PADRAO POPULAR, 1/2 " OU 3/4 " (REF 1158)                                                                                                                                                                                                                                                                                                                                                                               </t>
  </si>
  <si>
    <t xml:space="preserve">TORNEIRA PLASTICA DE BOIA CONVENCIONAL PARA CAIXA DE AGUA, AGUA FRIA,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</si>
  <si>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</si>
  <si>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</si>
  <si>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</si>
  <si>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</si>
  <si>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</si>
  <si>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</si>
  <si>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</si>
  <si>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</si>
  <si>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</si>
  <si>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</si>
  <si>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</si>
  <si>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</si>
  <si>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</si>
  <si>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</si>
  <si>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</si>
  <si>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 ENCARGOS COMPLEMENTARES)                                                                                                                                                                                                                                                                                                                                                                                                                                           </t>
  </si>
  <si>
    <t xml:space="preserve">TRANSPORTE - MENSALISTA (COLETADO CAIXA - ENCARGOS COMPLEMENTARES)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</si>
  <si>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</si>
  <si>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</si>
  <si>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</si>
  <si>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</si>
  <si>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</si>
  <si>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</si>
  <si>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</si>
  <si>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</si>
  <si>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</si>
  <si>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</si>
  <si>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</si>
  <si>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</si>
  <si>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</si>
  <si>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</si>
  <si>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</si>
  <si>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</si>
  <si>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</si>
  <si>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</si>
  <si>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</si>
  <si>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</si>
  <si>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</si>
  <si>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</si>
  <si>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</si>
  <si>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</si>
  <si>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</si>
  <si>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</si>
  <si>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</si>
  <si>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</si>
  <si>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</si>
  <si>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</si>
  <si>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</si>
  <si>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</si>
  <si>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</si>
  <si>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</si>
  <si>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</si>
  <si>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</si>
  <si>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</si>
  <si>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</si>
  <si>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</si>
  <si>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</si>
  <si>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</si>
  <si>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</si>
  <si>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</si>
  <si>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</si>
  <si>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</si>
  <si>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</si>
  <si>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</si>
  <si>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</si>
  <si>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</si>
  <si>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</si>
  <si>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</si>
  <si>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</si>
  <si>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</si>
  <si>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</si>
  <si>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</si>
  <si>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</si>
  <si>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</si>
  <si>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</si>
  <si>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</si>
  <si>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</si>
  <si>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</si>
  <si>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</si>
  <si>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</si>
  <si>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</si>
  <si>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</si>
  <si>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</si>
  <si>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</si>
  <si>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</si>
  <si>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</si>
  <si>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</si>
  <si>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</si>
  <si>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</si>
  <si>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</si>
  <si>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</si>
  <si>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</si>
  <si>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</si>
  <si>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</si>
  <si>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</si>
  <si>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</si>
  <si>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</si>
  <si>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500 MM (DRENAGEM/ESGOTO)                                                                                                                                                                                                                                                                                                                                                                                                                       </t>
  </si>
  <si>
    <t xml:space="preserve">TUBO CORRUGADO PEAD, PAREDE DUPLA, INTERNA LISA, JEI, DN/DI *1000* MM, PARA SANEAMENTO (DRENAGEM/ESGOTO)                                                                                                                                                                                                                                                                                                                                                                                                  </t>
  </si>
  <si>
    <t xml:space="preserve">TUBO CORRUGADO PEAD, PAREDE DUPLA, INTERNA LISA, JEI, DN/DI *400* MM, PARA SANEAMENTO (DRENAGEM/ESGOTO)                                                                                                                                                                                                                                                                                                                                                                                                   </t>
  </si>
  <si>
    <t xml:space="preserve">TUBO CORRUGADO PEAD, PAREDE DUPLA, INTERNA LISA, JEI, DN/DI *800* MM, PARA SANEAMENTO (DRENAGEM/ESGOTO)                                                                                                                                                                                                                                                                                                                                                                                                   </t>
  </si>
  <si>
    <t xml:space="preserve">TUBO CORRUGADO PEAD, PAREDE DUPLA, INTERNA LISA, JEI, DN/DI 1200 MM, PARA SANEAMENTO (DRENAGEM/ESGOTO)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</si>
  <si>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</si>
  <si>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</si>
  <si>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600 MM, PARA SANEAMENTO (DRENAGEM/ESGOTO)                                                                                                                                                                                                                                                                                                                                                                                                     </t>
  </si>
  <si>
    <t xml:space="preserve">TUBO CPVC SOLDAVEL, 35 MM, AGUA QUENTE PREDIAL (NBR 15884)                                                                                                                                                                                                                                                                                                                                                                                                                                                </t>
  </si>
  <si>
    <t xml:space="preserve">TUBO CPVC, SOLDAVEL, 114 MM, AGUA QUENTE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</si>
  <si>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</si>
  <si>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</si>
  <si>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</si>
  <si>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</si>
  <si>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</si>
  <si>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</si>
  <si>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</si>
  <si>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</si>
  <si>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</si>
  <si>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</si>
  <si>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</si>
  <si>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</si>
  <si>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</si>
  <si>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</si>
  <si>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</si>
  <si>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</si>
  <si>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</si>
  <si>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</si>
  <si>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</si>
  <si>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</si>
  <si>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</si>
  <si>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</si>
  <si>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</si>
  <si>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</si>
  <si>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</si>
  <si>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</si>
  <si>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</si>
  <si>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</si>
  <si>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</si>
  <si>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</si>
  <si>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</si>
  <si>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</si>
  <si>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</si>
  <si>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</si>
  <si>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</si>
  <si>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</si>
  <si>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</si>
  <si>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</si>
  <si>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</si>
  <si>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</si>
  <si>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</si>
  <si>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</si>
  <si>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</si>
  <si>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</si>
  <si>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</si>
  <si>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</si>
  <si>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</si>
  <si>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</si>
  <si>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</si>
  <si>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</si>
  <si>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</si>
  <si>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</si>
  <si>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</si>
  <si>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</si>
  <si>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</si>
  <si>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</si>
  <si>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</si>
  <si>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</si>
  <si>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</si>
  <si>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</si>
  <si>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</si>
  <si>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</si>
  <si>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</si>
  <si>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</si>
  <si>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</si>
  <si>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</si>
  <si>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</si>
  <si>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</si>
  <si>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</si>
  <si>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</si>
  <si>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</si>
  <si>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</si>
  <si>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</si>
  <si>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</si>
  <si>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</si>
  <si>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</si>
  <si>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</si>
  <si>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</si>
  <si>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</si>
  <si>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</si>
  <si>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</si>
  <si>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</si>
  <si>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</si>
  <si>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</si>
  <si>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</si>
  <si>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</si>
  <si>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</si>
  <si>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</si>
  <si>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</si>
  <si>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</si>
  <si>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</si>
  <si>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</si>
  <si>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</si>
  <si>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</si>
  <si>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</si>
  <si>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</si>
  <si>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</si>
  <si>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</si>
  <si>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</si>
  <si>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</si>
  <si>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</si>
  <si>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</si>
  <si>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</si>
  <si>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</si>
  <si>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</si>
  <si>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</si>
  <si>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</si>
  <si>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</si>
  <si>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</si>
  <si>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</si>
  <si>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</si>
  <si>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</si>
  <si>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</si>
  <si>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</si>
  <si>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</si>
  <si>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</si>
  <si>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</si>
  <si>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</si>
  <si>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</si>
  <si>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</si>
  <si>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</si>
  <si>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</si>
  <si>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</si>
  <si>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</si>
  <si>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</si>
  <si>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</si>
  <si>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</si>
  <si>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</si>
  <si>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</si>
  <si>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</si>
  <si>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</si>
  <si>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</si>
  <si>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</si>
  <si>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</si>
  <si>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</si>
  <si>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</si>
  <si>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</si>
  <si>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</si>
  <si>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 xml:space="preserve">TUBO DE POLIETILENO DE ALTA DENSIDADE, PEAD, PE-80, DE = 110 MM X 10,0 MM PAREDE, ( SDR 11 - PN 12,5 ) PARA REDE DE AGUA OU ESGOTO ( NBR 15561)                                                                                                                                                                                                                                                                                                                                                           </t>
  </si>
  <si>
    <t xml:space="preserve">TUBO DE POLIETILENO DE ALTA DENSIDADE, PEAD, PE-80, DE = 1200 MM X 37,2 MM PAREDE ( SDR 32,25 - PN 04 ) PARA REDE DE AGUA OU ESGOTO ( NBR 15561)                                                                                                                                                                                                                                                                                                                                                          </t>
  </si>
  <si>
    <t xml:space="preserve">TUBO DE POLIETILENO DE ALTA DENSIDADE, PEAD, PE-80, DE = 1400 MM X 42,9 MM PAREDE, (SDR 32,25 - PN 04 ) PARA REDE DE AGUA OU ESGOTO ( NBR 15561)                                                                                                                                                                                                                                                                                                                                                          </t>
  </si>
  <si>
    <t xml:space="preserve">TUBO DE POLIETILENO DE ALTA DENSIDADE, PEAD, PE-80, DE = 160 MM X 14,6 MM PAREDE, (SDR 11 - PN 12,5 ) PARA REDE DE AGUA OU ESGOTO ( NBR 15561)                                                                                                                                                                                                                                                                                                                                                            </t>
  </si>
  <si>
    <t xml:space="preserve">TUBO DE POLIETILENO DE ALTA DENSIDADE, PEAD, PE-80, DE = 1600 MM X 49,0 MM PAREDE, ( SDR 32,25 - PN 04 ) PARA REDE DE AGUA OU ESGOTO ( NBR 15561)                                                                                                                                                                                                                                                                                                                                                         </t>
  </si>
  <si>
    <t xml:space="preserve">TUBO DE POLIETILENO DE ALTA DENSIDADE, PEAD, PE-80, DE = 900 MM X 34,7 MM PAREDE, ( SDR 26 - PN 05 ) PARA REDE DE AGUA OU ESGOTO ( NBR 15561)                                                                                                                                                                                                                                                                                                                                                             </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</si>
  <si>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</si>
  <si>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</si>
  <si>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 xml:space="preserve">TUBO DE POLIETILENO DE ALTA DENSIDADE, PEAD, PE-80, DE= 400 MM X 36,4 MM PAREDE, ( SDR 11 - PN 12,5 ) PARA REDE DE AGUA OU ESGOTO ( NBR 15561)                                                                                                                                                                                                                                                                                                                                                            </t>
  </si>
  <si>
    <t xml:space="preserve">TUBO DE POLIETILENO DE ALTA DENSIDADE, PEAD, PE-80, DE= 50 MM X 4,6 MM PAREDE, (SDR 11 - PN 12,5) PARA REDE DE AGUA OU ESGOTO ( NBR 15561)                                                                                                                                                                                                                                                                                                                                                                </t>
  </si>
  <si>
    <t xml:space="preserve">TUBO DE POLIETILENO DE ALTA DENSIDADE, PEAD, PE-80, DE= 500 MM X 45,5 MM PAREDE, ( SDR 11 - PN 12,5 ) PARA REDE DE AGUA OU ESGOTO ( NBR 15561)                                                                                                                                                                                                                                                                                                                                                            </t>
  </si>
  <si>
    <t xml:space="preserve">TUBO DE POLIETILENO DE ALTA DENSIDADE, PEAD, PE-80, DE= 630 MM X 57,3 MM PAREDE (SDR 11 - PN 12,5 ) PARA REDE DE AGUA OU ESGOTO ( NBR 15561)                                                                                                                                                                                                                                                                                                                                                              </t>
  </si>
  <si>
    <t xml:space="preserve">TUBO DE POLIETILENO DE ALTA DENSIDADE, PEAD, PE-80, DE= 730 MM X 34,1 MM PAREDE, ( SDR 21 - PN 06 ) PARA REDE DE AGUA OU ESGOTO ( NBR 15561)                                                                                                                                                                                                                                                                                                                                                              </t>
  </si>
  <si>
    <t xml:space="preserve">TUBO DE POLIETILENO DE ALTA DENSIDADE, PEAD, PE-80, DE= 75 MM X 6,9 MM PAREDE, ( SRD 11 - PN 12,5 ) PARA REDE DE AGUA OU ESGOTO ( NBR 15561)                                                                                                                                                                                                                                                                                                                                                              </t>
  </si>
  <si>
    <t xml:space="preserve">TUBO DE POLIETILENO DE ALTA DENSIDADE, PEAD, PE-80, DE= 800 MM X 30,8 MM PAREDE, ( SDR 26 - PN 05 ) PARA REDE DE AGUA OU ESGOTO ( NBR 15561)                                                                                                                                                                                                                                                                                                                                                              </t>
  </si>
  <si>
    <t xml:space="preserve">TUBO DE PVC, PBL, TIPO LEVE, DN = 250 MM,  PARA VENTILACAO                                                                                                                                                                                                                                                                                                                                                                                                                                                </t>
  </si>
  <si>
    <t xml:space="preserve">TUBO DE PVC, PBL, TIPO LEVE, DN = 300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</si>
  <si>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</si>
  <si>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</si>
  <si>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</si>
  <si>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</si>
  <si>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</si>
  <si>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</si>
  <si>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(200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</si>
  <si>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</si>
  <si>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</si>
  <si>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</si>
  <si>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</si>
  <si>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</si>
  <si>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</si>
  <si>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</si>
  <si>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</si>
  <si>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</si>
  <si>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</si>
  <si>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</si>
  <si>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</si>
  <si>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</si>
  <si>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</si>
  <si>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</si>
  <si>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</si>
  <si>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</si>
  <si>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</si>
  <si>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</si>
  <si>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</si>
  <si>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</si>
  <si>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20, SOLDAVEL, DN 32 MM PARA AGUA FRIA OU QUENTE PREDIAL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</si>
  <si>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</si>
  <si>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</si>
  <si>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</si>
  <si>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</si>
  <si>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</si>
  <si>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</si>
  <si>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</si>
  <si>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</si>
  <si>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</si>
  <si>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</si>
  <si>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</si>
  <si>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</si>
  <si>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DE 160 MM, REDE COLETORA ESGOTO                                                                                                                                                                                                                                                                                                                                                                                                                          </t>
  </si>
  <si>
    <t xml:space="preserve">TUBO PVC CORRUGADO, PAREDE DUPLA, JE, DN 200 MM/ DE 200 MM, REDE COLETORA ESGOTO                                                                                                                                                                                                                                                                                                                                                                                                                          </t>
  </si>
  <si>
    <t xml:space="preserve">TUBO PVC CORRUGADO, PAREDE DUPLA, JE, DN 250 MM/ DE 250 MM, REDE COLETORA ESGOTO                                                                                                                                                                                                                                                                                                                                                                                                                          </t>
  </si>
  <si>
    <t xml:space="preserve">TUBO PVC CORRUGADO, PAREDE DUPLA, JE, DN 300 MM/ DE 315 MM , REDE COLETORA ESGOTO                                                                                                                                                                                                                                                                                                                                                                                                                         </t>
  </si>
  <si>
    <t xml:space="preserve">TUBO PVC CORRUGADO, PAREDE DUPLA, JE, DN 350 MM/ DE 355 MM, REDE COLETORA ESGOTO                                                                                                                                                                                                                                                                                                                                                                                                                          </t>
  </si>
  <si>
    <t xml:space="preserve">TUBO PVC CORRUGADO, PAREDE DUPLA, JE, DN 400 MM/ DE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</si>
  <si>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</si>
  <si>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</si>
  <si>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</si>
  <si>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</si>
  <si>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</si>
  <si>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</si>
  <si>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</si>
  <si>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</si>
  <si>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</si>
  <si>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</si>
  <si>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</si>
  <si>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</si>
  <si>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</si>
  <si>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</si>
  <si>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</si>
  <si>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</si>
  <si>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</si>
  <si>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</si>
  <si>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</si>
  <si>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</si>
  <si>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</si>
  <si>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</si>
  <si>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RIGIDO, CORRUGADO, PERFURADO DN 100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</si>
  <si>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</si>
  <si>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</si>
  <si>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</si>
  <si>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</si>
  <si>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</si>
  <si>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</si>
  <si>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</si>
  <si>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</si>
  <si>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</si>
  <si>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</si>
  <si>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</si>
  <si>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DE 110 MM, AGUA FRIA (NBR-5648)                                                                                                                                                                                                                                                                                                                                                                                                                                                       </t>
  </si>
  <si>
    <t xml:space="preserve">TUBO PVC, SOLDAVEL, DE 20 MM, AGUA FRIA (NBR-5648)                                                                                                                                                                                                                                                                                                                                                                                                                                                        </t>
  </si>
  <si>
    <t xml:space="preserve">TUBO PVC, SOLDAVEL, DE 25 MM, AGUA FRIA (NBR-5648)                                                                                                                                                                                                                                                                                                                                                                                                                                                        </t>
  </si>
  <si>
    <t xml:space="preserve">TUBO PVC, SOLDAVEL, DE 32 MM, AGUA FRIA (NBR-5648)                                                                                                                                                                                                                                                                                                                                                                                                                                                        </t>
  </si>
  <si>
    <t xml:space="preserve">TUBO PVC, SOLDAVEL, DE 40 MM, AGUA FRIA (NBR-5648)                                                                                                                                                                                                                                                                                                                                                                                                                                                        </t>
  </si>
  <si>
    <t xml:space="preserve">TUBO PVC, SOLDAVEL, DE 50 MM, AGUA FRIA (NBR-5648)                                                                                                                                                                                                                                                                                                                                                                                                                                                        </t>
  </si>
  <si>
    <t xml:space="preserve">TUBO PVC, SOLDAVEL, DE 60 MM, AGUA FRIA (NBR-5648)                                                                                                                                                                                                                                                                                                                                                                                                                                                        </t>
  </si>
  <si>
    <t xml:space="preserve">TUBO PVC, SOLDAVEL, DE 75 MM, AGUA FRIA (NBR-5648)                                                                                                                                                                                                                                                                                                                                                                                                                                                        </t>
  </si>
  <si>
    <t xml:space="preserve">TUBO PVC, SOLDAVEL, DE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</si>
  <si>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</si>
  <si>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</si>
  <si>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</si>
  <si>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</si>
  <si>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</si>
  <si>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</si>
  <si>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</si>
  <si>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</si>
  <si>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</si>
  <si>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</si>
  <si>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</si>
  <si>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</si>
  <si>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</si>
  <si>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</si>
  <si>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</si>
  <si>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</si>
  <si>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</si>
  <si>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</si>
  <si>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</si>
  <si>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</si>
  <si>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</si>
  <si>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</si>
  <si>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</si>
  <si>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</si>
  <si>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</si>
  <si>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</si>
  <si>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</si>
  <si>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</si>
  <si>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</si>
  <si>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</si>
  <si>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</si>
  <si>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</si>
  <si>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</si>
  <si>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</si>
  <si>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</si>
  <si>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</si>
  <si>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</si>
  <si>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</si>
  <si>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</si>
  <si>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</si>
  <si>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</si>
  <si>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</si>
  <si>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</si>
  <si>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1 1/2",  AGUA FRIA PREDIAL                                                                                                                                                                                                                                                                                                                                                                                                                                                           </t>
  </si>
  <si>
    <t xml:space="preserve">UNIAO PVC, ROSCAVEL, 1",  AGUA FRIA PREDIAL                                                                                                                                                                                                                                                                                                                                                                                                                                                               </t>
  </si>
  <si>
    <t xml:space="preserve">UNIAO PVC, ROSCAVEL, 3/4",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</si>
  <si>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</si>
  <si>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</si>
  <si>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</si>
  <si>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</si>
  <si>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</si>
  <si>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</si>
  <si>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</si>
  <si>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</si>
  <si>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</si>
  <si>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</si>
  <si>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</si>
  <si>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</si>
  <si>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</si>
  <si>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</si>
  <si>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</si>
  <si>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</si>
  <si>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</si>
  <si>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</si>
  <si>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</si>
  <si>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</si>
  <si>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</si>
  <si>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</si>
  <si>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</si>
  <si>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</si>
  <si>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</si>
  <si>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</si>
  <si>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</si>
  <si>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</si>
  <si>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</si>
  <si>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</si>
  <si>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</si>
  <si>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</si>
  <si>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</si>
  <si>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</si>
  <si>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</si>
  <si>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</si>
  <si>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</si>
  <si>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</si>
  <si>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</si>
  <si>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</si>
  <si>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</si>
  <si>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</si>
  <si>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</si>
  <si>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</si>
  <si>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</si>
  <si>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</si>
  <si>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</si>
  <si>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</si>
  <si>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</si>
  <si>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</si>
  <si>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</si>
  <si>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</si>
  <si>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</si>
  <si>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</si>
  <si>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</si>
  <si>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</si>
  <si>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</si>
  <si>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</si>
  <si>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</si>
  <si>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</si>
  <si>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</si>
  <si>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</si>
  <si>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</si>
  <si>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</si>
  <si>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</si>
  <si>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</si>
  <si>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</si>
  <si>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</si>
  <si>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</si>
  <si>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</si>
  <si>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</si>
  <si>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</si>
  <si>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</si>
  <si>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</si>
  <si>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</si>
  <si>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</si>
  <si>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</si>
  <si>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</si>
  <si>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</si>
  <si>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</si>
  <si>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</si>
  <si>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</si>
  <si>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</si>
  <si>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</si>
  <si>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</si>
  <si>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</si>
  <si>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</si>
  <si>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</si>
  <si>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</si>
  <si>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</si>
  <si>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</si>
  <si>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</si>
  <si>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</si>
  <si>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</si>
  <si>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</si>
  <si>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</si>
  <si>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</si>
  <si>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</si>
  <si>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</si>
  <si>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</si>
  <si>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</si>
  <si>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</si>
  <si>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</si>
  <si>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(HORISTA)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</si>
  <si>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</si>
  <si>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</si>
  <si>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</si>
  <si>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</si>
  <si>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</si>
  <si>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</si>
  <si>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</si>
  <si>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</si>
  <si>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</si>
  <si>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</si>
  <si>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</si>
  <si>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</si>
  <si>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</si>
  <si>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</si>
  <si>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</si>
  <si>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</si>
  <si>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</si>
  <si>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</si>
  <si>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</si>
  <si>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</si>
  <si>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</si>
  <si>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</si>
  <si>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</si>
  <si>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</si>
  <si>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</si>
  <si>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</si>
  <si>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</si>
  <si>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</si>
  <si>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</si>
  <si>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</si>
  <si>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</si>
  <si>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</si>
  <si>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</si>
  <si>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</si>
  <si>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</si>
  <si>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</si>
  <si>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</si>
  <si>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</si>
  <si>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</si>
  <si>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</si>
  <si>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109,28</t>
  </si>
  <si>
    <t>112,99</t>
  </si>
  <si>
    <t>105,16</t>
  </si>
  <si>
    <t>10,24</t>
  </si>
  <si>
    <t>9,19</t>
  </si>
  <si>
    <t>32,54</t>
  </si>
  <si>
    <t>29,14</t>
  </si>
  <si>
    <t>65,97</t>
  </si>
  <si>
    <t>90,55</t>
  </si>
  <si>
    <t>5,89</t>
  </si>
  <si>
    <t>25,65</t>
  </si>
  <si>
    <t>352,48</t>
  </si>
  <si>
    <t>281,79</t>
  </si>
  <si>
    <t>402,89</t>
  </si>
  <si>
    <t>509,47</t>
  </si>
  <si>
    <t>268,10</t>
  </si>
  <si>
    <t>379,90</t>
  </si>
  <si>
    <t>66,36</t>
  </si>
  <si>
    <t>21,46</t>
  </si>
  <si>
    <t>23,24</t>
  </si>
  <si>
    <t>73,02</t>
  </si>
  <si>
    <t>83,78</t>
  </si>
  <si>
    <t>144,11</t>
  </si>
  <si>
    <t>55,40</t>
  </si>
  <si>
    <t>3.910,08</t>
  </si>
  <si>
    <t>4.897,47</t>
  </si>
  <si>
    <t>6.635,29</t>
  </si>
  <si>
    <t>7.869,53</t>
  </si>
  <si>
    <t>2.384,88</t>
  </si>
  <si>
    <t>2.669,28</t>
  </si>
  <si>
    <t>2.891,70</t>
  </si>
  <si>
    <t>2.669,96</t>
  </si>
  <si>
    <t>36,00</t>
  </si>
  <si>
    <t>105,63</t>
  </si>
  <si>
    <t>59,43</t>
  </si>
  <si>
    <t>65,40</t>
  </si>
  <si>
    <t>84,93</t>
  </si>
  <si>
    <t>135,01</t>
  </si>
  <si>
    <t>7.770,00</t>
  </si>
  <si>
    <t>3.567,41</t>
  </si>
  <si>
    <t>2.251,00</t>
  </si>
  <si>
    <t>92,46</t>
  </si>
  <si>
    <t>6,76</t>
  </si>
  <si>
    <t>90,89</t>
  </si>
  <si>
    <t>725,41</t>
  </si>
  <si>
    <t>1.143,40</t>
  </si>
  <si>
    <t>1.605,50</t>
  </si>
  <si>
    <t>150,08</t>
  </si>
  <si>
    <t>195,50</t>
  </si>
  <si>
    <t>472,96</t>
  </si>
  <si>
    <t>63,63</t>
  </si>
  <si>
    <t>92,73</t>
  </si>
  <si>
    <t>607,78</t>
  </si>
  <si>
    <t>2.096,23</t>
  </si>
  <si>
    <t>735,12</t>
  </si>
  <si>
    <t>987,39</t>
  </si>
  <si>
    <t>1.382,35</t>
  </si>
  <si>
    <t>177,73</t>
  </si>
  <si>
    <t>127,91</t>
  </si>
  <si>
    <t>429,51</t>
  </si>
  <si>
    <t>306,44</t>
  </si>
  <si>
    <t>236,97</t>
  </si>
  <si>
    <t>311,02</t>
  </si>
  <si>
    <t>167,85</t>
  </si>
  <si>
    <t>225,75</t>
  </si>
  <si>
    <t>592,43</t>
  </si>
  <si>
    <t>423,86</t>
  </si>
  <si>
    <t>266,59</t>
  </si>
  <si>
    <t>562,81</t>
  </si>
  <si>
    <t>691,17</t>
  </si>
  <si>
    <t>967,64</t>
  </si>
  <si>
    <t>2.951,36</t>
  </si>
  <si>
    <t>110,44</t>
  </si>
  <si>
    <t>2.628,07</t>
  </si>
  <si>
    <t>3.101,13</t>
  </si>
  <si>
    <t>1.828,77</t>
  </si>
  <si>
    <t>1.950,00</t>
  </si>
  <si>
    <t>4.244,66</t>
  </si>
  <si>
    <t>5.329,74</t>
  </si>
  <si>
    <t>6.904,09</t>
  </si>
  <si>
    <t>2.639,86</t>
  </si>
  <si>
    <t>311.346,62</t>
  </si>
  <si>
    <t>9.544,36</t>
  </si>
  <si>
    <t>4.977,78</t>
  </si>
  <si>
    <t>6.606,48</t>
  </si>
  <si>
    <t>6.170,09</t>
  </si>
  <si>
    <t>2.936,50</t>
  </si>
  <si>
    <t>2.224,27</t>
  </si>
  <si>
    <t>3.302,00</t>
  </si>
  <si>
    <t>4.563,68</t>
  </si>
  <si>
    <t>1.986,46</t>
  </si>
  <si>
    <t>18.086,54</t>
  </si>
  <si>
    <t>8.563,42</t>
  </si>
  <si>
    <t>9.600,29</t>
  </si>
  <si>
    <t>10.846,30</t>
  </si>
  <si>
    <t>14.907,43</t>
  </si>
  <si>
    <t>5.249,12</t>
  </si>
  <si>
    <t>6.505,53</t>
  </si>
  <si>
    <t>9.667,06</t>
  </si>
  <si>
    <t>10.021,29</t>
  </si>
  <si>
    <t>11.500,16</t>
  </si>
  <si>
    <t>6.281,05</t>
  </si>
  <si>
    <t>6.763,32</t>
  </si>
  <si>
    <t>9.994,89</t>
  </si>
  <si>
    <t>11.563,11</t>
  </si>
  <si>
    <t>12.096,49</t>
  </si>
  <si>
    <t>1.785,12</t>
  </si>
  <si>
    <t>1.931,04</t>
  </si>
  <si>
    <t>2.568,55</t>
  </si>
  <si>
    <t>2.864,33</t>
  </si>
  <si>
    <t>3.364,57</t>
  </si>
  <si>
    <t>3.787,65</t>
  </si>
  <si>
    <t>1.529,26</t>
  </si>
  <si>
    <t>1.683,88</t>
  </si>
  <si>
    <t>4.785,28</t>
  </si>
  <si>
    <t>5.047,51</t>
  </si>
  <si>
    <t>6.698,09</t>
  </si>
  <si>
    <t>8.115,62</t>
  </si>
  <si>
    <t>9.128,72</t>
  </si>
  <si>
    <t>71.938,09</t>
  </si>
  <si>
    <t>22.516,47</t>
  </si>
  <si>
    <t>29.057,95</t>
  </si>
  <si>
    <t>42.277,04</t>
  </si>
  <si>
    <t>5.192,39</t>
  </si>
  <si>
    <t>28.286,80</t>
  </si>
  <si>
    <t>100,00</t>
  </si>
  <si>
    <t>101,30</t>
  </si>
  <si>
    <t>50,00</t>
  </si>
  <si>
    <t>1.147,69</t>
  </si>
  <si>
    <t>621,95</t>
  </si>
  <si>
    <t>1.107,19</t>
  </si>
  <si>
    <t>77,50</t>
  </si>
  <si>
    <t>55,35</t>
  </si>
  <si>
    <t>38,99</t>
  </si>
  <si>
    <t>57,96</t>
  </si>
  <si>
    <t>44,85</t>
  </si>
  <si>
    <t>74,99</t>
  </si>
  <si>
    <t>114,56</t>
  </si>
  <si>
    <t>3.540,65</t>
  </si>
  <si>
    <t>13.198,45</t>
  </si>
  <si>
    <t>77,66</t>
  </si>
  <si>
    <t>13.713,81</t>
  </si>
  <si>
    <t>106,18</t>
  </si>
  <si>
    <t>18.747,31</t>
  </si>
  <si>
    <t>140,38</t>
  </si>
  <si>
    <t>24.785,61</t>
  </si>
  <si>
    <t>3.904,45</t>
  </si>
  <si>
    <t>87,25</t>
  </si>
  <si>
    <t>52,50</t>
  </si>
  <si>
    <t>2.689,46</t>
  </si>
  <si>
    <t>16,65</t>
  </si>
  <si>
    <t>2.940,60</t>
  </si>
  <si>
    <t>4.575,70</t>
  </si>
  <si>
    <t>3.138,39</t>
  </si>
  <si>
    <t>2.317,10</t>
  </si>
  <si>
    <t>3.117,97</t>
  </si>
  <si>
    <t>5.505,82</t>
  </si>
  <si>
    <t>37,12</t>
  </si>
  <si>
    <t>3.839,31</t>
  </si>
  <si>
    <t>182,00</t>
  </si>
  <si>
    <t>514,11</t>
  </si>
  <si>
    <t>566,03</t>
  </si>
  <si>
    <t>369,87</t>
  </si>
  <si>
    <t>241,00</t>
  </si>
  <si>
    <t>320,47</t>
  </si>
  <si>
    <t>464,30</t>
  </si>
  <si>
    <t>235,58</t>
  </si>
  <si>
    <t>280,13</t>
  </si>
  <si>
    <t>654,63</t>
  </si>
  <si>
    <t>1.043,02</t>
  </si>
  <si>
    <t>1.306,84</t>
  </si>
  <si>
    <t>201,80</t>
  </si>
  <si>
    <t>883,19</t>
  </si>
  <si>
    <t>1.197,21</t>
  </si>
  <si>
    <t>1.116,12</t>
  </si>
  <si>
    <t>1.231,20</t>
  </si>
  <si>
    <t>759,85</t>
  </si>
  <si>
    <t>813,86</t>
  </si>
  <si>
    <t>16,46</t>
  </si>
  <si>
    <t>27,31</t>
  </si>
  <si>
    <t>49,15</t>
  </si>
  <si>
    <t>97,32</t>
  </si>
  <si>
    <t>30,44</t>
  </si>
  <si>
    <t>391,19</t>
  </si>
  <si>
    <t>448,95</t>
  </si>
  <si>
    <t>485,75</t>
  </si>
  <si>
    <t>172,23</t>
  </si>
  <si>
    <t>191,28</t>
  </si>
  <si>
    <t>203,95</t>
  </si>
  <si>
    <t>213,67</t>
  </si>
  <si>
    <t>346,91</t>
  </si>
  <si>
    <t>7,09</t>
  </si>
  <si>
    <t>645.703,12</t>
  </si>
  <si>
    <t>240,00</t>
  </si>
  <si>
    <t>148,64</t>
  </si>
  <si>
    <t>320,51</t>
  </si>
  <si>
    <t>185,80</t>
  </si>
  <si>
    <t>414,69</t>
  </si>
  <si>
    <t>5.500,00</t>
  </si>
  <si>
    <t>7.500,50</t>
  </si>
  <si>
    <t>6.879,66</t>
  </si>
  <si>
    <t>29.923,72</t>
  </si>
  <si>
    <t>6.292,37</t>
  </si>
  <si>
    <t>22.372,88</t>
  </si>
  <si>
    <t>27.192,37</t>
  </si>
  <si>
    <t>3.193,76</t>
  </si>
  <si>
    <t>102,47</t>
  </si>
  <si>
    <t>60,57</t>
  </si>
  <si>
    <t>4,33</t>
  </si>
  <si>
    <t>4,58</t>
  </si>
  <si>
    <t>3,74</t>
  </si>
  <si>
    <t>5,22</t>
  </si>
  <si>
    <t>59,01</t>
  </si>
  <si>
    <t>43,27</t>
  </si>
  <si>
    <t>777,77</t>
  </si>
  <si>
    <t>164,29</t>
  </si>
  <si>
    <t>15,96</t>
  </si>
  <si>
    <t>106,58</t>
  </si>
  <si>
    <t>56,50</t>
  </si>
  <si>
    <t>44,73</t>
  </si>
  <si>
    <t>45,67</t>
  </si>
  <si>
    <t>67,59</t>
  </si>
  <si>
    <t>291,01</t>
  </si>
  <si>
    <t>2.874,71</t>
  </si>
  <si>
    <t>2.417,11</t>
  </si>
  <si>
    <t>985,00</t>
  </si>
  <si>
    <t>14.233,16</t>
  </si>
  <si>
    <t>958,65</t>
  </si>
  <si>
    <t>1.496,04</t>
  </si>
  <si>
    <t>1.637,98</t>
  </si>
  <si>
    <t>1.615,96</t>
  </si>
  <si>
    <t>9.061,84</t>
  </si>
  <si>
    <t>4.201,91</t>
  </si>
  <si>
    <t>8.524,80</t>
  </si>
  <si>
    <t>1.732,31</t>
  </si>
  <si>
    <t>67.046,68</t>
  </si>
  <si>
    <t>71.832,21</t>
  </si>
  <si>
    <t>4.765,06</t>
  </si>
  <si>
    <t>6.851,21</t>
  </si>
  <si>
    <t>11.613,38</t>
  </si>
  <si>
    <t>11.025,98</t>
  </si>
  <si>
    <t>45.245,27</t>
  </si>
  <si>
    <t>16.640,37</t>
  </si>
  <si>
    <t>49.346,03</t>
  </si>
  <si>
    <t>22.406,25</t>
  </si>
  <si>
    <t>4.946,74</t>
  </si>
  <si>
    <t>5.975,00</t>
  </si>
  <si>
    <t>8.027,03</t>
  </si>
  <si>
    <t>44.812,50</t>
  </si>
  <si>
    <t>7.057,96</t>
  </si>
  <si>
    <t>11.203,12</t>
  </si>
  <si>
    <t>244.870,56</t>
  </si>
  <si>
    <t>102.988,53</t>
  </si>
  <si>
    <t>60,00</t>
  </si>
  <si>
    <t>23,05</t>
  </si>
  <si>
    <t>47,05</t>
  </si>
  <si>
    <t>146,67</t>
  </si>
  <si>
    <t>44,67</t>
  </si>
  <si>
    <t>27,76</t>
  </si>
  <si>
    <t>6,90</t>
  </si>
  <si>
    <t>64,01</t>
  </si>
  <si>
    <t>64,33</t>
  </si>
  <si>
    <t>332,99</t>
  </si>
  <si>
    <t>351,83</t>
  </si>
  <si>
    <t>377,43</t>
  </si>
  <si>
    <t>5,60</t>
  </si>
  <si>
    <t>21,39</t>
  </si>
  <si>
    <t>74,12</t>
  </si>
  <si>
    <t>76,44</t>
  </si>
  <si>
    <t>48,08</t>
  </si>
  <si>
    <t>69,05</t>
  </si>
  <si>
    <t>135,32</t>
  </si>
  <si>
    <t>138,59</t>
  </si>
  <si>
    <t>28,38</t>
  </si>
  <si>
    <t>58,59</t>
  </si>
  <si>
    <t>65,90</t>
  </si>
  <si>
    <t>49,31</t>
  </si>
  <si>
    <t>71,67</t>
  </si>
  <si>
    <t>78,32</t>
  </si>
  <si>
    <t>74,03</t>
  </si>
  <si>
    <t>46,61</t>
  </si>
  <si>
    <t>51,87</t>
  </si>
  <si>
    <t>110,54</t>
  </si>
  <si>
    <t>220,09</t>
  </si>
  <si>
    <t>155,13</t>
  </si>
  <si>
    <t>179,49</t>
  </si>
  <si>
    <t>24,04</t>
  </si>
  <si>
    <t>50,45</t>
  </si>
  <si>
    <t>95,85</t>
  </si>
  <si>
    <t>9,30</t>
  </si>
  <si>
    <t>113,97</t>
  </si>
  <si>
    <t>138,07</t>
  </si>
  <si>
    <t>225,37</t>
  </si>
  <si>
    <t>292,41</t>
  </si>
  <si>
    <t>32,45</t>
  </si>
  <si>
    <t>393,17</t>
  </si>
  <si>
    <t>470,31</t>
  </si>
  <si>
    <t>87,15</t>
  </si>
  <si>
    <t>130,85</t>
  </si>
  <si>
    <t>158,09</t>
  </si>
  <si>
    <t>207,92</t>
  </si>
  <si>
    <t>44,27</t>
  </si>
  <si>
    <t>86,54</t>
  </si>
  <si>
    <t>153,55</t>
  </si>
  <si>
    <t>191,18</t>
  </si>
  <si>
    <t>250,40</t>
  </si>
  <si>
    <t>32,69</t>
  </si>
  <si>
    <t>86,14</t>
  </si>
  <si>
    <t>115,48</t>
  </si>
  <si>
    <t>7,19</t>
  </si>
  <si>
    <t>482,52</t>
  </si>
  <si>
    <t>49,16</t>
  </si>
  <si>
    <t>12,51</t>
  </si>
  <si>
    <t>159,87</t>
  </si>
  <si>
    <t>241,24</t>
  </si>
  <si>
    <t>301,61</t>
  </si>
  <si>
    <t>84,97</t>
  </si>
  <si>
    <t>81.513,98</t>
  </si>
  <si>
    <t>92.564,10</t>
  </si>
  <si>
    <t>61.118,88</t>
  </si>
  <si>
    <t>73.648,25</t>
  </si>
  <si>
    <t>43,60</t>
  </si>
  <si>
    <t>902,43</t>
  </si>
  <si>
    <t>42,31</t>
  </si>
  <si>
    <t>35,42</t>
  </si>
  <si>
    <t>40,54</t>
  </si>
  <si>
    <t>32,99</t>
  </si>
  <si>
    <t>504,00</t>
  </si>
  <si>
    <t>479,95</t>
  </si>
  <si>
    <t>974,77</t>
  </si>
  <si>
    <t>1.094,92</t>
  </si>
  <si>
    <t>275,56</t>
  </si>
  <si>
    <t>472,55</t>
  </si>
  <si>
    <t>6.690,49</t>
  </si>
  <si>
    <t>1.123,86</t>
  </si>
  <si>
    <t>1.448,73</t>
  </si>
  <si>
    <t>3.226,54</t>
  </si>
  <si>
    <t>118,48</t>
  </si>
  <si>
    <t>217,22</t>
  </si>
  <si>
    <t>380,14</t>
  </si>
  <si>
    <t>689,20</t>
  </si>
  <si>
    <t>1.234,24</t>
  </si>
  <si>
    <t>182,66</t>
  </si>
  <si>
    <t>335,71</t>
  </si>
  <si>
    <t>426,55</t>
  </si>
  <si>
    <t>94,51</t>
  </si>
  <si>
    <t>156,99</t>
  </si>
  <si>
    <t>304,11</t>
  </si>
  <si>
    <t>631,93</t>
  </si>
  <si>
    <t>996,28</t>
  </si>
  <si>
    <t>262,84</t>
  </si>
  <si>
    <t>279,31</t>
  </si>
  <si>
    <t>1.105,26</t>
  </si>
  <si>
    <t>364,54</t>
  </si>
  <si>
    <t>314,52</t>
  </si>
  <si>
    <t>397,83</t>
  </si>
  <si>
    <t>329,50</t>
  </si>
  <si>
    <t>402,51</t>
  </si>
  <si>
    <t>77,76</t>
  </si>
  <si>
    <t>145,27</t>
  </si>
  <si>
    <t>3,96</t>
  </si>
  <si>
    <t>35,47</t>
  </si>
  <si>
    <t>71,34</t>
  </si>
  <si>
    <t>236,47</t>
  </si>
  <si>
    <t>143,79</t>
  </si>
  <si>
    <t>211,73</t>
  </si>
  <si>
    <t>47,45</t>
  </si>
  <si>
    <t>561,35</t>
  </si>
  <si>
    <t>74,82</t>
  </si>
  <si>
    <t>120,26</t>
  </si>
  <si>
    <t>179,88</t>
  </si>
  <si>
    <t>240,07</t>
  </si>
  <si>
    <t>290,13</t>
  </si>
  <si>
    <t>367,73</t>
  </si>
  <si>
    <t>87,64</t>
  </si>
  <si>
    <t>1.685,30</t>
  </si>
  <si>
    <t>3.291,98</t>
  </si>
  <si>
    <t>160,71</t>
  </si>
  <si>
    <t>266,31</t>
  </si>
  <si>
    <t>398,14</t>
  </si>
  <si>
    <t>800,92</t>
  </si>
  <si>
    <t>498,71</t>
  </si>
  <si>
    <t>3.132,13</t>
  </si>
  <si>
    <t>1.002,21</t>
  </si>
  <si>
    <t>317,62</t>
  </si>
  <si>
    <t>514,29</t>
  </si>
  <si>
    <t>155,82</t>
  </si>
  <si>
    <t>120,46</t>
  </si>
  <si>
    <t>2.095,02</t>
  </si>
  <si>
    <t>3.514,74</t>
  </si>
  <si>
    <t>4.420,56</t>
  </si>
  <si>
    <t>192,95</t>
  </si>
  <si>
    <t>552,94</t>
  </si>
  <si>
    <t>97,06</t>
  </si>
  <si>
    <t>43,18</t>
  </si>
  <si>
    <t>2.528,73</t>
  </si>
  <si>
    <t>209,17</t>
  </si>
  <si>
    <t>34,43</t>
  </si>
  <si>
    <t>112,25</t>
  </si>
  <si>
    <t>31,01</t>
  </si>
  <si>
    <t>37,89</t>
  </si>
  <si>
    <t>49,55</t>
  </si>
  <si>
    <t>80,40</t>
  </si>
  <si>
    <t>103,99</t>
  </si>
  <si>
    <t>194,35</t>
  </si>
  <si>
    <t>367.181,52</t>
  </si>
  <si>
    <t>391.895,68</t>
  </si>
  <si>
    <t>405.170,71</t>
  </si>
  <si>
    <t>451.915,75</t>
  </si>
  <si>
    <t>427.201,60</t>
  </si>
  <si>
    <t>444.854,54</t>
  </si>
  <si>
    <t>351.646,93</t>
  </si>
  <si>
    <t>352.353,05</t>
  </si>
  <si>
    <t>560.657,95</t>
  </si>
  <si>
    <t>542.298,89</t>
  </si>
  <si>
    <t>579.017,04</t>
  </si>
  <si>
    <t>531.707,12</t>
  </si>
  <si>
    <t>263.519,33</t>
  </si>
  <si>
    <t>131,24</t>
  </si>
  <si>
    <t>4,18</t>
  </si>
  <si>
    <t>2,90</t>
  </si>
  <si>
    <t>66,88</t>
  </si>
  <si>
    <t>52,76</t>
  </si>
  <si>
    <t>56,53</t>
  </si>
  <si>
    <t>54,64</t>
  </si>
  <si>
    <t>119,12</t>
  </si>
  <si>
    <t>78,90</t>
  </si>
  <si>
    <t>81,76</t>
  </si>
  <si>
    <t>90,05</t>
  </si>
  <si>
    <t>146,17</t>
  </si>
  <si>
    <t>248,35</t>
  </si>
  <si>
    <t>72,64</t>
  </si>
  <si>
    <t>127,38</t>
  </si>
  <si>
    <t>114,62</t>
  </si>
  <si>
    <t>135,00</t>
  </si>
  <si>
    <t>165,85</t>
  </si>
  <si>
    <t>52,26</t>
  </si>
  <si>
    <t>88,97</t>
  </si>
  <si>
    <t>4.105,76</t>
  </si>
  <si>
    <t>3.114,67</t>
  </si>
  <si>
    <t>235,50</t>
  </si>
  <si>
    <t>19.000,00</t>
  </si>
  <si>
    <t>25.776,22</t>
  </si>
  <si>
    <t>27.902,09</t>
  </si>
  <si>
    <t>30.027,97</t>
  </si>
  <si>
    <t>32.153,84</t>
  </si>
  <si>
    <t>36.671,32</t>
  </si>
  <si>
    <t>3.794,25</t>
  </si>
  <si>
    <t>103,97</t>
  </si>
  <si>
    <t>124,70</t>
  </si>
  <si>
    <t>7.908,09</t>
  </si>
  <si>
    <t>677.878,49</t>
  </si>
  <si>
    <t>581.375,07</t>
  </si>
  <si>
    <t>588.436,21</t>
  </si>
  <si>
    <t>668.934,37</t>
  </si>
  <si>
    <t>820.280,10</t>
  </si>
  <si>
    <t>16,89</t>
  </si>
  <si>
    <t>2.985,50</t>
  </si>
  <si>
    <t>6.508,42</t>
  </si>
  <si>
    <t>8.677,89</t>
  </si>
  <si>
    <t>1.512,37</t>
  </si>
  <si>
    <t>3.337,65</t>
  </si>
  <si>
    <t>1.401,41</t>
  </si>
  <si>
    <t>934,26</t>
  </si>
  <si>
    <t>14,06</t>
  </si>
  <si>
    <t>15,34</t>
  </si>
  <si>
    <t>63,50</t>
  </si>
  <si>
    <t>61,16</t>
  </si>
  <si>
    <t>56,85</t>
  </si>
  <si>
    <t>81,66</t>
  </si>
  <si>
    <t>42,52</t>
  </si>
  <si>
    <t>39,01</t>
  </si>
  <si>
    <t>32,56</t>
  </si>
  <si>
    <t>41,90</t>
  </si>
  <si>
    <t>67,92</t>
  </si>
  <si>
    <t>100,31</t>
  </si>
  <si>
    <t>151,89</t>
  </si>
  <si>
    <t>123,92</t>
  </si>
  <si>
    <t>33,80</t>
  </si>
  <si>
    <t>47,22</t>
  </si>
  <si>
    <t>58,58</t>
  </si>
  <si>
    <t>404,84</t>
  </si>
  <si>
    <t>75,45</t>
  </si>
  <si>
    <t>244,06</t>
  </si>
  <si>
    <t>14,51</t>
  </si>
  <si>
    <t>40,67</t>
  </si>
  <si>
    <t>121,95</t>
  </si>
  <si>
    <t>55,07</t>
  </si>
  <si>
    <t>42,64</t>
  </si>
  <si>
    <t>145,01</t>
  </si>
  <si>
    <t>9.200,00</t>
  </si>
  <si>
    <t>7.723,33</t>
  </si>
  <si>
    <t>6.666,66</t>
  </si>
  <si>
    <t>5.153,58</t>
  </si>
  <si>
    <t>91.122,46</t>
  </si>
  <si>
    <t>11.996,87</t>
  </si>
  <si>
    <t>11.399,99</t>
  </si>
  <si>
    <t>66,26</t>
  </si>
  <si>
    <t>71,54</t>
  </si>
  <si>
    <t>81,92</t>
  </si>
  <si>
    <t>98,84</t>
  </si>
  <si>
    <t>112,26</t>
  </si>
  <si>
    <t>133,50</t>
  </si>
  <si>
    <t>181.752,59</t>
  </si>
  <si>
    <t>146.463,64</t>
  </si>
  <si>
    <t>313.558,89</t>
  </si>
  <si>
    <t>340.589,54</t>
  </si>
  <si>
    <t>123.154,21</t>
  </si>
  <si>
    <t>79.297,98</t>
  </si>
  <si>
    <t>92.222,61</t>
  </si>
  <si>
    <t>123.507,61</t>
  </si>
  <si>
    <t>24,51</t>
  </si>
  <si>
    <t>641,39</t>
  </si>
  <si>
    <t>666,49</t>
  </si>
  <si>
    <t>673,97</t>
  </si>
  <si>
    <t>693,51</t>
  </si>
  <si>
    <t>606,12</t>
  </si>
  <si>
    <t>617,93</t>
  </si>
  <si>
    <t>541,82</t>
  </si>
  <si>
    <t>570,00</t>
  </si>
  <si>
    <t>615,37</t>
  </si>
  <si>
    <t>590,41</t>
  </si>
  <si>
    <t>676,61</t>
  </si>
  <si>
    <t>686,43</t>
  </si>
  <si>
    <t>586,06</t>
  </si>
  <si>
    <t>634,90</t>
  </si>
  <si>
    <t>608,62</t>
  </si>
  <si>
    <t>673,68</t>
  </si>
  <si>
    <t>605,60</t>
  </si>
  <si>
    <t>654,44</t>
  </si>
  <si>
    <t>642,66</t>
  </si>
  <si>
    <t>678,27</t>
  </si>
  <si>
    <t>707,24</t>
  </si>
  <si>
    <t>625,13</t>
  </si>
  <si>
    <t>652,12</t>
  </si>
  <si>
    <t>724,63</t>
  </si>
  <si>
    <t>774,22</t>
  </si>
  <si>
    <t>827,94</t>
  </si>
  <si>
    <t>538,20</t>
  </si>
  <si>
    <t>546,99</t>
  </si>
  <si>
    <t>18,63</t>
  </si>
  <si>
    <t>247,01</t>
  </si>
  <si>
    <t>33,04</t>
  </si>
  <si>
    <t>134,58</t>
  </si>
  <si>
    <t>224,20</t>
  </si>
  <si>
    <t>38,21</t>
  </si>
  <si>
    <t>19,60</t>
  </si>
  <si>
    <t>58,19</t>
  </si>
  <si>
    <t>172,10</t>
  </si>
  <si>
    <t>268,51</t>
  </si>
  <si>
    <t>14,29</t>
  </si>
  <si>
    <t>62,02</t>
  </si>
  <si>
    <t>193,64</t>
  </si>
  <si>
    <t>142,57</t>
  </si>
  <si>
    <t>159,46</t>
  </si>
  <si>
    <t>265,45</t>
  </si>
  <si>
    <t>55,15</t>
  </si>
  <si>
    <t>27,38</t>
  </si>
  <si>
    <t>30,80</t>
  </si>
  <si>
    <t>125,89</t>
  </si>
  <si>
    <t>11,42</t>
  </si>
  <si>
    <t>279,39</t>
  </si>
  <si>
    <t>77,95</t>
  </si>
  <si>
    <t>17,22</t>
  </si>
  <si>
    <t>23,11</t>
  </si>
  <si>
    <t>6,06</t>
  </si>
  <si>
    <t>10,49</t>
  </si>
  <si>
    <t>29,18</t>
  </si>
  <si>
    <t>46,69</t>
  </si>
  <si>
    <t>93,18</t>
  </si>
  <si>
    <t>359,49</t>
  </si>
  <si>
    <t>522,06</t>
  </si>
  <si>
    <t>25,32</t>
  </si>
  <si>
    <t>148,08</t>
  </si>
  <si>
    <t>81,02</t>
  </si>
  <si>
    <t>41,06</t>
  </si>
  <si>
    <t>4.606,48</t>
  </si>
  <si>
    <t>2.796,53</t>
  </si>
  <si>
    <t>476,91</t>
  </si>
  <si>
    <t>22.500,00</t>
  </si>
  <si>
    <t>1.467,04</t>
  </si>
  <si>
    <t>2.194,14</t>
  </si>
  <si>
    <t>153,25</t>
  </si>
  <si>
    <t>4.951,28</t>
  </si>
  <si>
    <t>322,83</t>
  </si>
  <si>
    <t>12.050,23</t>
  </si>
  <si>
    <t>617,08</t>
  </si>
  <si>
    <t>124,98</t>
  </si>
  <si>
    <t>171,92</t>
  </si>
  <si>
    <t>3.785,35</t>
  </si>
  <si>
    <t>5.821,94</t>
  </si>
  <si>
    <t>266,08</t>
  </si>
  <si>
    <t>6.950,14</t>
  </si>
  <si>
    <t>475,88</t>
  </si>
  <si>
    <t>17.083,78</t>
  </si>
  <si>
    <t>893,63</t>
  </si>
  <si>
    <t>117,70</t>
  </si>
  <si>
    <t>1.227,98</t>
  </si>
  <si>
    <t>69,33</t>
  </si>
  <si>
    <t>148,65</t>
  </si>
  <si>
    <t>26.248,44</t>
  </si>
  <si>
    <t>533,53</t>
  </si>
  <si>
    <t>9,12</t>
  </si>
  <si>
    <t>10.490,57</t>
  </si>
  <si>
    <t>86.480,66</t>
  </si>
  <si>
    <t>22,68</t>
  </si>
  <si>
    <t>758,99</t>
  </si>
  <si>
    <t>11,18</t>
  </si>
  <si>
    <t>37,76</t>
  </si>
  <si>
    <t>91,99</t>
  </si>
  <si>
    <t>320,31</t>
  </si>
  <si>
    <t>307,16</t>
  </si>
  <si>
    <t>42,42</t>
  </si>
  <si>
    <t>42,41</t>
  </si>
  <si>
    <t>107,71</t>
  </si>
  <si>
    <t>60,83</t>
  </si>
  <si>
    <t>35,86</t>
  </si>
  <si>
    <t>100,80</t>
  </si>
  <si>
    <t>147,38</t>
  </si>
  <si>
    <t>258,24</t>
  </si>
  <si>
    <t>243,84</t>
  </si>
  <si>
    <t>1.594,24</t>
  </si>
  <si>
    <t>48,91</t>
  </si>
  <si>
    <t>40,55</t>
  </si>
  <si>
    <t>33,42</t>
  </si>
  <si>
    <t>118,35</t>
  </si>
  <si>
    <t>180,01</t>
  </si>
  <si>
    <t>90,75</t>
  </si>
  <si>
    <t>49,87</t>
  </si>
  <si>
    <t>355,21</t>
  </si>
  <si>
    <t>907,89</t>
  </si>
  <si>
    <t>2.273,60</t>
  </si>
  <si>
    <t>41,45</t>
  </si>
  <si>
    <t>76,46</t>
  </si>
  <si>
    <t>4,22</t>
  </si>
  <si>
    <t>155,93</t>
  </si>
  <si>
    <t>116,98</t>
  </si>
  <si>
    <t>76,64</t>
  </si>
  <si>
    <t>60,03</t>
  </si>
  <si>
    <t>21,50</t>
  </si>
  <si>
    <t>191,50</t>
  </si>
  <si>
    <t>105,85</t>
  </si>
  <si>
    <t>274,85</t>
  </si>
  <si>
    <t>192,24</t>
  </si>
  <si>
    <t>174,85</t>
  </si>
  <si>
    <t>55,73</t>
  </si>
  <si>
    <t>48,27</t>
  </si>
  <si>
    <t>242,25</t>
  </si>
  <si>
    <t>3,94</t>
  </si>
  <si>
    <t>88,50</t>
  </si>
  <si>
    <t>70,17</t>
  </si>
  <si>
    <t>68,84</t>
  </si>
  <si>
    <t>157,65</t>
  </si>
  <si>
    <t>30,05</t>
  </si>
  <si>
    <t>8,67</t>
  </si>
  <si>
    <t>55,79</t>
  </si>
  <si>
    <t>143,22</t>
  </si>
  <si>
    <t>31,27</t>
  </si>
  <si>
    <t>92,50</t>
  </si>
  <si>
    <t>43,96</t>
  </si>
  <si>
    <t>536,17</t>
  </si>
  <si>
    <t>374,59</t>
  </si>
  <si>
    <t>717,50</t>
  </si>
  <si>
    <t>127,15</t>
  </si>
  <si>
    <t>229,44</t>
  </si>
  <si>
    <t>116,89</t>
  </si>
  <si>
    <t>46,11</t>
  </si>
  <si>
    <t>109,36</t>
  </si>
  <si>
    <t>259,91</t>
  </si>
  <si>
    <t>82,64</t>
  </si>
  <si>
    <t>60,12</t>
  </si>
  <si>
    <t>48,92</t>
  </si>
  <si>
    <t>200,03</t>
  </si>
  <si>
    <t>132,78</t>
  </si>
  <si>
    <t>25,96</t>
  </si>
  <si>
    <t>290,92</t>
  </si>
  <si>
    <t>599,74</t>
  </si>
  <si>
    <t>63,41</t>
  </si>
  <si>
    <t>50,14</t>
  </si>
  <si>
    <t>179,06</t>
  </si>
  <si>
    <t>250,71</t>
  </si>
  <si>
    <t>80,32</t>
  </si>
  <si>
    <t>228,15</t>
  </si>
  <si>
    <t>592,17</t>
  </si>
  <si>
    <t>32,33</t>
  </si>
  <si>
    <t>79,31</t>
  </si>
  <si>
    <t>37,80</t>
  </si>
  <si>
    <t>229,22</t>
  </si>
  <si>
    <t>132,09</t>
  </si>
  <si>
    <t>309,42</t>
  </si>
  <si>
    <t>625,23</t>
  </si>
  <si>
    <t>74,36</t>
  </si>
  <si>
    <t>61,09</t>
  </si>
  <si>
    <t>124,65</t>
  </si>
  <si>
    <t>21,97</t>
  </si>
  <si>
    <t>299,52</t>
  </si>
  <si>
    <t>600,48</t>
  </si>
  <si>
    <t>90,06</t>
  </si>
  <si>
    <t>37,18</t>
  </si>
  <si>
    <t>285,55</t>
  </si>
  <si>
    <t>371,91</t>
  </si>
  <si>
    <t>710,03</t>
  </si>
  <si>
    <t>1.776,08</t>
  </si>
  <si>
    <t>245,09</t>
  </si>
  <si>
    <t>124,79</t>
  </si>
  <si>
    <t>516,18</t>
  </si>
  <si>
    <t>25,41</t>
  </si>
  <si>
    <t>36,21</t>
  </si>
  <si>
    <t>26,55</t>
  </si>
  <si>
    <t>53,35</t>
  </si>
  <si>
    <t>28,75</t>
  </si>
  <si>
    <t>72,80</t>
  </si>
  <si>
    <t>95,58</t>
  </si>
  <si>
    <t>59,41</t>
  </si>
  <si>
    <t>5.566,43</t>
  </si>
  <si>
    <t>4.424,46</t>
  </si>
  <si>
    <t>39,87</t>
  </si>
  <si>
    <t>7.041,14</t>
  </si>
  <si>
    <t>4.959,27</t>
  </si>
  <si>
    <t>32,19</t>
  </si>
  <si>
    <t>52,72</t>
  </si>
  <si>
    <t>144,78</t>
  </si>
  <si>
    <t>831,25</t>
  </si>
  <si>
    <t>2.543,17</t>
  </si>
  <si>
    <t>2.000,59</t>
  </si>
  <si>
    <t>3.097,56</t>
  </si>
  <si>
    <t>7.236,86</t>
  </si>
  <si>
    <t>588,60</t>
  </si>
  <si>
    <t>667,74</t>
  </si>
  <si>
    <t>937,11</t>
  </si>
  <si>
    <t>1.569,31</t>
  </si>
  <si>
    <t>1.372,59</t>
  </si>
  <si>
    <t>2.543,43</t>
  </si>
  <si>
    <t>2.155,66</t>
  </si>
  <si>
    <t>3.550,36</t>
  </si>
  <si>
    <t>7.590,02</t>
  </si>
  <si>
    <t>88,07</t>
  </si>
  <si>
    <t>86,72</t>
  </si>
  <si>
    <t>124,22</t>
  </si>
  <si>
    <t>107,91</t>
  </si>
  <si>
    <t>128,88</t>
  </si>
  <si>
    <t>107,10</t>
  </si>
  <si>
    <t>164,28</t>
  </si>
  <si>
    <t>52,30</t>
  </si>
  <si>
    <t>133,58</t>
  </si>
  <si>
    <t>129,35</t>
  </si>
  <si>
    <t>165,45</t>
  </si>
  <si>
    <t>294,08</t>
  </si>
  <si>
    <t>119,79</t>
  </si>
  <si>
    <t>176,88</t>
  </si>
  <si>
    <t>307,34</t>
  </si>
  <si>
    <t>198,54</t>
  </si>
  <si>
    <t>211,65</t>
  </si>
  <si>
    <t>240,14</t>
  </si>
  <si>
    <t>452,06</t>
  </si>
  <si>
    <t>221,49</t>
  </si>
  <si>
    <t>228,35</t>
  </si>
  <si>
    <t>269,04</t>
  </si>
  <si>
    <t>555,16</t>
  </si>
  <si>
    <t>471,19</t>
  </si>
  <si>
    <t>236,58</t>
  </si>
  <si>
    <t>240,80</t>
  </si>
  <si>
    <t>257,50</t>
  </si>
  <si>
    <t>267,89</t>
  </si>
  <si>
    <t>293,94</t>
  </si>
  <si>
    <t>491,90</t>
  </si>
  <si>
    <t>544,75</t>
  </si>
  <si>
    <t>269,55</t>
  </si>
  <si>
    <t>269,75</t>
  </si>
  <si>
    <t>294,07</t>
  </si>
  <si>
    <t>548,76</t>
  </si>
  <si>
    <t>882,45</t>
  </si>
  <si>
    <t>334,69</t>
  </si>
  <si>
    <t>392,18</t>
  </si>
  <si>
    <t>377,96</t>
  </si>
  <si>
    <t>875,60</t>
  </si>
  <si>
    <t>382.814,83</t>
  </si>
  <si>
    <t>88.051,65</t>
  </si>
  <si>
    <t>49,73</t>
  </si>
  <si>
    <t>124,60</t>
  </si>
  <si>
    <t>135,02</t>
  </si>
  <si>
    <t>136,97</t>
  </si>
  <si>
    <t>133,98</t>
  </si>
  <si>
    <t>157,32</t>
  </si>
  <si>
    <t>167,90</t>
  </si>
  <si>
    <t>451,69</t>
  </si>
  <si>
    <t>468,72</t>
  </si>
  <si>
    <t>229,56</t>
  </si>
  <si>
    <t>91.655,59</t>
  </si>
  <si>
    <t>840,53</t>
  </si>
  <si>
    <t>1.822,20</t>
  </si>
  <si>
    <t>135,23</t>
  </si>
  <si>
    <t>102,74</t>
  </si>
  <si>
    <t>142.284,93</t>
  </si>
  <si>
    <t>3.615,63</t>
  </si>
  <si>
    <t>56,28</t>
  </si>
  <si>
    <t>51,56</t>
  </si>
  <si>
    <t>13,75</t>
  </si>
  <si>
    <t>64,79</t>
  </si>
  <si>
    <t>10,62</t>
  </si>
  <si>
    <t>30,01</t>
  </si>
  <si>
    <t>13,33</t>
  </si>
  <si>
    <t>62,55</t>
  </si>
  <si>
    <t>13,87</t>
  </si>
  <si>
    <t>25,67</t>
  </si>
  <si>
    <t>5.533,20</t>
  </si>
  <si>
    <t>71.571,18</t>
  </si>
  <si>
    <t>336.955,72</t>
  </si>
  <si>
    <t>40,17</t>
  </si>
  <si>
    <t>43,83</t>
  </si>
  <si>
    <t>7.738,96</t>
  </si>
  <si>
    <t>101,41</t>
  </si>
  <si>
    <t>17.905,91</t>
  </si>
  <si>
    <t>115,43</t>
  </si>
  <si>
    <t>20.380,62</t>
  </si>
  <si>
    <t>157,79</t>
  </si>
  <si>
    <t>27.859,75</t>
  </si>
  <si>
    <t>18.167,12</t>
  </si>
  <si>
    <t>116,08</t>
  </si>
  <si>
    <t>20.496,11</t>
  </si>
  <si>
    <t>159,07</t>
  </si>
  <si>
    <t>28.087,97</t>
  </si>
  <si>
    <t>101,54</t>
  </si>
  <si>
    <t>17.929,85</t>
  </si>
  <si>
    <t>14.027,88</t>
  </si>
  <si>
    <t>140,69</t>
  </si>
  <si>
    <t>253,46</t>
  </si>
  <si>
    <t>214,40</t>
  </si>
  <si>
    <t>189,52</t>
  </si>
  <si>
    <t>221,51</t>
  </si>
  <si>
    <t>133,45</t>
  </si>
  <si>
    <t>154,53</t>
  </si>
  <si>
    <t>220,75</t>
  </si>
  <si>
    <t>316,25</t>
  </si>
  <si>
    <t>317,67</t>
  </si>
  <si>
    <t>532.558,20</t>
  </si>
  <si>
    <t>1.944.531,25</t>
  </si>
  <si>
    <t>2.894.531,25</t>
  </si>
  <si>
    <t>438,46</t>
  </si>
  <si>
    <t>1.241,73</t>
  </si>
  <si>
    <t>1.049.414,35</t>
  </si>
  <si>
    <t>950.937,50</t>
  </si>
  <si>
    <t>995.687,50</t>
  </si>
  <si>
    <t>853.940,71</t>
  </si>
  <si>
    <t>1.020.300,00</t>
  </si>
  <si>
    <t>783.125,00</t>
  </si>
  <si>
    <t>934.156,25</t>
  </si>
  <si>
    <t>895.000,00</t>
  </si>
  <si>
    <t>1.010.258,10</t>
  </si>
  <si>
    <t>81,15</t>
  </si>
  <si>
    <t>84,12</t>
  </si>
  <si>
    <t>304,28</t>
  </si>
  <si>
    <t>76,35</t>
  </si>
  <si>
    <t>77,06</t>
  </si>
  <si>
    <t>82,97</t>
  </si>
  <si>
    <t>125,77</t>
  </si>
  <si>
    <t>137,94</t>
  </si>
  <si>
    <t>759,33</t>
  </si>
  <si>
    <t>113.500,00</t>
  </si>
  <si>
    <t>240.939,83</t>
  </si>
  <si>
    <t>329,66</t>
  </si>
  <si>
    <t>5.972,04</t>
  </si>
  <si>
    <t>549,50</t>
  </si>
  <si>
    <t>996,70</t>
  </si>
  <si>
    <t>1.365,07</t>
  </si>
  <si>
    <t>218,27</t>
  </si>
  <si>
    <t>318,44</t>
  </si>
  <si>
    <t>102,87</t>
  </si>
  <si>
    <t>263,64</t>
  </si>
  <si>
    <t>40,77</t>
  </si>
  <si>
    <t>198,30</t>
  </si>
  <si>
    <t>33,55</t>
  </si>
  <si>
    <t>176,75</t>
  </si>
  <si>
    <t>559,38</t>
  </si>
  <si>
    <t>279,69</t>
  </si>
  <si>
    <t>170,92</t>
  </si>
  <si>
    <t>240,84</t>
  </si>
  <si>
    <t>210,65</t>
  </si>
  <si>
    <t>173,18</t>
  </si>
  <si>
    <t>109,44</t>
  </si>
  <si>
    <t>14,84</t>
  </si>
  <si>
    <t>93,53</t>
  </si>
  <si>
    <t>118,83</t>
  </si>
  <si>
    <t>95,56</t>
  </si>
  <si>
    <t>64,25</t>
  </si>
  <si>
    <t>127,11</t>
  </si>
  <si>
    <t>95,16</t>
  </si>
  <si>
    <t>71,94</t>
  </si>
  <si>
    <t>115,18</t>
  </si>
  <si>
    <t>83,50</t>
  </si>
  <si>
    <t>134,71</t>
  </si>
  <si>
    <t>70,69</t>
  </si>
  <si>
    <t>21,00</t>
  </si>
  <si>
    <t>92,90</t>
  </si>
  <si>
    <t>161,79</t>
  </si>
  <si>
    <t>158,88</t>
  </si>
  <si>
    <t>315,88</t>
  </si>
  <si>
    <t>1.290,29</t>
  </si>
  <si>
    <t>3.303,68</t>
  </si>
  <si>
    <t>4.515,53</t>
  </si>
  <si>
    <t>81,43</t>
  </si>
  <si>
    <t>3,75</t>
  </si>
  <si>
    <t>83,07</t>
  </si>
  <si>
    <t>92,08</t>
  </si>
  <si>
    <t>90,44</t>
  </si>
  <si>
    <t>94,12</t>
  </si>
  <si>
    <t>106,39</t>
  </si>
  <si>
    <t>81,68</t>
  </si>
  <si>
    <t>285,88</t>
  </si>
  <si>
    <t>52,84</t>
  </si>
  <si>
    <t>62,73</t>
  </si>
  <si>
    <t>133,31</t>
  </si>
  <si>
    <t>331,11</t>
  </si>
  <si>
    <t>138,04</t>
  </si>
  <si>
    <t>115,16</t>
  </si>
  <si>
    <t>125,61</t>
  </si>
  <si>
    <t>134,72</t>
  </si>
  <si>
    <t>94,65</t>
  </si>
  <si>
    <t>38,45</t>
  </si>
  <si>
    <t>27,60</t>
  </si>
  <si>
    <t>5.255,85</t>
  </si>
  <si>
    <t>1.351,50</t>
  </si>
  <si>
    <t>4.158,93</t>
  </si>
  <si>
    <t>12.013,39</t>
  </si>
  <si>
    <t>6.503.147,80</t>
  </si>
  <si>
    <t>2.783.900,58</t>
  </si>
  <si>
    <t>37,97</t>
  </si>
  <si>
    <t>37,04</t>
  </si>
  <si>
    <t>81,56</t>
  </si>
  <si>
    <t>496,78</t>
  </si>
  <si>
    <t>1.364,32</t>
  </si>
  <si>
    <t>1.471,88</t>
  </si>
  <si>
    <t>1.619,18</t>
  </si>
  <si>
    <t>130,88</t>
  </si>
  <si>
    <t>141,61</t>
  </si>
  <si>
    <t>155,33</t>
  </si>
  <si>
    <t>469,13</t>
  </si>
  <si>
    <t>623,89</t>
  </si>
  <si>
    <t>874,65</t>
  </si>
  <si>
    <t>625,56</t>
  </si>
  <si>
    <t>727,44</t>
  </si>
  <si>
    <t>899,72</t>
  </si>
  <si>
    <t>1.157,00</t>
  </si>
  <si>
    <t>1.275,32</t>
  </si>
  <si>
    <t>651,58</t>
  </si>
  <si>
    <t>416,00</t>
  </si>
  <si>
    <t>349,71</t>
  </si>
  <si>
    <t>437,32</t>
  </si>
  <si>
    <t>291,35</t>
  </si>
  <si>
    <t>363,29</t>
  </si>
  <si>
    <t>52,81</t>
  </si>
  <si>
    <t>4.377,45</t>
  </si>
  <si>
    <t>3.646,13</t>
  </si>
  <si>
    <t>18,39</t>
  </si>
  <si>
    <t>77.933,67</t>
  </si>
  <si>
    <t>61.100,00</t>
  </si>
  <si>
    <t>14,28</t>
  </si>
  <si>
    <t>138,22</t>
  </si>
  <si>
    <t>164,99</t>
  </si>
  <si>
    <t>407,54</t>
  </si>
  <si>
    <t>216,49</t>
  </si>
  <si>
    <t>299,44</t>
  </si>
  <si>
    <t>165,20</t>
  </si>
  <si>
    <t>209,95</t>
  </si>
  <si>
    <t>734.320,31</t>
  </si>
  <si>
    <t>831.955,08</t>
  </si>
  <si>
    <t>1.545.457,03</t>
  </si>
  <si>
    <t>2.363,82</t>
  </si>
  <si>
    <t>108.358,89</t>
  </si>
  <si>
    <t>121.221,87</t>
  </si>
  <si>
    <t>78.272,96</t>
  </si>
  <si>
    <t>91.808,88</t>
  </si>
  <si>
    <t>111.818,52</t>
  </si>
  <si>
    <t>129.474,07</t>
  </si>
  <si>
    <t>69.704,13</t>
  </si>
  <si>
    <t>68.032,74</t>
  </si>
  <si>
    <t>97.764,69</t>
  </si>
  <si>
    <t>63.560,00</t>
  </si>
  <si>
    <t>53.077,67</t>
  </si>
  <si>
    <t>90.981,06</t>
  </si>
  <si>
    <t>81.004,49</t>
  </si>
  <si>
    <t>97.382,92</t>
  </si>
  <si>
    <t>57.243,66</t>
  </si>
  <si>
    <t>324,56</t>
  </si>
  <si>
    <t>285,18</t>
  </si>
  <si>
    <t>325,25</t>
  </si>
  <si>
    <t>2.032,98</t>
  </si>
  <si>
    <t>2.320,86</t>
  </si>
  <si>
    <t>4.040,98</t>
  </si>
  <si>
    <t>1.284.071,96</t>
  </si>
  <si>
    <t>2.469.369,14</t>
  </si>
  <si>
    <t>4.197.927,53</t>
  </si>
  <si>
    <t>257.279,30</t>
  </si>
  <si>
    <t>405.234,37</t>
  </si>
  <si>
    <t>1.500.703,12</t>
  </si>
  <si>
    <t>101.308,59</t>
  </si>
  <si>
    <t>142.500,00</t>
  </si>
  <si>
    <t>333.093,75</t>
  </si>
  <si>
    <t>84,59</t>
  </si>
  <si>
    <t>138,05</t>
  </si>
  <si>
    <t>5.608,00</t>
  </si>
  <si>
    <t>5.079,58</t>
  </si>
  <si>
    <t>3.002,25</t>
  </si>
  <si>
    <t>3.161,95</t>
  </si>
  <si>
    <t>323.232,76</t>
  </si>
  <si>
    <t>343.868,18</t>
  </si>
  <si>
    <t>1.227,72</t>
  </si>
  <si>
    <t>738,71</t>
  </si>
  <si>
    <t>541,02</t>
  </si>
  <si>
    <t>1.727,13</t>
  </si>
  <si>
    <t>187,27</t>
  </si>
  <si>
    <t>2.788,38</t>
  </si>
  <si>
    <t>3.641,54</t>
  </si>
  <si>
    <t>29,81</t>
  </si>
  <si>
    <t>4.359,66</t>
  </si>
  <si>
    <t>19,28</t>
  </si>
  <si>
    <t>20,31</t>
  </si>
  <si>
    <t>1.122,87</t>
  </si>
  <si>
    <t>697,75</t>
  </si>
  <si>
    <t>1.187,99</t>
  </si>
  <si>
    <t>40,46</t>
  </si>
  <si>
    <t>170,68</t>
  </si>
  <si>
    <t>284,83</t>
  </si>
  <si>
    <t>791,20</t>
  </si>
  <si>
    <t>1.173,61</t>
  </si>
  <si>
    <t>670,54</t>
  </si>
  <si>
    <t>423,45</t>
  </si>
  <si>
    <t>448,86</t>
  </si>
  <si>
    <t>249,95</t>
  </si>
  <si>
    <t>322,14</t>
  </si>
  <si>
    <t>390,04</t>
  </si>
  <si>
    <t>1.119,43</t>
  </si>
  <si>
    <t>1.418,75</t>
  </si>
  <si>
    <t>872,29</t>
  </si>
  <si>
    <t>878,96</t>
  </si>
  <si>
    <t>455,85</t>
  </si>
  <si>
    <t>1.011,78</t>
  </si>
  <si>
    <t>1.239,54</t>
  </si>
  <si>
    <t>362,96</t>
  </si>
  <si>
    <t>495,93</t>
  </si>
  <si>
    <t>3.072,38</t>
  </si>
  <si>
    <t>199,49</t>
  </si>
  <si>
    <t>230,43</t>
  </si>
  <si>
    <t>143,38</t>
  </si>
  <si>
    <t>22,97</t>
  </si>
  <si>
    <t>77,24</t>
  </si>
  <si>
    <t>23,43</t>
  </si>
  <si>
    <t>67,96</t>
  </si>
  <si>
    <t>86,35</t>
  </si>
  <si>
    <t>16,85</t>
  </si>
  <si>
    <t>75,56</t>
  </si>
  <si>
    <t>272,90</t>
  </si>
  <si>
    <t>38,20</t>
  </si>
  <si>
    <t>134,68</t>
  </si>
  <si>
    <t>19,68</t>
  </si>
  <si>
    <t>26,04</t>
  </si>
  <si>
    <t>42,76</t>
  </si>
  <si>
    <t>22,45</t>
  </si>
  <si>
    <t>92,62</t>
  </si>
  <si>
    <t>96,55</t>
  </si>
  <si>
    <t>35,89</t>
  </si>
  <si>
    <t>86,05</t>
  </si>
  <si>
    <t>106,20</t>
  </si>
  <si>
    <t>112,65</t>
  </si>
  <si>
    <t>55,98</t>
  </si>
  <si>
    <t>17,08</t>
  </si>
  <si>
    <t>146,88</t>
  </si>
  <si>
    <t>52,47</t>
  </si>
  <si>
    <t>86,83</t>
  </si>
  <si>
    <t>167,49</t>
  </si>
  <si>
    <t>228,96</t>
  </si>
  <si>
    <t>30,09</t>
  </si>
  <si>
    <t>2,43</t>
  </si>
  <si>
    <t>185,53</t>
  </si>
  <si>
    <t>623,02</t>
  </si>
  <si>
    <t>780,01</t>
  </si>
  <si>
    <t>1.081,85</t>
  </si>
  <si>
    <t>1.428,94</t>
  </si>
  <si>
    <t>427,25</t>
  </si>
  <si>
    <t>495,58</t>
  </si>
  <si>
    <t>544,33</t>
  </si>
  <si>
    <t>88,57</t>
  </si>
  <si>
    <t>131,78</t>
  </si>
  <si>
    <t>495,94</t>
  </si>
  <si>
    <t>410,30</t>
  </si>
  <si>
    <t>343,62</t>
  </si>
  <si>
    <t>182,98</t>
  </si>
  <si>
    <t>150,66</t>
  </si>
  <si>
    <t>206,60</t>
  </si>
  <si>
    <t>205,91</t>
  </si>
  <si>
    <t>600,52</t>
  </si>
  <si>
    <t>490,11</t>
  </si>
  <si>
    <t>498,14</t>
  </si>
  <si>
    <t>506,58</t>
  </si>
  <si>
    <t>754,87</t>
  </si>
  <si>
    <t>610,83</t>
  </si>
  <si>
    <t>671,91</t>
  </si>
  <si>
    <t>777,89</t>
  </si>
  <si>
    <t>702,64</t>
  </si>
  <si>
    <t>834,36</t>
  </si>
  <si>
    <t>910,36</t>
  </si>
  <si>
    <t>1.122,77</t>
  </si>
  <si>
    <t>884,99</t>
  </si>
  <si>
    <t>935,01</t>
  </si>
  <si>
    <t>1.138,72</t>
  </si>
  <si>
    <t>940,30</t>
  </si>
  <si>
    <t>48,78</t>
  </si>
  <si>
    <t>61,84</t>
  </si>
  <si>
    <t>74,70</t>
  </si>
  <si>
    <t>83,96</t>
  </si>
  <si>
    <t>77,59</t>
  </si>
  <si>
    <t>85,41</t>
  </si>
  <si>
    <t>89,75</t>
  </si>
  <si>
    <t>94,09</t>
  </si>
  <si>
    <t>108,57</t>
  </si>
  <si>
    <t>619,60</t>
  </si>
  <si>
    <t>1.056,07</t>
  </si>
  <si>
    <t>112,62</t>
  </si>
  <si>
    <t>131,50</t>
  </si>
  <si>
    <t>59,31</t>
  </si>
  <si>
    <t>145,06</t>
  </si>
  <si>
    <t>6,44</t>
  </si>
  <si>
    <t>12,28</t>
  </si>
  <si>
    <t>19,15</t>
  </si>
  <si>
    <t>42,28</t>
  </si>
  <si>
    <t>69,74</t>
  </si>
  <si>
    <t>2.638,50</t>
  </si>
  <si>
    <t>3.305,93</t>
  </si>
  <si>
    <t>98,16</t>
  </si>
  <si>
    <t>56,98</t>
  </si>
  <si>
    <t>278.000,00</t>
  </si>
  <si>
    <t>236.068,87</t>
  </si>
  <si>
    <t>395.209,02</t>
  </si>
  <si>
    <t>670.732,76</t>
  </si>
  <si>
    <t>4.733,57</t>
  </si>
  <si>
    <t>782,86</t>
  </si>
  <si>
    <t>1.225,03</t>
  </si>
  <si>
    <t>575,00</t>
  </si>
  <si>
    <t>1.168,12</t>
  </si>
  <si>
    <t>1.061,04</t>
  </si>
  <si>
    <t>934,50</t>
  </si>
  <si>
    <t>730,07</t>
  </si>
  <si>
    <t>293,28</t>
  </si>
  <si>
    <t>856,63</t>
  </si>
  <si>
    <t>995,04</t>
  </si>
  <si>
    <t>1.648,43</t>
  </si>
  <si>
    <t>257,44</t>
  </si>
  <si>
    <t>475,05</t>
  </si>
  <si>
    <t>525,86</t>
  </si>
  <si>
    <t>634,08</t>
  </si>
  <si>
    <t>55,54</t>
  </si>
  <si>
    <t>77,44</t>
  </si>
  <si>
    <t>34,70</t>
  </si>
  <si>
    <t>151,77</t>
  </si>
  <si>
    <t>406,37</t>
  </si>
  <si>
    <t>433,01</t>
  </si>
  <si>
    <t>192,39</t>
  </si>
  <si>
    <t>236,98</t>
  </si>
  <si>
    <t>52,20</t>
  </si>
  <si>
    <t>58,61</t>
  </si>
  <si>
    <t>233,16</t>
  </si>
  <si>
    <t>71,78</t>
  </si>
  <si>
    <t>119,34</t>
  </si>
  <si>
    <t>84,61</t>
  </si>
  <si>
    <t>89,70</t>
  </si>
  <si>
    <t>188,58</t>
  </si>
  <si>
    <t>162,18</t>
  </si>
  <si>
    <t>323,45</t>
  </si>
  <si>
    <t>355,55</t>
  </si>
  <si>
    <t>48,59</t>
  </si>
  <si>
    <t>159,26</t>
  </si>
  <si>
    <t>243,83</t>
  </si>
  <si>
    <t>55,38</t>
  </si>
  <si>
    <t>122,22</t>
  </si>
  <si>
    <t>218,01</t>
  </si>
  <si>
    <t>397,09</t>
  </si>
  <si>
    <t>545,01</t>
  </si>
  <si>
    <t>37,37</t>
  </si>
  <si>
    <t>51,80</t>
  </si>
  <si>
    <t>247,63</t>
  </si>
  <si>
    <t>30,24</t>
  </si>
  <si>
    <t>54,95</t>
  </si>
  <si>
    <t>34,52</t>
  </si>
  <si>
    <t>30,70</t>
  </si>
  <si>
    <t>93,75</t>
  </si>
  <si>
    <t>64,04</t>
  </si>
  <si>
    <t>152,34</t>
  </si>
  <si>
    <t>277,54</t>
  </si>
  <si>
    <t>457,77</t>
  </si>
  <si>
    <t>68,38</t>
  </si>
  <si>
    <t>179,89</t>
  </si>
  <si>
    <t>169,27</t>
  </si>
  <si>
    <t>84,13</t>
  </si>
  <si>
    <t>228,90</t>
  </si>
  <si>
    <t>120,30</t>
  </si>
  <si>
    <t>191,16</t>
  </si>
  <si>
    <t>41,61</t>
  </si>
  <si>
    <t>131,77</t>
  </si>
  <si>
    <t>65,58</t>
  </si>
  <si>
    <t>178,38</t>
  </si>
  <si>
    <t>30,32</t>
  </si>
  <si>
    <t>36,35</t>
  </si>
  <si>
    <t>98,26</t>
  </si>
  <si>
    <t>57,87</t>
  </si>
  <si>
    <t>88,68</t>
  </si>
  <si>
    <t>68,52</t>
  </si>
  <si>
    <t>47,70</t>
  </si>
  <si>
    <t>49,03</t>
  </si>
  <si>
    <t>41,09</t>
  </si>
  <si>
    <t>4,14</t>
  </si>
  <si>
    <t>2.799,26</t>
  </si>
  <si>
    <t>64,23</t>
  </si>
  <si>
    <t>221,36</t>
  </si>
  <si>
    <t>80,83</t>
  </si>
  <si>
    <t>19,10</t>
  </si>
  <si>
    <t>3.376,01</t>
  </si>
  <si>
    <t>108,11</t>
  </si>
  <si>
    <t>157,49</t>
  </si>
  <si>
    <t>1.927,53</t>
  </si>
  <si>
    <t>360,00</t>
  </si>
  <si>
    <t>443,76</t>
  </si>
  <si>
    <t>552,47</t>
  </si>
  <si>
    <t>589,90</t>
  </si>
  <si>
    <t>532,87</t>
  </si>
  <si>
    <t>635,34</t>
  </si>
  <si>
    <t>641,58</t>
  </si>
  <si>
    <t>837,62</t>
  </si>
  <si>
    <t>714,65</t>
  </si>
  <si>
    <t>900,00</t>
  </si>
  <si>
    <t>1.094,25</t>
  </si>
  <si>
    <t>1.247,52</t>
  </si>
  <si>
    <t>469.601,78</t>
  </si>
  <si>
    <t>417.500,00</t>
  </si>
  <si>
    <t>106,99</t>
  </si>
  <si>
    <t>169,71</t>
  </si>
  <si>
    <t>63,07</t>
  </si>
  <si>
    <t>56,82</t>
  </si>
  <si>
    <t>70,55</t>
  </si>
  <si>
    <t>30,94</t>
  </si>
  <si>
    <t>45,80</t>
  </si>
  <si>
    <t>77,20</t>
  </si>
  <si>
    <t>57,93</t>
  </si>
  <si>
    <t>775.979,94</t>
  </si>
  <si>
    <t>68.057,95</t>
  </si>
  <si>
    <t>28.490,86</t>
  </si>
  <si>
    <t>13.380,49</t>
  </si>
  <si>
    <t>282.774,51</t>
  </si>
  <si>
    <t>36.425,88</t>
  </si>
  <si>
    <t>544,97</t>
  </si>
  <si>
    <t>3.545,24</t>
  </si>
  <si>
    <t>3.752,44</t>
  </si>
  <si>
    <t>11.065,61</t>
  </si>
  <si>
    <t>20.630,46</t>
  </si>
  <si>
    <t>23.740,39</t>
  </si>
  <si>
    <t>22.422,45</t>
  </si>
  <si>
    <t>25.228,30</t>
  </si>
  <si>
    <t>46.421,81</t>
  </si>
  <si>
    <t>25.962,54</t>
  </si>
  <si>
    <t>25.473,22</t>
  </si>
  <si>
    <t>77,47</t>
  </si>
  <si>
    <t>140,34</t>
  </si>
  <si>
    <t>50,62</t>
  </si>
  <si>
    <t>60,74</t>
  </si>
  <si>
    <t>404,12</t>
  </si>
  <si>
    <t>423,37</t>
  </si>
  <si>
    <t>556,22</t>
  </si>
  <si>
    <t>692,14</t>
  </si>
  <si>
    <t>2.321,17</t>
  </si>
  <si>
    <t>31,05</t>
  </si>
  <si>
    <t>5.485,92</t>
  </si>
  <si>
    <t>3.825,65</t>
  </si>
  <si>
    <t>2.797,99</t>
  </si>
  <si>
    <t>45,51</t>
  </si>
  <si>
    <t>71,11</t>
  </si>
  <si>
    <t>9.735,98</t>
  </si>
  <si>
    <t>12.624,11</t>
  </si>
  <si>
    <t>21.027,93</t>
  </si>
  <si>
    <t>671,64</t>
  </si>
  <si>
    <t>801,23</t>
  </si>
  <si>
    <t>885,54</t>
  </si>
  <si>
    <t>23,83</t>
  </si>
  <si>
    <t>247.500,00</t>
  </si>
  <si>
    <t>381.965,11</t>
  </si>
  <si>
    <t>375.703,39</t>
  </si>
  <si>
    <t>458.358,14</t>
  </si>
  <si>
    <t>472.148,20</t>
  </si>
  <si>
    <t>13.782,83</t>
  </si>
  <si>
    <t>14.577,66</t>
  </si>
  <si>
    <t>17.345,46</t>
  </si>
  <si>
    <t>688,56</t>
  </si>
  <si>
    <t>304,29</t>
  </si>
  <si>
    <t>372,71</t>
  </si>
  <si>
    <t>68.990,72</t>
  </si>
  <si>
    <t>51,25</t>
  </si>
  <si>
    <t>182,84</t>
  </si>
  <si>
    <t>401,70</t>
  </si>
  <si>
    <t>237,38</t>
  </si>
  <si>
    <t>126,55</t>
  </si>
  <si>
    <t>183,22</t>
  </si>
  <si>
    <t>798,05</t>
  </si>
  <si>
    <t>2.792,07</t>
  </si>
  <si>
    <t>3.907,04</t>
  </si>
  <si>
    <t>4.092,05</t>
  </si>
  <si>
    <t>3.259,32</t>
  </si>
  <si>
    <t>8.708,29</t>
  </si>
  <si>
    <t>4.328,33</t>
  </si>
  <si>
    <t>4.068,11</t>
  </si>
  <si>
    <t>5.016,46</t>
  </si>
  <si>
    <t>1.198.000,00</t>
  </si>
  <si>
    <t>1.488.664,39</t>
  </si>
  <si>
    <t>1.567.011,31</t>
  </si>
  <si>
    <t>4.562,56</t>
  </si>
  <si>
    <t>2.262,43</t>
  </si>
  <si>
    <t>1.863,81</t>
  </si>
  <si>
    <t>1.823,27</t>
  </si>
  <si>
    <t>3.982,00</t>
  </si>
  <si>
    <t>3.756,04</t>
  </si>
  <si>
    <t>5.317,70</t>
  </si>
  <si>
    <t>3.601,43</t>
  </si>
  <si>
    <t>4.697,15</t>
  </si>
  <si>
    <t>4.107,72</t>
  </si>
  <si>
    <t>102,57</t>
  </si>
  <si>
    <t>96,71</t>
  </si>
  <si>
    <t>118,05</t>
  </si>
  <si>
    <t>99,56</t>
  </si>
  <si>
    <t>6.377,55</t>
  </si>
  <si>
    <t>53,77</t>
  </si>
  <si>
    <t>35,13</t>
  </si>
  <si>
    <t>87,47</t>
  </si>
  <si>
    <t>140,82</t>
  </si>
  <si>
    <t>310,84</t>
  </si>
  <si>
    <t>516,48</t>
  </si>
  <si>
    <t>29,83</t>
  </si>
  <si>
    <t>74,48</t>
  </si>
  <si>
    <t>136,02</t>
  </si>
  <si>
    <t>120,12</t>
  </si>
  <si>
    <t>50,98</t>
  </si>
  <si>
    <t>133,24</t>
  </si>
  <si>
    <t>3.978,24</t>
  </si>
  <si>
    <t>76.112,01</t>
  </si>
  <si>
    <t>111.099,79</t>
  </si>
  <si>
    <t>134.448,93</t>
  </si>
  <si>
    <t>210.617,28</t>
  </si>
  <si>
    <t>60.858,36</t>
  </si>
  <si>
    <t>27,95</t>
  </si>
  <si>
    <t>4.938,07</t>
  </si>
  <si>
    <t>3.590,32</t>
  </si>
  <si>
    <t>3.464,78</t>
  </si>
  <si>
    <t>3.836,49</t>
  </si>
  <si>
    <t>4.418,86</t>
  </si>
  <si>
    <t>4.840,67</t>
  </si>
  <si>
    <t>3.646,56</t>
  </si>
  <si>
    <t>4.333,49</t>
  </si>
  <si>
    <t>4.129,52</t>
  </si>
  <si>
    <t>3.429,50</t>
  </si>
  <si>
    <t>4.494,18</t>
  </si>
  <si>
    <t>5.513,54</t>
  </si>
  <si>
    <t>4.822,15</t>
  </si>
  <si>
    <t>4.639,81</t>
  </si>
  <si>
    <t>26,26</t>
  </si>
  <si>
    <t>3.569,62</t>
  </si>
  <si>
    <t>4.341,15</t>
  </si>
  <si>
    <t>3.984,50</t>
  </si>
  <si>
    <t>712.620,00</t>
  </si>
  <si>
    <t>802.500,00</t>
  </si>
  <si>
    <t>1.112.799,94</t>
  </si>
  <si>
    <t>1.266.879,94</t>
  </si>
  <si>
    <t>739.369,97</t>
  </si>
  <si>
    <t>90,00</t>
  </si>
  <si>
    <t>135,79</t>
  </si>
  <si>
    <t>220,84</t>
  </si>
  <si>
    <t>261,82</t>
  </si>
  <si>
    <t>2.905,02</t>
  </si>
  <si>
    <t>348,18</t>
  </si>
  <si>
    <t>29,24</t>
  </si>
  <si>
    <t>22,91</t>
  </si>
  <si>
    <t>28,26</t>
  </si>
  <si>
    <t>34,81</t>
  </si>
  <si>
    <t>175,23</t>
  </si>
  <si>
    <t>72,51</t>
  </si>
  <si>
    <t>287,02</t>
  </si>
  <si>
    <t>4.158,88</t>
  </si>
  <si>
    <t>51,13</t>
  </si>
  <si>
    <t>196,62</t>
  </si>
  <si>
    <t>126,63</t>
  </si>
  <si>
    <t>213,87</t>
  </si>
  <si>
    <t>151,41</t>
  </si>
  <si>
    <t>3.541,15</t>
  </si>
  <si>
    <t>308,90</t>
  </si>
  <si>
    <t>827,26</t>
  </si>
  <si>
    <t>1.858,73</t>
  </si>
  <si>
    <t>2.915,68</t>
  </si>
  <si>
    <t>25,09</t>
  </si>
  <si>
    <t>112,28</t>
  </si>
  <si>
    <t>128,66</t>
  </si>
  <si>
    <t>111,44</t>
  </si>
  <si>
    <t>112,03</t>
  </si>
  <si>
    <t>104,36</t>
  </si>
  <si>
    <t>95,52</t>
  </si>
  <si>
    <t>102,93</t>
  </si>
  <si>
    <t>104,75</t>
  </si>
  <si>
    <t>120,86</t>
  </si>
  <si>
    <t>48,51</t>
  </si>
  <si>
    <t>72,61</t>
  </si>
  <si>
    <t>104,34</t>
  </si>
  <si>
    <t>108,08</t>
  </si>
  <si>
    <t>16.139,50</t>
  </si>
  <si>
    <t>65,95</t>
  </si>
  <si>
    <t>202,04</t>
  </si>
  <si>
    <t>7,77</t>
  </si>
  <si>
    <t>4.392.565,75</t>
  </si>
  <si>
    <t>6.830.263,11</t>
  </si>
  <si>
    <t>1.672.236,88</t>
  </si>
  <si>
    <t>74.518,40</t>
  </si>
  <si>
    <t>10.738,86</t>
  </si>
  <si>
    <t>33.617,32</t>
  </si>
  <si>
    <t>18.385,79</t>
  </si>
  <si>
    <t>917.375,00</t>
  </si>
  <si>
    <t>957.153,99</t>
  </si>
  <si>
    <t>96.557,43</t>
  </si>
  <si>
    <t>167,47</t>
  </si>
  <si>
    <t>291,39</t>
  </si>
  <si>
    <t>89,94</t>
  </si>
  <si>
    <t>63,28</t>
  </si>
  <si>
    <t>66,29</t>
  </si>
  <si>
    <t>35,88</t>
  </si>
  <si>
    <t>3.438,21</t>
  </si>
  <si>
    <t>354,12</t>
  </si>
  <si>
    <t>59,15</t>
  </si>
  <si>
    <t>344,72</t>
  </si>
  <si>
    <t>443,71</t>
  </si>
  <si>
    <t>68,23</t>
  </si>
  <si>
    <t>120,00</t>
  </si>
  <si>
    <t>270,00</t>
  </si>
  <si>
    <t>203,77</t>
  </si>
  <si>
    <t>260,37</t>
  </si>
  <si>
    <t>294,33</t>
  </si>
  <si>
    <t>173,17</t>
  </si>
  <si>
    <t>230,40</t>
  </si>
  <si>
    <t>134,20</t>
  </si>
  <si>
    <t>172,80</t>
  </si>
  <si>
    <t>318,72</t>
  </si>
  <si>
    <t>170,88</t>
  </si>
  <si>
    <t>188,16</t>
  </si>
  <si>
    <t>107,40</t>
  </si>
  <si>
    <t>236,41</t>
  </si>
  <si>
    <t>225,19</t>
  </si>
  <si>
    <t>585,35</t>
  </si>
  <si>
    <t>521,16</t>
  </si>
  <si>
    <t>223,68</t>
  </si>
  <si>
    <t>299,16</t>
  </si>
  <si>
    <t>307,50</t>
  </si>
  <si>
    <t>45,84</t>
  </si>
  <si>
    <t>41,39</t>
  </si>
  <si>
    <t>132,00</t>
  </si>
  <si>
    <t>1.920,01</t>
  </si>
  <si>
    <t>1.206,01</t>
  </si>
  <si>
    <t>400,00</t>
  </si>
  <si>
    <t>26,48</t>
  </si>
  <si>
    <t>42,69</t>
  </si>
  <si>
    <t>924,00</t>
  </si>
  <si>
    <t>1.152,01</t>
  </si>
  <si>
    <t>2.072,34</t>
  </si>
  <si>
    <t>166,24</t>
  </si>
  <si>
    <t>41,66</t>
  </si>
  <si>
    <t>108,43</t>
  </si>
  <si>
    <t>69,24</t>
  </si>
  <si>
    <t>7.146,79</t>
  </si>
  <si>
    <t>107,53</t>
  </si>
  <si>
    <t>233,61</t>
  </si>
  <si>
    <t>1.447,71</t>
  </si>
  <si>
    <t>317,38</t>
  </si>
  <si>
    <t>297,69</t>
  </si>
  <si>
    <t>234,76</t>
  </si>
  <si>
    <t>209,00</t>
  </si>
  <si>
    <t>265,14</t>
  </si>
  <si>
    <t>259,00</t>
  </si>
  <si>
    <t>296,31</t>
  </si>
  <si>
    <t>613,20</t>
  </si>
  <si>
    <t>651,98</t>
  </si>
  <si>
    <t>584,00</t>
  </si>
  <si>
    <t>657,29</t>
  </si>
  <si>
    <t>532,95</t>
  </si>
  <si>
    <t>368,06</t>
  </si>
  <si>
    <t>673,98</t>
  </si>
  <si>
    <t>341,41</t>
  </si>
  <si>
    <t>409,08</t>
  </si>
  <si>
    <t>664,75</t>
  </si>
  <si>
    <t>560,39</t>
  </si>
  <si>
    <t>834,85</t>
  </si>
  <si>
    <t>635,62</t>
  </si>
  <si>
    <t>429,07</t>
  </si>
  <si>
    <t>1.049,86</t>
  </si>
  <si>
    <t>871,93</t>
  </si>
  <si>
    <t>606,83</t>
  </si>
  <si>
    <t>179,55</t>
  </si>
  <si>
    <t>186,33</t>
  </si>
  <si>
    <t>198,06</t>
  </si>
  <si>
    <t>232,66</t>
  </si>
  <si>
    <t>215,97</t>
  </si>
  <si>
    <t>196,11</t>
  </si>
  <si>
    <t>206,76</t>
  </si>
  <si>
    <t>197,84</t>
  </si>
  <si>
    <t>215,76</t>
  </si>
  <si>
    <t>402,83</t>
  </si>
  <si>
    <t>445,46</t>
  </si>
  <si>
    <t>468,83</t>
  </si>
  <si>
    <t>505,23</t>
  </si>
  <si>
    <t>559,44</t>
  </si>
  <si>
    <t>1.248,11</t>
  </si>
  <si>
    <t>674,74</t>
  </si>
  <si>
    <t>587,04</t>
  </si>
  <si>
    <t>547,50</t>
  </si>
  <si>
    <t>717,83</t>
  </si>
  <si>
    <t>2.079,29</t>
  </si>
  <si>
    <t>2.363,25</t>
  </si>
  <si>
    <t>2.009,91</t>
  </si>
  <si>
    <t>2.006,99</t>
  </si>
  <si>
    <t>1.497,50</t>
  </si>
  <si>
    <t>1.516,51</t>
  </si>
  <si>
    <t>2.100,92</t>
  </si>
  <si>
    <t>517,08</t>
  </si>
  <si>
    <t>1.492,68</t>
  </si>
  <si>
    <t>2.370,87</t>
  </si>
  <si>
    <t>3.637,35</t>
  </si>
  <si>
    <t>5.329,68</t>
  </si>
  <si>
    <t>7.056,34</t>
  </si>
  <si>
    <t>10.122,90</t>
  </si>
  <si>
    <t>12.638,64</t>
  </si>
  <si>
    <t>19.243,11</t>
  </si>
  <si>
    <t>7.136,21</t>
  </si>
  <si>
    <t>10.000,57</t>
  </si>
  <si>
    <t>13.411,60</t>
  </si>
  <si>
    <t>17.150,44</t>
  </si>
  <si>
    <t>1.286,01</t>
  </si>
  <si>
    <t>22.048,69</t>
  </si>
  <si>
    <t>7.667,76</t>
  </si>
  <si>
    <t>11.758,22</t>
  </si>
  <si>
    <t>12.257,86</t>
  </si>
  <si>
    <t>20.028,94</t>
  </si>
  <si>
    <t>23.899,06</t>
  </si>
  <si>
    <t>2.062,06</t>
  </si>
  <si>
    <t>1.537,92</t>
  </si>
  <si>
    <t>3.121,07</t>
  </si>
  <si>
    <t>1.002,92</t>
  </si>
  <si>
    <t>1.357,76</t>
  </si>
  <si>
    <t>1.952,03</t>
  </si>
  <si>
    <t>3.617,07</t>
  </si>
  <si>
    <t>1.055,48</t>
  </si>
  <si>
    <t>4.768,95</t>
  </si>
  <si>
    <t>1.108,26</t>
  </si>
  <si>
    <t>6.419,95</t>
  </si>
  <si>
    <t>1.690,77</t>
  </si>
  <si>
    <t>2.390,32</t>
  </si>
  <si>
    <t>3.992,97</t>
  </si>
  <si>
    <t>1.397,77</t>
  </si>
  <si>
    <t>5.626,04</t>
  </si>
  <si>
    <t>1.894,32</t>
  </si>
  <si>
    <t>11.661,40</t>
  </si>
  <si>
    <t>2.606,35</t>
  </si>
  <si>
    <t>4.882,03</t>
  </si>
  <si>
    <t>7.827,64</t>
  </si>
  <si>
    <t>10.497,10</t>
  </si>
  <si>
    <t>2.213,29</t>
  </si>
  <si>
    <t>3.332,42</t>
  </si>
  <si>
    <t>9.649,06</t>
  </si>
  <si>
    <t>13.807,91</t>
  </si>
  <si>
    <t>709,68</t>
  </si>
  <si>
    <t>2.773,29</t>
  </si>
  <si>
    <t>879,70</t>
  </si>
  <si>
    <t>1.155,00</t>
  </si>
  <si>
    <t>1.715,60</t>
  </si>
  <si>
    <t>306,07</t>
  </si>
  <si>
    <t>1.501,95</t>
  </si>
  <si>
    <t>2.096,80</t>
  </si>
  <si>
    <t>2.924,87</t>
  </si>
  <si>
    <t>3.987,92</t>
  </si>
  <si>
    <t>300,00</t>
  </si>
  <si>
    <t>82,62</t>
  </si>
  <si>
    <t>68,66</t>
  </si>
  <si>
    <t>190,03</t>
  </si>
  <si>
    <t>171,03</t>
  </si>
  <si>
    <t>126,69</t>
  </si>
  <si>
    <t>142,52</t>
  </si>
  <si>
    <t>30,13</t>
  </si>
  <si>
    <t>42,96</t>
  </si>
  <si>
    <t>29,13</t>
  </si>
  <si>
    <t>25,16</t>
  </si>
  <si>
    <t>27,45</t>
  </si>
  <si>
    <t>3.922,99</t>
  </si>
  <si>
    <t>479,19</t>
  </si>
  <si>
    <t>118,13</t>
  </si>
  <si>
    <t>89.679,36</t>
  </si>
  <si>
    <t>118.869,55</t>
  </si>
  <si>
    <t>713,10</t>
  </si>
  <si>
    <t>119,91</t>
  </si>
  <si>
    <t>212,50</t>
  </si>
  <si>
    <t>47,34</t>
  </si>
  <si>
    <t>53,98</t>
  </si>
  <si>
    <t>424,46</t>
  </si>
  <si>
    <t>594,83</t>
  </si>
  <si>
    <t>625,10</t>
  </si>
  <si>
    <t>877,92</t>
  </si>
  <si>
    <t>716,88</t>
  </si>
  <si>
    <t>1.513,57</t>
  </si>
  <si>
    <t>720,50</t>
  </si>
  <si>
    <t>1.051,90</t>
  </si>
  <si>
    <t>1.231,12</t>
  </si>
  <si>
    <t>1.227,07</t>
  </si>
  <si>
    <t>440,59</t>
  </si>
  <si>
    <t>550,53</t>
  </si>
  <si>
    <t>509,07</t>
  </si>
  <si>
    <t>741,90</t>
  </si>
  <si>
    <t>916,25</t>
  </si>
  <si>
    <t>1.101,36</t>
  </si>
  <si>
    <t>148,06</t>
  </si>
  <si>
    <t>274,32</t>
  </si>
  <si>
    <t>594,51</t>
  </si>
  <si>
    <t>464,78</t>
  </si>
  <si>
    <t>86,94</t>
  </si>
  <si>
    <t>141,36</t>
  </si>
  <si>
    <t>242,48</t>
  </si>
  <si>
    <t>38,22</t>
  </si>
  <si>
    <t>60,39</t>
  </si>
  <si>
    <t>127,51</t>
  </si>
  <si>
    <t>186,91</t>
  </si>
  <si>
    <t>260,75</t>
  </si>
  <si>
    <t>1.235,37</t>
  </si>
  <si>
    <t>2.513,77</t>
  </si>
  <si>
    <t>47,49</t>
  </si>
  <si>
    <t>88,11</t>
  </si>
  <si>
    <t>110,13</t>
  </si>
  <si>
    <t>173,46</t>
  </si>
  <si>
    <t>44,46</t>
  </si>
  <si>
    <t>43,23</t>
  </si>
  <si>
    <t>190,21</t>
  </si>
  <si>
    <t>271,80</t>
  </si>
  <si>
    <t>148,55</t>
  </si>
  <si>
    <t>171,14</t>
  </si>
  <si>
    <t>107,52</t>
  </si>
  <si>
    <t>82,98</t>
  </si>
  <si>
    <t>5.650.820,18</t>
  </si>
  <si>
    <t>69,21</t>
  </si>
  <si>
    <t>152,14</t>
  </si>
  <si>
    <t>157,21</t>
  </si>
  <si>
    <t>71,24</t>
  </si>
  <si>
    <t>122,58</t>
  </si>
  <si>
    <t>97,09</t>
  </si>
  <si>
    <t>170,74</t>
  </si>
  <si>
    <t>354,10</t>
  </si>
  <si>
    <t>428,70</t>
  </si>
  <si>
    <t>45,13</t>
  </si>
  <si>
    <t>893,25</t>
  </si>
  <si>
    <t>134,79</t>
  </si>
  <si>
    <t>196,01</t>
  </si>
  <si>
    <t>187,40</t>
  </si>
  <si>
    <t>97,61</t>
  </si>
  <si>
    <t>213,00</t>
  </si>
  <si>
    <t>100,47</t>
  </si>
  <si>
    <t>103,85</t>
  </si>
  <si>
    <t>63,34</t>
  </si>
  <si>
    <t>6.517,88</t>
  </si>
  <si>
    <t>14.116,35</t>
  </si>
  <si>
    <t>86,57</t>
  </si>
  <si>
    <t>127,22</t>
  </si>
  <si>
    <t>126,02</t>
  </si>
  <si>
    <t>456.365,84</t>
  </si>
  <si>
    <t>495.000,00</t>
  </si>
  <si>
    <t>513.109,72</t>
  </si>
  <si>
    <t>283,82</t>
  </si>
  <si>
    <t>177,39</t>
  </si>
  <si>
    <t>135,65</t>
  </si>
  <si>
    <t>31,61</t>
  </si>
  <si>
    <t>57,42</t>
  </si>
  <si>
    <t>827.982,79</t>
  </si>
  <si>
    <t>780.000,00</t>
  </si>
  <si>
    <t>691.845,49</t>
  </si>
  <si>
    <t>518.900,53</t>
  </si>
  <si>
    <t>669.527,82</t>
  </si>
  <si>
    <t>499.088,38</t>
  </si>
  <si>
    <t>681.942,84</t>
  </si>
  <si>
    <t>150.651,46</t>
  </si>
  <si>
    <t>746.571,46</t>
  </si>
  <si>
    <t>612.857,15</t>
  </si>
  <si>
    <t>28.752,50</t>
  </si>
  <si>
    <t>2.403,28</t>
  </si>
  <si>
    <t>1.827,13</t>
  </si>
  <si>
    <t>46,43</t>
  </si>
  <si>
    <t>24,77</t>
  </si>
  <si>
    <t>98,54</t>
  </si>
  <si>
    <t>307,39</t>
  </si>
  <si>
    <t>366,34</t>
  </si>
  <si>
    <t>463,22</t>
  </si>
  <si>
    <t>62,61</t>
  </si>
  <si>
    <t>41,56</t>
  </si>
  <si>
    <t>29,54</t>
  </si>
  <si>
    <t>134,19</t>
  </si>
  <si>
    <t>69,22</t>
  </si>
  <si>
    <t>237.300,69</t>
  </si>
  <si>
    <t>279.020,97</t>
  </si>
  <si>
    <t>215.776,22</t>
  </si>
  <si>
    <t>77,10</t>
  </si>
  <si>
    <t>86,97</t>
  </si>
  <si>
    <t>53,79</t>
  </si>
  <si>
    <t>60,54</t>
  </si>
  <si>
    <t>56,30</t>
  </si>
  <si>
    <t>1.142,58</t>
  </si>
  <si>
    <t>4.603,39</t>
  </si>
  <si>
    <t>266,36</t>
  </si>
  <si>
    <t>269,61</t>
  </si>
  <si>
    <t>211,93</t>
  </si>
  <si>
    <t>224,45</t>
  </si>
  <si>
    <t>4.747,00</t>
  </si>
  <si>
    <t>5.129,83</t>
  </si>
  <si>
    <t>2.558,05</t>
  </si>
  <si>
    <t>261,28</t>
  </si>
  <si>
    <t>278,91</t>
  </si>
  <si>
    <t>3.766,24</t>
  </si>
  <si>
    <t>5.135,26</t>
  </si>
  <si>
    <t>56,88</t>
  </si>
  <si>
    <t>114,78</t>
  </si>
  <si>
    <t>62,76</t>
  </si>
  <si>
    <t>36,96</t>
  </si>
  <si>
    <t>365,06</t>
  </si>
  <si>
    <t>211,25</t>
  </si>
  <si>
    <t>51,16</t>
  </si>
  <si>
    <t>2.677,55</t>
  </si>
  <si>
    <t>189,35</t>
  </si>
  <si>
    <t>35,63</t>
  </si>
  <si>
    <t>167,18</t>
  </si>
  <si>
    <t>9.010,42</t>
  </si>
  <si>
    <t>651,94</t>
  </si>
  <si>
    <t>950,86</t>
  </si>
  <si>
    <t>27,97</t>
  </si>
  <si>
    <t>1.904,68</t>
  </si>
  <si>
    <t>122,43</t>
  </si>
  <si>
    <t>156,00</t>
  </si>
  <si>
    <t>241,12</t>
  </si>
  <si>
    <t>360,27</t>
  </si>
  <si>
    <t>716,35</t>
  </si>
  <si>
    <t>1.318,76</t>
  </si>
  <si>
    <t>2.316,42</t>
  </si>
  <si>
    <t>189,57</t>
  </si>
  <si>
    <t>328,80</t>
  </si>
  <si>
    <t>505,54</t>
  </si>
  <si>
    <t>947,89</t>
  </si>
  <si>
    <t>1.458,38</t>
  </si>
  <si>
    <t>83,17</t>
  </si>
  <si>
    <t>111,57</t>
  </si>
  <si>
    <t>77,09</t>
  </si>
  <si>
    <t>192,74</t>
  </si>
  <si>
    <t>488,74</t>
  </si>
  <si>
    <t>598,88</t>
  </si>
  <si>
    <t>117,02</t>
  </si>
  <si>
    <t>178,97</t>
  </si>
  <si>
    <t>249,87</t>
  </si>
  <si>
    <t>385,48</t>
  </si>
  <si>
    <t>587,86</t>
  </si>
  <si>
    <t>1.873,06</t>
  </si>
  <si>
    <t>633,99</t>
  </si>
  <si>
    <t>480,89</t>
  </si>
  <si>
    <t>82.950,00</t>
  </si>
  <si>
    <t>102.092,30</t>
  </si>
  <si>
    <t>58.259,19</t>
  </si>
  <si>
    <t>69.217,47</t>
  </si>
  <si>
    <t>55.068,81</t>
  </si>
  <si>
    <t>115.339,33</t>
  </si>
  <si>
    <t>120.887,83</t>
  </si>
  <si>
    <t>141.902,75</t>
  </si>
  <si>
    <t>274,02</t>
  </si>
  <si>
    <t>335,75</t>
  </si>
  <si>
    <t>178,36</t>
  </si>
  <si>
    <t>225,71</t>
  </si>
  <si>
    <t>278,58</t>
  </si>
  <si>
    <t>38,03</t>
  </si>
  <si>
    <t>81,58</t>
  </si>
  <si>
    <t>191,79</t>
  </si>
  <si>
    <t>223,04</t>
  </si>
  <si>
    <t>1.339,26</t>
  </si>
  <si>
    <t>54,01</t>
  </si>
  <si>
    <t>69,58</t>
  </si>
  <si>
    <t>137,53</t>
  </si>
  <si>
    <t>391,50</t>
  </si>
  <si>
    <t>612,53</t>
  </si>
  <si>
    <t>168,61</t>
  </si>
  <si>
    <t>310,86</t>
  </si>
  <si>
    <t>444,04</t>
  </si>
  <si>
    <t>1.040,78</t>
  </si>
  <si>
    <t>287,41</t>
  </si>
  <si>
    <t>36,83</t>
  </si>
  <si>
    <t>49,17</t>
  </si>
  <si>
    <t>140,02</t>
  </si>
  <si>
    <t>195,72</t>
  </si>
  <si>
    <t>370,59</t>
  </si>
  <si>
    <t>27,36</t>
  </si>
  <si>
    <t>41,33</t>
  </si>
  <si>
    <t>28,12</t>
  </si>
  <si>
    <t>42,43</t>
  </si>
  <si>
    <t>96,97</t>
  </si>
  <si>
    <t>81,94</t>
  </si>
  <si>
    <t>187,88</t>
  </si>
  <si>
    <t>56,20</t>
  </si>
  <si>
    <t>129,87</t>
  </si>
  <si>
    <t>200,98</t>
  </si>
  <si>
    <t>204,39</t>
  </si>
  <si>
    <t>309,79</t>
  </si>
  <si>
    <t>337,72</t>
  </si>
  <si>
    <t>343,01</t>
  </si>
  <si>
    <t>470,49</t>
  </si>
  <si>
    <t>192,13</t>
  </si>
  <si>
    <t>71,30</t>
  </si>
  <si>
    <t>32,35</t>
  </si>
  <si>
    <t>58,99</t>
  </si>
  <si>
    <t>261,85</t>
  </si>
  <si>
    <t>91,66</t>
  </si>
  <si>
    <t>123,00</t>
  </si>
  <si>
    <t>16,90</t>
  </si>
  <si>
    <t>27,04</t>
  </si>
  <si>
    <t>16,43</t>
  </si>
  <si>
    <t>221,25</t>
  </si>
  <si>
    <t>75,78</t>
  </si>
  <si>
    <t>90,84</t>
  </si>
  <si>
    <t>257,93</t>
  </si>
  <si>
    <t>138,44</t>
  </si>
  <si>
    <t>28,33</t>
  </si>
  <si>
    <t>407,71</t>
  </si>
  <si>
    <t>653,58</t>
  </si>
  <si>
    <t>118,41</t>
  </si>
  <si>
    <t>90,87</t>
  </si>
  <si>
    <t>59,16</t>
  </si>
  <si>
    <t>379,89</t>
  </si>
  <si>
    <t>194,54</t>
  </si>
  <si>
    <t>621,49</t>
  </si>
  <si>
    <t>53,72</t>
  </si>
  <si>
    <t>122,04</t>
  </si>
  <si>
    <t>54,83</t>
  </si>
  <si>
    <t>108,47</t>
  </si>
  <si>
    <t>145,24</t>
  </si>
  <si>
    <t>35,92</t>
  </si>
  <si>
    <t>257,80</t>
  </si>
  <si>
    <t>30,99</t>
  </si>
  <si>
    <t>5.474,28</t>
  </si>
  <si>
    <t>5.861,71</t>
  </si>
  <si>
    <t>5.839,03</t>
  </si>
  <si>
    <t>6.674,54</t>
  </si>
  <si>
    <t>15,24</t>
  </si>
  <si>
    <t>106,15</t>
  </si>
  <si>
    <t>47,32</t>
  </si>
  <si>
    <t>1.161,76</t>
  </si>
  <si>
    <t>1.570,00</t>
  </si>
  <si>
    <t>52,69</t>
  </si>
  <si>
    <t>126,81</t>
  </si>
  <si>
    <t>188,76</t>
  </si>
  <si>
    <t>237,98</t>
  </si>
  <si>
    <t>144,36</t>
  </si>
  <si>
    <t>266,79</t>
  </si>
  <si>
    <t>315,87</t>
  </si>
  <si>
    <t>96,32</t>
  </si>
  <si>
    <t>97,16</t>
  </si>
  <si>
    <t>112,91</t>
  </si>
  <si>
    <t>114,12</t>
  </si>
  <si>
    <t>172,20</t>
  </si>
  <si>
    <t>209,79</t>
  </si>
  <si>
    <t>224,95</t>
  </si>
  <si>
    <t>240,05</t>
  </si>
  <si>
    <t>273,24</t>
  </si>
  <si>
    <t>300,23</t>
  </si>
  <si>
    <t>190,30</t>
  </si>
  <si>
    <t>316,82</t>
  </si>
  <si>
    <t>449,43</t>
  </si>
  <si>
    <t>554,78</t>
  </si>
  <si>
    <t>620,32</t>
  </si>
  <si>
    <t>711,61</t>
  </si>
  <si>
    <t>158,69</t>
  </si>
  <si>
    <t>178,69</t>
  </si>
  <si>
    <t>145,78</t>
  </si>
  <si>
    <t>155,45</t>
  </si>
  <si>
    <t>604,06</t>
  </si>
  <si>
    <t>763,14</t>
  </si>
  <si>
    <t>3.498,55</t>
  </si>
  <si>
    <t>140,95</t>
  </si>
  <si>
    <t>29,17</t>
  </si>
  <si>
    <t>69,12</t>
  </si>
  <si>
    <t>847,27</t>
  </si>
  <si>
    <t>1.189,16</t>
  </si>
  <si>
    <t>222,85</t>
  </si>
  <si>
    <t>182,53</t>
  </si>
  <si>
    <t>88,37</t>
  </si>
  <si>
    <t>1.908,52</t>
  </si>
  <si>
    <t>62,46</t>
  </si>
  <si>
    <t>80,06</t>
  </si>
  <si>
    <t>78,46</t>
  </si>
  <si>
    <t>53,68</t>
  </si>
  <si>
    <t>6.928,36</t>
  </si>
  <si>
    <t>60,18</t>
  </si>
  <si>
    <t>131,41</t>
  </si>
  <si>
    <t>107,82</t>
  </si>
  <si>
    <t>28,14</t>
  </si>
  <si>
    <t>63,30</t>
  </si>
  <si>
    <t>71,86</t>
  </si>
  <si>
    <t>256,83</t>
  </si>
  <si>
    <t>1.705,71</t>
  </si>
  <si>
    <t>163,60</t>
  </si>
  <si>
    <t>72,93</t>
  </si>
  <si>
    <t>109,46</t>
  </si>
  <si>
    <t>1.384,03</t>
  </si>
  <si>
    <t>115,01</t>
  </si>
  <si>
    <t>96,98</t>
  </si>
  <si>
    <t>97,29</t>
  </si>
  <si>
    <t>73,68</t>
  </si>
  <si>
    <t>65,44</t>
  </si>
  <si>
    <t>108.435,72</t>
  </si>
  <si>
    <t>16.761,84</t>
  </si>
  <si>
    <t>7.688,91</t>
  </si>
  <si>
    <t>21.140,68</t>
  </si>
  <si>
    <t>137.113,19</t>
  </si>
  <si>
    <t>29.657,25</t>
  </si>
  <si>
    <t>9.391,46</t>
  </si>
  <si>
    <t>34.600,13</t>
  </si>
  <si>
    <t>10.489,88</t>
  </si>
  <si>
    <t>56.461,92</t>
  </si>
  <si>
    <t>13.565,45</t>
  </si>
  <si>
    <t>77.447,18</t>
  </si>
  <si>
    <t>319,56</t>
  </si>
  <si>
    <t>1.073.394,45</t>
  </si>
  <si>
    <t>4.422.007,48</t>
  </si>
  <si>
    <t>1.041.349,50</t>
  </si>
  <si>
    <t>1.350.000,00</t>
  </si>
  <si>
    <t>1.341.742,99</t>
  </si>
  <si>
    <t>1.988.752,23</t>
  </si>
  <si>
    <t>1.089.908,19</t>
  </si>
  <si>
    <t>317.308,01</t>
  </si>
  <si>
    <t>367.674,37</t>
  </si>
  <si>
    <t>108.287,64</t>
  </si>
  <si>
    <t>175.604,79</t>
  </si>
  <si>
    <t>269.460,00</t>
  </si>
  <si>
    <t>259.575,58</t>
  </si>
  <si>
    <t>289.606,52</t>
  </si>
  <si>
    <t>146,87</t>
  </si>
  <si>
    <t>43,09</t>
  </si>
  <si>
    <t>526,40</t>
  </si>
  <si>
    <t>35,15</t>
  </si>
  <si>
    <t>55,57</t>
  </si>
  <si>
    <t>119,07</t>
  </si>
  <si>
    <t>118,51</t>
  </si>
  <si>
    <t>108,75</t>
  </si>
  <si>
    <t>70,14</t>
  </si>
  <si>
    <t>2.512,89</t>
  </si>
  <si>
    <t>235,61</t>
  </si>
  <si>
    <t>145,42</t>
  </si>
  <si>
    <t>4.821,75</t>
  </si>
  <si>
    <t>2.671,96</t>
  </si>
  <si>
    <t>72,11</t>
  </si>
  <si>
    <t>90,85</t>
  </si>
  <si>
    <t>296,63</t>
  </si>
  <si>
    <t>431,60</t>
  </si>
  <si>
    <t>617,01</t>
  </si>
  <si>
    <t>677,03</t>
  </si>
  <si>
    <t>1.163,34</t>
  </si>
  <si>
    <t>762,11</t>
  </si>
  <si>
    <t>1.528,85</t>
  </si>
  <si>
    <t>884,23</t>
  </si>
  <si>
    <t>964,62</t>
  </si>
  <si>
    <t>1.147,49</t>
  </si>
  <si>
    <t>184,16</t>
  </si>
  <si>
    <t>54,82</t>
  </si>
  <si>
    <t>79,05</t>
  </si>
  <si>
    <t>127,07</t>
  </si>
  <si>
    <t>60,63</t>
  </si>
  <si>
    <t>108,51</t>
  </si>
  <si>
    <t>201,10</t>
  </si>
  <si>
    <t>301,09</t>
  </si>
  <si>
    <t>326,53</t>
  </si>
  <si>
    <t>262,30</t>
  </si>
  <si>
    <t>403,73</t>
  </si>
  <si>
    <t>570,57</t>
  </si>
  <si>
    <t>664,49</t>
  </si>
  <si>
    <t>98,61</t>
  </si>
  <si>
    <t>555,69</t>
  </si>
  <si>
    <t>2.059,35</t>
  </si>
  <si>
    <t>371,85</t>
  </si>
  <si>
    <t>1.336,83</t>
  </si>
  <si>
    <t>2.846,15</t>
  </si>
  <si>
    <t>146,45</t>
  </si>
  <si>
    <t>821,89</t>
  </si>
  <si>
    <t>410,17</t>
  </si>
  <si>
    <t>137,31</t>
  </si>
  <si>
    <t>215,52</t>
  </si>
  <si>
    <t>117,61</t>
  </si>
  <si>
    <t>139,50</t>
  </si>
  <si>
    <t>159,21</t>
  </si>
  <si>
    <t>110,10</t>
  </si>
  <si>
    <t>190,53</t>
  </si>
  <si>
    <t>105,72</t>
  </si>
  <si>
    <t>84,98</t>
  </si>
  <si>
    <t>94,01</t>
  </si>
  <si>
    <t>170,83</t>
  </si>
  <si>
    <t>141,99</t>
  </si>
  <si>
    <t>314,46</t>
  </si>
  <si>
    <t>463,29</t>
  </si>
  <si>
    <t>73,90</t>
  </si>
  <si>
    <t>702,45</t>
  </si>
  <si>
    <t>64,40</t>
  </si>
  <si>
    <t>183,16</t>
  </si>
  <si>
    <t>258,04</t>
  </si>
  <si>
    <t>377,21</t>
  </si>
  <si>
    <t>217,75</t>
  </si>
  <si>
    <t>54,86</t>
  </si>
  <si>
    <t>301,55</t>
  </si>
  <si>
    <t>391,25</t>
  </si>
  <si>
    <t>579,47</t>
  </si>
  <si>
    <t>89,42</t>
  </si>
  <si>
    <t>852,94</t>
  </si>
  <si>
    <t>243,08</t>
  </si>
  <si>
    <t>641,80</t>
  </si>
  <si>
    <t>684,26</t>
  </si>
  <si>
    <t>991,34</t>
  </si>
  <si>
    <t>2.747,01</t>
  </si>
  <si>
    <t>121,44</t>
  </si>
  <si>
    <t>145,14</t>
  </si>
  <si>
    <t>391,00</t>
  </si>
  <si>
    <t>449,26</t>
  </si>
  <si>
    <t>503,57</t>
  </si>
  <si>
    <t>695,12</t>
  </si>
  <si>
    <t>738,57</t>
  </si>
  <si>
    <t>1.060,46</t>
  </si>
  <si>
    <t>3.080,67</t>
  </si>
  <si>
    <t>203,89</t>
  </si>
  <si>
    <t>312,01</t>
  </si>
  <si>
    <t>454,20</t>
  </si>
  <si>
    <t>844,22</t>
  </si>
  <si>
    <t>1.020,76</t>
  </si>
  <si>
    <t>1.550,21</t>
  </si>
  <si>
    <t>187,60</t>
  </si>
  <si>
    <t>252,77</t>
  </si>
  <si>
    <t>306,09</t>
  </si>
  <si>
    <t>549,38</t>
  </si>
  <si>
    <t>588,48</t>
  </si>
  <si>
    <t>920,25</t>
  </si>
  <si>
    <t>192,54</t>
  </si>
  <si>
    <t>197,47</t>
  </si>
  <si>
    <t>365,33</t>
  </si>
  <si>
    <t>448,27</t>
  </si>
  <si>
    <t>585,52</t>
  </si>
  <si>
    <t>598,46</t>
  </si>
  <si>
    <t>907,41</t>
  </si>
  <si>
    <t>1.175,00</t>
  </si>
  <si>
    <t>233,02</t>
  </si>
  <si>
    <t>485,79</t>
  </si>
  <si>
    <t>514,43</t>
  </si>
  <si>
    <t>671,42</t>
  </si>
  <si>
    <t>1.041,70</t>
  </si>
  <si>
    <t>63,68</t>
  </si>
  <si>
    <t>88,90</t>
  </si>
  <si>
    <t>129,22</t>
  </si>
  <si>
    <t>148,81</t>
  </si>
  <si>
    <t>55,82</t>
  </si>
  <si>
    <t>76,50</t>
  </si>
  <si>
    <t>161,06</t>
  </si>
  <si>
    <t>89,93</t>
  </si>
  <si>
    <t>99,24</t>
  </si>
  <si>
    <t>140,74</t>
  </si>
  <si>
    <t>144,72</t>
  </si>
  <si>
    <t>175,74</t>
  </si>
  <si>
    <t>237,77</t>
  </si>
  <si>
    <t>5.365,36</t>
  </si>
  <si>
    <t>3.950,03</t>
  </si>
  <si>
    <t>1.920,34</t>
  </si>
  <si>
    <t>282,26</t>
  </si>
  <si>
    <t>1.260,59</t>
  </si>
  <si>
    <t>4.866,35</t>
  </si>
  <si>
    <t>440,01</t>
  </si>
  <si>
    <t>1.078,14</t>
  </si>
  <si>
    <t>1.736,49</t>
  </si>
  <si>
    <t>3.048,63</t>
  </si>
  <si>
    <t>4.534,18</t>
  </si>
  <si>
    <t>2.273,77</t>
  </si>
  <si>
    <t>2.966,51</t>
  </si>
  <si>
    <t>190,71</t>
  </si>
  <si>
    <t>4.547,97</t>
  </si>
  <si>
    <t>5.577,64</t>
  </si>
  <si>
    <t>6.464,94</t>
  </si>
  <si>
    <t>8.539,27</t>
  </si>
  <si>
    <t>1.513,56</t>
  </si>
  <si>
    <t>2.107,98</t>
  </si>
  <si>
    <t>3.001,66</t>
  </si>
  <si>
    <t>40,19</t>
  </si>
  <si>
    <t>128,82</t>
  </si>
  <si>
    <t>39,11</t>
  </si>
  <si>
    <t>50,15</t>
  </si>
  <si>
    <t>260,26</t>
  </si>
  <si>
    <t>28,50</t>
  </si>
  <si>
    <t>108,94</t>
  </si>
  <si>
    <t>187,29</t>
  </si>
  <si>
    <t>48,80</t>
  </si>
  <si>
    <t>125,40</t>
  </si>
  <si>
    <t>196,45</t>
  </si>
  <si>
    <t>389,32</t>
  </si>
  <si>
    <t>514,24</t>
  </si>
  <si>
    <t>167,63</t>
  </si>
  <si>
    <t>298,10</t>
  </si>
  <si>
    <t>130,61</t>
  </si>
  <si>
    <t>226,48</t>
  </si>
  <si>
    <t>378,81</t>
  </si>
  <si>
    <t>49,46</t>
  </si>
  <si>
    <t>133,09</t>
  </si>
  <si>
    <t>225,56</t>
  </si>
  <si>
    <t>343,38</t>
  </si>
  <si>
    <t>487,60</t>
  </si>
  <si>
    <t>59,27</t>
  </si>
  <si>
    <t>36,47</t>
  </si>
  <si>
    <t>42,55</t>
  </si>
  <si>
    <t>53,70</t>
  </si>
  <si>
    <t>73,10</t>
  </si>
  <si>
    <t>81,06</t>
  </si>
  <si>
    <t>59,17</t>
  </si>
  <si>
    <t>35,16</t>
  </si>
  <si>
    <t>74,27</t>
  </si>
  <si>
    <t>120,89</t>
  </si>
  <si>
    <t>18,57</t>
  </si>
  <si>
    <t>55,53</t>
  </si>
  <si>
    <t>77,25</t>
  </si>
  <si>
    <t>4.292,42</t>
  </si>
  <si>
    <t>5.471,81</t>
  </si>
  <si>
    <t>5.534,35</t>
  </si>
  <si>
    <t>45,39</t>
  </si>
  <si>
    <t>62,36</t>
  </si>
  <si>
    <t>258,83</t>
  </si>
  <si>
    <t>166,13</t>
  </si>
  <si>
    <t>55,64</t>
  </si>
  <si>
    <t>418,53</t>
  </si>
  <si>
    <t>712,27</t>
  </si>
  <si>
    <t>146,49</t>
  </si>
  <si>
    <t>93,26</t>
  </si>
  <si>
    <t>288,61</t>
  </si>
  <si>
    <t>233,09</t>
  </si>
  <si>
    <t>74,81</t>
  </si>
  <si>
    <t>421,82</t>
  </si>
  <si>
    <t>532,84</t>
  </si>
  <si>
    <t>143,73</t>
  </si>
  <si>
    <t>96,02</t>
  </si>
  <si>
    <t>92,81</t>
  </si>
  <si>
    <t>168,42</t>
  </si>
  <si>
    <t>101,79</t>
  </si>
  <si>
    <t>260,92</t>
  </si>
  <si>
    <t>366,29</t>
  </si>
  <si>
    <t>502,60</t>
  </si>
  <si>
    <t>17,76</t>
  </si>
  <si>
    <t>36,46</t>
  </si>
  <si>
    <t>94,87</t>
  </si>
  <si>
    <t>193,21</t>
  </si>
  <si>
    <t>228,12</t>
  </si>
  <si>
    <t>186,62</t>
  </si>
  <si>
    <t>34,40</t>
  </si>
  <si>
    <t>124,30</t>
  </si>
  <si>
    <t>162,02</t>
  </si>
  <si>
    <t>246,71</t>
  </si>
  <si>
    <t>124.216,22</t>
  </si>
  <si>
    <t>154.709,66</t>
  </si>
  <si>
    <t>3.009.411,44</t>
  </si>
  <si>
    <t>7.923.674,11</t>
  </si>
  <si>
    <t>650.997,50</t>
  </si>
  <si>
    <t>2.450.000,00</t>
  </si>
  <si>
    <t>1.263.825,88</t>
  </si>
  <si>
    <t>210,46</t>
  </si>
  <si>
    <t>244,49</t>
  </si>
  <si>
    <t>66,67</t>
  </si>
  <si>
    <t>179,52</t>
  </si>
  <si>
    <t>148,98</t>
  </si>
  <si>
    <t>276,82</t>
  </si>
  <si>
    <t>74,04</t>
  </si>
  <si>
    <t>82,36</t>
  </si>
  <si>
    <t>51,88</t>
  </si>
  <si>
    <t>237,91</t>
  </si>
  <si>
    <t>133,13</t>
  </si>
  <si>
    <t>326,15</t>
  </si>
  <si>
    <t>573,99</t>
  </si>
  <si>
    <t>170,53</t>
  </si>
  <si>
    <t>152,59</t>
  </si>
  <si>
    <t>341,65</t>
  </si>
  <si>
    <t>238,91</t>
  </si>
  <si>
    <t>471,89</t>
  </si>
  <si>
    <t>731,90</t>
  </si>
  <si>
    <t>90,78</t>
  </si>
  <si>
    <t>78,80</t>
  </si>
  <si>
    <t>52,52</t>
  </si>
  <si>
    <t>211,96</t>
  </si>
  <si>
    <t>48,07</t>
  </si>
  <si>
    <t>289,45</t>
  </si>
  <si>
    <t>52,98</t>
  </si>
  <si>
    <t>82.609,69</t>
  </si>
  <si>
    <t>34,57</t>
  </si>
  <si>
    <t>1.486,74</t>
  </si>
  <si>
    <t>1.616,02</t>
  </si>
  <si>
    <t>1.812,78</t>
  </si>
  <si>
    <t>3.900,00</t>
  </si>
  <si>
    <t>3.498,64</t>
  </si>
  <si>
    <t>4.261,76</t>
  </si>
  <si>
    <t>4.535.599,59</t>
  </si>
  <si>
    <t>1.909.434,78</t>
  </si>
  <si>
    <t>1.923.271,40</t>
  </si>
  <si>
    <t>2.330.064,00</t>
  </si>
  <si>
    <t>2.064.403,38</t>
  </si>
  <si>
    <t>2.674,83</t>
  </si>
  <si>
    <t>550,56</t>
  </si>
  <si>
    <t>479,16</t>
  </si>
  <si>
    <t>1.245,83</t>
  </si>
  <si>
    <t>1.456,66</t>
  </si>
  <si>
    <t>429,33</t>
  </si>
  <si>
    <t>190,68</t>
  </si>
  <si>
    <t>309,54</t>
  </si>
  <si>
    <t>230,00</t>
  </si>
  <si>
    <t>287,50</t>
  </si>
  <si>
    <t>100,62</t>
  </si>
  <si>
    <t>237,66</t>
  </si>
  <si>
    <t>95,83</t>
  </si>
  <si>
    <t>297,08</t>
  </si>
  <si>
    <t>384,06</t>
  </si>
  <si>
    <t>295,83</t>
  </si>
  <si>
    <t>415,40</t>
  </si>
  <si>
    <t>484,04</t>
  </si>
  <si>
    <t>273,46</t>
  </si>
  <si>
    <t>369,45</t>
  </si>
  <si>
    <t>40,06</t>
  </si>
  <si>
    <t>53,05</t>
  </si>
  <si>
    <t>43,85</t>
  </si>
  <si>
    <t>54,77</t>
  </si>
  <si>
    <t>79,18</t>
  </si>
  <si>
    <t>2.326,19</t>
  </si>
  <si>
    <t>Data Base SINAPI: NOVEMBRO/2022</t>
  </si>
  <si>
    <t>Data Base SETOP: OUTUBRO/2022</t>
  </si>
  <si>
    <t>Porcentagem</t>
  </si>
  <si>
    <t>Porcentagem Acumulada</t>
  </si>
  <si>
    <t>VALOR TOTAL</t>
  </si>
  <si>
    <t>CURVA  ABC  DE  SERVIÇOS</t>
  </si>
  <si>
    <t>AMPLIAÇÃO E REFORMA DA ESCOLA MUNICIPAL CORONEL ANANIAS FRANCISCO PEREIRA                                                       BAIRRO CÓRREGO DOS MULATOS - ESTIVA - MG</t>
  </si>
</sst>
</file>

<file path=xl/styles.xml><?xml version="1.0" encoding="utf-8"?>
<styleSheet xmlns="http://schemas.openxmlformats.org/spreadsheetml/2006/main">
  <numFmts count="8">
    <numFmt numFmtId="43" formatCode="_-* #,##0.00_-;\-* #,##0.00_-;_-* &quot;-&quot;??_-;_-@_-"/>
    <numFmt numFmtId="164" formatCode="_-&quot;R$&quot;* #,##0.00_-;\-&quot;R$&quot;* #,##0.00_-;_-&quot;R$&quot;* &quot;-&quot;??_-;_-@_-"/>
    <numFmt numFmtId="165" formatCode="d\.m"/>
    <numFmt numFmtId="166" formatCode="_-* #,##0.00_-;\-* #,##0.00_-;_-* &quot;-&quot;??_-;_-@"/>
    <numFmt numFmtId="167" formatCode="0.0"/>
    <numFmt numFmtId="168" formatCode="_-* #,##0.000_-;\-* #,##0.000_-;_-* &quot;-&quot;??_-;_-@"/>
    <numFmt numFmtId="169" formatCode="_-[$R$-416]\ * #,##0.00_-;\-[$R$-416]\ * #,##0.00_-;_-[$R$-416]\ * &quot;-&quot;??_-;_-@_-"/>
    <numFmt numFmtId="170" formatCode="#,##0.00_ ;\-#,##0.00\ "/>
  </numFmts>
  <fonts count="37">
    <font>
      <sz val="11"/>
      <color theme="1"/>
      <name val="Calibri"/>
    </font>
    <font>
      <b/>
      <sz val="10"/>
      <color theme="1"/>
      <name val="Courier New"/>
      <family val="3"/>
    </font>
    <font>
      <sz val="11"/>
      <name val="Calibri"/>
      <family val="2"/>
    </font>
    <font>
      <sz val="10"/>
      <color theme="1"/>
      <name val="Courier New"/>
      <family val="3"/>
    </font>
    <font>
      <b/>
      <sz val="11"/>
      <color theme="1"/>
      <name val="Calibri"/>
      <family val="2"/>
    </font>
    <font>
      <sz val="8"/>
      <color rgb="FF000000"/>
      <name val="Courier New"/>
      <family val="3"/>
    </font>
    <font>
      <sz val="10"/>
      <color rgb="FF000000"/>
      <name val="Courier New"/>
      <family val="3"/>
    </font>
    <font>
      <sz val="11"/>
      <color theme="1"/>
      <name val="Arial"/>
      <family val="2"/>
    </font>
    <font>
      <sz val="12"/>
      <color theme="1"/>
      <name val="Calibri"/>
      <family val="2"/>
    </font>
    <font>
      <sz val="12"/>
      <color theme="1"/>
      <name val="Arial"/>
      <family val="2"/>
    </font>
    <font>
      <b/>
      <sz val="12"/>
      <color theme="1"/>
      <name val="Arial"/>
      <family val="2"/>
    </font>
    <font>
      <b/>
      <sz val="11"/>
      <color theme="1"/>
      <name val="Arial"/>
      <family val="2"/>
    </font>
    <font>
      <sz val="11"/>
      <color theme="1"/>
      <name val="Calibri"/>
      <family val="2"/>
    </font>
    <font>
      <sz val="10"/>
      <color theme="1"/>
      <name val="Courier New"/>
      <family val="3"/>
    </font>
    <font>
      <b/>
      <sz val="10"/>
      <color theme="1"/>
      <name val="Courier New"/>
      <family val="3"/>
    </font>
    <font>
      <sz val="10"/>
      <name val="Courier New"/>
      <family val="3"/>
    </font>
    <font>
      <sz val="11"/>
      <color theme="1"/>
      <name val="Courier New"/>
      <family val="3"/>
    </font>
    <font>
      <sz val="10"/>
      <color rgb="FF000000"/>
      <name val="Courier New"/>
      <family val="3"/>
    </font>
    <font>
      <sz val="11"/>
      <name val="Calibri"/>
      <family val="2"/>
    </font>
    <font>
      <b/>
      <sz val="11"/>
      <name val="Calibri"/>
      <family val="2"/>
    </font>
    <font>
      <b/>
      <sz val="10"/>
      <color rgb="FF000000"/>
      <name val="Courier New"/>
      <family val="3"/>
    </font>
    <font>
      <b/>
      <sz val="11"/>
      <color theme="1"/>
      <name val="Calibri"/>
      <family val="2"/>
    </font>
    <font>
      <sz val="11"/>
      <name val="Courier New"/>
      <family val="3"/>
    </font>
    <font>
      <sz val="12"/>
      <color theme="1"/>
      <name val="Courier New"/>
      <family val="3"/>
    </font>
    <font>
      <b/>
      <sz val="12"/>
      <color theme="1"/>
      <name val="Courier New"/>
      <family val="3"/>
    </font>
    <font>
      <sz val="10"/>
      <color theme="1"/>
      <name val="Calibri"/>
      <family val="2"/>
    </font>
    <font>
      <b/>
      <sz val="10"/>
      <name val="Courier New"/>
      <family val="3"/>
    </font>
    <font>
      <sz val="10"/>
      <name val="Calibri"/>
      <family val="2"/>
    </font>
    <font>
      <sz val="10"/>
      <color indexed="9"/>
      <name val="Courier New"/>
      <family val="3"/>
    </font>
    <font>
      <b/>
      <sz val="12"/>
      <name val="Courier New"/>
      <family val="3"/>
    </font>
    <font>
      <b/>
      <sz val="10"/>
      <color indexed="9"/>
      <name val="Courier New"/>
      <family val="3"/>
    </font>
    <font>
      <b/>
      <sz val="16"/>
      <color theme="1"/>
      <name val="Courier New"/>
      <family val="3"/>
    </font>
    <font>
      <sz val="11"/>
      <color theme="1"/>
      <name val="Calibri"/>
      <family val="2"/>
    </font>
    <font>
      <b/>
      <sz val="11"/>
      <color rgb="FFFF0000"/>
      <name val="Calibri"/>
      <family val="2"/>
    </font>
    <font>
      <b/>
      <sz val="14"/>
      <color theme="1"/>
      <name val="Courier New"/>
      <family val="3"/>
    </font>
    <font>
      <b/>
      <sz val="14"/>
      <color theme="1"/>
      <name val="Calibri"/>
      <family val="2"/>
    </font>
    <font>
      <b/>
      <sz val="22"/>
      <color theme="1"/>
      <name val="Calibri"/>
      <family val="2"/>
    </font>
  </fonts>
  <fills count="21">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9CC2E5"/>
        <bgColor rgb="FF9CC2E5"/>
      </patternFill>
    </fill>
    <fill>
      <patternFill patternType="solid">
        <fgColor rgb="FFF2F2F2"/>
        <bgColor rgb="FFF2F2F2"/>
      </patternFill>
    </fill>
    <fill>
      <patternFill patternType="solid">
        <fgColor rgb="FFBFBFBF"/>
        <bgColor rgb="FFBFBFBF"/>
      </patternFill>
    </fill>
    <fill>
      <patternFill patternType="solid">
        <fgColor theme="0"/>
        <bgColor rgb="FFBDD6EE"/>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rgb="FFBDD6EE"/>
      </patternFill>
    </fill>
    <fill>
      <patternFill patternType="solid">
        <fgColor theme="4" tint="0.39997558519241921"/>
        <bgColor rgb="FF9CC2E5"/>
      </patternFill>
    </fill>
    <fill>
      <patternFill patternType="solid">
        <fgColor theme="4" tint="0.39997558519241921"/>
        <bgColor indexed="64"/>
      </patternFill>
    </fill>
    <fill>
      <patternFill patternType="solid">
        <fgColor theme="4" tint="0.59999389629810485"/>
        <bgColor rgb="FF9CC2E5"/>
      </patternFill>
    </fill>
    <fill>
      <patternFill patternType="solid">
        <fgColor theme="0"/>
        <bgColor rgb="FFFFFF00"/>
      </patternFill>
    </fill>
    <fill>
      <patternFill patternType="solid">
        <fgColor theme="0" tint="-0.249977111117893"/>
        <bgColor indexed="64"/>
      </patternFill>
    </fill>
    <fill>
      <patternFill patternType="solid">
        <fgColor theme="0"/>
        <bgColor rgb="FF9CC2E5"/>
      </patternFill>
    </fill>
    <fill>
      <patternFill patternType="solid">
        <fgColor theme="4" tint="0.59999389629810485"/>
        <bgColor theme="4"/>
      </patternFill>
    </fill>
    <fill>
      <patternFill patternType="solid">
        <fgColor indexed="22"/>
        <bgColor indexed="64"/>
      </patternFill>
    </fill>
    <fill>
      <patternFill patternType="solid">
        <fgColor theme="0" tint="-0.14999847407452621"/>
        <bgColor rgb="FFBDD6EE"/>
      </patternFill>
    </fill>
    <fill>
      <patternFill patternType="solid">
        <fgColor theme="2" tint="-0.14999847407452621"/>
        <bgColor rgb="FFBDD6EE"/>
      </patternFill>
    </fill>
  </fills>
  <borders count="146">
    <border>
      <left/>
      <right/>
      <top/>
      <bottom/>
      <diagonal/>
    </border>
    <border>
      <left/>
      <right/>
      <top/>
      <bottom/>
      <diagonal/>
    </border>
    <border>
      <left/>
      <right/>
      <top style="medium">
        <color rgb="FF000000"/>
      </top>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theme="8"/>
      </left>
      <right style="thin">
        <color theme="8"/>
      </right>
      <top/>
      <bottom style="thin">
        <color theme="8"/>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diagonal/>
    </border>
    <border>
      <left style="thin">
        <color rgb="FF000000"/>
      </left>
      <right/>
      <top/>
      <bottom/>
      <diagonal/>
    </border>
    <border>
      <left/>
      <right/>
      <top style="thin">
        <color theme="4"/>
      </top>
      <bottom/>
      <diagonal/>
    </border>
    <border>
      <left/>
      <right/>
      <top/>
      <bottom style="thin">
        <color theme="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rgb="FF000000"/>
      </right>
      <top style="thin">
        <color indexed="64"/>
      </top>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rgb="FF000000"/>
      </top>
      <bottom style="thin">
        <color indexed="64"/>
      </bottom>
      <diagonal/>
    </border>
    <border>
      <left style="thin">
        <color indexed="64"/>
      </left>
      <right style="thin">
        <color indexed="64"/>
      </right>
      <top/>
      <bottom/>
      <diagonal/>
    </border>
    <border>
      <left/>
      <right style="thin">
        <color indexed="64"/>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rgb="FF000000"/>
      </top>
      <bottom style="thin">
        <color indexed="64"/>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style="thin">
        <color theme="8"/>
      </left>
      <right style="medium">
        <color indexed="64"/>
      </right>
      <top/>
      <bottom style="thin">
        <color theme="8"/>
      </bottom>
      <diagonal/>
    </border>
    <border>
      <left style="thin">
        <color rgb="FF0066CC"/>
      </left>
      <right style="medium">
        <color indexed="64"/>
      </right>
      <top/>
      <bottom style="thin">
        <color rgb="FF000000"/>
      </bottom>
      <diagonal/>
    </border>
    <border>
      <left style="medium">
        <color indexed="64"/>
      </left>
      <right style="thin">
        <color rgb="FF000000"/>
      </right>
      <top/>
      <bottom/>
      <diagonal/>
    </border>
    <border>
      <left style="thin">
        <color rgb="FF0066CC"/>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bottom/>
      <diagonal/>
    </border>
    <border>
      <left/>
      <right style="medium">
        <color indexed="64"/>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rgb="FF000000"/>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rgb="FF000000"/>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rgb="FF000000"/>
      </right>
      <top/>
      <bottom style="thin">
        <color indexed="64"/>
      </bottom>
      <diagonal/>
    </border>
    <border>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style="hair">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thin">
        <color theme="4"/>
      </top>
      <bottom/>
      <diagonal/>
    </border>
    <border>
      <left/>
      <right style="medium">
        <color indexed="64"/>
      </right>
      <top style="thin">
        <color theme="4"/>
      </top>
      <bottom style="thin">
        <color theme="8"/>
      </bottom>
      <diagonal/>
    </border>
    <border>
      <left style="medium">
        <color indexed="64"/>
      </left>
      <right/>
      <top/>
      <bottom style="thin">
        <color theme="4"/>
      </bottom>
      <diagonal/>
    </border>
    <border>
      <left/>
      <right style="medium">
        <color indexed="64"/>
      </right>
      <top/>
      <bottom style="thin">
        <color theme="4"/>
      </bottom>
      <diagonal/>
    </border>
    <border>
      <left/>
      <right style="thin">
        <color indexed="64"/>
      </right>
      <top/>
      <bottom style="thin">
        <color rgb="FF000000"/>
      </bottom>
      <diagonal/>
    </border>
  </borders>
  <cellStyleXfs count="4">
    <xf numFmtId="0" fontId="0" fillId="0" borderId="0"/>
    <xf numFmtId="164"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1271">
    <xf numFmtId="0" fontId="0" fillId="0" borderId="0" xfId="0" applyFont="1" applyAlignment="1"/>
    <xf numFmtId="0" fontId="1" fillId="0" borderId="4" xfId="0" applyFont="1" applyBorder="1" applyAlignment="1">
      <alignment horizontal="center" vertical="center" wrapText="1"/>
    </xf>
    <xf numFmtId="0" fontId="4" fillId="0" borderId="0" xfId="0" applyFont="1" applyAlignment="1"/>
    <xf numFmtId="0" fontId="1" fillId="3" borderId="8" xfId="0" applyFont="1" applyFill="1" applyBorder="1" applyAlignment="1">
      <alignment horizontal="center" vertical="center" wrapText="1"/>
    </xf>
    <xf numFmtId="0" fontId="5" fillId="0" borderId="0" xfId="0" applyFont="1" applyAlignment="1">
      <alignment horizontal="center" vertical="center" wrapText="1"/>
    </xf>
    <xf numFmtId="2" fontId="3" fillId="0" borderId="8" xfId="0" applyNumberFormat="1" applyFont="1" applyBorder="1" applyAlignment="1">
      <alignment horizontal="center" vertical="center" wrapText="1"/>
    </xf>
    <xf numFmtId="0" fontId="0" fillId="0" borderId="0" xfId="0" applyFont="1" applyAlignment="1">
      <alignment vertical="center"/>
    </xf>
    <xf numFmtId="0" fontId="1" fillId="4" borderId="8" xfId="0" applyFont="1" applyFill="1" applyBorder="1" applyAlignment="1">
      <alignment horizontal="center" vertical="center" wrapText="1"/>
    </xf>
    <xf numFmtId="0" fontId="4" fillId="0" borderId="0" xfId="0" applyFont="1" applyAlignment="1">
      <alignment vertical="center"/>
    </xf>
    <xf numFmtId="0" fontId="3" fillId="2" borderId="8" xfId="0" applyFont="1" applyFill="1" applyBorder="1" applyAlignment="1">
      <alignment horizontal="center" vertical="center" wrapText="1"/>
    </xf>
    <xf numFmtId="0" fontId="0" fillId="2" borderId="1" xfId="0" applyFont="1" applyFill="1" applyBorder="1" applyAlignment="1"/>
    <xf numFmtId="0" fontId="3" fillId="0" borderId="8" xfId="0" applyFont="1" applyBorder="1" applyAlignment="1">
      <alignment horizontal="center" vertical="center" wrapText="1"/>
    </xf>
    <xf numFmtId="0" fontId="1" fillId="3" borderId="8" xfId="0" applyFont="1" applyFill="1" applyBorder="1" applyAlignment="1">
      <alignment vertical="center" wrapText="1"/>
    </xf>
    <xf numFmtId="0" fontId="8" fillId="2" borderId="1" xfId="0" applyFont="1" applyFill="1" applyBorder="1" applyAlignment="1"/>
    <xf numFmtId="0" fontId="3" fillId="0" borderId="0" xfId="0" applyFont="1" applyAlignment="1">
      <alignment horizontal="center" vertical="center" wrapText="1"/>
    </xf>
    <xf numFmtId="166" fontId="0" fillId="0" borderId="0" xfId="0" applyNumberFormat="1" applyFont="1" applyAlignment="1"/>
    <xf numFmtId="0" fontId="4" fillId="2" borderId="1" xfId="0" applyFont="1" applyFill="1" applyBorder="1" applyAlignment="1"/>
    <xf numFmtId="0" fontId="3" fillId="0" borderId="0" xfId="0" applyFont="1" applyAlignment="1">
      <alignment vertical="center" wrapText="1"/>
    </xf>
    <xf numFmtId="0" fontId="9" fillId="2" borderId="1" xfId="0" applyFont="1" applyFill="1" applyBorder="1" applyAlignment="1">
      <alignment horizontal="righ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17" fontId="10" fillId="2" borderId="1" xfId="0" applyNumberFormat="1" applyFont="1" applyFill="1" applyBorder="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xf>
    <xf numFmtId="0" fontId="11" fillId="0" borderId="0" xfId="0" applyFont="1" applyAlignment="1">
      <alignment horizontal="right" vertical="center"/>
    </xf>
    <xf numFmtId="0" fontId="0" fillId="0" borderId="0" xfId="0" applyFont="1" applyAlignment="1"/>
    <xf numFmtId="0" fontId="15" fillId="0" borderId="19" xfId="0" applyFont="1" applyBorder="1" applyAlignment="1">
      <alignment horizontal="center" vertical="center"/>
    </xf>
    <xf numFmtId="0" fontId="13"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0" fillId="0" borderId="0" xfId="0" applyFont="1" applyAlignment="1"/>
    <xf numFmtId="0" fontId="0" fillId="0" borderId="0" xfId="0" applyFont="1" applyAlignment="1"/>
    <xf numFmtId="0" fontId="3" fillId="2" borderId="12"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5" fillId="0" borderId="26" xfId="0" applyFont="1" applyBorder="1" applyAlignment="1">
      <alignment horizontal="center" vertical="center"/>
    </xf>
    <xf numFmtId="0" fontId="17" fillId="0" borderId="26"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6" xfId="0" applyFont="1" applyBorder="1" applyAlignment="1">
      <alignment horizontal="center" vertical="center" wrapText="1"/>
    </xf>
    <xf numFmtId="0" fontId="0" fillId="2" borderId="19" xfId="0" applyFont="1" applyFill="1" applyBorder="1" applyAlignment="1"/>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17" fillId="0" borderId="26" xfId="0" applyFont="1" applyBorder="1" applyAlignment="1">
      <alignment horizontal="center" vertical="top"/>
    </xf>
    <xf numFmtId="0" fontId="14" fillId="4" borderId="8"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1" fillId="0" borderId="0" xfId="0" applyFont="1" applyAlignment="1"/>
    <xf numFmtId="0" fontId="21" fillId="2" borderId="1" xfId="0" applyFont="1" applyFill="1" applyBorder="1" applyAlignment="1"/>
    <xf numFmtId="0" fontId="0" fillId="0" borderId="0" xfId="0" applyFont="1" applyAlignment="1"/>
    <xf numFmtId="2" fontId="3" fillId="2" borderId="8"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24" fillId="2" borderId="19"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16" fillId="2" borderId="19" xfId="0" applyFont="1" applyFill="1" applyBorder="1" applyAlignment="1"/>
    <xf numFmtId="0" fontId="23" fillId="2" borderId="19" xfId="0" applyFont="1" applyFill="1" applyBorder="1" applyAlignment="1">
      <alignment vertical="center" wrapText="1"/>
    </xf>
    <xf numFmtId="0" fontId="24" fillId="2" borderId="19" xfId="0" applyFont="1" applyFill="1" applyBorder="1" applyAlignment="1">
      <alignment vertical="center"/>
    </xf>
    <xf numFmtId="0" fontId="24" fillId="2" borderId="19" xfId="0" applyFont="1" applyFill="1" applyBorder="1" applyAlignment="1">
      <alignment horizontal="left" vertical="center"/>
    </xf>
    <xf numFmtId="0" fontId="13" fillId="2" borderId="12" xfId="0" applyFont="1" applyFill="1" applyBorder="1" applyAlignment="1">
      <alignment horizontal="center" vertical="center" wrapText="1"/>
    </xf>
    <xf numFmtId="0" fontId="16" fillId="0" borderId="0" xfId="0" applyFont="1" applyAlignment="1"/>
    <xf numFmtId="0" fontId="16" fillId="0" borderId="8" xfId="0" applyFont="1" applyBorder="1" applyAlignment="1">
      <alignment vertical="center"/>
    </xf>
    <xf numFmtId="0" fontId="13" fillId="0" borderId="0" xfId="0" applyFont="1" applyAlignment="1">
      <alignment vertical="center" wrapText="1"/>
    </xf>
    <xf numFmtId="0" fontId="25" fillId="0" borderId="0" xfId="0" applyFont="1" applyAlignment="1"/>
    <xf numFmtId="0" fontId="0" fillId="0" borderId="0" xfId="0" applyFont="1" applyAlignment="1"/>
    <xf numFmtId="0" fontId="3" fillId="2" borderId="26" xfId="0" applyFont="1" applyFill="1" applyBorder="1" applyAlignment="1">
      <alignment horizontal="center" vertical="center" wrapText="1"/>
    </xf>
    <xf numFmtId="0" fontId="3" fillId="8" borderId="8" xfId="0" applyFont="1" applyFill="1" applyBorder="1" applyAlignment="1">
      <alignment horizontal="center" vertical="center" wrapText="1"/>
    </xf>
    <xf numFmtId="2" fontId="3" fillId="2" borderId="26" xfId="0" applyNumberFormat="1" applyFont="1" applyFill="1" applyBorder="1" applyAlignment="1">
      <alignment horizontal="center" vertical="center" wrapText="1"/>
    </xf>
    <xf numFmtId="0" fontId="13" fillId="2" borderId="26" xfId="0" applyFont="1" applyFill="1" applyBorder="1" applyAlignment="1">
      <alignment horizontal="center" vertical="center" wrapText="1"/>
    </xf>
    <xf numFmtId="2" fontId="3" fillId="8" borderId="26" xfId="0" applyNumberFormat="1" applyFont="1" applyFill="1" applyBorder="1" applyAlignment="1">
      <alignment horizontal="center" vertical="center" wrapText="1"/>
    </xf>
    <xf numFmtId="0" fontId="17" fillId="8" borderId="26" xfId="0" applyFont="1" applyFill="1" applyBorder="1" applyAlignment="1">
      <alignment horizontal="center" vertical="top"/>
    </xf>
    <xf numFmtId="0" fontId="17" fillId="8" borderId="26"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5" fillId="8" borderId="19" xfId="0" applyFont="1" applyFill="1" applyBorder="1" applyAlignment="1">
      <alignment horizontal="center" vertical="center"/>
    </xf>
    <xf numFmtId="0" fontId="13" fillId="2" borderId="40"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6" fillId="0" borderId="19" xfId="0" applyFont="1" applyBorder="1" applyAlignment="1">
      <alignment vertical="center"/>
    </xf>
    <xf numFmtId="0" fontId="17" fillId="0" borderId="4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7" fillId="8" borderId="8" xfId="0" applyFont="1" applyFill="1" applyBorder="1" applyAlignment="1">
      <alignment horizontal="center" vertical="center" wrapText="1"/>
    </xf>
    <xf numFmtId="2" fontId="7" fillId="8" borderId="26" xfId="0" applyNumberFormat="1" applyFont="1" applyFill="1" applyBorder="1" applyAlignment="1">
      <alignment horizontal="center" vertical="center" wrapText="1"/>
    </xf>
    <xf numFmtId="14" fontId="14" fillId="2" borderId="30" xfId="0" applyNumberFormat="1"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31" xfId="0" applyFont="1" applyFill="1" applyBorder="1" applyAlignment="1">
      <alignment horizontal="center" vertical="center"/>
    </xf>
    <xf numFmtId="0" fontId="14" fillId="2" borderId="34" xfId="0" applyFont="1" applyFill="1" applyBorder="1" applyAlignment="1">
      <alignment horizontal="center" vertical="center"/>
    </xf>
    <xf numFmtId="0" fontId="14" fillId="0" borderId="0" xfId="0" applyFont="1" applyAlignment="1">
      <alignment horizontal="center" vertical="center"/>
    </xf>
    <xf numFmtId="0" fontId="0" fillId="0" borderId="0" xfId="0" applyFont="1" applyAlignment="1"/>
    <xf numFmtId="2" fontId="3" fillId="8" borderId="8" xfId="0" applyNumberFormat="1" applyFont="1" applyFill="1" applyBorder="1" applyAlignment="1">
      <alignment horizontal="center" vertical="center" wrapText="1"/>
    </xf>
    <xf numFmtId="0" fontId="13" fillId="2" borderId="8" xfId="0" applyFont="1" applyFill="1" applyBorder="1" applyAlignment="1">
      <alignment horizontal="center" vertical="center" wrapText="1"/>
    </xf>
    <xf numFmtId="0" fontId="1" fillId="3" borderId="12" xfId="0" applyFont="1" applyFill="1" applyBorder="1" applyAlignment="1">
      <alignment vertical="center" wrapText="1"/>
    </xf>
    <xf numFmtId="0" fontId="14" fillId="7" borderId="13" xfId="0" applyFont="1" applyFill="1" applyBorder="1" applyAlignment="1">
      <alignment horizontal="center" vertical="center" wrapText="1"/>
    </xf>
    <xf numFmtId="0" fontId="25" fillId="8" borderId="0" xfId="0" applyFont="1" applyFill="1" applyAlignment="1"/>
    <xf numFmtId="0" fontId="13" fillId="7" borderId="26" xfId="0" applyFont="1" applyFill="1" applyBorder="1" applyAlignment="1">
      <alignment horizontal="center"/>
    </xf>
    <xf numFmtId="0" fontId="13" fillId="7" borderId="39" xfId="0" applyFont="1" applyFill="1" applyBorder="1" applyAlignment="1">
      <alignment horizontal="center"/>
    </xf>
    <xf numFmtId="0" fontId="14" fillId="7" borderId="39" xfId="0" applyFont="1" applyFill="1" applyBorder="1" applyAlignment="1">
      <alignment horizontal="center"/>
    </xf>
    <xf numFmtId="0" fontId="15" fillId="0" borderId="39" xfId="0" applyFont="1" applyBorder="1" applyAlignment="1">
      <alignment horizontal="center" vertical="center"/>
    </xf>
    <xf numFmtId="0" fontId="4" fillId="8" borderId="0" xfId="0" applyFont="1" applyFill="1" applyAlignment="1"/>
    <xf numFmtId="0" fontId="4" fillId="8" borderId="0" xfId="0" applyFont="1" applyFill="1" applyAlignment="1">
      <alignment vertical="center"/>
    </xf>
    <xf numFmtId="0" fontId="0" fillId="8" borderId="0" xfId="0" applyFont="1" applyFill="1" applyAlignment="1"/>
    <xf numFmtId="0" fontId="0" fillId="0" borderId="0" xfId="0" applyFont="1" applyAlignment="1"/>
    <xf numFmtId="0" fontId="13" fillId="0" borderId="15" xfId="0" applyFont="1" applyBorder="1" applyAlignment="1">
      <alignment horizontal="center" vertical="center" wrapText="1"/>
    </xf>
    <xf numFmtId="0" fontId="17" fillId="0" borderId="4" xfId="0" applyFont="1" applyBorder="1" applyAlignment="1">
      <alignment horizontal="center" vertical="center" wrapText="1"/>
    </xf>
    <xf numFmtId="0" fontId="3" fillId="8" borderId="4" xfId="0" applyFont="1" applyFill="1" applyBorder="1" applyAlignment="1">
      <alignment horizontal="center" vertical="center" wrapText="1"/>
    </xf>
    <xf numFmtId="0" fontId="1" fillId="11" borderId="8" xfId="0" applyFont="1" applyFill="1" applyBorder="1" applyAlignment="1">
      <alignment horizontal="center" vertical="center" wrapText="1"/>
    </xf>
    <xf numFmtId="2" fontId="3" fillId="0" borderId="16" xfId="0" applyNumberFormat="1" applyFont="1" applyBorder="1" applyAlignment="1">
      <alignment horizontal="center" vertical="center" wrapText="1"/>
    </xf>
    <xf numFmtId="0" fontId="16" fillId="0" borderId="19" xfId="0" applyFont="1" applyBorder="1" applyAlignment="1">
      <alignment horizontal="center" vertical="center"/>
    </xf>
    <xf numFmtId="0" fontId="0" fillId="0" borderId="0" xfId="0" applyFont="1" applyAlignment="1"/>
    <xf numFmtId="2" fontId="13" fillId="0" borderId="26" xfId="0" applyNumberFormat="1" applyFont="1" applyBorder="1" applyAlignment="1">
      <alignment horizontal="center" vertical="center" wrapText="1"/>
    </xf>
    <xf numFmtId="0" fontId="13" fillId="0" borderId="39" xfId="0" applyFont="1" applyBorder="1" applyAlignment="1">
      <alignment horizontal="center" vertical="center"/>
    </xf>
    <xf numFmtId="0" fontId="13" fillId="0" borderId="0" xfId="0" applyFont="1" applyAlignment="1">
      <alignment horizontal="center" vertical="center" wrapText="1"/>
    </xf>
    <xf numFmtId="0" fontId="0" fillId="0" borderId="0" xfId="0" applyFont="1" applyAlignment="1"/>
    <xf numFmtId="0" fontId="13" fillId="0" borderId="40" xfId="0" applyFont="1" applyBorder="1" applyAlignment="1">
      <alignment horizontal="center" vertical="center"/>
    </xf>
    <xf numFmtId="166" fontId="17" fillId="0" borderId="16" xfId="0" applyNumberFormat="1" applyFont="1" applyBorder="1" applyAlignment="1">
      <alignment horizontal="center" vertical="center" wrapText="1"/>
    </xf>
    <xf numFmtId="0" fontId="16" fillId="0" borderId="0" xfId="0" applyFont="1" applyAlignment="1">
      <alignment horizontal="center"/>
    </xf>
    <xf numFmtId="2" fontId="13" fillId="8" borderId="8" xfId="0" applyNumberFormat="1" applyFont="1" applyFill="1" applyBorder="1" applyAlignment="1">
      <alignment horizontal="center" vertical="center"/>
    </xf>
    <xf numFmtId="0" fontId="15" fillId="0" borderId="40" xfId="0" applyFont="1" applyBorder="1" applyAlignment="1">
      <alignment horizontal="center" vertical="center"/>
    </xf>
    <xf numFmtId="0" fontId="15" fillId="0" borderId="26" xfId="0" applyFont="1" applyBorder="1" applyAlignment="1"/>
    <xf numFmtId="166" fontId="17" fillId="0" borderId="26" xfId="0" applyNumberFormat="1" applyFont="1" applyBorder="1" applyAlignment="1">
      <alignment horizontal="center" vertical="center" wrapText="1"/>
    </xf>
    <xf numFmtId="166" fontId="17" fillId="0" borderId="39" xfId="0" applyNumberFormat="1" applyFont="1" applyBorder="1" applyAlignment="1">
      <alignment horizontal="center" vertical="center" wrapText="1"/>
    </xf>
    <xf numFmtId="0" fontId="0" fillId="14" borderId="1" xfId="0" applyFont="1" applyFill="1" applyBorder="1" applyAlignment="1"/>
    <xf numFmtId="2" fontId="6" fillId="0" borderId="8" xfId="0" applyNumberFormat="1" applyFont="1" applyBorder="1" applyAlignment="1">
      <alignment horizontal="center" vertical="center" wrapText="1"/>
    </xf>
    <xf numFmtId="0" fontId="14" fillId="2" borderId="28" xfId="0" applyFont="1" applyFill="1" applyBorder="1" applyAlignment="1"/>
    <xf numFmtId="0" fontId="14" fillId="2" borderId="19" xfId="0" applyFont="1" applyFill="1" applyBorder="1" applyAlignment="1"/>
    <xf numFmtId="0" fontId="13" fillId="2" borderId="19" xfId="0" applyFont="1" applyFill="1" applyBorder="1" applyAlignment="1"/>
    <xf numFmtId="0" fontId="13" fillId="2" borderId="19" xfId="0" applyFont="1" applyFill="1" applyBorder="1" applyAlignment="1">
      <alignment vertical="center" wrapText="1"/>
    </xf>
    <xf numFmtId="0" fontId="13" fillId="2" borderId="33" xfId="0" applyFont="1" applyFill="1" applyBorder="1" applyAlignment="1"/>
    <xf numFmtId="0" fontId="14" fillId="8" borderId="26" xfId="0" applyFont="1" applyFill="1" applyBorder="1" applyAlignment="1">
      <alignment horizontal="center" vertical="center" wrapText="1"/>
    </xf>
    <xf numFmtId="0" fontId="14" fillId="9" borderId="26" xfId="0" applyFont="1" applyFill="1" applyBorder="1" applyAlignment="1">
      <alignment horizontal="center" vertical="center" wrapText="1"/>
    </xf>
    <xf numFmtId="0" fontId="13" fillId="8" borderId="8" xfId="0" applyFont="1" applyFill="1" applyBorder="1" applyAlignment="1">
      <alignment horizontal="center" vertical="center"/>
    </xf>
    <xf numFmtId="0" fontId="13" fillId="8" borderId="16" xfId="0" applyFont="1" applyFill="1" applyBorder="1" applyAlignment="1">
      <alignment horizontal="center" vertical="center"/>
    </xf>
    <xf numFmtId="0" fontId="13" fillId="8" borderId="8" xfId="0" applyFont="1" applyFill="1" applyBorder="1" applyAlignment="1">
      <alignment vertical="center" wrapText="1"/>
    </xf>
    <xf numFmtId="0" fontId="13" fillId="0" borderId="8" xfId="0" applyFont="1" applyBorder="1" applyAlignment="1">
      <alignment vertical="center" wrapText="1"/>
    </xf>
    <xf numFmtId="2" fontId="13" fillId="0" borderId="8" xfId="0" applyNumberFormat="1" applyFont="1" applyBorder="1" applyAlignment="1">
      <alignment horizontal="center" vertical="center" wrapText="1"/>
    </xf>
    <xf numFmtId="0" fontId="13" fillId="0" borderId="16" xfId="0" applyFont="1" applyBorder="1" applyAlignment="1">
      <alignment vertical="center" wrapText="1"/>
    </xf>
    <xf numFmtId="2" fontId="13" fillId="8" borderId="16" xfId="0" applyNumberFormat="1" applyFont="1" applyFill="1" applyBorder="1" applyAlignment="1">
      <alignment horizontal="center" vertical="center" wrapText="1"/>
    </xf>
    <xf numFmtId="0" fontId="13" fillId="0" borderId="48" xfId="0" applyFont="1" applyBorder="1" applyAlignment="1">
      <alignment vertical="center"/>
    </xf>
    <xf numFmtId="0" fontId="13" fillId="8" borderId="39" xfId="0" applyFont="1" applyFill="1" applyBorder="1" applyAlignment="1">
      <alignment horizontal="center" vertical="center"/>
    </xf>
    <xf numFmtId="2" fontId="13" fillId="8" borderId="26" xfId="0" applyNumberFormat="1" applyFont="1" applyFill="1" applyBorder="1" applyAlignment="1">
      <alignment horizontal="center" vertical="center"/>
    </xf>
    <xf numFmtId="0" fontId="13" fillId="8" borderId="12" xfId="0" applyFont="1" applyFill="1" applyBorder="1" applyAlignment="1">
      <alignment horizontal="center" vertical="center" wrapText="1"/>
    </xf>
    <xf numFmtId="2" fontId="13" fillId="8" borderId="15" xfId="0" applyNumberFormat="1" applyFont="1" applyFill="1" applyBorder="1" applyAlignment="1">
      <alignment horizontal="center" vertical="center" wrapText="1"/>
    </xf>
    <xf numFmtId="2" fontId="13" fillId="8" borderId="39" xfId="0" applyNumberFormat="1" applyFont="1" applyFill="1" applyBorder="1" applyAlignment="1">
      <alignment horizontal="center" vertical="center" wrapText="1"/>
    </xf>
    <xf numFmtId="0" fontId="13" fillId="8" borderId="12" xfId="0" applyFont="1" applyFill="1" applyBorder="1" applyAlignment="1">
      <alignment horizontal="center" vertical="center"/>
    </xf>
    <xf numFmtId="0" fontId="13" fillId="8" borderId="15" xfId="0" applyFont="1" applyFill="1" applyBorder="1" applyAlignment="1">
      <alignment horizontal="center" vertical="center"/>
    </xf>
    <xf numFmtId="0" fontId="15" fillId="8" borderId="39" xfId="0" applyFont="1" applyFill="1" applyBorder="1" applyAlignment="1">
      <alignment horizontal="center" vertical="center"/>
    </xf>
    <xf numFmtId="0" fontId="13" fillId="0" borderId="0" xfId="0" applyFont="1" applyAlignment="1"/>
    <xf numFmtId="0" fontId="13" fillId="0" borderId="19" xfId="0" applyFont="1" applyBorder="1" applyAlignment="1">
      <alignment vertical="center"/>
    </xf>
    <xf numFmtId="0" fontId="13" fillId="0" borderId="4" xfId="0" applyFont="1" applyBorder="1" applyAlignment="1">
      <alignment vertical="center"/>
    </xf>
    <xf numFmtId="0" fontId="13" fillId="0" borderId="18" xfId="0" applyFont="1" applyBorder="1" applyAlignment="1">
      <alignment horizontal="center" vertical="center" wrapText="1"/>
    </xf>
    <xf numFmtId="2" fontId="17" fillId="0" borderId="8" xfId="0" applyNumberFormat="1" applyFont="1" applyBorder="1" applyAlignment="1">
      <alignment horizontal="center" vertical="center" wrapText="1"/>
    </xf>
    <xf numFmtId="0" fontId="1" fillId="2" borderId="28" xfId="0" applyFont="1" applyFill="1" applyBorder="1" applyAlignment="1">
      <alignment vertical="center" wrapText="1"/>
    </xf>
    <xf numFmtId="0" fontId="1" fillId="0" borderId="19" xfId="0" applyFont="1" applyBorder="1" applyAlignment="1">
      <alignment horizontal="center" vertical="center" wrapText="1"/>
    </xf>
    <xf numFmtId="14" fontId="14" fillId="2" borderId="68"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0" borderId="72" xfId="0" applyFont="1" applyBorder="1" applyAlignment="1">
      <alignment horizontal="center" vertical="center" wrapText="1"/>
    </xf>
    <xf numFmtId="0" fontId="14" fillId="2" borderId="74" xfId="0" applyFont="1" applyFill="1" applyBorder="1" applyAlignment="1">
      <alignment horizontal="center" vertical="center" wrapText="1"/>
    </xf>
    <xf numFmtId="0" fontId="14" fillId="3" borderId="74" xfId="0" applyFont="1" applyFill="1" applyBorder="1" applyAlignment="1">
      <alignment horizontal="center" vertical="center" wrapText="1"/>
    </xf>
    <xf numFmtId="0" fontId="14" fillId="0" borderId="74" xfId="0" applyFont="1" applyBorder="1" applyAlignment="1">
      <alignment horizontal="center" vertical="center" wrapText="1"/>
    </xf>
    <xf numFmtId="0" fontId="14" fillId="7" borderId="74" xfId="0" applyFont="1" applyFill="1" applyBorder="1" applyAlignment="1">
      <alignment horizontal="center" vertical="center" wrapText="1"/>
    </xf>
    <xf numFmtId="0" fontId="14" fillId="7" borderId="77" xfId="0" applyFont="1" applyFill="1" applyBorder="1" applyAlignment="1">
      <alignment horizontal="center" vertical="center" wrapText="1"/>
    </xf>
    <xf numFmtId="0" fontId="14" fillId="4" borderId="74" xfId="0" applyFont="1" applyFill="1" applyBorder="1" applyAlignment="1">
      <alignment horizontal="center" vertical="center" wrapText="1"/>
    </xf>
    <xf numFmtId="2" fontId="7" fillId="8" borderId="19" xfId="0" applyNumberFormat="1" applyFont="1" applyFill="1" applyBorder="1" applyAlignment="1">
      <alignment horizontal="center" vertical="center" wrapText="1"/>
    </xf>
    <xf numFmtId="165" fontId="14" fillId="3" borderId="74" xfId="0" applyNumberFormat="1" applyFont="1" applyFill="1" applyBorder="1" applyAlignment="1">
      <alignment horizontal="center" vertical="center" wrapText="1"/>
    </xf>
    <xf numFmtId="0" fontId="14" fillId="10" borderId="74" xfId="0" applyFont="1" applyFill="1" applyBorder="1" applyAlignment="1">
      <alignment horizontal="center" vertical="center" wrapText="1"/>
    </xf>
    <xf numFmtId="0" fontId="14" fillId="0" borderId="79" xfId="0" applyFont="1" applyBorder="1" applyAlignment="1">
      <alignment horizontal="center" vertical="center" wrapText="1"/>
    </xf>
    <xf numFmtId="0" fontId="14" fillId="13" borderId="74" xfId="0" applyFont="1" applyFill="1" applyBorder="1" applyAlignment="1">
      <alignment horizontal="center" vertical="center" wrapText="1"/>
    </xf>
    <xf numFmtId="0" fontId="14" fillId="0" borderId="30" xfId="0" applyFont="1" applyBorder="1" applyAlignment="1">
      <alignment horizontal="center" vertical="center" wrapText="1"/>
    </xf>
    <xf numFmtId="0" fontId="14" fillId="0" borderId="32" xfId="0" applyFont="1" applyBorder="1" applyAlignment="1">
      <alignment horizontal="center" vertical="center" wrapText="1"/>
    </xf>
    <xf numFmtId="168" fontId="17" fillId="0" borderId="26" xfId="0" applyNumberFormat="1" applyFont="1" applyBorder="1" applyAlignment="1">
      <alignment horizontal="center" vertical="center" wrapText="1"/>
    </xf>
    <xf numFmtId="0" fontId="13" fillId="0" borderId="26" xfId="0" applyFont="1" applyBorder="1" applyAlignment="1"/>
    <xf numFmtId="0" fontId="15" fillId="0" borderId="10" xfId="0" applyFont="1" applyBorder="1" applyAlignment="1"/>
    <xf numFmtId="0" fontId="13" fillId="8" borderId="54" xfId="0" applyFont="1" applyFill="1" applyBorder="1" applyAlignment="1">
      <alignment horizontal="center" vertical="center"/>
    </xf>
    <xf numFmtId="166" fontId="17" fillId="0" borderId="12" xfId="0" applyNumberFormat="1" applyFont="1" applyBorder="1" applyAlignment="1">
      <alignment horizontal="center" vertical="center" wrapText="1"/>
    </xf>
    <xf numFmtId="0" fontId="14" fillId="0" borderId="78" xfId="0" applyFont="1" applyBorder="1" applyAlignment="1">
      <alignment horizontal="center" vertical="center" wrapText="1"/>
    </xf>
    <xf numFmtId="0" fontId="1" fillId="13" borderId="8" xfId="0" applyFont="1" applyFill="1" applyBorder="1" applyAlignment="1">
      <alignment horizontal="center" vertical="center" wrapText="1"/>
    </xf>
    <xf numFmtId="0" fontId="14" fillId="13" borderId="78" xfId="0" applyFont="1" applyFill="1" applyBorder="1" applyAlignment="1">
      <alignment horizontal="center" vertical="center" wrapText="1"/>
    </xf>
    <xf numFmtId="0" fontId="1" fillId="13" borderId="16" xfId="0" applyFont="1" applyFill="1" applyBorder="1" applyAlignment="1">
      <alignment horizontal="center" vertical="center" wrapText="1"/>
    </xf>
    <xf numFmtId="0" fontId="14" fillId="13" borderId="72"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3" fillId="0" borderId="12" xfId="0" applyFont="1" applyBorder="1" applyAlignment="1">
      <alignment horizontal="center" vertical="center" wrapText="1"/>
    </xf>
    <xf numFmtId="0" fontId="0" fillId="0" borderId="19" xfId="0" applyFont="1" applyBorder="1" applyAlignment="1"/>
    <xf numFmtId="0" fontId="0" fillId="0" borderId="0" xfId="0" applyFont="1" applyAlignment="1"/>
    <xf numFmtId="0" fontId="0" fillId="0" borderId="0" xfId="0" applyFont="1" applyAlignment="1">
      <alignment horizontal="center" vertical="center"/>
    </xf>
    <xf numFmtId="0" fontId="14" fillId="2" borderId="28"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3" borderId="8" xfId="0" applyFont="1" applyFill="1" applyBorder="1" applyAlignment="1">
      <alignment vertical="center" wrapText="1"/>
    </xf>
    <xf numFmtId="0" fontId="14" fillId="11" borderId="8" xfId="0" applyFont="1" applyFill="1" applyBorder="1" applyAlignment="1">
      <alignment horizontal="center" vertical="center" wrapText="1"/>
    </xf>
    <xf numFmtId="0" fontId="14" fillId="3" borderId="16" xfId="0" applyFont="1" applyFill="1" applyBorder="1" applyAlignment="1">
      <alignment vertical="center" wrapText="1"/>
    </xf>
    <xf numFmtId="0" fontId="14" fillId="3" borderId="26" xfId="0" applyFont="1" applyFill="1" applyBorder="1" applyAlignment="1">
      <alignment vertical="center" wrapText="1"/>
    </xf>
    <xf numFmtId="0" fontId="20" fillId="13" borderId="16"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20" fillId="13" borderId="8"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14" fillId="2" borderId="32" xfId="0" applyFont="1" applyFill="1" applyBorder="1" applyAlignment="1">
      <alignment horizontal="center"/>
    </xf>
    <xf numFmtId="0" fontId="14" fillId="0" borderId="0" xfId="0" applyFont="1" applyAlignment="1">
      <alignment horizontal="center"/>
    </xf>
    <xf numFmtId="166" fontId="13" fillId="0" borderId="26" xfId="0" applyNumberFormat="1" applyFont="1" applyBorder="1" applyAlignment="1">
      <alignment horizontal="center"/>
    </xf>
    <xf numFmtId="0" fontId="1" fillId="13"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7" fillId="8" borderId="0" xfId="0" applyFont="1" applyFill="1" applyAlignment="1">
      <alignment vertical="center" wrapText="1"/>
    </xf>
    <xf numFmtId="0" fontId="7" fillId="8" borderId="0" xfId="0" applyFont="1" applyFill="1" applyAlignment="1">
      <alignment horizontal="center" vertical="center"/>
    </xf>
    <xf numFmtId="166" fontId="17" fillId="8" borderId="26" xfId="0" applyNumberFormat="1" applyFont="1" applyFill="1" applyBorder="1" applyAlignment="1">
      <alignment horizontal="center" vertical="center" wrapText="1"/>
    </xf>
    <xf numFmtId="0" fontId="13" fillId="8" borderId="49" xfId="0" applyFont="1" applyFill="1" applyBorder="1" applyAlignment="1">
      <alignment horizontal="center" vertical="center"/>
    </xf>
    <xf numFmtId="0" fontId="26" fillId="8" borderId="14" xfId="0" applyFont="1" applyFill="1" applyBorder="1" applyAlignment="1"/>
    <xf numFmtId="0" fontId="26" fillId="8" borderId="57" xfId="0" applyFont="1" applyFill="1" applyBorder="1" applyAlignment="1"/>
    <xf numFmtId="0" fontId="26" fillId="8" borderId="37" xfId="0" applyFont="1" applyFill="1" applyBorder="1" applyAlignment="1"/>
    <xf numFmtId="0" fontId="26" fillId="8" borderId="51" xfId="0" applyFont="1" applyFill="1" applyBorder="1" applyAlignment="1"/>
    <xf numFmtId="0" fontId="26" fillId="8" borderId="48" xfId="0" applyFont="1" applyFill="1" applyBorder="1" applyAlignment="1"/>
    <xf numFmtId="0" fontId="13" fillId="0" borderId="39" xfId="0" applyFont="1" applyBorder="1" applyAlignment="1">
      <alignment horizontal="center" vertical="center" wrapText="1"/>
    </xf>
    <xf numFmtId="0" fontId="0" fillId="0" borderId="0" xfId="0" applyFont="1" applyAlignment="1"/>
    <xf numFmtId="0" fontId="14" fillId="15" borderId="26" xfId="0" applyFont="1" applyFill="1" applyBorder="1" applyAlignment="1">
      <alignment horizontal="left" vertical="center" wrapText="1"/>
    </xf>
    <xf numFmtId="0" fontId="13" fillId="0" borderId="0" xfId="0" applyFont="1" applyAlignment="1">
      <alignment horizontal="left" vertical="center" wrapText="1"/>
    </xf>
    <xf numFmtId="2" fontId="1" fillId="2" borderId="19"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2" fontId="1" fillId="0" borderId="4" xfId="0" applyNumberFormat="1" applyFont="1" applyBorder="1" applyAlignment="1">
      <alignment horizontal="center" vertical="center" wrapText="1"/>
    </xf>
    <xf numFmtId="2" fontId="1" fillId="3" borderId="8" xfId="0" applyNumberFormat="1" applyFont="1" applyFill="1" applyBorder="1" applyAlignment="1">
      <alignment horizontal="center" vertical="center" wrapText="1"/>
    </xf>
    <xf numFmtId="2" fontId="1" fillId="4" borderId="8" xfId="0" applyNumberFormat="1" applyFont="1" applyFill="1" applyBorder="1" applyAlignment="1">
      <alignment horizontal="center" vertical="center" wrapText="1"/>
    </xf>
    <xf numFmtId="2" fontId="1" fillId="4" borderId="16" xfId="0" applyNumberFormat="1" applyFont="1" applyFill="1" applyBorder="1" applyAlignment="1">
      <alignment horizontal="center" vertical="center" wrapText="1"/>
    </xf>
    <xf numFmtId="2" fontId="3" fillId="0" borderId="4" xfId="0" applyNumberFormat="1" applyFont="1" applyBorder="1" applyAlignment="1">
      <alignment horizontal="center" vertical="center" wrapText="1"/>
    </xf>
    <xf numFmtId="2" fontId="1" fillId="11" borderId="8" xfId="0" applyNumberFormat="1" applyFont="1" applyFill="1" applyBorder="1" applyAlignment="1">
      <alignment horizontal="center" vertical="center" wrapText="1"/>
    </xf>
    <xf numFmtId="2" fontId="3" fillId="0" borderId="26" xfId="0" applyNumberFormat="1" applyFont="1" applyBorder="1" applyAlignment="1">
      <alignment horizontal="center" vertical="center" wrapText="1"/>
    </xf>
    <xf numFmtId="2" fontId="1" fillId="13" borderId="16" xfId="0" applyNumberFormat="1" applyFont="1" applyFill="1" applyBorder="1" applyAlignment="1">
      <alignment horizontal="center" vertical="center" wrapText="1"/>
    </xf>
    <xf numFmtId="2" fontId="17" fillId="0" borderId="26" xfId="0" applyNumberFormat="1" applyFont="1" applyBorder="1" applyAlignment="1">
      <alignment horizontal="center" vertical="center" wrapText="1"/>
    </xf>
    <xf numFmtId="2" fontId="1" fillId="13" borderId="4" xfId="0" applyNumberFormat="1" applyFont="1" applyFill="1" applyBorder="1" applyAlignment="1">
      <alignment horizontal="center" vertical="center" wrapText="1"/>
    </xf>
    <xf numFmtId="2" fontId="1" fillId="13" borderId="8" xfId="0" applyNumberFormat="1" applyFont="1" applyFill="1" applyBorder="1" applyAlignment="1">
      <alignment horizontal="center" vertical="center" wrapText="1"/>
    </xf>
    <xf numFmtId="2" fontId="14" fillId="4" borderId="8" xfId="0" applyNumberFormat="1" applyFont="1" applyFill="1" applyBorder="1" applyAlignment="1">
      <alignment horizontal="center" vertical="center" wrapText="1"/>
    </xf>
    <xf numFmtId="2" fontId="3" fillId="0" borderId="19" xfId="0" applyNumberFormat="1" applyFont="1" applyBorder="1" applyAlignment="1">
      <alignment horizontal="center" vertical="center" wrapText="1"/>
    </xf>
    <xf numFmtId="2" fontId="3" fillId="0" borderId="33" xfId="0" applyNumberFormat="1" applyFont="1" applyBorder="1" applyAlignment="1">
      <alignment horizontal="center" vertical="center" wrapText="1"/>
    </xf>
    <xf numFmtId="2" fontId="3" fillId="0" borderId="0" xfId="0" applyNumberFormat="1" applyFont="1" applyAlignment="1">
      <alignment horizontal="center" vertical="center" wrapText="1"/>
    </xf>
    <xf numFmtId="2" fontId="0" fillId="0" borderId="0" xfId="0" applyNumberFormat="1" applyFont="1" applyAlignment="1">
      <alignment horizontal="center" vertical="center"/>
    </xf>
    <xf numFmtId="166" fontId="13" fillId="8" borderId="26" xfId="0" applyNumberFormat="1" applyFont="1" applyFill="1" applyBorder="1" applyAlignment="1">
      <alignment horizontal="center" vertical="center"/>
    </xf>
    <xf numFmtId="0" fontId="17" fillId="2" borderId="50" xfId="0" applyFont="1" applyFill="1" applyBorder="1" applyAlignment="1">
      <alignment vertical="center" wrapText="1"/>
    </xf>
    <xf numFmtId="0" fontId="17" fillId="2" borderId="37" xfId="0" applyFont="1" applyFill="1" applyBorder="1" applyAlignment="1">
      <alignment vertical="center" wrapText="1"/>
    </xf>
    <xf numFmtId="0" fontId="17" fillId="2" borderId="51" xfId="0" applyFont="1" applyFill="1" applyBorder="1" applyAlignment="1">
      <alignment vertical="center" wrapText="1"/>
    </xf>
    <xf numFmtId="166" fontId="13" fillId="8" borderId="49" xfId="0" applyNumberFormat="1" applyFont="1" applyFill="1" applyBorder="1" applyAlignment="1">
      <alignment horizontal="center" vertical="center"/>
    </xf>
    <xf numFmtId="0" fontId="26" fillId="16" borderId="74" xfId="0" applyFont="1" applyFill="1" applyBorder="1" applyAlignment="1">
      <alignment horizontal="center" vertical="center" wrapText="1"/>
    </xf>
    <xf numFmtId="0" fontId="19" fillId="8" borderId="0" xfId="0" applyFont="1" applyFill="1" applyAlignment="1"/>
    <xf numFmtId="0" fontId="19" fillId="2" borderId="19" xfId="0" applyFont="1" applyFill="1" applyBorder="1" applyAlignment="1"/>
    <xf numFmtId="0" fontId="14" fillId="7" borderId="26" xfId="0" applyFont="1" applyFill="1" applyBorder="1" applyAlignment="1">
      <alignment horizontal="center"/>
    </xf>
    <xf numFmtId="0" fontId="14" fillId="7" borderId="47" xfId="0" applyFont="1" applyFill="1" applyBorder="1" applyAlignment="1">
      <alignment horizontal="center"/>
    </xf>
    <xf numFmtId="0" fontId="13" fillId="7" borderId="47" xfId="0" applyFont="1" applyFill="1" applyBorder="1" applyAlignment="1">
      <alignment horizontal="center"/>
    </xf>
    <xf numFmtId="168" fontId="13" fillId="7" borderId="47" xfId="0" applyNumberFormat="1" applyFont="1" applyFill="1" applyBorder="1" applyAlignment="1">
      <alignment horizontal="center"/>
    </xf>
    <xf numFmtId="168" fontId="13" fillId="7" borderId="26" xfId="0" applyNumberFormat="1" applyFont="1" applyFill="1" applyBorder="1" applyAlignment="1">
      <alignment horizontal="center"/>
    </xf>
    <xf numFmtId="0" fontId="14" fillId="3" borderId="78" xfId="0" applyFont="1" applyFill="1" applyBorder="1" applyAlignment="1">
      <alignment horizontal="center" vertical="center" wrapText="1"/>
    </xf>
    <xf numFmtId="0" fontId="14" fillId="3" borderId="39" xfId="0" applyFont="1" applyFill="1" applyBorder="1" applyAlignment="1">
      <alignment vertical="center" wrapText="1"/>
    </xf>
    <xf numFmtId="0" fontId="1" fillId="3" borderId="15" xfId="0" applyFont="1" applyFill="1" applyBorder="1" applyAlignment="1">
      <alignment vertical="center" wrapText="1"/>
    </xf>
    <xf numFmtId="0" fontId="1" fillId="3" borderId="16" xfId="0" applyFont="1" applyFill="1" applyBorder="1" applyAlignment="1">
      <alignment vertical="center" wrapText="1"/>
    </xf>
    <xf numFmtId="2" fontId="1" fillId="3" borderId="16" xfId="0" applyNumberFormat="1" applyFont="1" applyFill="1" applyBorder="1" applyAlignment="1">
      <alignment horizontal="center" vertical="center" wrapText="1"/>
    </xf>
    <xf numFmtId="0" fontId="14" fillId="0" borderId="77" xfId="0" applyFont="1" applyBorder="1" applyAlignment="1">
      <alignment horizontal="center" vertical="center" wrapText="1"/>
    </xf>
    <xf numFmtId="0" fontId="3" fillId="8" borderId="12" xfId="0" applyFont="1" applyFill="1" applyBorder="1" applyAlignment="1">
      <alignment horizontal="center" vertical="center" wrapText="1"/>
    </xf>
    <xf numFmtId="0" fontId="27" fillId="8" borderId="26" xfId="0" applyFont="1" applyFill="1" applyBorder="1" applyAlignment="1">
      <alignment horizontal="center"/>
    </xf>
    <xf numFmtId="166" fontId="13" fillId="7" borderId="26" xfId="0" applyNumberFormat="1" applyFont="1" applyFill="1" applyBorder="1" applyAlignment="1">
      <alignment horizontal="center"/>
    </xf>
    <xf numFmtId="166" fontId="15" fillId="0" borderId="39" xfId="0" applyNumberFormat="1" applyFont="1" applyBorder="1" applyAlignment="1">
      <alignment horizontal="center" vertical="center"/>
    </xf>
    <xf numFmtId="166" fontId="13" fillId="8" borderId="39" xfId="0" applyNumberFormat="1" applyFont="1" applyFill="1" applyBorder="1" applyAlignment="1">
      <alignment horizontal="center" vertical="center"/>
    </xf>
    <xf numFmtId="0" fontId="15" fillId="0" borderId="56" xfId="0" applyFont="1" applyBorder="1" applyAlignment="1">
      <alignment horizontal="center" vertical="center"/>
    </xf>
    <xf numFmtId="169" fontId="1" fillId="2" borderId="29" xfId="1" applyNumberFormat="1" applyFont="1" applyFill="1" applyBorder="1" applyAlignment="1">
      <alignment horizontal="center" vertical="center" wrapText="1"/>
    </xf>
    <xf numFmtId="169" fontId="1" fillId="2" borderId="31" xfId="1" applyNumberFormat="1" applyFont="1" applyFill="1" applyBorder="1" applyAlignment="1">
      <alignment horizontal="center" vertical="center" wrapText="1"/>
    </xf>
    <xf numFmtId="169" fontId="1" fillId="2" borderId="19" xfId="1" applyNumberFormat="1" applyFont="1" applyFill="1" applyBorder="1" applyAlignment="1">
      <alignment horizontal="center" vertical="center" wrapText="1"/>
    </xf>
    <xf numFmtId="169" fontId="3" fillId="2" borderId="3" xfId="1" applyNumberFormat="1" applyFont="1" applyFill="1" applyBorder="1" applyAlignment="1">
      <alignment horizontal="center" vertical="center" wrapText="1"/>
    </xf>
    <xf numFmtId="169" fontId="3" fillId="2" borderId="69" xfId="1" applyNumberFormat="1" applyFont="1" applyFill="1" applyBorder="1" applyAlignment="1">
      <alignment horizontal="center" vertical="center" wrapText="1"/>
    </xf>
    <xf numFmtId="169" fontId="1" fillId="0" borderId="4" xfId="1" applyNumberFormat="1" applyFont="1" applyBorder="1" applyAlignment="1">
      <alignment horizontal="center" vertical="center" wrapText="1"/>
    </xf>
    <xf numFmtId="169" fontId="1" fillId="0" borderId="73" xfId="1" applyNumberFormat="1" applyFont="1" applyBorder="1" applyAlignment="1">
      <alignment horizontal="center" vertical="center" wrapText="1"/>
    </xf>
    <xf numFmtId="169" fontId="3" fillId="2" borderId="8" xfId="1" applyNumberFormat="1" applyFont="1" applyFill="1" applyBorder="1" applyAlignment="1">
      <alignment horizontal="center" vertical="center" wrapText="1"/>
    </xf>
    <xf numFmtId="169" fontId="3" fillId="2" borderId="75" xfId="1" applyNumberFormat="1" applyFont="1" applyFill="1" applyBorder="1" applyAlignment="1">
      <alignment horizontal="center" vertical="center" wrapText="1"/>
    </xf>
    <xf numFmtId="169" fontId="1" fillId="3" borderId="8" xfId="1" applyNumberFormat="1" applyFont="1" applyFill="1" applyBorder="1" applyAlignment="1">
      <alignment horizontal="center" vertical="center" wrapText="1"/>
    </xf>
    <xf numFmtId="169" fontId="3" fillId="0" borderId="8" xfId="1" applyNumberFormat="1" applyFont="1" applyBorder="1" applyAlignment="1">
      <alignment horizontal="center" vertical="center" wrapText="1"/>
    </xf>
    <xf numFmtId="169" fontId="3" fillId="0" borderId="75" xfId="1" applyNumberFormat="1" applyFont="1" applyBorder="1" applyAlignment="1">
      <alignment horizontal="center" vertical="center" wrapText="1"/>
    </xf>
    <xf numFmtId="169" fontId="1" fillId="4" borderId="8" xfId="1" applyNumberFormat="1" applyFont="1" applyFill="1" applyBorder="1" applyAlignment="1">
      <alignment horizontal="center" vertical="center" wrapText="1"/>
    </xf>
    <xf numFmtId="169" fontId="1" fillId="4" borderId="75" xfId="1" applyNumberFormat="1" applyFont="1" applyFill="1" applyBorder="1" applyAlignment="1">
      <alignment horizontal="center" vertical="center" wrapText="1"/>
    </xf>
    <xf numFmtId="169" fontId="1" fillId="4" borderId="16" xfId="1" applyNumberFormat="1" applyFont="1" applyFill="1" applyBorder="1" applyAlignment="1">
      <alignment horizontal="center" vertical="center" wrapText="1"/>
    </xf>
    <xf numFmtId="169" fontId="1" fillId="4" borderId="76" xfId="1" applyNumberFormat="1" applyFont="1" applyFill="1" applyBorder="1" applyAlignment="1">
      <alignment horizontal="center" vertical="center" wrapText="1"/>
    </xf>
    <xf numFmtId="169" fontId="3" fillId="8" borderId="8" xfId="1" applyNumberFormat="1" applyFont="1" applyFill="1" applyBorder="1" applyAlignment="1">
      <alignment horizontal="center" vertical="center" wrapText="1"/>
    </xf>
    <xf numFmtId="169" fontId="3" fillId="0" borderId="4" xfId="1" applyNumberFormat="1" applyFont="1" applyBorder="1" applyAlignment="1">
      <alignment horizontal="center" vertical="center" wrapText="1"/>
    </xf>
    <xf numFmtId="169" fontId="3" fillId="2" borderId="4" xfId="1" applyNumberFormat="1" applyFont="1" applyFill="1" applyBorder="1" applyAlignment="1">
      <alignment horizontal="center" vertical="center" wrapText="1"/>
    </xf>
    <xf numFmtId="169" fontId="3" fillId="0" borderId="73" xfId="1" applyNumberFormat="1" applyFont="1" applyBorder="1" applyAlignment="1">
      <alignment horizontal="center" vertical="center" wrapText="1"/>
    </xf>
    <xf numFmtId="169" fontId="1" fillId="3" borderId="8" xfId="1" applyNumberFormat="1" applyFont="1" applyFill="1" applyBorder="1" applyAlignment="1">
      <alignment vertical="center" wrapText="1"/>
    </xf>
    <xf numFmtId="169" fontId="3" fillId="3" borderId="8" xfId="1" applyNumberFormat="1" applyFont="1" applyFill="1" applyBorder="1" applyAlignment="1">
      <alignment horizontal="center" vertical="center" wrapText="1"/>
    </xf>
    <xf numFmtId="169" fontId="3" fillId="3" borderId="75" xfId="1" applyNumberFormat="1" applyFont="1" applyFill="1" applyBorder="1" applyAlignment="1">
      <alignment horizontal="center" vertical="center" wrapText="1"/>
    </xf>
    <xf numFmtId="169" fontId="3" fillId="8" borderId="75" xfId="1" applyNumberFormat="1" applyFont="1" applyFill="1" applyBorder="1" applyAlignment="1">
      <alignment horizontal="center" vertical="center" wrapText="1"/>
    </xf>
    <xf numFmtId="169" fontId="1" fillId="11" borderId="8" xfId="1" applyNumberFormat="1" applyFont="1" applyFill="1" applyBorder="1" applyAlignment="1">
      <alignment horizontal="center" vertical="center" wrapText="1"/>
    </xf>
    <xf numFmtId="169" fontId="1" fillId="3" borderId="16" xfId="1" applyNumberFormat="1" applyFont="1" applyFill="1" applyBorder="1" applyAlignment="1">
      <alignment vertical="center" wrapText="1"/>
    </xf>
    <xf numFmtId="169" fontId="3" fillId="3" borderId="16" xfId="1" applyNumberFormat="1" applyFont="1" applyFill="1" applyBorder="1" applyAlignment="1">
      <alignment horizontal="center" vertical="center" wrapText="1"/>
    </xf>
    <xf numFmtId="169" fontId="3" fillId="0" borderId="16" xfId="1" applyNumberFormat="1" applyFont="1" applyBorder="1" applyAlignment="1">
      <alignment horizontal="center" vertical="center" wrapText="1"/>
    </xf>
    <xf numFmtId="169" fontId="3" fillId="0" borderId="76" xfId="1" applyNumberFormat="1" applyFont="1" applyBorder="1" applyAlignment="1">
      <alignment horizontal="center" vertical="center" wrapText="1"/>
    </xf>
    <xf numFmtId="169" fontId="3" fillId="0" borderId="26" xfId="1" applyNumberFormat="1" applyFont="1" applyBorder="1" applyAlignment="1">
      <alignment horizontal="center" vertical="center" wrapText="1"/>
    </xf>
    <xf numFmtId="169" fontId="3" fillId="0" borderId="80" xfId="1" applyNumberFormat="1" applyFont="1" applyBorder="1" applyAlignment="1">
      <alignment horizontal="center" vertical="center" wrapText="1"/>
    </xf>
    <xf numFmtId="169" fontId="1" fillId="13" borderId="16" xfId="1" applyNumberFormat="1" applyFont="1" applyFill="1" applyBorder="1" applyAlignment="1">
      <alignment horizontal="center" vertical="center" wrapText="1"/>
    </xf>
    <xf numFmtId="169" fontId="1" fillId="13" borderId="76" xfId="1" applyNumberFormat="1" applyFont="1" applyFill="1" applyBorder="1" applyAlignment="1">
      <alignment horizontal="center" vertical="center" wrapText="1"/>
    </xf>
    <xf numFmtId="169" fontId="13" fillId="0" borderId="26" xfId="1" applyNumberFormat="1" applyFont="1" applyBorder="1" applyAlignment="1">
      <alignment horizontal="center" vertical="center" wrapText="1"/>
    </xf>
    <xf numFmtId="169" fontId="13" fillId="0" borderId="80" xfId="1" applyNumberFormat="1" applyFont="1" applyBorder="1" applyAlignment="1">
      <alignment horizontal="center" vertical="center" wrapText="1"/>
    </xf>
    <xf numFmtId="169" fontId="1" fillId="13" borderId="4" xfId="1" applyNumberFormat="1" applyFont="1" applyFill="1" applyBorder="1" applyAlignment="1">
      <alignment horizontal="center" vertical="center" wrapText="1"/>
    </xf>
    <xf numFmtId="169" fontId="1" fillId="13" borderId="73" xfId="1" applyNumberFormat="1" applyFont="1" applyFill="1" applyBorder="1" applyAlignment="1">
      <alignment horizontal="center" vertical="center" wrapText="1"/>
    </xf>
    <xf numFmtId="169" fontId="1" fillId="13" borderId="8" xfId="1" applyNumberFormat="1" applyFont="1" applyFill="1" applyBorder="1" applyAlignment="1">
      <alignment horizontal="center" vertical="center" wrapText="1"/>
    </xf>
    <xf numFmtId="169" fontId="1" fillId="13" borderId="75" xfId="1" applyNumberFormat="1" applyFont="1" applyFill="1" applyBorder="1" applyAlignment="1">
      <alignment horizontal="center" vertical="center" wrapText="1"/>
    </xf>
    <xf numFmtId="169" fontId="13" fillId="0" borderId="8" xfId="1" applyNumberFormat="1" applyFont="1" applyBorder="1" applyAlignment="1">
      <alignment horizontal="center" vertical="center" wrapText="1"/>
    </xf>
    <xf numFmtId="169" fontId="13" fillId="0" borderId="75" xfId="1" applyNumberFormat="1" applyFont="1" applyBorder="1" applyAlignment="1">
      <alignment horizontal="center" vertical="center" wrapText="1"/>
    </xf>
    <xf numFmtId="169" fontId="14" fillId="4" borderId="8" xfId="1" applyNumberFormat="1" applyFont="1" applyFill="1" applyBorder="1" applyAlignment="1">
      <alignment horizontal="center" vertical="center" wrapText="1"/>
    </xf>
    <xf numFmtId="169" fontId="1" fillId="0" borderId="19" xfId="1" applyNumberFormat="1" applyFont="1" applyBorder="1" applyAlignment="1">
      <alignment horizontal="center" vertical="center" wrapText="1"/>
    </xf>
    <xf numFmtId="169" fontId="1" fillId="0" borderId="31" xfId="1" applyNumberFormat="1" applyFont="1" applyBorder="1" applyAlignment="1">
      <alignment horizontal="center" vertical="center" wrapText="1"/>
    </xf>
    <xf numFmtId="169" fontId="1" fillId="0" borderId="9" xfId="1" applyNumberFormat="1" applyFont="1" applyBorder="1" applyAlignment="1">
      <alignment horizontal="center" vertical="center" wrapText="1"/>
    </xf>
    <xf numFmtId="169" fontId="3" fillId="0" borderId="19" xfId="1" applyNumberFormat="1" applyFont="1" applyBorder="1" applyAlignment="1">
      <alignment horizontal="center" vertical="center" wrapText="1"/>
    </xf>
    <xf numFmtId="169" fontId="3" fillId="0" borderId="31" xfId="1" applyNumberFormat="1" applyFont="1" applyBorder="1" applyAlignment="1">
      <alignment horizontal="center" vertical="center" wrapText="1"/>
    </xf>
    <xf numFmtId="169" fontId="3" fillId="0" borderId="33" xfId="1" applyNumberFormat="1" applyFont="1" applyBorder="1" applyAlignment="1">
      <alignment horizontal="center" vertical="center" wrapText="1"/>
    </xf>
    <xf numFmtId="169" fontId="3" fillId="0" borderId="34" xfId="1" applyNumberFormat="1" applyFont="1" applyBorder="1" applyAlignment="1">
      <alignment horizontal="center" vertical="center" wrapText="1"/>
    </xf>
    <xf numFmtId="169" fontId="3" fillId="0" borderId="0" xfId="1" applyNumberFormat="1" applyFont="1" applyAlignment="1">
      <alignment horizontal="center" vertical="center" wrapText="1"/>
    </xf>
    <xf numFmtId="169" fontId="0" fillId="0" borderId="0" xfId="1" applyNumberFormat="1" applyFont="1" applyAlignment="1"/>
    <xf numFmtId="169" fontId="1" fillId="11" borderId="75" xfId="1" applyNumberFormat="1" applyFont="1" applyFill="1" applyBorder="1" applyAlignment="1">
      <alignment horizontal="center" vertical="center" wrapText="1"/>
    </xf>
    <xf numFmtId="169" fontId="3" fillId="3" borderId="76" xfId="1" applyNumberFormat="1" applyFont="1" applyFill="1" applyBorder="1" applyAlignment="1">
      <alignment horizontal="center" vertical="center" wrapText="1"/>
    </xf>
    <xf numFmtId="169" fontId="14" fillId="4" borderId="75" xfId="1" applyNumberFormat="1" applyFont="1" applyFill="1" applyBorder="1" applyAlignment="1">
      <alignment horizontal="center" vertical="center" wrapText="1"/>
    </xf>
    <xf numFmtId="169" fontId="1" fillId="0" borderId="85" xfId="1" applyNumberFormat="1" applyFont="1" applyBorder="1" applyAlignment="1">
      <alignment horizontal="center" vertical="center" wrapText="1"/>
    </xf>
    <xf numFmtId="0" fontId="0" fillId="0" borderId="26" xfId="0" applyFont="1" applyBorder="1" applyAlignment="1"/>
    <xf numFmtId="169" fontId="13" fillId="0" borderId="4" xfId="1" applyNumberFormat="1" applyFont="1" applyBorder="1" applyAlignment="1">
      <alignment horizontal="center" vertical="center" wrapText="1"/>
    </xf>
    <xf numFmtId="169" fontId="13" fillId="0" borderId="73" xfId="1" applyNumberFormat="1" applyFont="1" applyBorder="1" applyAlignment="1">
      <alignment horizontal="center" vertical="center" wrapText="1"/>
    </xf>
    <xf numFmtId="0" fontId="13" fillId="8" borderId="19" xfId="0" applyFont="1" applyFill="1" applyBorder="1" applyAlignment="1">
      <alignment horizontal="right" vertical="center"/>
    </xf>
    <xf numFmtId="0" fontId="13" fillId="8" borderId="19" xfId="0" applyFont="1" applyFill="1" applyBorder="1" applyAlignment="1">
      <alignment horizontal="left" vertical="center"/>
    </xf>
    <xf numFmtId="0" fontId="14" fillId="4" borderId="78" xfId="0" applyFont="1" applyFill="1" applyBorder="1" applyAlignment="1">
      <alignment horizontal="center" vertical="center" wrapText="1"/>
    </xf>
    <xf numFmtId="0" fontId="14" fillId="8" borderId="74" xfId="0" applyFont="1" applyFill="1" applyBorder="1" applyAlignment="1">
      <alignment horizontal="center" vertical="center" wrapText="1"/>
    </xf>
    <xf numFmtId="2" fontId="6" fillId="8" borderId="8" xfId="0" applyNumberFormat="1" applyFont="1" applyFill="1" applyBorder="1" applyAlignment="1">
      <alignment horizontal="center" vertical="center" wrapText="1"/>
    </xf>
    <xf numFmtId="0" fontId="14" fillId="3" borderId="79" xfId="0" applyFont="1" applyFill="1" applyBorder="1" applyAlignment="1">
      <alignment horizontal="center"/>
    </xf>
    <xf numFmtId="0" fontId="14" fillId="3" borderId="80" xfId="0" applyFont="1" applyFill="1" applyBorder="1" applyAlignment="1">
      <alignment horizontal="center" vertical="center"/>
    </xf>
    <xf numFmtId="0" fontId="14" fillId="0" borderId="83" xfId="0" applyFont="1" applyBorder="1" applyAlignment="1">
      <alignment horizontal="center" vertical="center"/>
    </xf>
    <xf numFmtId="0" fontId="14" fillId="0" borderId="86" xfId="0" applyFont="1" applyBorder="1" applyAlignment="1">
      <alignment horizontal="center" vertical="center"/>
    </xf>
    <xf numFmtId="0" fontId="14" fillId="0" borderId="87" xfId="0" applyFont="1" applyBorder="1" applyAlignment="1">
      <alignment horizontal="center" vertical="center"/>
    </xf>
    <xf numFmtId="0" fontId="14" fillId="0" borderId="31" xfId="0" applyFont="1" applyBorder="1" applyAlignment="1">
      <alignment horizontal="center" vertical="center"/>
    </xf>
    <xf numFmtId="0" fontId="13" fillId="0" borderId="19" xfId="0" applyFont="1" applyBorder="1" applyAlignment="1">
      <alignment vertical="center" wrapText="1"/>
    </xf>
    <xf numFmtId="0" fontId="14" fillId="0" borderId="72" xfId="0" applyFont="1" applyBorder="1" applyAlignment="1">
      <alignment horizontal="center" vertical="center"/>
    </xf>
    <xf numFmtId="0" fontId="14" fillId="0" borderId="77" xfId="0" applyFont="1" applyBorder="1" applyAlignment="1">
      <alignment horizontal="center" vertical="center"/>
    </xf>
    <xf numFmtId="2" fontId="14" fillId="0" borderId="88" xfId="0" applyNumberFormat="1" applyFont="1" applyBorder="1" applyAlignment="1">
      <alignment horizontal="center" vertical="center"/>
    </xf>
    <xf numFmtId="0" fontId="14" fillId="3" borderId="77" xfId="0" applyFont="1" applyFill="1" applyBorder="1" applyAlignment="1">
      <alignment horizontal="center"/>
    </xf>
    <xf numFmtId="0" fontId="14" fillId="3" borderId="89" xfId="0" applyFont="1" applyFill="1" applyBorder="1" applyAlignment="1">
      <alignment horizontal="center" vertical="center"/>
    </xf>
    <xf numFmtId="0" fontId="14" fillId="3" borderId="77" xfId="0" applyFont="1" applyFill="1" applyBorder="1" applyAlignment="1">
      <alignment horizontal="center" vertical="center" wrapText="1"/>
    </xf>
    <xf numFmtId="0" fontId="26" fillId="10" borderId="89" xfId="0" applyFont="1" applyFill="1" applyBorder="1" applyAlignment="1">
      <alignment horizontal="center" vertical="center"/>
    </xf>
    <xf numFmtId="2" fontId="14" fillId="8" borderId="75" xfId="0" applyNumberFormat="1" applyFont="1" applyFill="1" applyBorder="1" applyAlignment="1">
      <alignment horizontal="center" vertical="center"/>
    </xf>
    <xf numFmtId="0" fontId="14" fillId="8" borderId="30" xfId="0" applyFont="1" applyFill="1" applyBorder="1" applyAlignment="1">
      <alignment horizontal="center" vertical="center"/>
    </xf>
    <xf numFmtId="0" fontId="26" fillId="8" borderId="30" xfId="0" applyFont="1" applyFill="1" applyBorder="1" applyAlignment="1">
      <alignment horizontal="center"/>
    </xf>
    <xf numFmtId="2" fontId="14" fillId="2" borderId="80" xfId="0" applyNumberFormat="1" applyFont="1" applyFill="1" applyBorder="1" applyAlignment="1">
      <alignment horizontal="center" vertical="center" wrapText="1"/>
    </xf>
    <xf numFmtId="167" fontId="14" fillId="8" borderId="75" xfId="0" applyNumberFormat="1" applyFont="1" applyFill="1" applyBorder="1" applyAlignment="1">
      <alignment horizontal="center" vertical="center"/>
    </xf>
    <xf numFmtId="0" fontId="14" fillId="10" borderId="77" xfId="0" applyFont="1" applyFill="1" applyBorder="1" applyAlignment="1">
      <alignment horizontal="center" vertical="center" wrapText="1"/>
    </xf>
    <xf numFmtId="0" fontId="14" fillId="10" borderId="89" xfId="0" applyFont="1" applyFill="1" applyBorder="1" applyAlignment="1">
      <alignment horizontal="center" vertical="center"/>
    </xf>
    <xf numFmtId="2" fontId="14" fillId="0" borderId="76" xfId="0" applyNumberFormat="1" applyFont="1" applyBorder="1" applyAlignment="1">
      <alignment horizontal="center" vertical="center"/>
    </xf>
    <xf numFmtId="0" fontId="14" fillId="2" borderId="78" xfId="0" applyFont="1" applyFill="1" applyBorder="1" applyAlignment="1">
      <alignment horizontal="center" vertical="center" wrapText="1"/>
    </xf>
    <xf numFmtId="2" fontId="14" fillId="0" borderId="90" xfId="0" applyNumberFormat="1" applyFont="1" applyBorder="1" applyAlignment="1">
      <alignment horizontal="center" vertical="center"/>
    </xf>
    <xf numFmtId="2" fontId="26" fillId="0" borderId="97" xfId="0" applyNumberFormat="1" applyFont="1" applyBorder="1" applyAlignment="1">
      <alignment horizontal="center" vertical="center"/>
    </xf>
    <xf numFmtId="0" fontId="14" fillId="10" borderId="100" xfId="0" applyFont="1" applyFill="1" applyBorder="1" applyAlignment="1">
      <alignment horizontal="center" vertical="center"/>
    </xf>
    <xf numFmtId="0" fontId="14" fillId="10" borderId="80" xfId="0" applyFont="1" applyFill="1" applyBorder="1" applyAlignment="1">
      <alignment horizontal="center" vertical="center"/>
    </xf>
    <xf numFmtId="2" fontId="14" fillId="7" borderId="80" xfId="0" applyNumberFormat="1" applyFont="1" applyFill="1" applyBorder="1" applyAlignment="1">
      <alignment horizontal="center" vertical="center"/>
    </xf>
    <xf numFmtId="0" fontId="14" fillId="7" borderId="101" xfId="0" applyFont="1" applyFill="1" applyBorder="1" applyAlignment="1">
      <alignment horizontal="center" vertical="center"/>
    </xf>
    <xf numFmtId="0" fontId="14" fillId="7" borderId="93" xfId="0" applyFont="1" applyFill="1" applyBorder="1" applyAlignment="1">
      <alignment horizontal="center" vertical="center"/>
    </xf>
    <xf numFmtId="0" fontId="14" fillId="10" borderId="87" xfId="0" applyFont="1" applyFill="1" applyBorder="1" applyAlignment="1">
      <alignment horizontal="center" vertical="center" wrapText="1"/>
    </xf>
    <xf numFmtId="0" fontId="14" fillId="10" borderId="97" xfId="0" applyFont="1" applyFill="1" applyBorder="1" applyAlignment="1">
      <alignment horizontal="center" vertical="center"/>
    </xf>
    <xf numFmtId="2" fontId="14" fillId="0" borderId="93" xfId="0" applyNumberFormat="1" applyFont="1" applyBorder="1" applyAlignment="1">
      <alignment horizontal="center" vertical="center"/>
    </xf>
    <xf numFmtId="2" fontId="26" fillId="0" borderId="80" xfId="0" applyNumberFormat="1" applyFont="1" applyBorder="1" applyAlignment="1">
      <alignment horizontal="center" vertical="center"/>
    </xf>
    <xf numFmtId="2" fontId="14" fillId="0" borderId="102" xfId="0" applyNumberFormat="1" applyFont="1" applyBorder="1" applyAlignment="1">
      <alignment horizontal="center" vertical="center"/>
    </xf>
    <xf numFmtId="2" fontId="14" fillId="0" borderId="31" xfId="0" applyNumberFormat="1" applyFont="1" applyBorder="1" applyAlignment="1">
      <alignment horizontal="center" vertical="center"/>
    </xf>
    <xf numFmtId="2" fontId="26" fillId="0" borderId="93" xfId="0" applyNumberFormat="1" applyFont="1" applyBorder="1" applyAlignment="1">
      <alignment horizontal="center" vertical="center"/>
    </xf>
    <xf numFmtId="2" fontId="14" fillId="0" borderId="75" xfId="0" applyNumberFormat="1" applyFont="1" applyBorder="1" applyAlignment="1">
      <alignment horizontal="center" vertical="center"/>
    </xf>
    <xf numFmtId="0" fontId="26" fillId="0" borderId="90" xfId="0" applyFont="1" applyBorder="1" applyAlignment="1">
      <alignment horizontal="center" vertical="center"/>
    </xf>
    <xf numFmtId="2" fontId="14" fillId="0" borderId="90" xfId="0" applyNumberFormat="1" applyFont="1" applyBorder="1" applyAlignment="1">
      <alignment horizontal="center" vertical="center" wrapText="1"/>
    </xf>
    <xf numFmtId="2" fontId="26" fillId="0" borderId="90" xfId="0" applyNumberFormat="1" applyFont="1" applyBorder="1" applyAlignment="1">
      <alignment horizontal="center" vertical="center"/>
    </xf>
    <xf numFmtId="0" fontId="14" fillId="10" borderId="78" xfId="0" applyFont="1" applyFill="1" applyBorder="1" applyAlignment="1">
      <alignment horizontal="center" vertical="center" wrapText="1"/>
    </xf>
    <xf numFmtId="166" fontId="26" fillId="0" borderId="80" xfId="0" applyNumberFormat="1" applyFont="1" applyBorder="1" applyAlignment="1">
      <alignment horizontal="center" vertical="center"/>
    </xf>
    <xf numFmtId="0" fontId="26" fillId="0" borderId="79" xfId="0" applyFont="1" applyBorder="1" applyAlignment="1"/>
    <xf numFmtId="0" fontId="14" fillId="7" borderId="94" xfId="0" applyFont="1" applyFill="1" applyBorder="1" applyAlignment="1">
      <alignment horizontal="center" vertical="center" wrapText="1"/>
    </xf>
    <xf numFmtId="166" fontId="26" fillId="0" borderId="73" xfId="0" applyNumberFormat="1" applyFont="1" applyBorder="1" applyAlignment="1">
      <alignment horizontal="center" vertical="center"/>
    </xf>
    <xf numFmtId="0" fontId="26" fillId="0" borderId="89" xfId="0" applyFont="1" applyBorder="1" applyAlignment="1">
      <alignment horizontal="center" vertical="center"/>
    </xf>
    <xf numFmtId="166" fontId="20" fillId="0" borderId="80" xfId="0" applyNumberFormat="1" applyFont="1" applyBorder="1" applyAlignment="1">
      <alignment horizontal="center" vertical="center" wrapText="1"/>
    </xf>
    <xf numFmtId="0" fontId="26" fillId="0" borderId="87" xfId="0" applyFont="1" applyBorder="1" applyAlignment="1"/>
    <xf numFmtId="166" fontId="26" fillId="0" borderId="90" xfId="0" applyNumberFormat="1" applyFont="1" applyBorder="1" applyAlignment="1">
      <alignment horizontal="center" vertical="center"/>
    </xf>
    <xf numFmtId="2" fontId="14" fillId="0" borderId="100" xfId="0" applyNumberFormat="1" applyFont="1" applyBorder="1" applyAlignment="1">
      <alignment horizontal="center" vertical="center"/>
    </xf>
    <xf numFmtId="166" fontId="26" fillId="0" borderId="31" xfId="0" applyNumberFormat="1" applyFont="1" applyBorder="1" applyAlignment="1">
      <alignment horizontal="center" vertical="center"/>
    </xf>
    <xf numFmtId="0" fontId="14" fillId="10" borderId="82" xfId="0" applyFont="1" applyFill="1" applyBorder="1" applyAlignment="1">
      <alignment horizontal="center" vertical="center" wrapText="1"/>
    </xf>
    <xf numFmtId="0" fontId="14" fillId="10" borderId="93" xfId="0" applyFont="1" applyFill="1" applyBorder="1" applyAlignment="1">
      <alignment horizontal="center" vertical="center"/>
    </xf>
    <xf numFmtId="0" fontId="14" fillId="0" borderId="79" xfId="0" applyFont="1" applyBorder="1" applyAlignment="1">
      <alignment vertical="center"/>
    </xf>
    <xf numFmtId="0" fontId="14" fillId="8" borderId="80" xfId="0" applyFont="1" applyFill="1" applyBorder="1" applyAlignment="1">
      <alignment horizontal="center" vertical="center"/>
    </xf>
    <xf numFmtId="0" fontId="26" fillId="0" borderId="72" xfId="0" applyFont="1" applyBorder="1" applyAlignment="1"/>
    <xf numFmtId="0" fontId="14" fillId="0" borderId="78" xfId="0" applyFont="1" applyBorder="1" applyAlignment="1">
      <alignment vertical="center"/>
    </xf>
    <xf numFmtId="0" fontId="14" fillId="10" borderId="92" xfId="0" applyFont="1" applyFill="1" applyBorder="1" applyAlignment="1">
      <alignment horizontal="center" vertical="center" wrapText="1"/>
    </xf>
    <xf numFmtId="0" fontId="14" fillId="0" borderId="79" xfId="0" applyFont="1" applyBorder="1" applyAlignment="1"/>
    <xf numFmtId="0" fontId="14" fillId="2" borderId="79" xfId="0" applyFont="1" applyFill="1" applyBorder="1" applyAlignment="1"/>
    <xf numFmtId="0" fontId="14" fillId="10" borderId="79" xfId="0" applyFont="1" applyFill="1" applyBorder="1" applyAlignment="1">
      <alignment horizontal="center" vertical="center" wrapText="1"/>
    </xf>
    <xf numFmtId="0" fontId="14" fillId="0" borderId="79" xfId="0" applyFont="1" applyBorder="1" applyAlignment="1">
      <alignment horizontal="center"/>
    </xf>
    <xf numFmtId="166" fontId="14" fillId="7" borderId="80" xfId="0" applyNumberFormat="1" applyFont="1" applyFill="1" applyBorder="1" applyAlignment="1">
      <alignment horizontal="center" vertical="center"/>
    </xf>
    <xf numFmtId="2" fontId="14" fillId="0" borderId="101" xfId="0" applyNumberFormat="1" applyFont="1" applyBorder="1" applyAlignment="1">
      <alignment horizontal="center" vertical="center"/>
    </xf>
    <xf numFmtId="43" fontId="14" fillId="7" borderId="80" xfId="0" applyNumberFormat="1" applyFont="1" applyFill="1" applyBorder="1" applyAlignment="1">
      <alignment horizontal="center" vertical="center"/>
    </xf>
    <xf numFmtId="2" fontId="14" fillId="8" borderId="80" xfId="0" applyNumberFormat="1" applyFont="1" applyFill="1" applyBorder="1" applyAlignment="1">
      <alignment horizontal="center" vertical="center"/>
    </xf>
    <xf numFmtId="0" fontId="26" fillId="8" borderId="84" xfId="0" applyFont="1" applyFill="1" applyBorder="1" applyAlignment="1"/>
    <xf numFmtId="0" fontId="26" fillId="8" borderId="92" xfId="0" applyFont="1" applyFill="1" applyBorder="1" applyAlignment="1"/>
    <xf numFmtId="0" fontId="14" fillId="0" borderId="30" xfId="0" applyFont="1" applyBorder="1" applyAlignment="1">
      <alignment horizontal="center"/>
    </xf>
    <xf numFmtId="0" fontId="13" fillId="0" borderId="19" xfId="0" applyFont="1" applyBorder="1" applyAlignment="1"/>
    <xf numFmtId="0" fontId="14" fillId="0" borderId="34" xfId="0" applyFont="1" applyBorder="1" applyAlignment="1">
      <alignment horizontal="center" vertical="center"/>
    </xf>
    <xf numFmtId="0" fontId="20" fillId="4" borderId="39" xfId="0" applyFont="1" applyFill="1" applyBorder="1" applyAlignment="1">
      <alignment horizontal="center" vertical="center" wrapText="1"/>
    </xf>
    <xf numFmtId="0" fontId="1" fillId="4" borderId="15" xfId="0" applyFont="1" applyFill="1" applyBorder="1" applyAlignment="1">
      <alignment horizontal="center" vertical="center" wrapText="1"/>
    </xf>
    <xf numFmtId="2" fontId="17" fillId="0" borderId="49"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2" fontId="17" fillId="8" borderId="26" xfId="0" applyNumberFormat="1" applyFont="1" applyFill="1" applyBorder="1" applyAlignment="1">
      <alignment horizontal="center" vertical="center" wrapText="1"/>
    </xf>
    <xf numFmtId="169" fontId="13" fillId="8" borderId="26" xfId="1" applyNumberFormat="1" applyFont="1" applyFill="1" applyBorder="1" applyAlignment="1">
      <alignment horizontal="center" vertical="center" wrapText="1"/>
    </xf>
    <xf numFmtId="2" fontId="17" fillId="8" borderId="49" xfId="0" applyNumberFormat="1" applyFont="1" applyFill="1" applyBorder="1" applyAlignment="1">
      <alignment horizontal="center" vertical="center" wrapText="1"/>
    </xf>
    <xf numFmtId="2" fontId="15" fillId="8" borderId="49" xfId="0" applyNumberFormat="1" applyFont="1" applyFill="1" applyBorder="1" applyAlignment="1">
      <alignment horizontal="center" vertical="center" wrapText="1"/>
    </xf>
    <xf numFmtId="169" fontId="15" fillId="8" borderId="26" xfId="1" applyNumberFormat="1" applyFont="1" applyFill="1" applyBorder="1" applyAlignment="1">
      <alignment horizontal="center" vertical="center" wrapText="1"/>
    </xf>
    <xf numFmtId="0" fontId="18" fillId="8" borderId="0" xfId="0" applyFont="1" applyFill="1" applyAlignment="1"/>
    <xf numFmtId="0" fontId="1" fillId="3" borderId="8" xfId="1" applyNumberFormat="1" applyFont="1" applyFill="1" applyBorder="1" applyAlignment="1">
      <alignment horizontal="center" vertical="center" wrapText="1"/>
    </xf>
    <xf numFmtId="0" fontId="1" fillId="4" borderId="8" xfId="1" applyNumberFormat="1" applyFont="1" applyFill="1" applyBorder="1" applyAlignment="1">
      <alignment horizontal="center" vertical="center" wrapText="1"/>
    </xf>
    <xf numFmtId="0" fontId="1" fillId="4" borderId="16" xfId="1" applyNumberFormat="1" applyFont="1" applyFill="1" applyBorder="1" applyAlignment="1">
      <alignment horizontal="center" vertical="center" wrapText="1"/>
    </xf>
    <xf numFmtId="0" fontId="1" fillId="11" borderId="8" xfId="1" applyNumberFormat="1" applyFont="1" applyFill="1" applyBorder="1" applyAlignment="1">
      <alignment horizontal="center" vertical="center" wrapText="1"/>
    </xf>
    <xf numFmtId="169" fontId="13" fillId="8" borderId="80" xfId="1" applyNumberFormat="1" applyFont="1" applyFill="1" applyBorder="1" applyAlignment="1">
      <alignment horizontal="center" vertical="center" wrapText="1"/>
    </xf>
    <xf numFmtId="169" fontId="15" fillId="8" borderId="80" xfId="1" applyNumberFormat="1" applyFont="1" applyFill="1" applyBorder="1" applyAlignment="1">
      <alignment horizontal="center" vertical="center" wrapText="1"/>
    </xf>
    <xf numFmtId="0" fontId="0" fillId="0" borderId="0" xfId="0" applyFont="1" applyAlignment="1"/>
    <xf numFmtId="0" fontId="14" fillId="2" borderId="30" xfId="0" applyFont="1" applyFill="1" applyBorder="1" applyAlignment="1">
      <alignment horizontal="center" vertical="center" wrapText="1"/>
    </xf>
    <xf numFmtId="0" fontId="14" fillId="2" borderId="19" xfId="0" applyFont="1" applyFill="1" applyBorder="1" applyAlignment="1">
      <alignment horizontal="left" vertical="center" wrapText="1"/>
    </xf>
    <xf numFmtId="0" fontId="15" fillId="0" borderId="19" xfId="0" applyFont="1" applyFill="1" applyBorder="1" applyProtection="1"/>
    <xf numFmtId="0" fontId="15" fillId="0" borderId="112" xfId="0" applyFont="1" applyFill="1" applyBorder="1" applyAlignment="1" applyProtection="1">
      <alignment horizontal="left"/>
    </xf>
    <xf numFmtId="0" fontId="28" fillId="0" borderId="19" xfId="0" applyFont="1" applyBorder="1" applyProtection="1"/>
    <xf numFmtId="0" fontId="15" fillId="0" borderId="127" xfId="0" applyFont="1" applyFill="1" applyBorder="1" applyProtection="1"/>
    <xf numFmtId="0" fontId="15" fillId="0" borderId="119" xfId="0" applyFont="1" applyFill="1" applyBorder="1" applyProtection="1"/>
    <xf numFmtId="0" fontId="14" fillId="2" borderId="19" xfId="0" applyFont="1" applyFill="1" applyBorder="1" applyAlignment="1">
      <alignment horizontal="center" vertical="center" wrapText="1"/>
    </xf>
    <xf numFmtId="0" fontId="14" fillId="2" borderId="19" xfId="0" applyFont="1" applyFill="1" applyBorder="1" applyAlignment="1">
      <alignment vertical="center" wrapText="1"/>
    </xf>
    <xf numFmtId="169" fontId="14" fillId="2" borderId="19" xfId="1" applyNumberFormat="1" applyFont="1" applyFill="1" applyBorder="1" applyAlignment="1">
      <alignment horizontal="center" vertical="center" wrapText="1"/>
    </xf>
    <xf numFmtId="169" fontId="14" fillId="2" borderId="31" xfId="1" applyNumberFormat="1" applyFont="1" applyFill="1" applyBorder="1" applyAlignment="1">
      <alignment horizontal="center" vertical="center" wrapText="1"/>
    </xf>
    <xf numFmtId="0" fontId="14" fillId="0" borderId="19" xfId="0" applyFont="1" applyBorder="1" applyAlignment="1">
      <alignment horizontal="center" vertical="center" wrapText="1"/>
    </xf>
    <xf numFmtId="0" fontId="15" fillId="0" borderId="132" xfId="0" applyFont="1" applyFill="1" applyBorder="1" applyAlignment="1" applyProtection="1">
      <alignment horizontal="left"/>
    </xf>
    <xf numFmtId="0" fontId="13" fillId="0" borderId="19" xfId="0" applyFont="1" applyBorder="1"/>
    <xf numFmtId="0" fontId="15" fillId="0" borderId="138" xfId="0" applyFont="1" applyFill="1" applyBorder="1" applyProtection="1"/>
    <xf numFmtId="0" fontId="13" fillId="0" borderId="30" xfId="0" applyFont="1" applyBorder="1"/>
    <xf numFmtId="0" fontId="13" fillId="0" borderId="31" xfId="0" applyFont="1" applyBorder="1"/>
    <xf numFmtId="0" fontId="15" fillId="0" borderId="19" xfId="0" applyFont="1" applyFill="1" applyBorder="1" applyAlignment="1" applyProtection="1">
      <alignment vertical="center" wrapText="1"/>
    </xf>
    <xf numFmtId="43" fontId="28" fillId="0" borderId="19" xfId="2" applyNumberFormat="1" applyFont="1" applyFill="1" applyBorder="1" applyAlignment="1" applyProtection="1">
      <alignment horizontal="center" vertical="center" wrapText="1"/>
    </xf>
    <xf numFmtId="0" fontId="15" fillId="0" borderId="30" xfId="0" applyFont="1" applyFill="1" applyBorder="1" applyAlignment="1" applyProtection="1">
      <alignment horizontal="left" vertical="center" wrapText="1"/>
    </xf>
    <xf numFmtId="0" fontId="15" fillId="0" borderId="19" xfId="0" applyFont="1" applyFill="1" applyBorder="1" applyAlignment="1" applyProtection="1">
      <alignment horizontal="left" vertical="center" wrapText="1"/>
    </xf>
    <xf numFmtId="43" fontId="15" fillId="0" borderId="19" xfId="2" applyNumberFormat="1" applyFont="1" applyFill="1" applyBorder="1" applyAlignment="1" applyProtection="1">
      <alignment horizontal="center" vertical="center" wrapText="1"/>
    </xf>
    <xf numFmtId="43" fontId="15" fillId="0" borderId="19" xfId="2" applyFont="1" applyFill="1" applyBorder="1" applyAlignment="1" applyProtection="1">
      <alignment horizontal="center" vertical="center" wrapText="1"/>
    </xf>
    <xf numFmtId="43" fontId="15" fillId="0" borderId="31" xfId="2" applyFont="1" applyFill="1" applyBorder="1" applyAlignment="1" applyProtection="1">
      <alignment horizontal="center" vertical="center" wrapText="1"/>
    </xf>
    <xf numFmtId="0" fontId="13" fillId="0" borderId="19" xfId="0" applyFont="1" applyBorder="1" applyProtection="1"/>
    <xf numFmtId="0" fontId="13" fillId="0" borderId="33" xfId="0" applyFont="1" applyBorder="1" applyProtection="1"/>
    <xf numFmtId="0" fontId="13" fillId="0" borderId="34" xfId="0" applyFont="1" applyBorder="1" applyProtection="1"/>
    <xf numFmtId="2" fontId="14" fillId="2" borderId="19" xfId="0" applyNumberFormat="1" applyFont="1" applyFill="1" applyBorder="1" applyAlignment="1">
      <alignment horizontal="left" vertical="center" wrapText="1"/>
    </xf>
    <xf numFmtId="169" fontId="14" fillId="2" borderId="19" xfId="1" applyNumberFormat="1" applyFont="1" applyFill="1" applyBorder="1" applyAlignment="1">
      <alignment horizontal="left" vertical="center" wrapText="1"/>
    </xf>
    <xf numFmtId="0" fontId="23" fillId="2" borderId="31" xfId="0" applyFont="1" applyFill="1" applyBorder="1" applyAlignment="1">
      <alignment horizontal="center" vertical="center" wrapText="1"/>
    </xf>
    <xf numFmtId="0" fontId="16" fillId="2" borderId="31" xfId="0" applyFont="1" applyFill="1" applyBorder="1" applyAlignment="1"/>
    <xf numFmtId="0" fontId="23" fillId="2" borderId="30" xfId="0" applyFont="1" applyFill="1" applyBorder="1" applyAlignment="1">
      <alignment horizontal="center" vertical="center" wrapText="1"/>
    </xf>
    <xf numFmtId="0" fontId="24" fillId="2" borderId="31" xfId="0" applyFont="1" applyFill="1" applyBorder="1" applyAlignment="1">
      <alignment vertical="center"/>
    </xf>
    <xf numFmtId="0" fontId="24" fillId="2" borderId="19" xfId="0" applyFont="1" applyFill="1" applyBorder="1" applyAlignment="1">
      <alignment horizontal="left" vertical="center" wrapText="1"/>
    </xf>
    <xf numFmtId="0" fontId="24" fillId="2" borderId="31" xfId="0" applyFont="1" applyFill="1" applyBorder="1" applyAlignment="1">
      <alignment horizontal="left" vertical="center" wrapText="1"/>
    </xf>
    <xf numFmtId="0" fontId="24" fillId="2" borderId="31" xfId="0" applyFont="1" applyFill="1" applyBorder="1" applyAlignment="1">
      <alignment horizontal="left" vertical="center"/>
    </xf>
    <xf numFmtId="17" fontId="24" fillId="0" borderId="30" xfId="0" applyNumberFormat="1" applyFont="1" applyBorder="1" applyAlignment="1">
      <alignment horizontal="center" vertical="center" wrapText="1"/>
    </xf>
    <xf numFmtId="17" fontId="29" fillId="0" borderId="19" xfId="0" applyNumberFormat="1" applyFont="1" applyBorder="1" applyAlignment="1">
      <alignment horizontal="center" vertical="center" wrapText="1"/>
    </xf>
    <xf numFmtId="17" fontId="24" fillId="0" borderId="31" xfId="0" applyNumberFormat="1" applyFont="1" applyBorder="1" applyAlignment="1">
      <alignment horizontal="center" vertical="center" wrapText="1"/>
    </xf>
    <xf numFmtId="0" fontId="24" fillId="0" borderId="21" xfId="0" applyFont="1" applyBorder="1" applyAlignment="1">
      <alignment horizontal="center" vertical="center" wrapText="1"/>
    </xf>
    <xf numFmtId="10" fontId="24" fillId="0" borderId="142" xfId="3" applyNumberFormat="1" applyFont="1" applyBorder="1" applyAlignment="1">
      <alignment horizontal="center" vertical="center" wrapText="1"/>
    </xf>
    <xf numFmtId="0" fontId="24" fillId="0" borderId="22" xfId="0" applyFont="1" applyBorder="1" applyAlignment="1">
      <alignment horizontal="center" vertical="center" wrapText="1"/>
    </xf>
    <xf numFmtId="4" fontId="24" fillId="19" borderId="22" xfId="0" applyNumberFormat="1" applyFont="1" applyFill="1" applyBorder="1" applyAlignment="1">
      <alignment horizontal="center" vertical="center" wrapText="1"/>
    </xf>
    <xf numFmtId="4" fontId="24" fillId="5" borderId="144" xfId="0" applyNumberFormat="1" applyFont="1" applyFill="1" applyBorder="1" applyAlignment="1">
      <alignment horizontal="center" vertical="center" wrapText="1"/>
    </xf>
    <xf numFmtId="0" fontId="23" fillId="0" borderId="19" xfId="0" applyFont="1" applyBorder="1" applyAlignment="1">
      <alignment horizontal="center" vertical="center" wrapText="1"/>
    </xf>
    <xf numFmtId="0" fontId="16" fillId="0" borderId="31" xfId="0" applyFont="1" applyBorder="1" applyAlignment="1"/>
    <xf numFmtId="0" fontId="16" fillId="0" borderId="34" xfId="0" applyFont="1" applyBorder="1" applyAlignment="1"/>
    <xf numFmtId="0" fontId="14" fillId="2" borderId="77" xfId="0" applyFont="1" applyFill="1" applyBorder="1" applyAlignment="1">
      <alignment horizontal="center" vertical="center" wrapText="1"/>
    </xf>
    <xf numFmtId="0" fontId="0" fillId="0" borderId="19" xfId="0" applyFont="1" applyBorder="1" applyAlignment="1"/>
    <xf numFmtId="0" fontId="14" fillId="7" borderId="78" xfId="0" applyFont="1" applyFill="1" applyBorder="1" applyAlignment="1">
      <alignment horizontal="center" vertical="center" wrapText="1"/>
    </xf>
    <xf numFmtId="0" fontId="14" fillId="7" borderId="87" xfId="0" applyFont="1" applyFill="1" applyBorder="1" applyAlignment="1">
      <alignment horizontal="center" vertical="center" wrapText="1"/>
    </xf>
    <xf numFmtId="0" fontId="14" fillId="7" borderId="72" xfId="0" applyFont="1" applyFill="1" applyBorder="1" applyAlignment="1">
      <alignment horizontal="center" vertical="center" wrapText="1"/>
    </xf>
    <xf numFmtId="0" fontId="0" fillId="0" borderId="19" xfId="0" applyFont="1" applyBorder="1" applyAlignment="1"/>
    <xf numFmtId="43" fontId="15" fillId="0" borderId="35" xfId="0" applyNumberFormat="1" applyFont="1" applyBorder="1" applyAlignment="1">
      <alignment horizontal="center"/>
    </xf>
    <xf numFmtId="0" fontId="14" fillId="0" borderId="94" xfId="0" applyFont="1" applyBorder="1" applyAlignment="1">
      <alignment horizontal="center" vertical="center" wrapText="1"/>
    </xf>
    <xf numFmtId="0" fontId="14" fillId="16" borderId="5" xfId="0" applyFont="1" applyFill="1" applyBorder="1" applyAlignment="1">
      <alignment horizontal="center" vertical="center" wrapText="1"/>
    </xf>
    <xf numFmtId="43" fontId="15" fillId="0" borderId="26" xfId="0" applyNumberFormat="1" applyFont="1" applyBorder="1" applyAlignment="1">
      <alignment horizontal="center"/>
    </xf>
    <xf numFmtId="0" fontId="14" fillId="0" borderId="96" xfId="0" applyFont="1" applyBorder="1" applyAlignment="1">
      <alignment horizontal="center" vertical="center" wrapText="1"/>
    </xf>
    <xf numFmtId="43" fontId="15" fillId="0" borderId="39" xfId="0" applyNumberFormat="1" applyFont="1" applyBorder="1" applyAlignment="1">
      <alignment horizontal="center"/>
    </xf>
    <xf numFmtId="0" fontId="15" fillId="0" borderId="39" xfId="0" applyFont="1" applyBorder="1" applyAlignment="1">
      <alignment horizontal="center"/>
    </xf>
    <xf numFmtId="43" fontId="26" fillId="0" borderId="31" xfId="0" applyNumberFormat="1" applyFont="1" applyBorder="1" applyAlignment="1">
      <alignment horizontal="center" vertical="center"/>
    </xf>
    <xf numFmtId="0" fontId="26" fillId="0" borderId="31" xfId="0" applyFont="1" applyBorder="1" applyAlignment="1">
      <alignment horizontal="center" vertical="center"/>
    </xf>
    <xf numFmtId="168" fontId="26" fillId="0" borderId="90" xfId="0" applyNumberFormat="1" applyFont="1" applyBorder="1" applyAlignment="1">
      <alignment horizontal="center" vertical="center"/>
    </xf>
    <xf numFmtId="166" fontId="26" fillId="0" borderId="89" xfId="0" applyNumberFormat="1" applyFont="1" applyBorder="1" applyAlignment="1">
      <alignment horizontal="center" vertical="center"/>
    </xf>
    <xf numFmtId="166" fontId="26" fillId="0" borderId="100" xfId="0" applyNumberFormat="1" applyFont="1" applyBorder="1" applyAlignment="1">
      <alignment horizontal="center" vertical="center"/>
    </xf>
    <xf numFmtId="0" fontId="26" fillId="8" borderId="98" xfId="0" applyFont="1" applyFill="1" applyBorder="1" applyAlignment="1">
      <alignment horizontal="center" vertical="center"/>
    </xf>
    <xf numFmtId="0" fontId="26" fillId="8" borderId="31" xfId="0" applyFont="1" applyFill="1" applyBorder="1" applyAlignment="1">
      <alignment horizontal="center" vertical="center"/>
    </xf>
    <xf numFmtId="0" fontId="26" fillId="8" borderId="102" xfId="0" applyFont="1" applyFill="1" applyBorder="1" applyAlignment="1">
      <alignment horizontal="center" vertical="center"/>
    </xf>
    <xf numFmtId="166" fontId="26" fillId="8" borderId="80" xfId="0" applyNumberFormat="1" applyFont="1" applyFill="1" applyBorder="1" applyAlignment="1">
      <alignment horizontal="center" vertical="center"/>
    </xf>
    <xf numFmtId="43" fontId="26" fillId="0" borderId="80" xfId="0" applyNumberFormat="1" applyFont="1" applyBorder="1" applyAlignment="1">
      <alignment horizontal="center" vertical="center"/>
    </xf>
    <xf numFmtId="0" fontId="3" fillId="0" borderId="60" xfId="0" applyFont="1" applyBorder="1" applyAlignment="1">
      <alignment horizontal="left" vertical="center" wrapText="1"/>
    </xf>
    <xf numFmtId="0" fontId="2" fillId="0" borderId="61" xfId="0" applyFont="1" applyBorder="1" applyAlignment="1">
      <alignment horizontal="left"/>
    </xf>
    <xf numFmtId="0" fontId="2" fillId="0" borderId="62" xfId="0" applyFont="1" applyBorder="1" applyAlignment="1">
      <alignment horizontal="left"/>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2" fillId="0" borderId="19" xfId="0" applyFont="1" applyBorder="1" applyAlignment="1"/>
    <xf numFmtId="166" fontId="17" fillId="0" borderId="49" xfId="0" applyNumberFormat="1" applyFont="1" applyBorder="1" applyAlignment="1">
      <alignment horizontal="center" vertical="center" wrapText="1"/>
    </xf>
    <xf numFmtId="166" fontId="17" fillId="0" borderId="47" xfId="0" applyNumberFormat="1" applyFont="1" applyBorder="1" applyAlignment="1">
      <alignment horizontal="center" vertical="center" wrapText="1"/>
    </xf>
    <xf numFmtId="166" fontId="17" fillId="0" borderId="52" xfId="0" applyNumberFormat="1" applyFont="1" applyBorder="1" applyAlignment="1">
      <alignment horizontal="center" vertical="center" wrapText="1"/>
    </xf>
    <xf numFmtId="2" fontId="20" fillId="0" borderId="80" xfId="0" applyNumberFormat="1" applyFont="1" applyBorder="1" applyAlignment="1">
      <alignment horizontal="center" vertical="center" wrapText="1"/>
    </xf>
    <xf numFmtId="0" fontId="14" fillId="2" borderId="30"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8" borderId="26"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4" fillId="0" borderId="84" xfId="0" applyFont="1" applyBorder="1" applyAlignment="1">
      <alignment horizontal="center" vertical="center" wrapText="1"/>
    </xf>
    <xf numFmtId="0" fontId="13" fillId="0" borderId="26" xfId="0" applyFont="1" applyBorder="1" applyAlignment="1">
      <alignment horizontal="center" vertical="center"/>
    </xf>
    <xf numFmtId="0" fontId="14" fillId="7" borderId="79" xfId="0" applyFont="1" applyFill="1" applyBorder="1" applyAlignment="1">
      <alignment horizontal="center" vertical="center" wrapText="1"/>
    </xf>
    <xf numFmtId="0" fontId="3" fillId="0" borderId="26" xfId="0" applyFont="1" applyBorder="1" applyAlignment="1">
      <alignment horizontal="center" vertical="center" wrapText="1"/>
    </xf>
    <xf numFmtId="0" fontId="16" fillId="0" borderId="19" xfId="0" applyFont="1" applyBorder="1" applyAlignment="1"/>
    <xf numFmtId="0" fontId="16" fillId="0" borderId="30" xfId="0" applyFont="1" applyBorder="1" applyAlignment="1"/>
    <xf numFmtId="0" fontId="16" fillId="0" borderId="32" xfId="0" applyFont="1" applyBorder="1" applyAlignment="1"/>
    <xf numFmtId="0" fontId="16" fillId="0" borderId="33" xfId="0" applyFont="1" applyBorder="1" applyAlignment="1"/>
    <xf numFmtId="0" fontId="13" fillId="0" borderId="19" xfId="0" applyFont="1" applyBorder="1" applyAlignment="1">
      <alignment horizontal="center" vertical="center" wrapText="1"/>
    </xf>
    <xf numFmtId="0" fontId="13" fillId="0" borderId="33" xfId="0" applyFont="1" applyBorder="1" applyAlignment="1">
      <alignment horizontal="center" vertical="center" wrapText="1"/>
    </xf>
    <xf numFmtId="0" fontId="13" fillId="8" borderId="26" xfId="0" applyFont="1" applyFill="1" applyBorder="1" applyAlignment="1">
      <alignment horizontal="center" vertical="center"/>
    </xf>
    <xf numFmtId="0" fontId="13" fillId="0" borderId="19" xfId="0" applyFont="1" applyBorder="1" applyAlignment="1">
      <alignment horizontal="center" vertical="center"/>
    </xf>
    <xf numFmtId="0" fontId="24" fillId="2" borderId="30" xfId="0" applyFont="1" applyFill="1" applyBorder="1" applyAlignment="1">
      <alignment horizontal="left" vertical="center" wrapText="1"/>
    </xf>
    <xf numFmtId="0" fontId="14" fillId="7" borderId="82" xfId="0" applyFont="1" applyFill="1" applyBorder="1" applyAlignment="1">
      <alignment horizontal="center" vertical="center" wrapText="1"/>
    </xf>
    <xf numFmtId="0" fontId="15" fillId="8" borderId="26" xfId="0" applyFont="1" applyFill="1" applyBorder="1" applyAlignment="1">
      <alignment horizontal="center" vertical="center"/>
    </xf>
    <xf numFmtId="0" fontId="3" fillId="0" borderId="11" xfId="0" applyFont="1" applyBorder="1" applyAlignment="1">
      <alignment horizontal="left" vertical="center" wrapText="1"/>
    </xf>
    <xf numFmtId="0" fontId="2" fillId="0" borderId="10" xfId="0" applyFont="1" applyBorder="1" applyAlignment="1">
      <alignment horizontal="left"/>
    </xf>
    <xf numFmtId="0" fontId="3" fillId="0" borderId="33" xfId="0" applyFont="1" applyBorder="1" applyAlignment="1">
      <alignment horizontal="center" vertical="center" wrapText="1"/>
    </xf>
    <xf numFmtId="0" fontId="2" fillId="0" borderId="12" xfId="0" applyFont="1" applyBorder="1" applyAlignment="1">
      <alignment horizontal="left"/>
    </xf>
    <xf numFmtId="0" fontId="3" fillId="0" borderId="19" xfId="0" applyFont="1" applyBorder="1" applyAlignment="1">
      <alignment horizontal="center" vertical="center" wrapText="1"/>
    </xf>
    <xf numFmtId="0" fontId="1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6" xfId="0" applyFont="1" applyBorder="1" applyAlignment="1">
      <alignment horizontal="left"/>
    </xf>
    <xf numFmtId="0" fontId="2" fillId="0" borderId="7" xfId="0" applyFont="1" applyBorder="1" applyAlignment="1">
      <alignment horizontal="left"/>
    </xf>
    <xf numFmtId="0" fontId="1" fillId="2" borderId="28" xfId="0" applyFont="1" applyFill="1" applyBorder="1" applyAlignment="1">
      <alignment horizontal="center" vertical="center" wrapText="1"/>
    </xf>
    <xf numFmtId="0" fontId="1" fillId="2" borderId="19" xfId="0" applyFont="1" applyFill="1" applyBorder="1" applyAlignment="1">
      <alignment horizontal="center" vertical="center" wrapText="1"/>
    </xf>
    <xf numFmtId="14" fontId="1" fillId="2" borderId="19" xfId="0" applyNumberFormat="1" applyFont="1" applyFill="1" applyBorder="1" applyAlignment="1">
      <alignment horizontal="center" vertical="center" wrapText="1"/>
    </xf>
    <xf numFmtId="0" fontId="23" fillId="2" borderId="19" xfId="0" applyFont="1" applyFill="1" applyBorder="1" applyAlignment="1">
      <alignment horizontal="left" vertical="center" wrapText="1"/>
    </xf>
    <xf numFmtId="10" fontId="24" fillId="2" borderId="19" xfId="0" applyNumberFormat="1" applyFont="1" applyFill="1" applyBorder="1" applyAlignment="1">
      <alignment horizontal="left" vertical="center" wrapText="1"/>
    </xf>
    <xf numFmtId="17" fontId="24" fillId="0" borderId="19" xfId="0" applyNumberFormat="1" applyFont="1" applyBorder="1" applyAlignment="1">
      <alignment horizontal="center" vertical="center" wrapText="1"/>
    </xf>
    <xf numFmtId="0" fontId="14" fillId="4" borderId="72"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2" fontId="1" fillId="4" borderId="4" xfId="0" applyNumberFormat="1" applyFont="1" applyFill="1" applyBorder="1" applyAlignment="1">
      <alignment horizontal="center" vertical="center" wrapText="1"/>
    </xf>
    <xf numFmtId="169" fontId="1" fillId="4" borderId="4" xfId="1" applyNumberFormat="1" applyFont="1" applyFill="1" applyBorder="1" applyAlignment="1">
      <alignment horizontal="center" vertical="center" wrapText="1"/>
    </xf>
    <xf numFmtId="0" fontId="1" fillId="4" borderId="4" xfId="1" applyNumberFormat="1" applyFont="1" applyFill="1" applyBorder="1" applyAlignment="1">
      <alignment horizontal="center" vertical="center" wrapText="1"/>
    </xf>
    <xf numFmtId="169" fontId="1" fillId="4" borderId="73" xfId="1" applyNumberFormat="1"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3" fillId="0" borderId="26" xfId="0" applyFont="1" applyBorder="1" applyAlignment="1">
      <alignment horizontal="left" vertical="center" wrapText="1"/>
    </xf>
    <xf numFmtId="0" fontId="26" fillId="0" borderId="48" xfId="0" applyFont="1" applyBorder="1" applyAlignment="1">
      <alignment horizontal="center"/>
    </xf>
    <xf numFmtId="0" fontId="26" fillId="0" borderId="79" xfId="0" applyFont="1" applyBorder="1" applyAlignment="1">
      <alignment horizontal="center"/>
    </xf>
    <xf numFmtId="0" fontId="26" fillId="0" borderId="80" xfId="0" applyFont="1" applyBorder="1" applyAlignment="1">
      <alignment horizontal="center"/>
    </xf>
    <xf numFmtId="0" fontId="26" fillId="0" borderId="80" xfId="0" applyFont="1" applyBorder="1" applyAlignment="1">
      <alignment horizontal="center" vertical="center"/>
    </xf>
    <xf numFmtId="0" fontId="26" fillId="0" borderId="93" xfId="0" applyFont="1" applyBorder="1" applyAlignment="1">
      <alignment horizontal="center" vertical="center"/>
    </xf>
    <xf numFmtId="0" fontId="13" fillId="0" borderId="26" xfId="0" applyFont="1" applyBorder="1" applyAlignment="1">
      <alignment horizontal="center" vertical="center" wrapText="1"/>
    </xf>
    <xf numFmtId="0" fontId="15" fillId="0" borderId="26" xfId="0" applyFont="1" applyBorder="1" applyAlignment="1">
      <alignment horizontal="center"/>
    </xf>
    <xf numFmtId="0" fontId="26" fillId="0" borderId="92" xfId="0" applyFont="1" applyBorder="1" applyAlignment="1">
      <alignment horizontal="center"/>
    </xf>
    <xf numFmtId="0" fontId="13" fillId="0" borderId="40" xfId="0" applyFont="1" applyBorder="1" applyAlignment="1">
      <alignment horizontal="center" vertical="center" wrapText="1"/>
    </xf>
    <xf numFmtId="0" fontId="13" fillId="0" borderId="56" xfId="0" applyFont="1" applyBorder="1" applyAlignment="1">
      <alignment horizontal="center" vertical="center" wrapText="1"/>
    </xf>
    <xf numFmtId="0" fontId="13" fillId="8" borderId="26" xfId="0" applyFont="1" applyFill="1" applyBorder="1" applyAlignment="1">
      <alignment horizontal="center" vertical="center"/>
    </xf>
    <xf numFmtId="0" fontId="15" fillId="8" borderId="26" xfId="0" applyFont="1" applyFill="1" applyBorder="1" applyAlignment="1">
      <alignment horizontal="center" vertical="center"/>
    </xf>
    <xf numFmtId="0" fontId="17" fillId="2" borderId="26" xfId="0" applyFont="1" applyFill="1" applyBorder="1" applyAlignment="1">
      <alignment horizontal="center" vertical="center" wrapText="1"/>
    </xf>
    <xf numFmtId="0" fontId="14" fillId="0" borderId="94" xfId="0" applyFont="1" applyBorder="1" applyAlignment="1">
      <alignment horizontal="center" vertical="center"/>
    </xf>
    <xf numFmtId="0" fontId="13" fillId="0" borderId="11" xfId="0" applyFont="1" applyBorder="1" applyAlignment="1">
      <alignment horizontal="center" vertical="center" wrapText="1"/>
    </xf>
    <xf numFmtId="0" fontId="14" fillId="0" borderId="98" xfId="0" applyFont="1" applyBorder="1" applyAlignment="1">
      <alignment horizontal="center" vertical="center"/>
    </xf>
    <xf numFmtId="0" fontId="13" fillId="0" borderId="13" xfId="0" applyFont="1" applyBorder="1" applyAlignment="1">
      <alignment horizontal="center" vertical="center" wrapText="1"/>
    </xf>
    <xf numFmtId="0" fontId="14" fillId="7" borderId="82" xfId="0" applyFont="1" applyFill="1" applyBorder="1" applyAlignment="1">
      <alignment horizontal="center" vertical="center" wrapText="1"/>
    </xf>
    <xf numFmtId="0" fontId="14" fillId="7" borderId="83" xfId="0" applyFont="1" applyFill="1" applyBorder="1" applyAlignment="1">
      <alignment horizontal="center" vertical="center" wrapText="1"/>
    </xf>
    <xf numFmtId="0" fontId="26" fillId="8" borderId="93" xfId="0" applyFont="1" applyFill="1" applyBorder="1" applyAlignment="1">
      <alignment horizontal="center" vertical="center"/>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5" fillId="0" borderId="48" xfId="0" applyFont="1" applyBorder="1" applyAlignment="1">
      <alignment horizontal="center"/>
    </xf>
    <xf numFmtId="0" fontId="13" fillId="0" borderId="48" xfId="0" applyFont="1" applyBorder="1" applyAlignment="1">
      <alignment horizontal="center" vertical="center"/>
    </xf>
    <xf numFmtId="0" fontId="15" fillId="0" borderId="54" xfId="0" applyFont="1" applyBorder="1" applyAlignment="1">
      <alignment horizontal="center"/>
    </xf>
    <xf numFmtId="0" fontId="13" fillId="0" borderId="26" xfId="0" applyFont="1" applyBorder="1" applyAlignment="1">
      <alignment horizontal="center" vertical="center"/>
    </xf>
    <xf numFmtId="0" fontId="13" fillId="0" borderId="19" xfId="0" applyFont="1" applyBorder="1" applyAlignment="1">
      <alignment horizontal="center" vertical="center"/>
    </xf>
    <xf numFmtId="0" fontId="13" fillId="0" borderId="26" xfId="0" applyFont="1" applyBorder="1" applyAlignment="1">
      <alignment horizontal="center"/>
    </xf>
    <xf numFmtId="0" fontId="13" fillId="8" borderId="26" xfId="0" applyFont="1" applyFill="1" applyBorder="1" applyAlignment="1">
      <alignment horizontal="center" vertical="center" wrapText="1"/>
    </xf>
    <xf numFmtId="0" fontId="26" fillId="8" borderId="80" xfId="0" applyFont="1" applyFill="1" applyBorder="1" applyAlignment="1">
      <alignment horizontal="center" vertical="center"/>
    </xf>
    <xf numFmtId="0" fontId="14" fillId="0" borderId="78" xfId="0" applyFont="1" applyBorder="1" applyAlignment="1">
      <alignment horizontal="center" vertical="center"/>
    </xf>
    <xf numFmtId="2" fontId="14" fillId="0" borderId="80" xfId="0" applyNumberFormat="1" applyFont="1" applyBorder="1" applyAlignment="1">
      <alignment horizontal="center" vertical="center"/>
    </xf>
    <xf numFmtId="0" fontId="14" fillId="2" borderId="79" xfId="0" applyFont="1" applyFill="1" applyBorder="1" applyAlignment="1">
      <alignment horizontal="center" vertical="center" wrapText="1"/>
    </xf>
    <xf numFmtId="0" fontId="13" fillId="0" borderId="19" xfId="0" applyFont="1" applyBorder="1" applyAlignment="1">
      <alignment horizontal="center" vertical="center" wrapText="1"/>
    </xf>
    <xf numFmtId="0" fontId="14" fillId="7" borderId="79" xfId="0" applyFont="1" applyFill="1" applyBorder="1" applyAlignment="1">
      <alignment horizontal="center" vertical="center" wrapText="1"/>
    </xf>
    <xf numFmtId="0" fontId="14" fillId="7" borderId="80" xfId="0" applyFont="1" applyFill="1" applyBorder="1" applyAlignment="1">
      <alignment horizontal="center" vertical="center"/>
    </xf>
    <xf numFmtId="0" fontId="15" fillId="8" borderId="49" xfId="0" applyFont="1" applyFill="1" applyBorder="1" applyAlignment="1">
      <alignment horizontal="center" vertical="center"/>
    </xf>
    <xf numFmtId="0" fontId="14" fillId="0" borderId="84" xfId="0" applyFont="1" applyBorder="1" applyAlignment="1">
      <alignment horizontal="center" vertical="center" wrapText="1"/>
    </xf>
    <xf numFmtId="0" fontId="13" fillId="8" borderId="49"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3" fillId="8" borderId="39"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4" fillId="2" borderId="28" xfId="0" applyFont="1" applyFill="1" applyBorder="1" applyAlignment="1">
      <alignment horizontal="left" vertical="center" wrapText="1"/>
    </xf>
    <xf numFmtId="0" fontId="13" fillId="2" borderId="28" xfId="0" applyFont="1" applyFill="1" applyBorder="1" applyAlignment="1">
      <alignment horizontal="right" vertical="center" wrapText="1"/>
    </xf>
    <xf numFmtId="0" fontId="13" fillId="2" borderId="19" xfId="0" applyFont="1" applyFill="1" applyBorder="1" applyAlignment="1">
      <alignment horizontal="center" vertical="center" wrapText="1"/>
    </xf>
    <xf numFmtId="0" fontId="14" fillId="2" borderId="19" xfId="0" applyFont="1" applyFill="1" applyBorder="1" applyAlignment="1">
      <alignment vertical="center"/>
    </xf>
    <xf numFmtId="0" fontId="14" fillId="2" borderId="19" xfId="0" applyFont="1" applyFill="1" applyBorder="1" applyAlignment="1">
      <alignment horizontal="left" vertical="center"/>
    </xf>
    <xf numFmtId="0" fontId="13" fillId="2" borderId="33" xfId="0" applyFont="1" applyFill="1" applyBorder="1" applyAlignment="1">
      <alignment horizontal="center"/>
    </xf>
    <xf numFmtId="0" fontId="13" fillId="0" borderId="10" xfId="0" applyFont="1" applyBorder="1" applyAlignment="1">
      <alignment horizontal="center" vertical="center" wrapText="1"/>
    </xf>
    <xf numFmtId="2" fontId="13" fillId="8" borderId="8" xfId="0" applyNumberFormat="1" applyFont="1" applyFill="1" applyBorder="1" applyAlignment="1">
      <alignment horizontal="center" vertical="center" wrapText="1"/>
    </xf>
    <xf numFmtId="9" fontId="15" fillId="8" borderId="39" xfId="0" applyNumberFormat="1" applyFont="1" applyFill="1" applyBorder="1" applyAlignment="1">
      <alignment horizontal="center" vertical="center"/>
    </xf>
    <xf numFmtId="2" fontId="13" fillId="8" borderId="16" xfId="0" applyNumberFormat="1" applyFont="1" applyFill="1" applyBorder="1" applyAlignment="1">
      <alignment horizontal="center" vertical="center"/>
    </xf>
    <xf numFmtId="9" fontId="15" fillId="8" borderId="49" xfId="0" applyNumberFormat="1" applyFont="1" applyFill="1" applyBorder="1" applyAlignment="1">
      <alignment horizontal="center" vertical="center"/>
    </xf>
    <xf numFmtId="0" fontId="13" fillId="8" borderId="7" xfId="0" applyFont="1" applyFill="1" applyBorder="1" applyAlignment="1">
      <alignment vertical="center"/>
    </xf>
    <xf numFmtId="0" fontId="13" fillId="8" borderId="8" xfId="0" applyFont="1" applyFill="1" applyBorder="1" applyAlignment="1">
      <alignment vertical="center"/>
    </xf>
    <xf numFmtId="0" fontId="13" fillId="8" borderId="11" xfId="0" applyFont="1" applyFill="1" applyBorder="1" applyAlignment="1">
      <alignment horizontal="center" vertical="center"/>
    </xf>
    <xf numFmtId="2" fontId="13" fillId="8" borderId="12" xfId="0" applyNumberFormat="1" applyFont="1" applyFill="1" applyBorder="1" applyAlignment="1">
      <alignment horizontal="center" vertical="center" wrapText="1"/>
    </xf>
    <xf numFmtId="2" fontId="13" fillId="8" borderId="11" xfId="0" applyNumberFormat="1" applyFont="1" applyFill="1" applyBorder="1" applyAlignment="1">
      <alignment horizontal="center" vertical="center"/>
    </xf>
    <xf numFmtId="0" fontId="13" fillId="0" borderId="6" xfId="0" applyFont="1" applyBorder="1" applyAlignment="1">
      <alignment vertical="center"/>
    </xf>
    <xf numFmtId="0" fontId="13" fillId="0" borderId="7" xfId="0" applyFont="1" applyBorder="1" applyAlignment="1">
      <alignment vertical="center"/>
    </xf>
    <xf numFmtId="2" fontId="13" fillId="0" borderId="11" xfId="0" applyNumberFormat="1"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2" fontId="13" fillId="0" borderId="8" xfId="0" applyNumberFormat="1" applyFont="1" applyBorder="1" applyAlignment="1">
      <alignment horizontal="center" vertical="center"/>
    </xf>
    <xf numFmtId="2" fontId="13" fillId="0" borderId="13" xfId="0" applyNumberFormat="1" applyFont="1" applyBorder="1" applyAlignment="1">
      <alignment horizontal="center" vertical="center"/>
    </xf>
    <xf numFmtId="2" fontId="13" fillId="8" borderId="13" xfId="0" applyNumberFormat="1" applyFont="1" applyFill="1" applyBorder="1" applyAlignment="1">
      <alignment horizontal="center" vertical="center"/>
    </xf>
    <xf numFmtId="0" fontId="13" fillId="2" borderId="16"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3" fillId="8" borderId="19" xfId="0" applyFont="1" applyFill="1" applyBorder="1" applyAlignment="1">
      <alignment vertical="center" wrapText="1"/>
    </xf>
    <xf numFmtId="0" fontId="27" fillId="8" borderId="19" xfId="0" applyFont="1" applyFill="1" applyBorder="1" applyAlignment="1"/>
    <xf numFmtId="2" fontId="13" fillId="8" borderId="26" xfId="0" applyNumberFormat="1"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3" xfId="0" applyFont="1" applyFill="1" applyBorder="1" applyAlignment="1">
      <alignment horizontal="center" vertical="center"/>
    </xf>
    <xf numFmtId="2" fontId="13" fillId="8" borderId="47" xfId="0" applyNumberFormat="1" applyFont="1" applyFill="1" applyBorder="1" applyAlignment="1">
      <alignment horizontal="center" vertical="center"/>
    </xf>
    <xf numFmtId="2" fontId="13" fillId="8" borderId="49" xfId="0" applyNumberFormat="1" applyFont="1" applyFill="1" applyBorder="1" applyAlignment="1">
      <alignment horizontal="center" vertical="center" wrapText="1"/>
    </xf>
    <xf numFmtId="2" fontId="13" fillId="8" borderId="54" xfId="0" applyNumberFormat="1" applyFont="1" applyFill="1" applyBorder="1" applyAlignment="1">
      <alignment horizontal="center" vertical="center" wrapText="1"/>
    </xf>
    <xf numFmtId="2" fontId="13" fillId="8" borderId="39" xfId="0" applyNumberFormat="1" applyFont="1" applyFill="1" applyBorder="1" applyAlignment="1">
      <alignment horizontal="center" vertical="center"/>
    </xf>
    <xf numFmtId="0" fontId="13" fillId="0" borderId="26" xfId="0" applyFont="1" applyBorder="1" applyAlignment="1">
      <alignment vertical="center" wrapText="1"/>
    </xf>
    <xf numFmtId="0" fontId="13" fillId="0" borderId="26" xfId="0" applyFont="1" applyBorder="1" applyAlignment="1">
      <alignment vertical="center"/>
    </xf>
    <xf numFmtId="0" fontId="13" fillId="8" borderId="52" xfId="0" applyFont="1" applyFill="1" applyBorder="1" applyAlignment="1">
      <alignment vertical="center" wrapText="1"/>
    </xf>
    <xf numFmtId="0" fontId="13" fillId="8" borderId="35" xfId="0" applyFont="1" applyFill="1" applyBorder="1" applyAlignment="1">
      <alignment vertical="center" wrapText="1"/>
    </xf>
    <xf numFmtId="0" fontId="13" fillId="8" borderId="26" xfId="0" applyFont="1" applyFill="1" applyBorder="1" applyAlignment="1">
      <alignment vertical="center" wrapText="1"/>
    </xf>
    <xf numFmtId="0" fontId="13" fillId="8" borderId="45" xfId="0" applyFont="1" applyFill="1" applyBorder="1" applyAlignment="1">
      <alignment vertical="center" wrapText="1"/>
    </xf>
    <xf numFmtId="0" fontId="13" fillId="8" borderId="50" xfId="0" applyFont="1" applyFill="1" applyBorder="1" applyAlignment="1">
      <alignment vertical="center" wrapText="1"/>
    </xf>
    <xf numFmtId="0" fontId="13" fillId="8" borderId="37" xfId="0" applyFont="1" applyFill="1" applyBorder="1" applyAlignment="1">
      <alignment vertical="center" wrapText="1"/>
    </xf>
    <xf numFmtId="2" fontId="13" fillId="8" borderId="14" xfId="0" applyNumberFormat="1" applyFont="1" applyFill="1" applyBorder="1" applyAlignment="1">
      <alignment horizontal="center" vertical="center"/>
    </xf>
    <xf numFmtId="0" fontId="27" fillId="8" borderId="14" xfId="0" applyFont="1" applyFill="1" applyBorder="1"/>
    <xf numFmtId="0" fontId="13" fillId="8" borderId="18"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4" fillId="0" borderId="92" xfId="0" applyFont="1" applyBorder="1" applyAlignment="1">
      <alignment vertical="center"/>
    </xf>
    <xf numFmtId="0" fontId="14" fillId="8" borderId="79" xfId="0" applyFont="1" applyFill="1" applyBorder="1" applyAlignment="1">
      <alignment vertical="center"/>
    </xf>
    <xf numFmtId="0" fontId="14" fillId="8" borderId="26" xfId="0" applyFont="1" applyFill="1" applyBorder="1" applyAlignment="1">
      <alignment vertical="center"/>
    </xf>
    <xf numFmtId="166" fontId="17" fillId="0" borderId="11" xfId="0" applyNumberFormat="1" applyFont="1" applyBorder="1" applyAlignment="1">
      <alignment horizontal="center" vertical="center" wrapText="1"/>
    </xf>
    <xf numFmtId="0" fontId="15" fillId="0" borderId="6" xfId="0" applyFont="1" applyBorder="1" applyAlignment="1"/>
    <xf numFmtId="166" fontId="17" fillId="0" borderId="13" xfId="0" applyNumberFormat="1" applyFont="1" applyBorder="1" applyAlignment="1">
      <alignment horizontal="center" vertical="center" wrapText="1"/>
    </xf>
    <xf numFmtId="168" fontId="17" fillId="0" borderId="8" xfId="0" applyNumberFormat="1" applyFont="1" applyBorder="1" applyAlignment="1">
      <alignment horizontal="center" vertical="center" wrapText="1"/>
    </xf>
    <xf numFmtId="0" fontId="13" fillId="0" borderId="16" xfId="0" applyFont="1" applyBorder="1" applyAlignment="1">
      <alignment horizontal="center" vertical="center"/>
    </xf>
    <xf numFmtId="0" fontId="13" fillId="0" borderId="79" xfId="0" applyFont="1" applyBorder="1" applyAlignment="1"/>
    <xf numFmtId="0" fontId="27" fillId="8" borderId="6" xfId="0" applyFont="1" applyFill="1" applyBorder="1"/>
    <xf numFmtId="0" fontId="27" fillId="8" borderId="12" xfId="0" applyFont="1" applyFill="1" applyBorder="1"/>
    <xf numFmtId="0" fontId="15" fillId="8" borderId="26" xfId="0" applyFont="1" applyFill="1" applyBorder="1" applyAlignment="1"/>
    <xf numFmtId="0" fontId="13" fillId="8" borderId="19" xfId="0" applyFont="1" applyFill="1" applyBorder="1" applyAlignment="1">
      <alignment horizontal="center" vertical="center"/>
    </xf>
    <xf numFmtId="0" fontId="13" fillId="2" borderId="15" xfId="0" applyFont="1" applyFill="1" applyBorder="1" applyAlignment="1">
      <alignment horizontal="center" vertical="center" wrapText="1"/>
    </xf>
    <xf numFmtId="0" fontId="15" fillId="0" borderId="52" xfId="0" applyFont="1" applyBorder="1" applyAlignment="1">
      <alignment horizontal="center" vertical="center"/>
    </xf>
    <xf numFmtId="2" fontId="26" fillId="0" borderId="31" xfId="0" applyNumberFormat="1" applyFont="1" applyBorder="1" applyAlignment="1">
      <alignment horizontal="center"/>
    </xf>
    <xf numFmtId="0" fontId="13" fillId="0" borderId="19" xfId="0" applyFont="1" applyBorder="1" applyAlignment="1">
      <alignment horizontal="center"/>
    </xf>
    <xf numFmtId="0" fontId="13" fillId="0" borderId="33" xfId="0" applyFont="1" applyBorder="1" applyAlignment="1">
      <alignment horizontal="center"/>
    </xf>
    <xf numFmtId="0" fontId="13" fillId="0" borderId="33" xfId="0" applyFont="1" applyBorder="1" applyAlignment="1"/>
    <xf numFmtId="0" fontId="1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14" fillId="15" borderId="26"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5" fillId="0" borderId="19" xfId="0" applyFont="1" applyBorder="1" applyAlignment="1">
      <alignment horizontal="left" vertical="center" wrapText="1"/>
    </xf>
    <xf numFmtId="0" fontId="1" fillId="6" borderId="24" xfId="0" applyFont="1" applyFill="1" applyBorder="1" applyAlignment="1">
      <alignment horizontal="left" vertical="center" wrapText="1"/>
    </xf>
    <xf numFmtId="0" fontId="3" fillId="0" borderId="0" xfId="0" applyFont="1" applyAlignment="1">
      <alignment horizontal="left" vertical="center" wrapText="1"/>
    </xf>
    <xf numFmtId="0" fontId="1" fillId="6" borderId="24" xfId="0" applyFont="1" applyFill="1" applyBorder="1" applyAlignment="1">
      <alignment horizontal="center" vertical="center" wrapText="1"/>
    </xf>
    <xf numFmtId="0" fontId="15" fillId="0" borderId="19" xfId="0" applyFont="1" applyBorder="1" applyAlignment="1">
      <alignment horizontal="center" vertical="center" wrapText="1"/>
    </xf>
    <xf numFmtId="0" fontId="3" fillId="0" borderId="19" xfId="0" applyFont="1" applyBorder="1" applyAlignment="1">
      <alignment horizontal="left" vertical="center" wrapText="1"/>
    </xf>
    <xf numFmtId="0" fontId="14" fillId="3" borderId="16"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13" fillId="8" borderId="0" xfId="0" applyFont="1" applyFill="1" applyAlignment="1">
      <alignment horizontal="left" vertical="center" wrapText="1"/>
    </xf>
    <xf numFmtId="2" fontId="17" fillId="8" borderId="8" xfId="0" applyNumberFormat="1" applyFont="1" applyFill="1" applyBorder="1" applyAlignment="1">
      <alignment horizontal="center" vertical="center" wrapText="1"/>
    </xf>
    <xf numFmtId="169" fontId="13" fillId="8" borderId="8" xfId="1" applyNumberFormat="1" applyFont="1" applyFill="1" applyBorder="1" applyAlignment="1">
      <alignment horizontal="center" vertical="center" wrapText="1"/>
    </xf>
    <xf numFmtId="169" fontId="13" fillId="8" borderId="75" xfId="1" applyNumberFormat="1" applyFont="1" applyFill="1" applyBorder="1" applyAlignment="1">
      <alignment horizontal="center" vertical="center" wrapText="1"/>
    </xf>
    <xf numFmtId="0" fontId="2" fillId="0" borderId="19" xfId="0" applyFont="1" applyBorder="1"/>
    <xf numFmtId="0" fontId="0" fillId="0" borderId="19" xfId="0" applyFont="1" applyBorder="1" applyAlignment="1"/>
    <xf numFmtId="0" fontId="3" fillId="0" borderId="19" xfId="0" applyFont="1" applyBorder="1" applyAlignment="1">
      <alignment horizontal="center" vertical="center" wrapText="1"/>
    </xf>
    <xf numFmtId="0" fontId="15" fillId="0" borderId="30" xfId="0" applyFont="1" applyFill="1" applyBorder="1" applyAlignment="1" applyProtection="1">
      <alignment horizontal="center"/>
      <protection locked="0"/>
    </xf>
    <xf numFmtId="0" fontId="15" fillId="0" borderId="19" xfId="0" applyFont="1" applyFill="1" applyBorder="1" applyAlignment="1" applyProtection="1">
      <alignment horizontal="center"/>
      <protection locked="0"/>
    </xf>
    <xf numFmtId="0" fontId="15" fillId="0" borderId="140" xfId="0" applyFont="1" applyFill="1" applyBorder="1" applyAlignment="1" applyProtection="1">
      <alignment horizontal="left"/>
    </xf>
    <xf numFmtId="0" fontId="15" fillId="0" borderId="139" xfId="0" applyFont="1" applyFill="1" applyBorder="1" applyAlignment="1" applyProtection="1">
      <alignment horizontal="left"/>
    </xf>
    <xf numFmtId="0" fontId="14" fillId="2" borderId="30" xfId="0" applyFont="1" applyFill="1" applyBorder="1" applyAlignment="1">
      <alignment horizontal="left" vertical="center" wrapText="1"/>
    </xf>
    <xf numFmtId="0" fontId="27" fillId="0" borderId="19" xfId="0" applyFont="1" applyBorder="1" applyAlignment="1">
      <alignment horizontal="left"/>
    </xf>
    <xf numFmtId="0" fontId="27" fillId="0" borderId="30" xfId="0" applyFont="1" applyBorder="1" applyAlignment="1">
      <alignment horizontal="left"/>
    </xf>
    <xf numFmtId="0" fontId="25" fillId="0" borderId="19" xfId="0" applyFont="1" applyBorder="1" applyAlignment="1">
      <alignment horizontal="left"/>
    </xf>
    <xf numFmtId="0" fontId="14" fillId="2" borderId="19" xfId="0" applyFont="1" applyFill="1" applyBorder="1" applyAlignment="1">
      <alignment horizontal="left" vertical="center" wrapText="1"/>
    </xf>
    <xf numFmtId="0" fontId="0" fillId="0" borderId="19" xfId="0" applyFont="1" applyBorder="1" applyAlignment="1">
      <alignment horizontal="left"/>
    </xf>
    <xf numFmtId="0" fontId="14" fillId="2" borderId="30" xfId="0" applyFont="1" applyFill="1" applyBorder="1" applyAlignment="1">
      <alignment horizontal="center" vertical="center" wrapText="1"/>
    </xf>
    <xf numFmtId="0" fontId="27" fillId="0" borderId="19" xfId="0" applyFont="1" applyBorder="1"/>
    <xf numFmtId="14" fontId="14" fillId="2" borderId="19" xfId="0" applyNumberFormat="1" applyFont="1" applyFill="1" applyBorder="1" applyAlignment="1">
      <alignment horizontal="center" vertical="center" wrapText="1"/>
    </xf>
    <xf numFmtId="43" fontId="15" fillId="0" borderId="19" xfId="2" applyFont="1" applyFill="1" applyBorder="1" applyAlignment="1" applyProtection="1">
      <alignment horizontal="center" vertical="center" wrapText="1"/>
    </xf>
    <xf numFmtId="0" fontId="26" fillId="0" borderId="135" xfId="0" applyFont="1" applyFill="1" applyBorder="1" applyAlignment="1" applyProtection="1">
      <alignment horizontal="left" vertical="center" wrapText="1"/>
    </xf>
    <xf numFmtId="0" fontId="15" fillId="0" borderId="119" xfId="0" applyFont="1" applyFill="1" applyBorder="1" applyAlignment="1" applyProtection="1">
      <alignment horizontal="left" vertical="center" wrapText="1"/>
    </xf>
    <xf numFmtId="170" fontId="15" fillId="0" borderId="120" xfId="2" applyNumberFormat="1" applyFont="1" applyFill="1" applyBorder="1" applyAlignment="1" applyProtection="1">
      <alignment horizontal="center" vertical="center" wrapText="1"/>
      <protection locked="0"/>
    </xf>
    <xf numFmtId="170" fontId="15" fillId="0" borderId="121" xfId="2" applyNumberFormat="1" applyFont="1" applyFill="1" applyBorder="1" applyAlignment="1" applyProtection="1">
      <alignment horizontal="center" vertical="center" wrapText="1"/>
      <protection locked="0"/>
    </xf>
    <xf numFmtId="170" fontId="15" fillId="0" borderId="122" xfId="2" applyNumberFormat="1" applyFont="1" applyFill="1" applyBorder="1" applyAlignment="1" applyProtection="1">
      <alignment horizontal="center" vertical="center" wrapText="1"/>
      <protection locked="0"/>
    </xf>
    <xf numFmtId="43" fontId="15" fillId="0" borderId="110" xfId="2" applyFont="1" applyFill="1" applyBorder="1" applyAlignment="1" applyProtection="1">
      <alignment horizontal="center" vertical="center" wrapText="1"/>
    </xf>
    <xf numFmtId="43" fontId="15" fillId="0" borderId="111" xfId="2" applyFont="1" applyFill="1" applyBorder="1" applyAlignment="1" applyProtection="1">
      <alignment horizontal="center" vertical="center" wrapText="1"/>
    </xf>
    <xf numFmtId="0" fontId="26" fillId="0" borderId="41" xfId="0" applyFont="1" applyFill="1" applyBorder="1" applyAlignment="1" applyProtection="1">
      <alignment horizontal="center"/>
    </xf>
    <xf numFmtId="0" fontId="26" fillId="0" borderId="42" xfId="0" applyFont="1" applyFill="1" applyBorder="1" applyAlignment="1" applyProtection="1">
      <alignment horizontal="center"/>
    </xf>
    <xf numFmtId="0" fontId="26" fillId="0" borderId="43" xfId="0" applyFont="1" applyFill="1" applyBorder="1" applyAlignment="1" applyProtection="1">
      <alignment horizontal="center"/>
    </xf>
    <xf numFmtId="0" fontId="14" fillId="2" borderId="27" xfId="0" applyFont="1" applyFill="1" applyBorder="1" applyAlignment="1">
      <alignment horizontal="left" vertical="center" wrapText="1"/>
    </xf>
    <xf numFmtId="0" fontId="27" fillId="0" borderId="28" xfId="0" applyFont="1" applyBorder="1" applyAlignment="1">
      <alignment horizontal="left"/>
    </xf>
    <xf numFmtId="0" fontId="14" fillId="2" borderId="19" xfId="0" applyFont="1" applyFill="1" applyBorder="1" applyAlignment="1">
      <alignment horizontal="center" vertical="center" wrapText="1"/>
    </xf>
    <xf numFmtId="0" fontId="15" fillId="0" borderId="32" xfId="0" applyFont="1" applyBorder="1" applyAlignment="1" applyProtection="1">
      <alignment horizontal="center"/>
    </xf>
    <xf numFmtId="0" fontId="15" fillId="0" borderId="33" xfId="0" applyFont="1" applyBorder="1" applyAlignment="1" applyProtection="1">
      <alignment horizontal="center"/>
    </xf>
    <xf numFmtId="0" fontId="30" fillId="0" borderId="30" xfId="0" applyFont="1" applyBorder="1" applyAlignment="1" applyProtection="1">
      <alignment horizontal="center" vertical="center" wrapText="1"/>
    </xf>
    <xf numFmtId="0" fontId="30" fillId="0" borderId="19" xfId="0" applyFont="1" applyBorder="1" applyAlignment="1" applyProtection="1">
      <alignment horizontal="center" vertical="center" wrapText="1"/>
    </xf>
    <xf numFmtId="0" fontId="30" fillId="0" borderId="31" xfId="0" applyFont="1" applyBorder="1" applyAlignment="1" applyProtection="1">
      <alignment horizontal="center" vertical="center" wrapText="1"/>
    </xf>
    <xf numFmtId="0" fontId="15" fillId="18" borderId="134" xfId="0" applyFont="1" applyFill="1" applyBorder="1" applyAlignment="1" applyProtection="1">
      <alignment horizontal="center" vertical="center" wrapText="1"/>
    </xf>
    <xf numFmtId="0" fontId="15" fillId="18" borderId="115" xfId="0" applyFont="1" applyFill="1" applyBorder="1" applyAlignment="1" applyProtection="1">
      <alignment horizontal="center" vertical="center" wrapText="1"/>
    </xf>
    <xf numFmtId="0" fontId="15" fillId="18" borderId="128" xfId="0" applyFont="1" applyFill="1" applyBorder="1" applyAlignment="1" applyProtection="1">
      <alignment horizontal="center" vertical="center" wrapText="1"/>
    </xf>
    <xf numFmtId="0" fontId="15" fillId="18" borderId="108" xfId="0" applyFont="1" applyFill="1" applyBorder="1" applyAlignment="1" applyProtection="1">
      <alignment horizontal="center" vertical="center" wrapText="1"/>
    </xf>
    <xf numFmtId="0" fontId="15" fillId="18" borderId="109" xfId="0" applyFont="1" applyFill="1" applyBorder="1" applyAlignment="1" applyProtection="1">
      <alignment horizontal="center" vertical="center" wrapText="1"/>
    </xf>
    <xf numFmtId="0" fontId="15" fillId="18" borderId="129" xfId="0" applyFont="1" applyFill="1" applyBorder="1" applyAlignment="1" applyProtection="1">
      <alignment horizontal="center" vertical="center" wrapText="1"/>
    </xf>
    <xf numFmtId="0" fontId="15" fillId="0" borderId="133" xfId="0" applyFont="1" applyFill="1" applyBorder="1" applyAlignment="1" applyProtection="1">
      <alignment horizontal="left" vertical="center" wrapText="1"/>
    </xf>
    <xf numFmtId="0" fontId="15" fillId="0" borderId="114" xfId="0" applyFont="1" applyFill="1" applyBorder="1" applyAlignment="1" applyProtection="1">
      <alignment horizontal="left" vertical="center" wrapText="1"/>
    </xf>
    <xf numFmtId="43" fontId="15" fillId="0" borderId="114" xfId="2" applyNumberFormat="1" applyFont="1" applyFill="1" applyBorder="1" applyAlignment="1" applyProtection="1">
      <alignment horizontal="center" vertical="center" wrapText="1"/>
    </xf>
    <xf numFmtId="43" fontId="15" fillId="0" borderId="123" xfId="2" applyNumberFormat="1" applyFont="1" applyFill="1" applyBorder="1" applyAlignment="1" applyProtection="1">
      <alignment horizontal="center" vertical="center" wrapText="1"/>
    </xf>
    <xf numFmtId="43" fontId="15" fillId="0" borderId="113" xfId="2" applyFont="1" applyFill="1" applyBorder="1" applyAlignment="1" applyProtection="1">
      <alignment horizontal="center" vertical="center" wrapText="1"/>
    </xf>
    <xf numFmtId="43" fontId="15" fillId="0" borderId="114" xfId="2" applyFont="1" applyFill="1" applyBorder="1" applyAlignment="1" applyProtection="1">
      <alignment horizontal="center" vertical="center" wrapText="1"/>
    </xf>
    <xf numFmtId="43" fontId="15" fillId="0" borderId="136" xfId="2" applyFont="1" applyFill="1" applyBorder="1" applyAlignment="1" applyProtection="1">
      <alignment horizontal="center" vertical="center" wrapText="1"/>
    </xf>
    <xf numFmtId="0" fontId="26" fillId="0" borderId="137" xfId="0" applyFont="1" applyFill="1" applyBorder="1" applyAlignment="1" applyProtection="1">
      <alignment horizontal="left" vertical="center" wrapText="1"/>
    </xf>
    <xf numFmtId="0" fontId="15" fillId="0" borderId="112" xfId="0" applyFont="1" applyFill="1" applyBorder="1" applyAlignment="1" applyProtection="1">
      <alignment horizontal="left" vertical="center" wrapText="1"/>
    </xf>
    <xf numFmtId="170" fontId="15" fillId="0" borderId="124" xfId="2" applyNumberFormat="1" applyFont="1" applyFill="1" applyBorder="1" applyAlignment="1" applyProtection="1">
      <alignment horizontal="center" vertical="center" wrapText="1"/>
    </xf>
    <xf numFmtId="170" fontId="15" fillId="0" borderId="125" xfId="2" applyNumberFormat="1" applyFont="1" applyFill="1" applyBorder="1" applyAlignment="1" applyProtection="1">
      <alignment horizontal="center" vertical="center" wrapText="1"/>
    </xf>
    <xf numFmtId="170" fontId="15" fillId="0" borderId="126" xfId="2" applyNumberFormat="1" applyFont="1" applyFill="1" applyBorder="1" applyAlignment="1" applyProtection="1">
      <alignment horizontal="center" vertical="center" wrapText="1"/>
    </xf>
    <xf numFmtId="43" fontId="15" fillId="0" borderId="31" xfId="2" applyFont="1" applyFill="1" applyBorder="1" applyAlignment="1" applyProtection="1">
      <alignment horizontal="center" vertical="center" wrapText="1"/>
    </xf>
    <xf numFmtId="0" fontId="26" fillId="18" borderId="84" xfId="0" applyFont="1" applyFill="1" applyBorder="1" applyAlignment="1" applyProtection="1">
      <alignment horizontal="center" vertical="center" wrapText="1"/>
    </xf>
    <xf numFmtId="0" fontId="26" fillId="18" borderId="48" xfId="0" applyFont="1" applyFill="1" applyBorder="1" applyAlignment="1" applyProtection="1">
      <alignment horizontal="center" vertical="center" wrapText="1"/>
    </xf>
    <xf numFmtId="0" fontId="26" fillId="18" borderId="98" xfId="0" applyFont="1" applyFill="1" applyBorder="1" applyAlignment="1" applyProtection="1">
      <alignment horizontal="center" vertical="center" wrapText="1"/>
    </xf>
    <xf numFmtId="170" fontId="26" fillId="18" borderId="41" xfId="2" applyNumberFormat="1" applyFont="1" applyFill="1" applyBorder="1" applyAlignment="1" applyProtection="1">
      <alignment horizontal="center" vertical="center" wrapText="1"/>
    </xf>
    <xf numFmtId="170" fontId="26" fillId="18" borderId="42" xfId="2" applyNumberFormat="1" applyFont="1" applyFill="1" applyBorder="1" applyAlignment="1" applyProtection="1">
      <alignment horizontal="center" vertical="center" wrapText="1"/>
    </xf>
    <xf numFmtId="170" fontId="26" fillId="18" borderId="43" xfId="2" applyNumberFormat="1" applyFont="1" applyFill="1" applyBorder="1" applyAlignment="1" applyProtection="1">
      <alignment horizontal="center" vertical="center" wrapText="1"/>
    </xf>
    <xf numFmtId="43" fontId="15" fillId="0" borderId="131" xfId="2" applyFont="1" applyFill="1" applyBorder="1" applyAlignment="1" applyProtection="1">
      <alignment horizontal="center" vertical="center" wrapText="1"/>
    </xf>
    <xf numFmtId="2" fontId="15" fillId="0" borderId="120" xfId="2" applyNumberFormat="1" applyFont="1" applyFill="1" applyBorder="1" applyAlignment="1" applyProtection="1">
      <alignment horizontal="center" vertical="center" wrapText="1"/>
    </xf>
    <xf numFmtId="2" fontId="15" fillId="0" borderId="121" xfId="2" applyNumberFormat="1" applyFont="1" applyFill="1" applyBorder="1" applyAlignment="1" applyProtection="1">
      <alignment horizontal="center" vertical="center" wrapText="1"/>
    </xf>
    <xf numFmtId="2" fontId="15" fillId="0" borderId="122" xfId="2" applyNumberFormat="1" applyFont="1" applyFill="1" applyBorder="1" applyAlignment="1" applyProtection="1">
      <alignment horizontal="center" vertical="center" wrapText="1"/>
    </xf>
    <xf numFmtId="0" fontId="26" fillId="0" borderId="134" xfId="0" applyFont="1" applyFill="1" applyBorder="1" applyAlignment="1" applyProtection="1">
      <alignment horizontal="left" vertical="center" wrapText="1"/>
    </xf>
    <xf numFmtId="0" fontId="15" fillId="0" borderId="115" xfId="0" applyFont="1" applyFill="1" applyBorder="1" applyAlignment="1" applyProtection="1">
      <alignment horizontal="left" vertical="center" wrapText="1"/>
    </xf>
    <xf numFmtId="170" fontId="15" fillId="0" borderId="116" xfId="2" applyNumberFormat="1" applyFont="1" applyFill="1" applyBorder="1" applyAlignment="1" applyProtection="1">
      <alignment horizontal="center" vertical="center" wrapText="1"/>
      <protection locked="0"/>
    </xf>
    <xf numFmtId="170" fontId="15" fillId="0" borderId="117" xfId="2" applyNumberFormat="1" applyFont="1" applyFill="1" applyBorder="1" applyAlignment="1" applyProtection="1">
      <alignment horizontal="center" vertical="center" wrapText="1"/>
      <protection locked="0"/>
    </xf>
    <xf numFmtId="170" fontId="15" fillId="0" borderId="118" xfId="2" applyNumberFormat="1" applyFont="1" applyFill="1" applyBorder="1" applyAlignment="1" applyProtection="1">
      <alignment horizontal="center" vertical="center" wrapText="1"/>
      <protection locked="0"/>
    </xf>
    <xf numFmtId="0" fontId="15" fillId="8" borderId="103" xfId="0" applyFont="1" applyFill="1" applyBorder="1" applyAlignment="1" applyProtection="1">
      <alignment horizontal="center"/>
    </xf>
    <xf numFmtId="0" fontId="15" fillId="8" borderId="35" xfId="0" applyFont="1" applyFill="1" applyBorder="1" applyAlignment="1" applyProtection="1">
      <alignment horizontal="center"/>
    </xf>
    <xf numFmtId="0" fontId="15" fillId="8" borderId="102" xfId="0" applyFont="1" applyFill="1" applyBorder="1" applyAlignment="1" applyProtection="1">
      <alignment horizontal="center"/>
    </xf>
    <xf numFmtId="0" fontId="26" fillId="18" borderId="103" xfId="0" applyFont="1" applyFill="1" applyBorder="1" applyAlignment="1" applyProtection="1">
      <alignment horizontal="center" vertical="center"/>
    </xf>
    <xf numFmtId="0" fontId="26" fillId="18" borderId="35" xfId="0" applyFont="1" applyFill="1" applyBorder="1" applyAlignment="1" applyProtection="1">
      <alignment horizontal="center" vertical="center"/>
    </xf>
    <xf numFmtId="0" fontId="26" fillId="18" borderId="99" xfId="0" applyFont="1" applyFill="1" applyBorder="1" applyAlignment="1" applyProtection="1">
      <alignment horizontal="center" vertical="center"/>
    </xf>
    <xf numFmtId="0" fontId="26" fillId="18" borderId="37" xfId="0" applyFont="1" applyFill="1" applyBorder="1" applyAlignment="1" applyProtection="1">
      <alignment horizontal="center" vertical="center"/>
    </xf>
    <xf numFmtId="0" fontId="26" fillId="18" borderId="27" xfId="0" applyFont="1" applyFill="1" applyBorder="1" applyAlignment="1" applyProtection="1">
      <alignment horizontal="center" vertical="center" wrapText="1"/>
    </xf>
    <xf numFmtId="0" fontId="26" fillId="18" borderId="28" xfId="0" applyFont="1" applyFill="1" applyBorder="1" applyAlignment="1" applyProtection="1">
      <alignment horizontal="center" vertical="center" wrapText="1"/>
    </xf>
    <xf numFmtId="0" fontId="26" fillId="18" borderId="29" xfId="0" applyFont="1" applyFill="1" applyBorder="1" applyAlignment="1" applyProtection="1">
      <alignment horizontal="center" vertical="center" wrapText="1"/>
    </xf>
    <xf numFmtId="0" fontId="26" fillId="18" borderId="99" xfId="0" applyFont="1" applyFill="1" applyBorder="1" applyAlignment="1" applyProtection="1">
      <alignment horizontal="center" vertical="center" wrapText="1"/>
    </xf>
    <xf numFmtId="0" fontId="26" fillId="18" borderId="37" xfId="0" applyFont="1" applyFill="1" applyBorder="1" applyAlignment="1" applyProtection="1">
      <alignment horizontal="center" vertical="center" wrapText="1"/>
    </xf>
    <xf numFmtId="0" fontId="26" fillId="18" borderId="107" xfId="0" applyFont="1" applyFill="1" applyBorder="1" applyAlignment="1" applyProtection="1">
      <alignment horizontal="center" vertical="center" wrapText="1"/>
    </xf>
    <xf numFmtId="0" fontId="15" fillId="18" borderId="110" xfId="0" applyFont="1" applyFill="1" applyBorder="1" applyAlignment="1" applyProtection="1">
      <alignment horizontal="center" vertical="center" wrapText="1"/>
    </xf>
    <xf numFmtId="0" fontId="15" fillId="18" borderId="111" xfId="0" applyFont="1" applyFill="1" applyBorder="1" applyAlignment="1" applyProtection="1">
      <alignment horizontal="center" vertical="center" wrapText="1"/>
    </xf>
    <xf numFmtId="0" fontId="15" fillId="18" borderId="131" xfId="0" applyFont="1" applyFill="1" applyBorder="1" applyAlignment="1" applyProtection="1">
      <alignment horizontal="center" vertical="center" wrapText="1"/>
    </xf>
    <xf numFmtId="0" fontId="15" fillId="0" borderId="130" xfId="0" applyFont="1" applyFill="1" applyBorder="1" applyAlignment="1" applyProtection="1">
      <alignment horizontal="left"/>
    </xf>
    <xf numFmtId="0" fontId="15" fillId="0" borderId="111" xfId="0" applyFont="1" applyFill="1" applyBorder="1" applyAlignment="1" applyProtection="1">
      <alignment horizontal="left"/>
    </xf>
    <xf numFmtId="0" fontId="15" fillId="0" borderId="79" xfId="0" applyFont="1" applyFill="1" applyBorder="1" applyAlignment="1" applyProtection="1">
      <alignment horizontal="left"/>
    </xf>
    <xf numFmtId="0" fontId="15" fillId="0" borderId="26" xfId="0" applyFont="1" applyFill="1" applyBorder="1" applyAlignment="1" applyProtection="1">
      <alignment horizontal="left"/>
    </xf>
    <xf numFmtId="9" fontId="26" fillId="0" borderId="26" xfId="0" applyNumberFormat="1" applyFont="1" applyFill="1" applyBorder="1" applyAlignment="1" applyProtection="1">
      <alignment horizontal="center"/>
      <protection locked="0"/>
    </xf>
    <xf numFmtId="9" fontId="26" fillId="0" borderId="80" xfId="0" applyNumberFormat="1" applyFont="1" applyFill="1" applyBorder="1" applyAlignment="1" applyProtection="1">
      <alignment horizontal="center"/>
      <protection locked="0"/>
    </xf>
    <xf numFmtId="10" fontId="26" fillId="0" borderId="26" xfId="0" applyNumberFormat="1" applyFont="1" applyFill="1" applyBorder="1" applyAlignment="1" applyProtection="1">
      <alignment horizontal="center"/>
      <protection locked="0"/>
    </xf>
    <xf numFmtId="10" fontId="26" fillId="0" borderId="80" xfId="0" applyNumberFormat="1" applyFont="1" applyFill="1" applyBorder="1" applyAlignment="1" applyProtection="1">
      <alignment horizontal="center"/>
      <protection locked="0"/>
    </xf>
    <xf numFmtId="10" fontId="14" fillId="2" borderId="19" xfId="0" applyNumberFormat="1" applyFont="1" applyFill="1" applyBorder="1" applyAlignment="1">
      <alignment horizontal="center" vertical="center" wrapText="1"/>
    </xf>
    <xf numFmtId="0" fontId="15" fillId="0" borderId="111" xfId="0" applyFont="1" applyFill="1" applyBorder="1" applyAlignment="1" applyProtection="1">
      <alignment horizontal="left"/>
      <protection locked="0"/>
    </xf>
    <xf numFmtId="0" fontId="15" fillId="0" borderId="131" xfId="0" applyFont="1" applyFill="1" applyBorder="1" applyAlignment="1" applyProtection="1">
      <alignment horizontal="left"/>
      <protection locked="0"/>
    </xf>
    <xf numFmtId="0" fontId="14" fillId="4" borderId="11" xfId="0" applyFont="1" applyFill="1" applyBorder="1" applyAlignment="1">
      <alignment horizontal="center" vertical="center" wrapText="1"/>
    </xf>
    <xf numFmtId="0" fontId="27" fillId="0" borderId="10" xfId="0" applyFont="1" applyBorder="1"/>
    <xf numFmtId="0" fontId="27" fillId="0" borderId="12" xfId="0" applyFont="1" applyBorder="1"/>
    <xf numFmtId="0" fontId="14" fillId="10" borderId="26" xfId="0" applyFont="1" applyFill="1" applyBorder="1" applyAlignment="1">
      <alignment horizontal="center"/>
    </xf>
    <xf numFmtId="0" fontId="13" fillId="0" borderId="26" xfId="0" applyFont="1" applyBorder="1" applyAlignment="1">
      <alignment horizontal="center" vertical="center" wrapText="1"/>
    </xf>
    <xf numFmtId="0" fontId="27" fillId="0" borderId="26" xfId="0" applyFont="1" applyBorder="1"/>
    <xf numFmtId="0" fontId="26" fillId="0" borderId="103" xfId="0" applyFont="1" applyBorder="1" applyAlignment="1">
      <alignment horizontal="center"/>
    </xf>
    <xf numFmtId="0" fontId="26" fillId="0" borderId="35" xfId="0" applyFont="1" applyBorder="1" applyAlignment="1">
      <alignment horizontal="center"/>
    </xf>
    <xf numFmtId="0" fontId="26" fillId="0" borderId="102" xfId="0" applyFont="1" applyBorder="1" applyAlignment="1">
      <alignment horizontal="center"/>
    </xf>
    <xf numFmtId="0" fontId="15" fillId="0" borderId="47" xfId="0" applyFont="1" applyBorder="1" applyAlignment="1">
      <alignment horizontal="center"/>
    </xf>
    <xf numFmtId="0" fontId="15" fillId="0" borderId="48" xfId="0" applyFont="1" applyBorder="1" applyAlignment="1">
      <alignment horizontal="center"/>
    </xf>
    <xf numFmtId="0" fontId="15" fillId="0" borderId="49" xfId="0" applyFont="1" applyBorder="1" applyAlignment="1">
      <alignment horizontal="center"/>
    </xf>
    <xf numFmtId="0" fontId="26" fillId="0" borderId="84" xfId="0" applyFont="1" applyBorder="1" applyAlignment="1">
      <alignment horizontal="center"/>
    </xf>
    <xf numFmtId="0" fontId="26" fillId="0" borderId="48" xfId="0" applyFont="1" applyBorder="1" applyAlignment="1">
      <alignment horizontal="center"/>
    </xf>
    <xf numFmtId="0" fontId="26" fillId="0" borderId="98" xfId="0" applyFont="1" applyBorder="1" applyAlignment="1">
      <alignment horizontal="center"/>
    </xf>
    <xf numFmtId="0" fontId="13" fillId="0" borderId="11" xfId="0" applyFont="1" applyBorder="1" applyAlignment="1">
      <alignment horizontal="center" vertical="center" wrapText="1"/>
    </xf>
    <xf numFmtId="0" fontId="27" fillId="0" borderId="15" xfId="0" applyFont="1" applyBorder="1"/>
    <xf numFmtId="0" fontId="14" fillId="8" borderId="103" xfId="0" applyFont="1" applyFill="1" applyBorder="1" applyAlignment="1">
      <alignment horizontal="center" vertical="center"/>
    </xf>
    <xf numFmtId="0" fontId="14" fillId="8" borderId="35" xfId="0" applyFont="1" applyFill="1" applyBorder="1" applyAlignment="1">
      <alignment horizontal="center" vertical="center"/>
    </xf>
    <xf numFmtId="0" fontId="14" fillId="8" borderId="102" xfId="0" applyFont="1" applyFill="1" applyBorder="1" applyAlignment="1">
      <alignment horizontal="center" vertical="center"/>
    </xf>
    <xf numFmtId="0" fontId="15" fillId="8" borderId="44" xfId="0" applyFont="1" applyFill="1" applyBorder="1" applyAlignment="1">
      <alignment horizontal="center"/>
    </xf>
    <xf numFmtId="0" fontId="15" fillId="8" borderId="14" xfId="0" applyFont="1" applyFill="1" applyBorder="1" applyAlignment="1">
      <alignment horizontal="center"/>
    </xf>
    <xf numFmtId="0" fontId="15" fillId="8" borderId="57" xfId="0" applyFont="1" applyFill="1" applyBorder="1" applyAlignment="1">
      <alignment horizontal="center"/>
    </xf>
    <xf numFmtId="0" fontId="15" fillId="8" borderId="50" xfId="0" applyFont="1" applyFill="1" applyBorder="1" applyAlignment="1">
      <alignment horizontal="center"/>
    </xf>
    <xf numFmtId="0" fontId="15" fillId="8" borderId="37" xfId="0" applyFont="1" applyFill="1" applyBorder="1" applyAlignment="1">
      <alignment horizontal="center"/>
    </xf>
    <xf numFmtId="0" fontId="15" fillId="8" borderId="51" xfId="0" applyFont="1" applyFill="1" applyBorder="1" applyAlignment="1">
      <alignment horizontal="center"/>
    </xf>
    <xf numFmtId="0" fontId="14" fillId="8" borderId="95" xfId="0" applyFont="1" applyFill="1" applyBorder="1" applyAlignment="1">
      <alignment horizontal="center" vertical="center"/>
    </xf>
    <xf numFmtId="0" fontId="14" fillId="8" borderId="94" xfId="0" applyFont="1" applyFill="1" applyBorder="1" applyAlignment="1">
      <alignment horizontal="center" vertical="center"/>
    </xf>
    <xf numFmtId="0" fontId="13" fillId="0" borderId="20" xfId="0" applyFont="1" applyBorder="1" applyAlignment="1">
      <alignment horizontal="center" vertical="center" wrapText="1"/>
    </xf>
    <xf numFmtId="0" fontId="27" fillId="0" borderId="6" xfId="0" applyFont="1" applyBorder="1"/>
    <xf numFmtId="0" fontId="15" fillId="0" borderId="81" xfId="0" applyFont="1" applyBorder="1" applyAlignment="1">
      <alignment horizontal="center"/>
    </xf>
    <xf numFmtId="0" fontId="15" fillId="0" borderId="55" xfId="0" applyFont="1" applyBorder="1" applyAlignment="1">
      <alignment horizontal="center"/>
    </xf>
    <xf numFmtId="0" fontId="15" fillId="0" borderId="67" xfId="0" applyFont="1" applyBorder="1" applyAlignment="1">
      <alignment horizontal="center"/>
    </xf>
    <xf numFmtId="0" fontId="13" fillId="0" borderId="81"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67" xfId="0" applyFont="1" applyBorder="1" applyAlignment="1">
      <alignment horizontal="center" vertical="center" wrapText="1"/>
    </xf>
    <xf numFmtId="0" fontId="14" fillId="0" borderId="103" xfId="0" applyFont="1" applyBorder="1" applyAlignment="1">
      <alignment horizontal="center"/>
    </xf>
    <xf numFmtId="0" fontId="14" fillId="0" borderId="35" xfId="0" applyFont="1" applyBorder="1" applyAlignment="1">
      <alignment horizontal="center"/>
    </xf>
    <xf numFmtId="0" fontId="14" fillId="0" borderId="102" xfId="0" applyFont="1" applyBorder="1" applyAlignment="1">
      <alignment horizontal="center"/>
    </xf>
    <xf numFmtId="0" fontId="14" fillId="0" borderId="84" xfId="0" applyFont="1" applyBorder="1" applyAlignment="1">
      <alignment horizontal="center" vertical="center"/>
    </xf>
    <xf numFmtId="0" fontId="14" fillId="0" borderId="48" xfId="0" applyFont="1" applyBorder="1" applyAlignment="1">
      <alignment horizontal="center" vertical="center"/>
    </xf>
    <xf numFmtId="0" fontId="14" fillId="0" borderId="98" xfId="0" applyFont="1" applyBorder="1" applyAlignment="1">
      <alignment horizontal="center" vertical="center"/>
    </xf>
    <xf numFmtId="0" fontId="13" fillId="8" borderId="26" xfId="0" applyFont="1" applyFill="1" applyBorder="1" applyAlignment="1">
      <alignment horizontal="center" vertical="center" wrapText="1"/>
    </xf>
    <xf numFmtId="0" fontId="27" fillId="8" borderId="26" xfId="0" applyFont="1" applyFill="1" applyBorder="1"/>
    <xf numFmtId="0" fontId="15" fillId="0" borderId="98" xfId="0" applyFont="1" applyBorder="1" applyAlignment="1">
      <alignment horizontal="center"/>
    </xf>
    <xf numFmtId="0" fontId="15" fillId="0" borderId="26" xfId="0" applyFont="1" applyBorder="1" applyAlignment="1">
      <alignment horizontal="center"/>
    </xf>
    <xf numFmtId="0" fontId="14" fillId="0" borderId="84"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98" xfId="0" applyFont="1" applyBorder="1" applyAlignment="1">
      <alignment horizontal="center" vertical="center" wrapText="1"/>
    </xf>
    <xf numFmtId="0" fontId="13" fillId="8" borderId="47" xfId="0" applyFont="1" applyFill="1" applyBorder="1" applyAlignment="1">
      <alignment horizontal="center" vertical="center" wrapText="1"/>
    </xf>
    <xf numFmtId="0" fontId="13" fillId="8" borderId="48" xfId="0" applyFont="1" applyFill="1" applyBorder="1" applyAlignment="1">
      <alignment horizontal="center" vertical="center" wrapText="1"/>
    </xf>
    <xf numFmtId="0" fontId="13" fillId="8" borderId="49" xfId="0" applyFont="1" applyFill="1" applyBorder="1" applyAlignment="1">
      <alignment horizontal="center" vertical="center" wrapText="1"/>
    </xf>
    <xf numFmtId="0" fontId="14" fillId="0" borderId="103" xfId="0" applyFont="1" applyBorder="1" applyAlignment="1">
      <alignment horizontal="center" vertical="center"/>
    </xf>
    <xf numFmtId="0" fontId="14" fillId="0" borderId="35" xfId="0" applyFont="1" applyBorder="1" applyAlignment="1">
      <alignment horizontal="center" vertical="center"/>
    </xf>
    <xf numFmtId="0" fontId="14" fillId="0" borderId="102" xfId="0" applyFont="1" applyBorder="1" applyAlignment="1">
      <alignment horizontal="center" vertical="center"/>
    </xf>
    <xf numFmtId="0" fontId="26" fillId="8" borderId="103" xfId="0" applyFont="1" applyFill="1" applyBorder="1" applyAlignment="1">
      <alignment horizontal="center"/>
    </xf>
    <xf numFmtId="0" fontId="26" fillId="8" borderId="35" xfId="0" applyFont="1" applyFill="1" applyBorder="1" applyAlignment="1">
      <alignment horizontal="center"/>
    </xf>
    <xf numFmtId="0" fontId="26" fillId="8" borderId="102" xfId="0" applyFont="1" applyFill="1" applyBorder="1" applyAlignment="1">
      <alignment horizontal="center"/>
    </xf>
    <xf numFmtId="0" fontId="26" fillId="8" borderId="95" xfId="0" applyFont="1" applyFill="1" applyBorder="1" applyAlignment="1">
      <alignment horizontal="center"/>
    </xf>
    <xf numFmtId="0" fontId="26" fillId="8" borderId="96" xfId="0" applyFont="1" applyFill="1" applyBorder="1" applyAlignment="1">
      <alignment horizontal="center"/>
    </xf>
    <xf numFmtId="0" fontId="26" fillId="8" borderId="94" xfId="0" applyFont="1" applyFill="1" applyBorder="1" applyAlignment="1">
      <alignment horizontal="center"/>
    </xf>
    <xf numFmtId="0" fontId="14" fillId="10" borderId="13" xfId="0" applyFont="1" applyFill="1" applyBorder="1" applyAlignment="1">
      <alignment horizontal="center" vertical="center" wrapText="1"/>
    </xf>
    <xf numFmtId="0" fontId="27" fillId="12" borderId="14" xfId="0" applyFont="1" applyFill="1" applyBorder="1"/>
    <xf numFmtId="0" fontId="14" fillId="8" borderId="84" xfId="0" applyFont="1" applyFill="1" applyBorder="1" applyAlignment="1">
      <alignment horizontal="center" vertical="center"/>
    </xf>
    <xf numFmtId="0" fontId="14" fillId="8" borderId="48" xfId="0" applyFont="1" applyFill="1" applyBorder="1" applyAlignment="1">
      <alignment horizontal="center" vertical="center"/>
    </xf>
    <xf numFmtId="0" fontId="14" fillId="8" borderId="98" xfId="0" applyFont="1" applyFill="1" applyBorder="1" applyAlignment="1">
      <alignment horizontal="center" vertical="center"/>
    </xf>
    <xf numFmtId="0" fontId="13" fillId="0" borderId="79" xfId="0" applyFont="1" applyBorder="1" applyAlignment="1">
      <alignment horizontal="center"/>
    </xf>
    <xf numFmtId="0" fontId="15" fillId="0" borderId="26" xfId="0" applyFont="1" applyBorder="1"/>
    <xf numFmtId="0" fontId="15" fillId="0" borderId="80" xfId="0" applyFont="1" applyBorder="1"/>
    <xf numFmtId="0" fontId="15" fillId="8" borderId="45" xfId="0" applyFont="1" applyFill="1" applyBorder="1" applyAlignment="1">
      <alignment horizontal="center"/>
    </xf>
    <xf numFmtId="0" fontId="15" fillId="8" borderId="19" xfId="0" applyFont="1" applyFill="1" applyBorder="1" applyAlignment="1">
      <alignment horizontal="center"/>
    </xf>
    <xf numFmtId="0" fontId="15" fillId="8" borderId="53" xfId="0" applyFont="1" applyFill="1" applyBorder="1" applyAlignment="1">
      <alignment horizontal="center"/>
    </xf>
    <xf numFmtId="0" fontId="26" fillId="8" borderId="93" xfId="0" applyFont="1" applyFill="1" applyBorder="1" applyAlignment="1">
      <alignment horizontal="center" vertical="center"/>
    </xf>
    <xf numFmtId="0" fontId="26" fillId="8" borderId="97" xfId="0" applyFont="1" applyFill="1" applyBorder="1" applyAlignment="1">
      <alignment horizontal="center" vertical="center"/>
    </xf>
    <xf numFmtId="0" fontId="26" fillId="8" borderId="101" xfId="0" applyFont="1" applyFill="1" applyBorder="1" applyAlignment="1">
      <alignment horizontal="center" vertical="center"/>
    </xf>
    <xf numFmtId="0" fontId="13" fillId="8" borderId="47" xfId="0" applyFont="1" applyFill="1" applyBorder="1" applyAlignment="1">
      <alignment horizontal="right" vertical="center"/>
    </xf>
    <xf numFmtId="0" fontId="13" fillId="8" borderId="48" xfId="0" applyFont="1" applyFill="1" applyBorder="1" applyAlignment="1">
      <alignment horizontal="right" vertical="center"/>
    </xf>
    <xf numFmtId="0" fontId="13" fillId="8" borderId="49" xfId="0" applyFont="1" applyFill="1" applyBorder="1" applyAlignment="1">
      <alignment horizontal="right" vertical="center"/>
    </xf>
    <xf numFmtId="0" fontId="15" fillId="8" borderId="47" xfId="0" applyFont="1" applyFill="1" applyBorder="1" applyAlignment="1">
      <alignment horizontal="center" vertical="center"/>
    </xf>
    <xf numFmtId="0" fontId="15" fillId="8" borderId="48" xfId="0" applyFont="1" applyFill="1" applyBorder="1" applyAlignment="1">
      <alignment horizontal="center" vertical="center"/>
    </xf>
    <xf numFmtId="0" fontId="15" fillId="8" borderId="49" xfId="0" applyFont="1" applyFill="1" applyBorder="1" applyAlignment="1">
      <alignment horizontal="center" vertical="center"/>
    </xf>
    <xf numFmtId="0" fontId="13" fillId="8" borderId="44" xfId="0" applyFont="1" applyFill="1" applyBorder="1" applyAlignment="1">
      <alignment horizontal="center" vertical="center"/>
    </xf>
    <xf numFmtId="0" fontId="13" fillId="8" borderId="14" xfId="0" applyFont="1" applyFill="1" applyBorder="1" applyAlignment="1">
      <alignment horizontal="center" vertical="center"/>
    </xf>
    <xf numFmtId="0" fontId="13" fillId="8" borderId="57" xfId="0" applyFont="1" applyFill="1" applyBorder="1" applyAlignment="1">
      <alignment horizontal="center" vertical="center"/>
    </xf>
    <xf numFmtId="0" fontId="13" fillId="8" borderId="45" xfId="0" applyFont="1" applyFill="1" applyBorder="1" applyAlignment="1">
      <alignment horizontal="center" vertical="center"/>
    </xf>
    <xf numFmtId="0" fontId="13" fillId="8" borderId="19" xfId="0" applyFont="1" applyFill="1" applyBorder="1" applyAlignment="1">
      <alignment horizontal="center" vertical="center"/>
    </xf>
    <xf numFmtId="0" fontId="13" fillId="8" borderId="53" xfId="0" applyFont="1" applyFill="1" applyBorder="1" applyAlignment="1">
      <alignment horizontal="center" vertical="center"/>
    </xf>
    <xf numFmtId="0" fontId="13" fillId="8" borderId="50" xfId="0" applyFont="1" applyFill="1" applyBorder="1" applyAlignment="1">
      <alignment horizontal="center" vertical="center"/>
    </xf>
    <xf numFmtId="0" fontId="13" fillId="8" borderId="37" xfId="0" applyFont="1" applyFill="1" applyBorder="1" applyAlignment="1">
      <alignment horizontal="center" vertical="center"/>
    </xf>
    <xf numFmtId="0" fontId="13" fillId="8" borderId="51" xfId="0" applyFont="1" applyFill="1" applyBorder="1" applyAlignment="1">
      <alignment horizontal="center" vertical="center"/>
    </xf>
    <xf numFmtId="0" fontId="14" fillId="8" borderId="96" xfId="0" applyFont="1" applyFill="1" applyBorder="1" applyAlignment="1">
      <alignment horizontal="center" vertical="center"/>
    </xf>
    <xf numFmtId="0" fontId="13" fillId="0" borderId="13" xfId="0" applyFont="1" applyBorder="1" applyAlignment="1">
      <alignment horizontal="center" vertical="center" wrapText="1"/>
    </xf>
    <xf numFmtId="0" fontId="27" fillId="0" borderId="14" xfId="0" applyFont="1" applyBorder="1"/>
    <xf numFmtId="0" fontId="17" fillId="2" borderId="50"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13" fillId="8" borderId="26" xfId="0" applyFont="1" applyFill="1" applyBorder="1" applyAlignment="1">
      <alignment horizontal="center" vertical="center"/>
    </xf>
    <xf numFmtId="0" fontId="13" fillId="0" borderId="79" xfId="0" applyFont="1" applyBorder="1" applyAlignment="1">
      <alignment horizontal="center" vertical="center"/>
    </xf>
    <xf numFmtId="0" fontId="13" fillId="0" borderId="26" xfId="0" applyFont="1" applyBorder="1" applyAlignment="1">
      <alignment horizontal="center" vertical="center"/>
    </xf>
    <xf numFmtId="0" fontId="13" fillId="0" borderId="80" xfId="0" applyFont="1" applyBorder="1" applyAlignment="1">
      <alignment horizontal="center" vertical="center"/>
    </xf>
    <xf numFmtId="0" fontId="13" fillId="0" borderId="30" xfId="0" applyFont="1" applyBorder="1" applyAlignment="1">
      <alignment horizontal="center" vertical="center"/>
    </xf>
    <xf numFmtId="0" fontId="13" fillId="0" borderId="19" xfId="0" applyFont="1" applyBorder="1" applyAlignment="1">
      <alignment horizontal="center" vertical="center"/>
    </xf>
    <xf numFmtId="0" fontId="13" fillId="0" borderId="31" xfId="0" applyFont="1" applyBorder="1" applyAlignment="1">
      <alignment horizontal="center" vertical="center"/>
    </xf>
    <xf numFmtId="0" fontId="15" fillId="0" borderId="79" xfId="0" applyFont="1" applyBorder="1" applyAlignment="1">
      <alignment horizontal="center"/>
    </xf>
    <xf numFmtId="0" fontId="15" fillId="0" borderId="80" xfId="0" applyFont="1" applyBorder="1" applyAlignment="1">
      <alignment horizontal="center"/>
    </xf>
    <xf numFmtId="0" fontId="13" fillId="8" borderId="39" xfId="0" applyFont="1" applyFill="1" applyBorder="1" applyAlignment="1">
      <alignment horizontal="center" vertical="center" wrapText="1"/>
    </xf>
    <xf numFmtId="0" fontId="27" fillId="8" borderId="39" xfId="0" applyFont="1" applyFill="1" applyBorder="1"/>
    <xf numFmtId="0" fontId="15" fillId="0" borderId="44" xfId="0" applyFont="1" applyBorder="1" applyAlignment="1">
      <alignment horizontal="center"/>
    </xf>
    <xf numFmtId="0" fontId="15" fillId="0" borderId="14" xfId="0" applyFont="1" applyBorder="1" applyAlignment="1">
      <alignment horizontal="center"/>
    </xf>
    <xf numFmtId="0" fontId="15" fillId="0" borderId="57" xfId="0" applyFont="1" applyBorder="1" applyAlignment="1">
      <alignment horizontal="center"/>
    </xf>
    <xf numFmtId="0" fontId="15" fillId="0" borderId="45" xfId="0" applyFont="1" applyBorder="1" applyAlignment="1">
      <alignment horizontal="center"/>
    </xf>
    <xf numFmtId="0" fontId="15" fillId="0" borderId="19" xfId="0" applyFont="1" applyBorder="1" applyAlignment="1">
      <alignment horizontal="center"/>
    </xf>
    <xf numFmtId="0" fontId="15" fillId="0" borderId="53" xfId="0" applyFont="1" applyBorder="1" applyAlignment="1">
      <alignment horizontal="center"/>
    </xf>
    <xf numFmtId="0" fontId="15" fillId="0" borderId="50" xfId="0" applyFont="1" applyBorder="1" applyAlignment="1">
      <alignment horizontal="center"/>
    </xf>
    <xf numFmtId="0" fontId="15" fillId="0" borderId="37" xfId="0" applyFont="1" applyBorder="1" applyAlignment="1">
      <alignment horizontal="center"/>
    </xf>
    <xf numFmtId="0" fontId="15" fillId="0" borderId="51" xfId="0" applyFont="1" applyBorder="1" applyAlignment="1">
      <alignment horizontal="center"/>
    </xf>
    <xf numFmtId="0" fontId="26" fillId="0" borderId="95" xfId="0" applyFont="1" applyBorder="1" applyAlignment="1">
      <alignment horizontal="center"/>
    </xf>
    <xf numFmtId="0" fontId="26" fillId="0" borderId="96" xfId="0" applyFont="1" applyBorder="1" applyAlignment="1">
      <alignment horizontal="center"/>
    </xf>
    <xf numFmtId="0" fontId="26" fillId="0" borderId="94" xfId="0" applyFont="1" applyBorder="1" applyAlignment="1">
      <alignment horizontal="center"/>
    </xf>
    <xf numFmtId="0" fontId="14" fillId="0" borderId="95" xfId="0" applyFont="1" applyBorder="1" applyAlignment="1">
      <alignment horizontal="center" vertical="center"/>
    </xf>
    <xf numFmtId="0" fontId="14" fillId="0" borderId="94" xfId="0" applyFont="1" applyBorder="1" applyAlignment="1">
      <alignment horizontal="center" vertical="center"/>
    </xf>
    <xf numFmtId="0" fontId="13" fillId="0" borderId="103" xfId="0" applyFont="1" applyBorder="1" applyAlignment="1">
      <alignment horizontal="center"/>
    </xf>
    <xf numFmtId="0" fontId="13" fillId="0" borderId="35" xfId="0" applyFont="1" applyBorder="1" applyAlignment="1">
      <alignment horizontal="center"/>
    </xf>
    <xf numFmtId="0" fontId="13" fillId="0" borderId="102" xfId="0" applyFont="1" applyBorder="1" applyAlignment="1">
      <alignment horizontal="center"/>
    </xf>
    <xf numFmtId="0" fontId="15" fillId="8" borderId="26" xfId="0" applyFont="1" applyFill="1" applyBorder="1" applyAlignment="1">
      <alignment horizontal="center" vertical="center" wrapText="1"/>
    </xf>
    <xf numFmtId="0" fontId="15" fillId="0" borderId="52" xfId="0" applyFont="1" applyBorder="1" applyAlignment="1">
      <alignment horizontal="center"/>
    </xf>
    <xf numFmtId="0" fontId="15" fillId="0" borderId="35" xfId="0" applyFont="1" applyBorder="1" applyAlignment="1">
      <alignment horizontal="center"/>
    </xf>
    <xf numFmtId="0" fontId="15" fillId="0" borderId="54" xfId="0" applyFont="1" applyBorder="1" applyAlignment="1">
      <alignment horizontal="center"/>
    </xf>
    <xf numFmtId="0" fontId="26" fillId="0" borderId="80" xfId="0" applyFont="1" applyBorder="1" applyAlignment="1">
      <alignment horizontal="center" vertical="center"/>
    </xf>
    <xf numFmtId="0" fontId="26" fillId="0" borderId="92" xfId="0" applyFont="1" applyBorder="1" applyAlignment="1">
      <alignment horizontal="center"/>
    </xf>
    <xf numFmtId="0" fontId="14" fillId="10" borderId="20" xfId="0" applyFont="1" applyFill="1" applyBorder="1" applyAlignment="1">
      <alignment horizontal="center" vertical="center" wrapText="1"/>
    </xf>
    <xf numFmtId="0" fontId="27" fillId="12" borderId="19" xfId="0" applyFont="1" applyFill="1" applyBorder="1"/>
    <xf numFmtId="0" fontId="14" fillId="10" borderId="56" xfId="0" applyFont="1" applyFill="1" applyBorder="1" applyAlignment="1">
      <alignment horizontal="center"/>
    </xf>
    <xf numFmtId="0" fontId="13" fillId="8" borderId="35" xfId="0" applyFont="1" applyFill="1" applyBorder="1" applyAlignment="1">
      <alignment horizontal="center" vertical="center" wrapText="1"/>
    </xf>
    <xf numFmtId="0" fontId="13" fillId="8" borderId="54"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3" fillId="8" borderId="53" xfId="0" applyFont="1" applyFill="1" applyBorder="1" applyAlignment="1">
      <alignment horizontal="center" vertical="center" wrapText="1"/>
    </xf>
    <xf numFmtId="0" fontId="13" fillId="8" borderId="37" xfId="0" applyFont="1" applyFill="1" applyBorder="1" applyAlignment="1">
      <alignment horizontal="center" vertical="center" wrapText="1"/>
    </xf>
    <xf numFmtId="0" fontId="13" fillId="8" borderId="51" xfId="0" applyFont="1" applyFill="1" applyBorder="1" applyAlignment="1">
      <alignment horizontal="center" vertical="center" wrapText="1"/>
    </xf>
    <xf numFmtId="0" fontId="14" fillId="7" borderId="79" xfId="0" applyFont="1" applyFill="1" applyBorder="1" applyAlignment="1">
      <alignment horizontal="center" vertical="center" wrapText="1"/>
    </xf>
    <xf numFmtId="0" fontId="14" fillId="2" borderId="79" xfId="0" applyFont="1" applyFill="1" applyBorder="1" applyAlignment="1">
      <alignment horizontal="center" vertical="center" wrapText="1"/>
    </xf>
    <xf numFmtId="0" fontId="14" fillId="0" borderId="80" xfId="0" applyFont="1" applyBorder="1" applyAlignment="1">
      <alignment horizontal="center" vertical="center"/>
    </xf>
    <xf numFmtId="0" fontId="14" fillId="0" borderId="93" xfId="0" applyFont="1" applyBorder="1" applyAlignment="1">
      <alignment horizontal="center" vertical="center"/>
    </xf>
    <xf numFmtId="0" fontId="14" fillId="0" borderId="79" xfId="0" applyFont="1" applyBorder="1" applyAlignment="1">
      <alignment horizontal="center" vertical="center"/>
    </xf>
    <xf numFmtId="0" fontId="14" fillId="2" borderId="26" xfId="0" applyFont="1" applyFill="1" applyBorder="1" applyAlignment="1">
      <alignment horizontal="center" vertical="center" wrapText="1"/>
    </xf>
    <xf numFmtId="0" fontId="14" fillId="2" borderId="80" xfId="0" applyFont="1" applyFill="1" applyBorder="1" applyAlignment="1">
      <alignment horizontal="center" vertical="center" wrapText="1"/>
    </xf>
    <xf numFmtId="0" fontId="14" fillId="0" borderId="96" xfId="0" applyFont="1" applyBorder="1" applyAlignment="1">
      <alignment horizontal="center" vertical="center"/>
    </xf>
    <xf numFmtId="0" fontId="13" fillId="0" borderId="52" xfId="0" applyFont="1" applyBorder="1" applyAlignment="1">
      <alignment horizontal="center" vertical="center"/>
    </xf>
    <xf numFmtId="0" fontId="13" fillId="0" borderId="35" xfId="0" applyFont="1" applyBorder="1" applyAlignment="1">
      <alignment horizontal="center" vertical="center"/>
    </xf>
    <xf numFmtId="0" fontId="13" fillId="0" borderId="54" xfId="0" applyFont="1" applyBorder="1" applyAlignment="1">
      <alignment horizontal="center" vertical="center"/>
    </xf>
    <xf numFmtId="0" fontId="13" fillId="0" borderId="45" xfId="0" applyFont="1" applyBorder="1" applyAlignment="1">
      <alignment horizontal="center" vertical="center"/>
    </xf>
    <xf numFmtId="0" fontId="13" fillId="0" borderId="53" xfId="0" applyFont="1" applyBorder="1" applyAlignment="1">
      <alignment horizontal="center" vertical="center"/>
    </xf>
    <xf numFmtId="0" fontId="13" fillId="0" borderId="46" xfId="0" applyFont="1" applyBorder="1" applyAlignment="1">
      <alignment horizontal="center" vertical="center"/>
    </xf>
    <xf numFmtId="0" fontId="13" fillId="0" borderId="6" xfId="0" applyFont="1" applyBorder="1" applyAlignment="1">
      <alignment horizontal="center" vertical="center"/>
    </xf>
    <xf numFmtId="0" fontId="13" fillId="0" borderId="145" xfId="0" applyFont="1" applyBorder="1" applyAlignment="1">
      <alignment horizontal="center" vertical="center"/>
    </xf>
    <xf numFmtId="0" fontId="13" fillId="0" borderId="50" xfId="0" applyFont="1" applyBorder="1" applyAlignment="1">
      <alignment horizontal="center" vertical="center"/>
    </xf>
    <xf numFmtId="0" fontId="13" fillId="0" borderId="37" xfId="0" applyFont="1" applyBorder="1" applyAlignment="1">
      <alignment horizontal="center" vertical="center"/>
    </xf>
    <xf numFmtId="0" fontId="13" fillId="0" borderId="51" xfId="0" applyFont="1" applyBorder="1" applyAlignment="1">
      <alignment horizontal="center" vertical="center"/>
    </xf>
    <xf numFmtId="0" fontId="14" fillId="7" borderId="26" xfId="0" applyFont="1" applyFill="1" applyBorder="1" applyAlignment="1">
      <alignment horizontal="center" vertical="center" wrapText="1"/>
    </xf>
    <xf numFmtId="0" fontId="14" fillId="7" borderId="80" xfId="0" applyFont="1" applyFill="1" applyBorder="1" applyAlignment="1">
      <alignment horizontal="center" vertical="center" wrapText="1"/>
    </xf>
    <xf numFmtId="0" fontId="13" fillId="0" borderId="77" xfId="0" applyFont="1" applyBorder="1" applyAlignment="1">
      <alignment horizontal="center" vertical="center"/>
    </xf>
    <xf numFmtId="0" fontId="15" fillId="0" borderId="10" xfId="0" applyFont="1" applyBorder="1"/>
    <xf numFmtId="0" fontId="15" fillId="0" borderId="6" xfId="0" applyFont="1" applyBorder="1"/>
    <xf numFmtId="0" fontId="15" fillId="0" borderId="89" xfId="0" applyFont="1" applyBorder="1"/>
    <xf numFmtId="0" fontId="14" fillId="10" borderId="11" xfId="0" applyFont="1" applyFill="1" applyBorder="1" applyAlignment="1">
      <alignment horizontal="center" vertical="center" wrapText="1"/>
    </xf>
    <xf numFmtId="0" fontId="27" fillId="12" borderId="10" xfId="0" applyFont="1" applyFill="1" applyBorder="1"/>
    <xf numFmtId="0" fontId="14" fillId="7" borderId="80" xfId="0" applyFont="1" applyFill="1" applyBorder="1" applyAlignment="1">
      <alignment horizontal="center" vertical="center"/>
    </xf>
    <xf numFmtId="0" fontId="13" fillId="8" borderId="56" xfId="0" applyFont="1" applyFill="1" applyBorder="1" applyAlignment="1">
      <alignment horizontal="center" vertical="center" wrapText="1"/>
    </xf>
    <xf numFmtId="0" fontId="27" fillId="8" borderId="56" xfId="0" applyFont="1" applyFill="1" applyBorder="1"/>
    <xf numFmtId="0" fontId="13" fillId="0" borderId="103" xfId="0" applyFont="1" applyBorder="1" applyAlignment="1">
      <alignment horizontal="center" vertical="center"/>
    </xf>
    <xf numFmtId="0" fontId="13" fillId="0" borderId="102" xfId="0" applyFont="1" applyBorder="1" applyAlignment="1">
      <alignment horizontal="center" vertical="center"/>
    </xf>
    <xf numFmtId="0" fontId="13" fillId="0" borderId="99" xfId="0" applyFont="1" applyBorder="1" applyAlignment="1">
      <alignment horizontal="center" vertical="center"/>
    </xf>
    <xf numFmtId="0" fontId="13" fillId="0" borderId="52"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39" xfId="0" applyFont="1" applyBorder="1" applyAlignment="1">
      <alignment horizontal="center" vertical="center"/>
    </xf>
    <xf numFmtId="2" fontId="13" fillId="8" borderId="26" xfId="0" applyNumberFormat="1" applyFont="1" applyFill="1" applyBorder="1" applyAlignment="1">
      <alignment horizontal="center" vertical="center" wrapText="1"/>
    </xf>
    <xf numFmtId="0" fontId="13" fillId="0" borderId="30" xfId="0" applyFont="1" applyBorder="1" applyAlignment="1">
      <alignment horizontal="center" vertical="center" wrapText="1"/>
    </xf>
    <xf numFmtId="0" fontId="13" fillId="0" borderId="19" xfId="0" applyFont="1" applyBorder="1" applyAlignment="1"/>
    <xf numFmtId="0" fontId="13" fillId="0" borderId="30" xfId="0" applyFont="1" applyBorder="1" applyAlignment="1"/>
    <xf numFmtId="0" fontId="13" fillId="0" borderId="32" xfId="0" applyFont="1" applyBorder="1" applyAlignment="1"/>
    <xf numFmtId="0" fontId="13" fillId="0" borderId="33" xfId="0" applyFont="1" applyBorder="1" applyAlignment="1"/>
    <xf numFmtId="0" fontId="13" fillId="0" borderId="6" xfId="0" applyFont="1" applyBorder="1" applyAlignment="1">
      <alignment horizontal="center" vertical="center" wrapText="1"/>
    </xf>
    <xf numFmtId="0" fontId="13" fillId="0" borderId="33" xfId="0" applyFont="1" applyBorder="1" applyAlignment="1">
      <alignment horizontal="center" vertical="center" wrapText="1"/>
    </xf>
    <xf numFmtId="0" fontId="14" fillId="0" borderId="95" xfId="0" applyFont="1" applyBorder="1" applyAlignment="1">
      <alignment horizontal="center"/>
    </xf>
    <xf numFmtId="0" fontId="14" fillId="0" borderId="96" xfId="0" applyFont="1" applyBorder="1" applyAlignment="1">
      <alignment horizontal="center"/>
    </xf>
    <xf numFmtId="0" fontId="14" fillId="0" borderId="94" xfId="0" applyFont="1" applyBorder="1" applyAlignment="1">
      <alignment horizontal="center"/>
    </xf>
    <xf numFmtId="0" fontId="13" fillId="8" borderId="103" xfId="0" applyFont="1" applyFill="1" applyBorder="1" applyAlignment="1">
      <alignment horizontal="center"/>
    </xf>
    <xf numFmtId="0" fontId="13" fillId="8" borderId="35" xfId="0" applyFont="1" applyFill="1" applyBorder="1" applyAlignment="1">
      <alignment horizontal="center"/>
    </xf>
    <xf numFmtId="0" fontId="13" fillId="8" borderId="102" xfId="0" applyFont="1" applyFill="1" applyBorder="1" applyAlignment="1">
      <alignment horizontal="center"/>
    </xf>
    <xf numFmtId="0" fontId="13" fillId="2" borderId="95" xfId="0" applyFont="1" applyFill="1" applyBorder="1" applyAlignment="1">
      <alignment horizontal="center"/>
    </xf>
    <xf numFmtId="0" fontId="13" fillId="2" borderId="94" xfId="0" applyFont="1" applyFill="1" applyBorder="1" applyAlignment="1">
      <alignment horizontal="center"/>
    </xf>
    <xf numFmtId="0" fontId="26" fillId="8" borderId="84" xfId="0" applyFont="1" applyFill="1" applyBorder="1" applyAlignment="1">
      <alignment horizontal="center"/>
    </xf>
    <xf numFmtId="0" fontId="26" fillId="8" borderId="48" xfId="0" applyFont="1" applyFill="1" applyBorder="1" applyAlignment="1">
      <alignment horizontal="center"/>
    </xf>
    <xf numFmtId="0" fontId="26" fillId="8" borderId="98" xfId="0" applyFont="1" applyFill="1" applyBorder="1" applyAlignment="1">
      <alignment horizontal="center"/>
    </xf>
    <xf numFmtId="0" fontId="26" fillId="8" borderId="79" xfId="0" applyFont="1" applyFill="1" applyBorder="1" applyAlignment="1">
      <alignment horizontal="center"/>
    </xf>
    <xf numFmtId="0" fontId="14" fillId="2" borderId="103"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102" xfId="0" applyFont="1" applyFill="1" applyBorder="1" applyAlignment="1">
      <alignment horizontal="center" vertical="center"/>
    </xf>
    <xf numFmtId="0" fontId="26" fillId="10" borderId="26" xfId="0" applyFont="1" applyFill="1" applyBorder="1" applyAlignment="1">
      <alignment horizontal="center"/>
    </xf>
    <xf numFmtId="0" fontId="15" fillId="8" borderId="35" xfId="0" applyFont="1" applyFill="1" applyBorder="1" applyAlignment="1">
      <alignment horizontal="center"/>
    </xf>
    <xf numFmtId="0" fontId="15" fillId="8" borderId="36" xfId="0" applyFont="1" applyFill="1" applyBorder="1" applyAlignment="1">
      <alignment horizontal="center"/>
    </xf>
    <xf numFmtId="0" fontId="15" fillId="8" borderId="18" xfId="0" applyFont="1" applyFill="1" applyBorder="1" applyAlignment="1">
      <alignment horizontal="center"/>
    </xf>
    <xf numFmtId="0" fontId="15" fillId="8" borderId="38" xfId="0" applyFont="1" applyFill="1" applyBorder="1" applyAlignment="1">
      <alignment horizontal="center"/>
    </xf>
    <xf numFmtId="0" fontId="13" fillId="8" borderId="30" xfId="0" applyFont="1" applyFill="1" applyBorder="1" applyAlignment="1">
      <alignment horizontal="center" vertical="center"/>
    </xf>
    <xf numFmtId="0" fontId="13" fillId="8" borderId="83" xfId="0" applyFont="1" applyFill="1" applyBorder="1" applyAlignment="1">
      <alignment horizontal="center" vertical="center"/>
    </xf>
    <xf numFmtId="0" fontId="13" fillId="8" borderId="6" xfId="0" applyFont="1" applyFill="1" applyBorder="1" applyAlignment="1">
      <alignment horizontal="center" vertical="center"/>
    </xf>
    <xf numFmtId="0" fontId="15" fillId="8" borderId="26" xfId="0" applyFont="1" applyFill="1" applyBorder="1" applyAlignment="1">
      <alignment horizont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14" fillId="0" borderId="92" xfId="0" applyFont="1" applyBorder="1" applyAlignment="1">
      <alignment horizontal="center" vertical="center"/>
    </xf>
    <xf numFmtId="0" fontId="14" fillId="2" borderId="92" xfId="0" applyFont="1" applyFill="1" applyBorder="1" applyAlignment="1">
      <alignment horizontal="center" vertical="center" wrapText="1"/>
    </xf>
    <xf numFmtId="0" fontId="13" fillId="0" borderId="44"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57" xfId="0" applyFont="1" applyBorder="1" applyAlignment="1">
      <alignment horizontal="center" vertical="center" wrapText="1"/>
    </xf>
    <xf numFmtId="0" fontId="14" fillId="10" borderId="39" xfId="0" applyFont="1" applyFill="1" applyBorder="1" applyAlignment="1">
      <alignment horizontal="center" vertical="center" wrapText="1"/>
    </xf>
    <xf numFmtId="0" fontId="27" fillId="12" borderId="39" xfId="0" applyFont="1" applyFill="1" applyBorder="1"/>
    <xf numFmtId="0" fontId="14" fillId="10" borderId="39" xfId="0" applyFont="1" applyFill="1" applyBorder="1" applyAlignment="1">
      <alignment horizontal="center"/>
    </xf>
    <xf numFmtId="0" fontId="15" fillId="0" borderId="84" xfId="0" applyFont="1" applyBorder="1" applyAlignment="1">
      <alignment horizontal="center"/>
    </xf>
    <xf numFmtId="0" fontId="13" fillId="2" borderId="77" xfId="0" applyFont="1" applyFill="1" applyBorder="1" applyAlignment="1">
      <alignment horizontal="center"/>
    </xf>
    <xf numFmtId="0" fontId="15" fillId="0" borderId="91" xfId="0" applyFont="1" applyBorder="1"/>
    <xf numFmtId="0" fontId="14" fillId="8" borderId="47" xfId="0" applyFont="1" applyFill="1" applyBorder="1" applyAlignment="1">
      <alignment horizontal="center" vertical="center"/>
    </xf>
    <xf numFmtId="0" fontId="14" fillId="8" borderId="49" xfId="0" applyFont="1" applyFill="1" applyBorder="1" applyAlignment="1">
      <alignment horizontal="center" vertical="center"/>
    </xf>
    <xf numFmtId="0" fontId="13" fillId="0" borderId="5" xfId="0" applyFont="1" applyBorder="1" applyAlignment="1">
      <alignment horizontal="center" vertical="center" wrapText="1"/>
    </xf>
    <xf numFmtId="0" fontId="15" fillId="0" borderId="14" xfId="0" applyFont="1" applyBorder="1"/>
    <xf numFmtId="0" fontId="15" fillId="0" borderId="15" xfId="0" applyFont="1" applyBorder="1"/>
    <xf numFmtId="0" fontId="14" fillId="0" borderId="26" xfId="0" applyFont="1" applyBorder="1" applyAlignment="1">
      <alignment horizontal="center" vertical="center"/>
    </xf>
    <xf numFmtId="0" fontId="13" fillId="0" borderId="58" xfId="0" applyFont="1" applyBorder="1" applyAlignment="1">
      <alignment horizontal="center" vertical="center"/>
    </xf>
    <xf numFmtId="0" fontId="13" fillId="0" borderId="55" xfId="0" applyFont="1" applyBorder="1" applyAlignment="1">
      <alignment horizontal="center" vertical="center"/>
    </xf>
    <xf numFmtId="0" fontId="13" fillId="0" borderId="67" xfId="0" applyFont="1" applyBorder="1" applyAlignment="1">
      <alignment horizontal="center" vertical="center"/>
    </xf>
    <xf numFmtId="0" fontId="13" fillId="8" borderId="44"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3" fillId="8" borderId="57" xfId="0" applyFont="1" applyFill="1" applyBorder="1" applyAlignment="1">
      <alignment horizontal="center" vertical="center" wrapText="1"/>
    </xf>
    <xf numFmtId="0" fontId="13" fillId="8" borderId="45" xfId="0" applyFont="1" applyFill="1" applyBorder="1" applyAlignment="1">
      <alignment horizontal="center" vertical="center" wrapText="1"/>
    </xf>
    <xf numFmtId="0" fontId="13" fillId="8" borderId="50" xfId="0" applyFont="1" applyFill="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2" fontId="14" fillId="0" borderId="80" xfId="0" applyNumberFormat="1" applyFont="1" applyBorder="1" applyAlignment="1">
      <alignment horizontal="center" vertical="center"/>
    </xf>
    <xf numFmtId="0" fontId="13" fillId="0" borderId="47"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49" xfId="0" applyFont="1" applyBorder="1" applyAlignment="1">
      <alignment horizontal="center" vertical="center" wrapText="1"/>
    </xf>
    <xf numFmtId="0" fontId="14" fillId="0" borderId="82" xfId="0" applyFont="1" applyBorder="1" applyAlignment="1">
      <alignment horizontal="center" vertical="center"/>
    </xf>
    <xf numFmtId="0" fontId="14" fillId="0" borderId="99" xfId="0" applyFont="1" applyBorder="1" applyAlignment="1">
      <alignment horizontal="center" vertical="center"/>
    </xf>
    <xf numFmtId="0" fontId="26" fillId="0" borderId="30" xfId="0" applyFont="1" applyBorder="1" applyAlignment="1">
      <alignment horizontal="center"/>
    </xf>
    <xf numFmtId="0" fontId="26" fillId="0" borderId="83" xfId="0" applyFont="1" applyBorder="1" applyAlignment="1">
      <alignment horizontal="center"/>
    </xf>
    <xf numFmtId="0" fontId="13" fillId="0" borderId="83" xfId="0" applyFont="1" applyBorder="1" applyAlignment="1">
      <alignment horizontal="center" vertical="center"/>
    </xf>
    <xf numFmtId="0" fontId="13" fillId="8" borderId="11" xfId="0" applyFont="1" applyFill="1" applyBorder="1" applyAlignment="1">
      <alignment horizontal="center" vertical="center" wrapText="1"/>
    </xf>
    <xf numFmtId="0" fontId="27" fillId="8" borderId="10" xfId="0" applyFont="1" applyFill="1" applyBorder="1"/>
    <xf numFmtId="0" fontId="27" fillId="8" borderId="12" xfId="0" applyFont="1" applyFill="1" applyBorder="1"/>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8" xfId="0" applyFont="1" applyBorder="1" applyAlignment="1">
      <alignment horizontal="center" vertical="center"/>
    </xf>
    <xf numFmtId="0" fontId="26" fillId="0" borderId="79" xfId="0" applyFont="1" applyBorder="1" applyAlignment="1">
      <alignment horizontal="center"/>
    </xf>
    <xf numFmtId="0" fontId="25" fillId="0" borderId="79" xfId="0" applyFont="1" applyBorder="1" applyAlignment="1">
      <alignment horizontal="center" vertical="center"/>
    </xf>
    <xf numFmtId="0" fontId="25" fillId="0" borderId="26" xfId="0" applyFont="1" applyBorder="1" applyAlignment="1">
      <alignment horizontal="center" vertical="center"/>
    </xf>
    <xf numFmtId="0" fontId="25" fillId="0" borderId="80" xfId="0" applyFont="1" applyBorder="1" applyAlignment="1">
      <alignment horizontal="center" vertical="center"/>
    </xf>
    <xf numFmtId="0" fontId="15" fillId="0" borderId="36" xfId="0" applyFont="1" applyBorder="1" applyAlignment="1">
      <alignment horizontal="center"/>
    </xf>
    <xf numFmtId="0" fontId="15" fillId="0" borderId="38" xfId="0" applyFont="1" applyBorder="1" applyAlignment="1">
      <alignment horizontal="center"/>
    </xf>
    <xf numFmtId="0" fontId="14" fillId="2" borderId="95" xfId="0" applyFont="1" applyFill="1" applyBorder="1" applyAlignment="1">
      <alignment horizontal="center" vertical="center" wrapText="1"/>
    </xf>
    <xf numFmtId="0" fontId="14" fillId="2" borderId="96"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27" fillId="8" borderId="14" xfId="0" applyFont="1" applyFill="1" applyBorder="1"/>
    <xf numFmtId="0" fontId="27" fillId="8" borderId="15" xfId="0" applyFont="1" applyFill="1" applyBorder="1"/>
    <xf numFmtId="0" fontId="13" fillId="8" borderId="52" xfId="0" applyFont="1" applyFill="1" applyBorder="1" applyAlignment="1">
      <alignment horizontal="center" vertical="center" wrapText="1"/>
    </xf>
    <xf numFmtId="0" fontId="13" fillId="8" borderId="36" xfId="0" applyFont="1" applyFill="1" applyBorder="1" applyAlignment="1">
      <alignment horizontal="center" vertical="center" wrapText="1"/>
    </xf>
    <xf numFmtId="0" fontId="13" fillId="8" borderId="38" xfId="0" applyFont="1" applyFill="1" applyBorder="1" applyAlignment="1">
      <alignment horizontal="center" vertical="center" wrapText="1"/>
    </xf>
    <xf numFmtId="0" fontId="14" fillId="2" borderId="94" xfId="0" applyFont="1" applyFill="1" applyBorder="1" applyAlignment="1">
      <alignment horizontal="center" vertical="center" wrapText="1"/>
    </xf>
    <xf numFmtId="0" fontId="13" fillId="8" borderId="79" xfId="0" applyFont="1" applyFill="1" applyBorder="1" applyAlignment="1">
      <alignment horizontal="center" vertical="center"/>
    </xf>
    <xf numFmtId="0" fontId="26" fillId="0" borderId="93" xfId="0" applyFont="1" applyBorder="1" applyAlignment="1">
      <alignment horizontal="center" vertical="center"/>
    </xf>
    <xf numFmtId="0" fontId="27" fillId="8" borderId="26" xfId="0" applyFont="1" applyFill="1" applyBorder="1" applyAlignment="1">
      <alignment horizontal="center"/>
    </xf>
    <xf numFmtId="0" fontId="13" fillId="0" borderId="26" xfId="0" applyFont="1" applyBorder="1" applyAlignment="1">
      <alignment horizontal="center"/>
    </xf>
    <xf numFmtId="0" fontId="13" fillId="0" borderId="44" xfId="0" applyFont="1" applyBorder="1" applyAlignment="1">
      <alignment horizontal="center" vertical="center"/>
    </xf>
    <xf numFmtId="0" fontId="13" fillId="0" borderId="40" xfId="0" applyFont="1" applyBorder="1" applyAlignment="1">
      <alignment horizontal="center"/>
    </xf>
    <xf numFmtId="0" fontId="14" fillId="2" borderId="41" xfId="0" applyFont="1" applyFill="1" applyBorder="1" applyAlignment="1">
      <alignment horizontal="center" vertical="center"/>
    </xf>
    <xf numFmtId="0" fontId="14" fillId="2" borderId="42" xfId="0" applyFont="1" applyFill="1" applyBorder="1" applyAlignment="1">
      <alignment horizontal="center" vertical="center"/>
    </xf>
    <xf numFmtId="0" fontId="14" fillId="2" borderId="43" xfId="0" applyFont="1" applyFill="1" applyBorder="1" applyAlignment="1">
      <alignment horizontal="center" vertical="center"/>
    </xf>
    <xf numFmtId="0" fontId="14" fillId="3" borderId="26"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26" xfId="0" applyFont="1" applyFill="1" applyBorder="1" applyAlignment="1">
      <alignment horizontal="center"/>
    </xf>
    <xf numFmtId="0" fontId="13" fillId="2" borderId="27" xfId="0" applyFont="1" applyFill="1" applyBorder="1" applyAlignment="1">
      <alignment horizontal="left" vertical="center" wrapText="1"/>
    </xf>
    <xf numFmtId="0" fontId="15" fillId="0" borderId="28" xfId="0" applyFont="1" applyBorder="1"/>
    <xf numFmtId="0" fontId="13" fillId="2" borderId="28" xfId="0" applyFont="1" applyFill="1" applyBorder="1" applyAlignment="1">
      <alignment horizontal="left" vertical="center" wrapText="1"/>
    </xf>
    <xf numFmtId="0" fontId="15" fillId="0" borderId="19" xfId="0" applyFont="1" applyBorder="1"/>
    <xf numFmtId="14" fontId="14" fillId="2" borderId="19" xfId="0" applyNumberFormat="1" applyFont="1" applyFill="1" applyBorder="1" applyAlignment="1">
      <alignment horizontal="left" vertical="center" wrapText="1"/>
    </xf>
    <xf numFmtId="10" fontId="14" fillId="2" borderId="19" xfId="3" applyNumberFormat="1" applyFont="1" applyFill="1" applyBorder="1" applyAlignment="1">
      <alignment horizontal="left" vertical="center" wrapText="1"/>
    </xf>
    <xf numFmtId="10" fontId="15" fillId="0" borderId="19" xfId="3" applyNumberFormat="1" applyFont="1" applyBorder="1"/>
    <xf numFmtId="0" fontId="15" fillId="0" borderId="19" xfId="0" applyFont="1" applyBorder="1" applyAlignment="1">
      <alignment horizontal="left"/>
    </xf>
    <xf numFmtId="0" fontId="15" fillId="0" borderId="30" xfId="0" applyFont="1" applyBorder="1" applyAlignment="1">
      <alignment horizontal="left"/>
    </xf>
    <xf numFmtId="0" fontId="13" fillId="0" borderId="19" xfId="0" applyFont="1" applyBorder="1" applyAlignment="1">
      <alignment horizontal="left"/>
    </xf>
    <xf numFmtId="0" fontId="1" fillId="2" borderId="19" xfId="0" applyFont="1" applyFill="1" applyBorder="1" applyAlignment="1">
      <alignment horizontal="left" vertical="center" wrapText="1"/>
    </xf>
    <xf numFmtId="0" fontId="2" fillId="0" borderId="19" xfId="0" applyFont="1" applyBorder="1" applyAlignment="1">
      <alignment horizontal="left"/>
    </xf>
    <xf numFmtId="0" fontId="14" fillId="0" borderId="5" xfId="0" applyFont="1" applyBorder="1" applyAlignment="1">
      <alignment horizontal="center" vertical="center" wrapText="1"/>
    </xf>
    <xf numFmtId="0" fontId="27" fillId="0" borderId="7" xfId="0" applyFont="1" applyBorder="1"/>
    <xf numFmtId="0" fontId="14" fillId="8" borderId="99" xfId="0" applyFont="1" applyFill="1" applyBorder="1" applyAlignment="1">
      <alignment horizontal="left" vertical="center" wrapText="1"/>
    </xf>
    <xf numFmtId="0" fontId="14" fillId="8" borderId="37" xfId="0" applyFont="1" applyFill="1" applyBorder="1" applyAlignment="1">
      <alignment horizontal="left" vertical="center" wrapText="1"/>
    </xf>
    <xf numFmtId="0" fontId="14" fillId="8" borderId="107" xfId="0" applyFont="1" applyFill="1" applyBorder="1" applyAlignment="1">
      <alignment horizontal="left" vertical="center" wrapText="1"/>
    </xf>
    <xf numFmtId="0" fontId="14" fillId="4" borderId="26" xfId="0" applyFont="1" applyFill="1" applyBorder="1" applyAlignment="1">
      <alignment horizontal="center" vertical="center" wrapText="1"/>
    </xf>
    <xf numFmtId="0" fontId="14" fillId="11" borderId="11" xfId="0" applyFont="1" applyFill="1" applyBorder="1" applyAlignment="1">
      <alignment horizontal="center" vertical="center" wrapText="1"/>
    </xf>
    <xf numFmtId="0" fontId="27" fillId="12" borderId="12" xfId="0" applyFont="1" applyFill="1" applyBorder="1"/>
    <xf numFmtId="0" fontId="15" fillId="8" borderId="26" xfId="0" applyFont="1" applyFill="1" applyBorder="1"/>
    <xf numFmtId="2" fontId="14" fillId="8" borderId="76" xfId="0" applyNumberFormat="1" applyFont="1" applyFill="1" applyBorder="1" applyAlignment="1">
      <alignment horizontal="center" vertical="center"/>
    </xf>
    <xf numFmtId="0" fontId="26" fillId="8" borderId="90" xfId="0" applyFont="1" applyFill="1" applyBorder="1" applyAlignment="1">
      <alignment horizontal="center" vertical="center"/>
    </xf>
    <xf numFmtId="0" fontId="26" fillId="8" borderId="73" xfId="0" applyFont="1" applyFill="1" applyBorder="1" applyAlignment="1">
      <alignment horizontal="center" vertical="center"/>
    </xf>
    <xf numFmtId="0" fontId="15" fillId="8" borderId="10" xfId="0" applyFont="1" applyFill="1" applyBorder="1"/>
    <xf numFmtId="0" fontId="15" fillId="8" borderId="12" xfId="0" applyFont="1" applyFill="1" applyBorder="1"/>
    <xf numFmtId="0" fontId="26" fillId="8" borderId="91" xfId="0" applyFont="1" applyFill="1" applyBorder="1" applyAlignment="1">
      <alignment horizontal="center" vertical="center"/>
    </xf>
    <xf numFmtId="0" fontId="15" fillId="8" borderId="40" xfId="0" applyFont="1" applyFill="1" applyBorder="1"/>
    <xf numFmtId="0" fontId="13" fillId="8" borderId="82" xfId="0" applyFont="1" applyFill="1" applyBorder="1" applyAlignment="1">
      <alignment horizontal="center" vertical="center"/>
    </xf>
    <xf numFmtId="0" fontId="15" fillId="8" borderId="14" xfId="0" applyFont="1" applyFill="1" applyBorder="1"/>
    <xf numFmtId="0" fontId="15" fillId="8" borderId="15" xfId="0" applyFont="1" applyFill="1" applyBorder="1"/>
    <xf numFmtId="0" fontId="15" fillId="8" borderId="30" xfId="0" applyFont="1" applyFill="1" applyBorder="1"/>
    <xf numFmtId="0" fontId="13" fillId="8" borderId="19" xfId="0" applyFont="1" applyFill="1" applyBorder="1" applyAlignment="1"/>
    <xf numFmtId="0" fontId="15" fillId="8" borderId="18" xfId="0" applyFont="1" applyFill="1" applyBorder="1"/>
    <xf numFmtId="0" fontId="15" fillId="8" borderId="83" xfId="0" applyFont="1" applyFill="1" applyBorder="1"/>
    <xf numFmtId="0" fontId="15" fillId="8" borderId="6" xfId="0" applyFont="1" applyFill="1" applyBorder="1"/>
    <xf numFmtId="0" fontId="15" fillId="8" borderId="7" xfId="0" applyFont="1" applyFill="1" applyBorder="1"/>
    <xf numFmtId="0" fontId="13" fillId="8" borderId="40" xfId="0" applyFont="1" applyFill="1" applyBorder="1" applyAlignment="1">
      <alignment horizontal="center" vertical="center" wrapText="1"/>
    </xf>
    <xf numFmtId="0" fontId="27" fillId="8" borderId="40" xfId="0" applyFont="1" applyFill="1" applyBorder="1"/>
    <xf numFmtId="2" fontId="13" fillId="8" borderId="49" xfId="0" applyNumberFormat="1" applyFont="1" applyFill="1" applyBorder="1" applyAlignment="1">
      <alignment horizontal="center" vertical="center" wrapText="1"/>
    </xf>
    <xf numFmtId="2" fontId="13" fillId="8" borderId="48" xfId="0" applyNumberFormat="1" applyFont="1" applyFill="1" applyBorder="1" applyAlignment="1">
      <alignment horizontal="center" vertical="center" wrapText="1"/>
    </xf>
    <xf numFmtId="0" fontId="13" fillId="8" borderId="104" xfId="0" applyFont="1" applyFill="1" applyBorder="1" applyAlignment="1">
      <alignment horizontal="center" vertical="center"/>
    </xf>
    <xf numFmtId="0" fontId="13" fillId="8" borderId="61" xfId="0" applyFont="1" applyFill="1" applyBorder="1" applyAlignment="1">
      <alignment horizontal="center" vertical="center"/>
    </xf>
    <xf numFmtId="0" fontId="13" fillId="8" borderId="105" xfId="0" applyFont="1" applyFill="1" applyBorder="1" applyAlignment="1">
      <alignment horizontal="center" vertical="center"/>
    </xf>
    <xf numFmtId="0" fontId="14" fillId="8" borderId="79" xfId="0" applyFont="1" applyFill="1" applyBorder="1" applyAlignment="1">
      <alignment horizontal="center" vertical="center"/>
    </xf>
    <xf numFmtId="0" fontId="26" fillId="8" borderId="80" xfId="0" applyFont="1" applyFill="1" applyBorder="1" applyAlignment="1">
      <alignment horizontal="center" vertical="center"/>
    </xf>
    <xf numFmtId="0" fontId="14" fillId="0" borderId="78" xfId="0" applyFont="1" applyBorder="1" applyAlignment="1">
      <alignment horizontal="center" vertical="center"/>
    </xf>
    <xf numFmtId="0" fontId="14" fillId="0" borderId="106" xfId="0" applyFont="1" applyBorder="1" applyAlignment="1">
      <alignment horizontal="center" vertical="center"/>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14" fillId="0" borderId="79" xfId="0" applyFont="1" applyBorder="1" applyAlignment="1">
      <alignment horizontal="center"/>
    </xf>
    <xf numFmtId="0" fontId="14" fillId="0" borderId="92" xfId="0" applyFont="1" applyBorder="1" applyAlignment="1">
      <alignment horizontal="center"/>
    </xf>
    <xf numFmtId="0" fontId="13" fillId="0" borderId="80" xfId="0" applyFont="1" applyBorder="1" applyAlignment="1">
      <alignment horizontal="center"/>
    </xf>
    <xf numFmtId="0" fontId="13" fillId="0" borderId="40" xfId="0" applyFont="1" applyBorder="1" applyAlignment="1">
      <alignment horizontal="center" vertical="center" wrapText="1"/>
    </xf>
    <xf numFmtId="0" fontId="27" fillId="0" borderId="40" xfId="0" applyFont="1" applyBorder="1"/>
    <xf numFmtId="0" fontId="13" fillId="0" borderId="107" xfId="0" applyFont="1" applyBorder="1" applyAlignment="1">
      <alignment horizontal="center" vertical="center"/>
    </xf>
    <xf numFmtId="0" fontId="13" fillId="0" borderId="65" xfId="0" applyFont="1" applyBorder="1" applyAlignment="1">
      <alignment horizontal="center"/>
    </xf>
    <xf numFmtId="0" fontId="13" fillId="0" borderId="48" xfId="0" applyFont="1" applyBorder="1" applyAlignment="1">
      <alignment horizontal="center"/>
    </xf>
    <xf numFmtId="0" fontId="13" fillId="0" borderId="49" xfId="0" applyFont="1" applyBorder="1" applyAlignment="1">
      <alignment horizontal="center"/>
    </xf>
    <xf numFmtId="0" fontId="14" fillId="7" borderId="84" xfId="0" applyFont="1" applyFill="1" applyBorder="1" applyAlignment="1">
      <alignment horizontal="center" vertical="center" wrapText="1"/>
    </xf>
    <xf numFmtId="0" fontId="14" fillId="7" borderId="48" xfId="0" applyFont="1" applyFill="1" applyBorder="1" applyAlignment="1">
      <alignment horizontal="center" vertical="center" wrapText="1"/>
    </xf>
    <xf numFmtId="0" fontId="14" fillId="7" borderId="98" xfId="0" applyFont="1" applyFill="1" applyBorder="1" applyAlignment="1">
      <alignment horizontal="center" vertical="center" wrapText="1"/>
    </xf>
    <xf numFmtId="0" fontId="15" fillId="0" borderId="39" xfId="0" applyFont="1" applyBorder="1" applyAlignment="1">
      <alignment horizontal="center"/>
    </xf>
    <xf numFmtId="0" fontId="13" fillId="0" borderId="10" xfId="0" applyFont="1" applyBorder="1" applyAlignment="1">
      <alignment horizontal="center" vertical="center"/>
    </xf>
    <xf numFmtId="0" fontId="15" fillId="0" borderId="11" xfId="0" applyFont="1" applyBorder="1" applyAlignment="1">
      <alignment horizontal="center"/>
    </xf>
    <xf numFmtId="0" fontId="15" fillId="0" borderId="10" xfId="0" applyFont="1" applyBorder="1" applyAlignment="1">
      <alignment horizontal="center"/>
    </xf>
    <xf numFmtId="0" fontId="15" fillId="0" borderId="66" xfId="0" applyFont="1" applyBorder="1" applyAlignment="1">
      <alignment horizontal="center"/>
    </xf>
    <xf numFmtId="0" fontId="13" fillId="0" borderId="13" xfId="0" applyFont="1" applyBorder="1" applyAlignment="1">
      <alignment horizontal="center" vertical="center"/>
    </xf>
    <xf numFmtId="0" fontId="13" fillId="0" borderId="57" xfId="0" applyFont="1" applyBorder="1" applyAlignment="1">
      <alignment horizontal="center" vertical="center"/>
    </xf>
    <xf numFmtId="0" fontId="15" fillId="0" borderId="61" xfId="0" applyFont="1" applyBorder="1" applyAlignment="1">
      <alignment horizontal="center"/>
    </xf>
    <xf numFmtId="0" fontId="15" fillId="0" borderId="62" xfId="0" applyFont="1" applyBorder="1" applyAlignment="1">
      <alignment horizontal="center"/>
    </xf>
    <xf numFmtId="0" fontId="13" fillId="0" borderId="91" xfId="0" applyFont="1" applyBorder="1" applyAlignment="1">
      <alignment horizontal="center" vertical="center"/>
    </xf>
    <xf numFmtId="0" fontId="13" fillId="2" borderId="79" xfId="0" applyFont="1" applyFill="1" applyBorder="1" applyAlignment="1">
      <alignment horizontal="center"/>
    </xf>
    <xf numFmtId="0" fontId="13" fillId="0" borderId="84" xfId="0" applyFont="1" applyBorder="1" applyAlignment="1">
      <alignment horizontal="center" vertical="center"/>
    </xf>
    <xf numFmtId="0" fontId="13" fillId="0" borderId="48" xfId="0" applyFont="1" applyBorder="1" applyAlignment="1">
      <alignment horizontal="center" vertical="center"/>
    </xf>
    <xf numFmtId="0" fontId="13" fillId="0" borderId="98" xfId="0" applyFont="1" applyBorder="1" applyAlignment="1">
      <alignment horizontal="center" vertical="center"/>
    </xf>
    <xf numFmtId="0" fontId="26" fillId="0" borderId="97" xfId="0" applyFont="1" applyBorder="1" applyAlignment="1">
      <alignment horizontal="center" vertical="center"/>
    </xf>
    <xf numFmtId="0" fontId="26" fillId="0" borderId="101" xfId="0" applyFont="1" applyBorder="1" applyAlignment="1">
      <alignment horizontal="center" vertical="center"/>
    </xf>
    <xf numFmtId="0" fontId="15" fillId="0" borderId="83" xfId="0" applyFont="1" applyBorder="1" applyAlignment="1">
      <alignment horizontal="center"/>
    </xf>
    <xf numFmtId="0" fontId="15" fillId="0" borderId="6" xfId="0" applyFont="1" applyBorder="1" applyAlignment="1">
      <alignment horizontal="center"/>
    </xf>
    <xf numFmtId="0" fontId="15" fillId="0" borderId="91" xfId="0" applyFont="1" applyBorder="1" applyAlignment="1">
      <alignment horizontal="center"/>
    </xf>
    <xf numFmtId="0" fontId="14" fillId="7" borderId="82" xfId="0" applyFont="1" applyFill="1" applyBorder="1" applyAlignment="1">
      <alignment horizontal="center" vertical="center" wrapText="1"/>
    </xf>
    <xf numFmtId="0" fontId="14" fillId="7" borderId="30" xfId="0" applyFont="1" applyFill="1" applyBorder="1" applyAlignment="1">
      <alignment horizontal="center" vertical="center" wrapText="1"/>
    </xf>
    <xf numFmtId="0" fontId="14" fillId="7" borderId="83" xfId="0" applyFont="1" applyFill="1" applyBorder="1" applyAlignment="1">
      <alignment horizontal="center" vertical="center" wrapText="1"/>
    </xf>
    <xf numFmtId="0" fontId="13" fillId="0" borderId="56" xfId="0" applyFont="1" applyBorder="1" applyAlignment="1">
      <alignment horizontal="center" vertical="center" wrapText="1"/>
    </xf>
    <xf numFmtId="0" fontId="27" fillId="0" borderId="56" xfId="0" applyFont="1" applyBorder="1"/>
    <xf numFmtId="0" fontId="26" fillId="0" borderId="26" xfId="0" applyFont="1" applyBorder="1" applyAlignment="1">
      <alignment horizontal="center"/>
    </xf>
    <xf numFmtId="0" fontId="26" fillId="0" borderId="80" xfId="0" applyFont="1" applyBorder="1" applyAlignment="1">
      <alignment horizontal="center"/>
    </xf>
    <xf numFmtId="0" fontId="14" fillId="16" borderId="26" xfId="0" applyFont="1" applyFill="1" applyBorder="1" applyAlignment="1">
      <alignment horizontal="center" vertical="center" wrapText="1"/>
    </xf>
    <xf numFmtId="0" fontId="15" fillId="8" borderId="26" xfId="0" applyFont="1" applyFill="1" applyBorder="1" applyAlignment="1">
      <alignment horizontal="center" vertical="center"/>
    </xf>
    <xf numFmtId="0" fontId="15" fillId="8" borderId="52" xfId="0" applyFont="1" applyFill="1" applyBorder="1" applyAlignment="1">
      <alignment horizontal="center"/>
    </xf>
    <xf numFmtId="0" fontId="15" fillId="8" borderId="54" xfId="0" applyFont="1" applyFill="1" applyBorder="1" applyAlignment="1">
      <alignment horizontal="center"/>
    </xf>
    <xf numFmtId="0" fontId="17" fillId="2" borderId="26" xfId="0" applyFont="1" applyFill="1" applyBorder="1" applyAlignment="1">
      <alignment horizontal="center" vertical="center" wrapText="1"/>
    </xf>
    <xf numFmtId="0" fontId="26" fillId="0" borderId="52" xfId="0" applyFont="1" applyBorder="1" applyAlignment="1">
      <alignment horizontal="center"/>
    </xf>
    <xf numFmtId="0" fontId="26" fillId="0" borderId="54" xfId="0" applyFont="1" applyBorder="1" applyAlignment="1">
      <alignment horizontal="center"/>
    </xf>
    <xf numFmtId="0" fontId="26" fillId="0" borderId="45" xfId="0" applyFont="1" applyBorder="1" applyAlignment="1">
      <alignment horizontal="center"/>
    </xf>
    <xf numFmtId="0" fontId="26" fillId="0" borderId="19" xfId="0" applyFont="1" applyBorder="1" applyAlignment="1">
      <alignment horizontal="center"/>
    </xf>
    <xf numFmtId="0" fontId="26" fillId="0" borderId="53" xfId="0" applyFont="1" applyBorder="1" applyAlignment="1">
      <alignment horizontal="center"/>
    </xf>
    <xf numFmtId="0" fontId="26" fillId="0" borderId="50" xfId="0" applyFont="1" applyBorder="1" applyAlignment="1">
      <alignment horizontal="center"/>
    </xf>
    <xf numFmtId="0" fontId="26" fillId="0" borderId="37" xfId="0" applyFont="1" applyBorder="1" applyAlignment="1">
      <alignment horizontal="center"/>
    </xf>
    <xf numFmtId="0" fontId="26" fillId="0" borderId="51" xfId="0" applyFont="1" applyBorder="1" applyAlignment="1">
      <alignment horizontal="center"/>
    </xf>
    <xf numFmtId="0" fontId="13" fillId="0" borderId="11" xfId="0" applyFont="1" applyBorder="1" applyAlignment="1">
      <alignment horizontal="left" vertical="center" wrapText="1"/>
    </xf>
    <xf numFmtId="0" fontId="27" fillId="0" borderId="10" xfId="0" applyFont="1" applyBorder="1" applyAlignment="1">
      <alignment horizontal="left"/>
    </xf>
    <xf numFmtId="0" fontId="27" fillId="0" borderId="14" xfId="0" applyFont="1" applyBorder="1" applyAlignment="1">
      <alignment horizontal="left"/>
    </xf>
    <xf numFmtId="0" fontId="26" fillId="0" borderId="14" xfId="0" applyFont="1" applyBorder="1" applyAlignment="1">
      <alignment horizontal="center"/>
    </xf>
    <xf numFmtId="0" fontId="26" fillId="0" borderId="57" xfId="0" applyFont="1" applyBorder="1" applyAlignment="1">
      <alignment horizontal="center"/>
    </xf>
    <xf numFmtId="0" fontId="26" fillId="0" borderId="31" xfId="0" applyFont="1" applyBorder="1" applyAlignment="1">
      <alignment horizontal="center"/>
    </xf>
    <xf numFmtId="0" fontId="13" fillId="0" borderId="47" xfId="0" applyFont="1" applyBorder="1" applyAlignment="1">
      <alignment horizontal="left" vertical="center" wrapText="1"/>
    </xf>
    <xf numFmtId="0" fontId="27" fillId="0" borderId="48" xfId="0" applyFont="1" applyBorder="1" applyAlignment="1">
      <alignment horizontal="left"/>
    </xf>
    <xf numFmtId="0" fontId="27" fillId="0" borderId="49" xfId="0" applyFont="1" applyBorder="1" applyAlignment="1">
      <alignment horizontal="left"/>
    </xf>
    <xf numFmtId="0" fontId="26" fillId="0" borderId="39" xfId="0" applyFont="1" applyBorder="1" applyAlignment="1">
      <alignment horizontal="center"/>
    </xf>
    <xf numFmtId="0" fontId="26" fillId="0" borderId="93" xfId="0" applyFont="1" applyBorder="1" applyAlignment="1">
      <alignment horizontal="center"/>
    </xf>
    <xf numFmtId="0" fontId="13" fillId="0" borderId="26" xfId="0" applyFont="1" applyBorder="1" applyAlignment="1">
      <alignment horizontal="left" vertical="center" wrapText="1"/>
    </xf>
    <xf numFmtId="0" fontId="27" fillId="0" borderId="26" xfId="0" applyFont="1" applyBorder="1" applyAlignment="1">
      <alignment horizontal="left"/>
    </xf>
    <xf numFmtId="0" fontId="13" fillId="0" borderId="40" xfId="0" applyFont="1" applyBorder="1" applyAlignment="1">
      <alignment horizontal="left" vertical="center" wrapText="1"/>
    </xf>
    <xf numFmtId="0" fontId="27" fillId="0" borderId="40" xfId="0" applyFont="1" applyBorder="1" applyAlignment="1">
      <alignment horizontal="left"/>
    </xf>
    <xf numFmtId="0" fontId="13" fillId="0" borderId="13" xfId="0" applyFont="1" applyBorder="1" applyAlignment="1">
      <alignment horizontal="left" vertical="center" wrapText="1"/>
    </xf>
    <xf numFmtId="0" fontId="27" fillId="0" borderId="15" xfId="0" applyFont="1" applyBorder="1" applyAlignment="1">
      <alignment horizontal="left"/>
    </xf>
    <xf numFmtId="0" fontId="26" fillId="0" borderId="101" xfId="0" applyFont="1" applyBorder="1" applyAlignment="1">
      <alignment horizontal="center"/>
    </xf>
    <xf numFmtId="0" fontId="27" fillId="0" borderId="12" xfId="0" applyFont="1" applyBorder="1" applyAlignment="1">
      <alignment horizontal="left"/>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4" borderId="13" xfId="0" applyFont="1" applyFill="1" applyBorder="1" applyAlignment="1">
      <alignment horizontal="left" vertical="center" wrapText="1"/>
    </xf>
    <xf numFmtId="0" fontId="2" fillId="0" borderId="14" xfId="0" applyFont="1" applyBorder="1" applyAlignment="1">
      <alignment horizontal="left"/>
    </xf>
    <xf numFmtId="0" fontId="2" fillId="0" borderId="15" xfId="0" applyFont="1" applyBorder="1" applyAlignment="1">
      <alignment horizontal="left"/>
    </xf>
    <xf numFmtId="0" fontId="3" fillId="8" borderId="26" xfId="0" applyFont="1" applyFill="1" applyBorder="1" applyAlignment="1">
      <alignment horizontal="left" vertical="center" wrapText="1"/>
    </xf>
    <xf numFmtId="0" fontId="2" fillId="8" borderId="26" xfId="0" applyFont="1" applyFill="1" applyBorder="1" applyAlignment="1">
      <alignment horizontal="left"/>
    </xf>
    <xf numFmtId="0" fontId="14" fillId="4" borderId="11" xfId="0" applyFont="1" applyFill="1" applyBorder="1" applyAlignment="1">
      <alignment horizontal="left" vertical="center" wrapText="1"/>
    </xf>
    <xf numFmtId="0" fontId="2" fillId="0" borderId="10" xfId="0" applyFont="1" applyBorder="1" applyAlignment="1">
      <alignment horizontal="left"/>
    </xf>
    <xf numFmtId="0" fontId="2" fillId="0" borderId="12" xfId="0" applyFont="1" applyBorder="1" applyAlignment="1">
      <alignment horizontal="left"/>
    </xf>
    <xf numFmtId="0" fontId="3" fillId="0" borderId="33" xfId="0" applyFont="1" applyBorder="1" applyAlignment="1">
      <alignment horizontal="center" vertical="center" wrapText="1"/>
    </xf>
    <xf numFmtId="0" fontId="0" fillId="0" borderId="33" xfId="0" applyFont="1" applyBorder="1" applyAlignment="1"/>
    <xf numFmtId="0" fontId="3" fillId="0" borderId="11" xfId="0" applyFont="1" applyBorder="1" applyAlignment="1">
      <alignment horizontal="left" vertical="center" wrapText="1"/>
    </xf>
    <xf numFmtId="0" fontId="3" fillId="0" borderId="19" xfId="0" applyFont="1" applyBorder="1" applyAlignment="1">
      <alignment horizontal="center" vertical="center" wrapText="1"/>
    </xf>
    <xf numFmtId="0" fontId="0" fillId="0" borderId="19" xfId="0" applyFont="1" applyBorder="1" applyAlignment="1"/>
    <xf numFmtId="0" fontId="1" fillId="4" borderId="5" xfId="0" applyFont="1" applyFill="1" applyBorder="1" applyAlignment="1">
      <alignment horizontal="left" vertical="center" wrapText="1"/>
    </xf>
    <xf numFmtId="0" fontId="2" fillId="0" borderId="6" xfId="0" applyFont="1" applyBorder="1" applyAlignment="1">
      <alignment horizontal="left"/>
    </xf>
    <xf numFmtId="0" fontId="2" fillId="0" borderId="7" xfId="0" applyFont="1" applyBorder="1" applyAlignment="1">
      <alignment horizontal="left"/>
    </xf>
    <xf numFmtId="0" fontId="3" fillId="0" borderId="6" xfId="0" applyFont="1" applyBorder="1" applyAlignment="1">
      <alignment horizontal="center" vertical="center" wrapText="1"/>
    </xf>
    <xf numFmtId="0" fontId="2" fillId="0" borderId="6" xfId="0" applyFont="1" applyBorder="1"/>
    <xf numFmtId="0" fontId="19" fillId="0" borderId="10" xfId="0" applyFont="1" applyBorder="1" applyAlignment="1">
      <alignment horizontal="left"/>
    </xf>
    <xf numFmtId="0" fontId="19" fillId="0" borderId="12" xfId="0" applyFont="1" applyBorder="1" applyAlignment="1">
      <alignment horizontal="left"/>
    </xf>
    <xf numFmtId="0" fontId="1" fillId="13" borderId="11" xfId="0" applyFont="1" applyFill="1" applyBorder="1" applyAlignment="1">
      <alignment horizontal="left" vertical="center" wrapText="1"/>
    </xf>
    <xf numFmtId="0" fontId="2" fillId="9" borderId="10" xfId="0" applyFont="1" applyFill="1" applyBorder="1" applyAlignment="1">
      <alignment horizontal="left"/>
    </xf>
    <xf numFmtId="0" fontId="2" fillId="9" borderId="12" xfId="0" applyFont="1" applyFill="1" applyBorder="1" applyAlignment="1">
      <alignment horizontal="left"/>
    </xf>
    <xf numFmtId="0" fontId="14" fillId="3" borderId="11" xfId="0" applyFont="1" applyFill="1" applyBorder="1" applyAlignment="1">
      <alignment horizontal="left" vertical="center" wrapText="1"/>
    </xf>
    <xf numFmtId="0" fontId="14" fillId="13" borderId="11" xfId="0" applyFont="1" applyFill="1" applyBorder="1" applyAlignment="1">
      <alignment horizontal="left" vertical="center" wrapText="1"/>
    </xf>
    <xf numFmtId="0" fontId="14" fillId="13" borderId="5" xfId="0" applyFont="1" applyFill="1" applyBorder="1" applyAlignment="1">
      <alignment horizontal="left" vertical="center" wrapText="1"/>
    </xf>
    <xf numFmtId="0" fontId="2" fillId="9" borderId="6" xfId="0" applyFont="1" applyFill="1" applyBorder="1" applyAlignment="1">
      <alignment horizontal="left"/>
    </xf>
    <xf numFmtId="0" fontId="2" fillId="9" borderId="7" xfId="0" applyFont="1" applyFill="1" applyBorder="1" applyAlignment="1">
      <alignment horizontal="left"/>
    </xf>
    <xf numFmtId="0" fontId="14" fillId="3" borderId="13" xfId="0" applyFont="1" applyFill="1" applyBorder="1" applyAlignment="1">
      <alignment horizontal="left" vertical="center" wrapText="1"/>
    </xf>
    <xf numFmtId="0" fontId="1" fillId="2" borderId="27" xfId="0" applyFont="1" applyFill="1" applyBorder="1" applyAlignment="1">
      <alignment horizontal="center" vertical="center" wrapText="1"/>
    </xf>
    <xf numFmtId="0" fontId="2" fillId="0" borderId="28" xfId="0" applyFont="1" applyBorder="1"/>
    <xf numFmtId="0" fontId="2" fillId="0" borderId="29" xfId="0" applyFont="1" applyBorder="1"/>
    <xf numFmtId="0" fontId="1" fillId="2" borderId="2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9" xfId="0" applyFont="1" applyBorder="1"/>
    <xf numFmtId="0" fontId="1" fillId="2" borderId="30" xfId="0" applyFont="1" applyFill="1" applyBorder="1" applyAlignment="1">
      <alignment horizontal="center" vertical="center" wrapText="1"/>
    </xf>
    <xf numFmtId="0" fontId="2" fillId="0" borderId="30" xfId="0" applyFont="1" applyBorder="1"/>
    <xf numFmtId="14" fontId="1" fillId="2" borderId="19" xfId="0" applyNumberFormat="1" applyFont="1" applyFill="1" applyBorder="1" applyAlignment="1">
      <alignment horizontal="center" vertical="center" wrapText="1"/>
    </xf>
    <xf numFmtId="0" fontId="1" fillId="4" borderId="13" xfId="0" applyFont="1" applyFill="1" applyBorder="1" applyAlignment="1">
      <alignment horizontal="left" vertical="center" wrapText="1"/>
    </xf>
    <xf numFmtId="10" fontId="1" fillId="2" borderId="19" xfId="3" applyNumberFormat="1" applyFont="1" applyFill="1" applyBorder="1" applyAlignment="1">
      <alignment horizontal="center" vertical="center" wrapText="1"/>
    </xf>
    <xf numFmtId="10" fontId="2" fillId="0" borderId="19" xfId="3" applyNumberFormat="1" applyFont="1" applyBorder="1"/>
    <xf numFmtId="0" fontId="3" fillId="0" borderId="5" xfId="0" applyFont="1" applyBorder="1" applyAlignment="1">
      <alignment horizontal="left" vertical="center" wrapText="1"/>
    </xf>
    <xf numFmtId="0" fontId="1" fillId="4" borderId="11" xfId="0" applyFont="1" applyFill="1" applyBorder="1" applyAlignment="1">
      <alignment horizontal="left" vertical="center" wrapText="1"/>
    </xf>
    <xf numFmtId="0" fontId="14" fillId="2" borderId="77"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89" xfId="0" applyFont="1" applyFill="1" applyBorder="1" applyAlignment="1">
      <alignment horizontal="left" vertical="center" wrapText="1"/>
    </xf>
    <xf numFmtId="0" fontId="1" fillId="17" borderId="70" xfId="0" applyFont="1" applyFill="1" applyBorder="1" applyAlignment="1">
      <alignment horizontal="center" vertical="center" wrapText="1"/>
    </xf>
    <xf numFmtId="0" fontId="2" fillId="9" borderId="2" xfId="0" applyFont="1" applyFill="1" applyBorder="1"/>
    <xf numFmtId="0" fontId="2" fillId="9" borderId="71" xfId="0" applyFont="1" applyFill="1" applyBorder="1"/>
    <xf numFmtId="0" fontId="2" fillId="9" borderId="68" xfId="0" applyFont="1" applyFill="1" applyBorder="1"/>
    <xf numFmtId="0" fontId="2" fillId="9" borderId="3" xfId="0" applyFont="1" applyFill="1" applyBorder="1"/>
    <xf numFmtId="0" fontId="2" fillId="9" borderId="69" xfId="0" applyFont="1" applyFill="1" applyBorder="1"/>
    <xf numFmtId="0" fontId="1" fillId="0" borderId="5" xfId="0" applyFont="1" applyBorder="1" applyAlignment="1">
      <alignment horizontal="center" vertical="center" wrapText="1"/>
    </xf>
    <xf numFmtId="0" fontId="2" fillId="0" borderId="7" xfId="0" applyFont="1" applyBorder="1"/>
    <xf numFmtId="0" fontId="1" fillId="3" borderId="11" xfId="0" applyFont="1" applyFill="1" applyBorder="1" applyAlignment="1">
      <alignment horizontal="left" vertical="center" wrapText="1"/>
    </xf>
    <xf numFmtId="0" fontId="14" fillId="13" borderId="13" xfId="0" applyFont="1" applyFill="1" applyBorder="1" applyAlignment="1">
      <alignment horizontal="left" vertical="center" wrapText="1"/>
    </xf>
    <xf numFmtId="0" fontId="2" fillId="9" borderId="14" xfId="0" applyFont="1" applyFill="1" applyBorder="1" applyAlignment="1">
      <alignment horizontal="left"/>
    </xf>
    <xf numFmtId="0" fontId="2" fillId="9" borderId="15" xfId="0" applyFont="1" applyFill="1" applyBorder="1" applyAlignment="1">
      <alignment horizontal="left"/>
    </xf>
    <xf numFmtId="0" fontId="14" fillId="11" borderId="11" xfId="0" applyFont="1" applyFill="1" applyBorder="1" applyAlignment="1">
      <alignment horizontal="left" vertical="center" wrapText="1"/>
    </xf>
    <xf numFmtId="0" fontId="2" fillId="12" borderId="10" xfId="0" applyFont="1" applyFill="1" applyBorder="1" applyAlignment="1">
      <alignment horizontal="left"/>
    </xf>
    <xf numFmtId="0" fontId="2" fillId="12" borderId="12" xfId="0" applyFont="1" applyFill="1" applyBorder="1" applyAlignment="1">
      <alignment horizontal="left"/>
    </xf>
    <xf numFmtId="0" fontId="23" fillId="0" borderId="141" xfId="0" applyFont="1" applyBorder="1" applyAlignment="1">
      <alignment horizontal="center" vertical="center" wrapText="1"/>
    </xf>
    <xf numFmtId="0" fontId="22" fillId="0" borderId="143" xfId="0" applyFont="1" applyBorder="1"/>
    <xf numFmtId="0" fontId="23" fillId="0" borderId="21" xfId="0" applyFont="1" applyBorder="1" applyAlignment="1">
      <alignment horizontal="left" vertical="center" wrapText="1"/>
    </xf>
    <xf numFmtId="0" fontId="22" fillId="0" borderId="21" xfId="0" applyFont="1" applyBorder="1"/>
    <xf numFmtId="0" fontId="22" fillId="0" borderId="22" xfId="0" applyFont="1" applyBorder="1"/>
    <xf numFmtId="0" fontId="16" fillId="0" borderId="19" xfId="0" applyFont="1" applyBorder="1" applyAlignment="1"/>
    <xf numFmtId="0" fontId="16" fillId="0" borderId="33" xfId="0" applyFont="1" applyBorder="1" applyAlignment="1"/>
    <xf numFmtId="0" fontId="22" fillId="0" borderId="6" xfId="0" applyFont="1" applyBorder="1"/>
    <xf numFmtId="0" fontId="31" fillId="0" borderId="41" xfId="0" applyFont="1" applyBorder="1" applyAlignment="1">
      <alignment horizontal="center" vertical="center" wrapText="1"/>
    </xf>
    <xf numFmtId="0" fontId="22" fillId="0" borderId="42" xfId="0" applyFont="1" applyBorder="1"/>
    <xf numFmtId="0" fontId="22" fillId="0" borderId="43" xfId="0" applyFont="1" applyBorder="1"/>
    <xf numFmtId="0" fontId="23" fillId="2" borderId="30" xfId="0" applyFont="1" applyFill="1" applyBorder="1" applyAlignment="1">
      <alignment horizontal="left" vertical="center" wrapText="1"/>
    </xf>
    <xf numFmtId="0" fontId="22" fillId="0" borderId="19" xfId="0" applyFont="1" applyBorder="1"/>
    <xf numFmtId="0" fontId="23" fillId="2" borderId="19" xfId="0" applyFont="1" applyFill="1" applyBorder="1" applyAlignment="1">
      <alignment horizontal="left" vertical="center" wrapText="1"/>
    </xf>
    <xf numFmtId="0" fontId="22" fillId="0" borderId="30" xfId="0" applyFont="1" applyBorder="1"/>
    <xf numFmtId="0" fontId="24" fillId="2" borderId="30" xfId="0" applyFont="1" applyFill="1" applyBorder="1" applyAlignment="1">
      <alignment horizontal="left" vertical="center" wrapText="1"/>
    </xf>
    <xf numFmtId="14" fontId="24" fillId="2" borderId="19" xfId="0" applyNumberFormat="1" applyFont="1" applyFill="1" applyBorder="1" applyAlignment="1">
      <alignment horizontal="left" vertical="center" wrapText="1"/>
    </xf>
    <xf numFmtId="10" fontId="24" fillId="2" borderId="19" xfId="0" applyNumberFormat="1" applyFont="1" applyFill="1" applyBorder="1" applyAlignment="1">
      <alignment horizontal="left" vertical="center" wrapText="1"/>
    </xf>
    <xf numFmtId="0" fontId="24" fillId="0" borderId="77" xfId="0" applyFont="1" applyBorder="1" applyAlignment="1">
      <alignment horizontal="center" vertical="center" wrapText="1"/>
    </xf>
    <xf numFmtId="0" fontId="22" fillId="0" borderId="10" xfId="0" applyFont="1" applyBorder="1"/>
    <xf numFmtId="0" fontId="22" fillId="0" borderId="89" xfId="0" applyFont="1" applyBorder="1"/>
    <xf numFmtId="17" fontId="24" fillId="0" borderId="19" xfId="0" applyNumberFormat="1" applyFont="1" applyBorder="1" applyAlignment="1">
      <alignment horizontal="center" vertical="center" wrapText="1"/>
    </xf>
    <xf numFmtId="0" fontId="1" fillId="0" borderId="26" xfId="0" applyFont="1" applyFill="1" applyBorder="1" applyAlignment="1">
      <alignment horizontal="right" vertical="center" wrapText="1"/>
    </xf>
    <xf numFmtId="10" fontId="33" fillId="0" borderId="26" xfId="0" applyNumberFormat="1" applyFont="1" applyBorder="1" applyAlignment="1">
      <alignment horizontal="center" vertical="center"/>
    </xf>
    <xf numFmtId="169" fontId="33" fillId="0" borderId="47" xfId="0" applyNumberFormat="1" applyFont="1" applyBorder="1" applyAlignment="1">
      <alignment horizontal="center" vertical="center"/>
    </xf>
    <xf numFmtId="0" fontId="3" fillId="0" borderId="19" xfId="0" applyFont="1" applyBorder="1" applyAlignment="1">
      <alignment vertical="center" wrapText="1"/>
    </xf>
    <xf numFmtId="0" fontId="34" fillId="20" borderId="78" xfId="0" applyFont="1" applyFill="1" applyBorder="1" applyAlignment="1">
      <alignment horizontal="center" vertical="center" wrapText="1"/>
    </xf>
    <xf numFmtId="0" fontId="34" fillId="20" borderId="58" xfId="0" applyFont="1" applyFill="1" applyBorder="1" applyAlignment="1">
      <alignment vertical="center" wrapText="1"/>
    </xf>
    <xf numFmtId="169" fontId="34" fillId="20" borderId="13" xfId="1" applyNumberFormat="1" applyFont="1" applyFill="1" applyBorder="1" applyAlignment="1">
      <alignment horizontal="center" vertical="center" wrapText="1"/>
    </xf>
    <xf numFmtId="0" fontId="34" fillId="20" borderId="58" xfId="0" applyFont="1" applyFill="1" applyBorder="1" applyAlignment="1">
      <alignment horizontal="center" vertical="center" wrapText="1"/>
    </xf>
    <xf numFmtId="0" fontId="34" fillId="9" borderId="26" xfId="0" applyFont="1" applyFill="1" applyBorder="1" applyAlignment="1">
      <alignment horizontal="center" vertical="center" wrapText="1"/>
    </xf>
    <xf numFmtId="0" fontId="34" fillId="9" borderId="47" xfId="0" applyFont="1" applyFill="1" applyBorder="1" applyAlignment="1">
      <alignment vertical="center" wrapText="1"/>
    </xf>
    <xf numFmtId="169" fontId="34" fillId="9" borderId="47" xfId="1" applyNumberFormat="1" applyFont="1" applyFill="1" applyBorder="1" applyAlignment="1">
      <alignment horizontal="center" vertical="center" wrapText="1"/>
    </xf>
    <xf numFmtId="10" fontId="35" fillId="9" borderId="26" xfId="0" applyNumberFormat="1" applyFont="1" applyFill="1" applyBorder="1" applyAlignment="1">
      <alignment horizontal="center" vertical="center"/>
    </xf>
    <xf numFmtId="0" fontId="34" fillId="0" borderId="26" xfId="0" applyFont="1" applyFill="1" applyBorder="1" applyAlignment="1">
      <alignment horizontal="center" vertical="center" wrapText="1"/>
    </xf>
    <xf numFmtId="0" fontId="34" fillId="0" borderId="47" xfId="0" applyFont="1" applyFill="1" applyBorder="1" applyAlignment="1">
      <alignment vertical="center" wrapText="1"/>
    </xf>
    <xf numFmtId="169" fontId="34" fillId="0" borderId="47" xfId="1" applyNumberFormat="1" applyFont="1" applyFill="1" applyBorder="1" applyAlignment="1">
      <alignment horizontal="center" vertical="center" wrapText="1"/>
    </xf>
    <xf numFmtId="10" fontId="35" fillId="0" borderId="26" xfId="0" applyNumberFormat="1" applyFont="1" applyBorder="1" applyAlignment="1">
      <alignment horizontal="center" vertical="center"/>
    </xf>
    <xf numFmtId="0" fontId="34" fillId="0" borderId="39" xfId="0" applyFont="1" applyFill="1" applyBorder="1" applyAlignment="1">
      <alignment horizontal="center" vertical="center" wrapText="1"/>
    </xf>
    <xf numFmtId="0" fontId="34" fillId="0" borderId="52" xfId="0" applyFont="1" applyFill="1" applyBorder="1" applyAlignment="1">
      <alignment vertical="center" wrapText="1"/>
    </xf>
    <xf numFmtId="169" fontId="34" fillId="0" borderId="52" xfId="1" applyNumberFormat="1" applyFont="1" applyFill="1" applyBorder="1" applyAlignment="1">
      <alignment horizontal="center" vertical="center" wrapText="1"/>
    </xf>
    <xf numFmtId="0" fontId="31" fillId="2" borderId="26" xfId="0" applyFont="1" applyFill="1" applyBorder="1" applyAlignment="1">
      <alignment horizontal="center" vertical="center" wrapText="1"/>
    </xf>
    <xf numFmtId="0" fontId="23" fillId="0" borderId="3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9" xfId="0" applyFont="1" applyBorder="1" applyAlignment="1">
      <alignment horizontal="left" vertical="center" wrapText="1"/>
    </xf>
    <xf numFmtId="0" fontId="36" fillId="9" borderId="26" xfId="0" applyFont="1" applyFill="1" applyBorder="1" applyAlignment="1">
      <alignment horizontal="center" vertical="center"/>
    </xf>
  </cellXfs>
  <cellStyles count="4">
    <cellStyle name="Moeda" xfId="1" builtinId="4"/>
    <cellStyle name="Normal" xfId="0" builtinId="0"/>
    <cellStyle name="Porcentagem" xfId="3" builtinId="5"/>
    <cellStyle name="Separador de milhares" xfId="2" builtinId="3"/>
  </cellStyles>
  <dxfs count="4">
    <dxf>
      <fill>
        <patternFill>
          <bgColor indexed="42"/>
        </patternFill>
      </fill>
    </dxf>
    <dxf>
      <font>
        <condense val="0"/>
        <extend val="0"/>
        <color indexed="60"/>
      </font>
      <fill>
        <patternFill>
          <bgColor indexed="13"/>
        </patternFill>
      </fill>
      <border>
        <left style="thin">
          <color indexed="10"/>
        </left>
        <right style="thin">
          <color indexed="10"/>
        </right>
        <top style="thin">
          <color indexed="10"/>
        </top>
        <bottom style="thin">
          <color indexed="10"/>
        </bottom>
      </border>
    </dxf>
    <dxf>
      <fill>
        <patternFill>
          <bgColor indexed="42"/>
        </patternFill>
      </fill>
    </dxf>
    <dxf>
      <font>
        <b/>
        <i val="0"/>
        <strike val="0"/>
        <condense val="0"/>
        <extend val="0"/>
        <color indexed="16"/>
      </font>
      <fill>
        <patternFill>
          <bgColor indexed="13"/>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240244</xdr:colOff>
      <xdr:row>23</xdr:row>
      <xdr:rowOff>125942</xdr:rowOff>
    </xdr:from>
    <xdr:to>
      <xdr:col>16</xdr:col>
      <xdr:colOff>179918</xdr:colOff>
      <xdr:row>25</xdr:row>
      <xdr:rowOff>135467</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6378577" y="4401609"/>
          <a:ext cx="4003674" cy="411692"/>
        </a:xfrm>
        <a:prstGeom prst="rect">
          <a:avLst/>
        </a:prstGeom>
        <a:noFill/>
        <a:ln w="9525">
          <a:noFill/>
          <a:miter lim="800000"/>
          <a:headEnd/>
          <a:tailEnd/>
        </a:ln>
      </xdr:spPr>
    </xdr:pic>
    <xdr:clientData/>
  </xdr:twoCellAnchor>
  <xdr:oneCellAnchor>
    <xdr:from>
      <xdr:col>7</xdr:col>
      <xdr:colOff>0</xdr:colOff>
      <xdr:row>3</xdr:row>
      <xdr:rowOff>0</xdr:rowOff>
    </xdr:from>
    <xdr:ext cx="304800" cy="323850"/>
    <xdr:sp macro="" textlink="">
      <xdr:nvSpPr>
        <xdr:cNvPr id="3" name="Shape 3"/>
        <xdr:cNvSpPr/>
      </xdr:nvSpPr>
      <xdr:spPr>
        <a:xfrm>
          <a:off x="4324350" y="609600"/>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04800"/>
    <xdr:sp macro="" textlink="">
      <xdr:nvSpPr>
        <xdr:cNvPr id="4" name="Shape 4"/>
        <xdr:cNvSpPr/>
      </xdr:nvSpPr>
      <xdr:spPr>
        <a:xfrm>
          <a:off x="4324350" y="11811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3</xdr:row>
      <xdr:rowOff>0</xdr:rowOff>
    </xdr:from>
    <xdr:ext cx="304800" cy="323850"/>
    <xdr:sp macro="" textlink="">
      <xdr:nvSpPr>
        <xdr:cNvPr id="3"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xdr:row>
      <xdr:rowOff>0</xdr:rowOff>
    </xdr:from>
    <xdr:ext cx="304800" cy="314325"/>
    <xdr:sp macro="" textlink="">
      <xdr:nvSpPr>
        <xdr:cNvPr id="2"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0</xdr:colOff>
      <xdr:row>5</xdr:row>
      <xdr:rowOff>0</xdr:rowOff>
    </xdr:from>
    <xdr:ext cx="304800" cy="333375"/>
    <xdr:sp macro="" textlink="">
      <xdr:nvSpPr>
        <xdr:cNvPr id="6" name="Shape 6"/>
        <xdr:cNvSpPr/>
      </xdr:nvSpPr>
      <xdr:spPr>
        <a:xfrm>
          <a:off x="5198363" y="3618075"/>
          <a:ext cx="29527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5</xdr:row>
      <xdr:rowOff>0</xdr:rowOff>
    </xdr:from>
    <xdr:ext cx="314325" cy="333375"/>
    <xdr:sp macro="" textlink="">
      <xdr:nvSpPr>
        <xdr:cNvPr id="7" name="Shape 7"/>
        <xdr:cNvSpPr/>
      </xdr:nvSpPr>
      <xdr:spPr>
        <a:xfrm>
          <a:off x="5193600" y="3618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xdr:row>
      <xdr:rowOff>0</xdr:rowOff>
    </xdr:from>
    <xdr:ext cx="304800" cy="333375"/>
    <xdr:sp macro="" textlink="">
      <xdr:nvSpPr>
        <xdr:cNvPr id="4" name="Shape 6"/>
        <xdr:cNvSpPr/>
      </xdr:nvSpPr>
      <xdr:spPr>
        <a:xfrm>
          <a:off x="5198363" y="3618075"/>
          <a:ext cx="29527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5</xdr:row>
      <xdr:rowOff>0</xdr:rowOff>
    </xdr:from>
    <xdr:ext cx="314325" cy="333375"/>
    <xdr:sp macro="" textlink="">
      <xdr:nvSpPr>
        <xdr:cNvPr id="5" name="Shape 7"/>
        <xdr:cNvSpPr/>
      </xdr:nvSpPr>
      <xdr:spPr>
        <a:xfrm>
          <a:off x="5193600" y="3618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5</xdr:row>
      <xdr:rowOff>0</xdr:rowOff>
    </xdr:from>
    <xdr:ext cx="314325" cy="333375"/>
    <xdr:sp macro="" textlink="">
      <xdr:nvSpPr>
        <xdr:cNvPr id="8" name="Shape 7"/>
        <xdr:cNvSpPr/>
      </xdr:nvSpPr>
      <xdr:spPr>
        <a:xfrm>
          <a:off x="5193600" y="3618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33375"/>
    <xdr:sp macro="" textlink="">
      <xdr:nvSpPr>
        <xdr:cNvPr id="9" name="Shape 6"/>
        <xdr:cNvSpPr/>
      </xdr:nvSpPr>
      <xdr:spPr>
        <a:xfrm>
          <a:off x="5198363" y="3618075"/>
          <a:ext cx="29527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0</xdr:colOff>
      <xdr:row>6</xdr:row>
      <xdr:rowOff>0</xdr:rowOff>
    </xdr:from>
    <xdr:ext cx="304800" cy="333375"/>
    <xdr:sp macro="" textlink="">
      <xdr:nvSpPr>
        <xdr:cNvPr id="10" name="Shape 6"/>
        <xdr:cNvSpPr/>
      </xdr:nvSpPr>
      <xdr:spPr>
        <a:xfrm>
          <a:off x="5198363" y="3618075"/>
          <a:ext cx="29527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6</xdr:row>
      <xdr:rowOff>0</xdr:rowOff>
    </xdr:from>
    <xdr:ext cx="314325" cy="333375"/>
    <xdr:sp macro="" textlink="">
      <xdr:nvSpPr>
        <xdr:cNvPr id="11" name="Shape 7"/>
        <xdr:cNvSpPr/>
      </xdr:nvSpPr>
      <xdr:spPr>
        <a:xfrm>
          <a:off x="5193600" y="3618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33375"/>
    <xdr:sp macro="" textlink="">
      <xdr:nvSpPr>
        <xdr:cNvPr id="12" name="Shape 6"/>
        <xdr:cNvSpPr/>
      </xdr:nvSpPr>
      <xdr:spPr>
        <a:xfrm>
          <a:off x="5198363" y="3618075"/>
          <a:ext cx="29527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6</xdr:row>
      <xdr:rowOff>0</xdr:rowOff>
    </xdr:from>
    <xdr:ext cx="314325" cy="333375"/>
    <xdr:sp macro="" textlink="">
      <xdr:nvSpPr>
        <xdr:cNvPr id="13" name="Shape 7"/>
        <xdr:cNvSpPr/>
      </xdr:nvSpPr>
      <xdr:spPr>
        <a:xfrm>
          <a:off x="5193600" y="3618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xdr:row>
      <xdr:rowOff>0</xdr:rowOff>
    </xdr:from>
    <xdr:ext cx="314325" cy="333375"/>
    <xdr:sp macro="" textlink="">
      <xdr:nvSpPr>
        <xdr:cNvPr id="14" name="Shape 7"/>
        <xdr:cNvSpPr/>
      </xdr:nvSpPr>
      <xdr:spPr>
        <a:xfrm>
          <a:off x="5193600" y="3618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7</xdr:row>
      <xdr:rowOff>0</xdr:rowOff>
    </xdr:from>
    <xdr:ext cx="304800" cy="323850"/>
    <xdr:sp macro="" textlink="">
      <xdr:nvSpPr>
        <xdr:cNvPr id="15"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7</xdr:row>
      <xdr:rowOff>0</xdr:rowOff>
    </xdr:from>
    <xdr:ext cx="314325" cy="323850"/>
    <xdr:sp macro="" textlink="">
      <xdr:nvSpPr>
        <xdr:cNvPr id="17" name="Shape 8"/>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7</xdr:row>
      <xdr:rowOff>0</xdr:rowOff>
    </xdr:from>
    <xdr:ext cx="304800" cy="323850"/>
    <xdr:sp macro="" textlink="">
      <xdr:nvSpPr>
        <xdr:cNvPr id="18"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7</xdr:row>
      <xdr:rowOff>0</xdr:rowOff>
    </xdr:from>
    <xdr:ext cx="314325" cy="323850"/>
    <xdr:sp macro="" textlink="">
      <xdr:nvSpPr>
        <xdr:cNvPr id="19" name="Shape 8"/>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7</xdr:row>
      <xdr:rowOff>0</xdr:rowOff>
    </xdr:from>
    <xdr:ext cx="314325" cy="323850"/>
    <xdr:sp macro="" textlink="">
      <xdr:nvSpPr>
        <xdr:cNvPr id="20" name="Shape 8"/>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3</xdr:row>
      <xdr:rowOff>0</xdr:rowOff>
    </xdr:from>
    <xdr:ext cx="304800" cy="323850"/>
    <xdr:sp macro="" textlink="">
      <xdr:nvSpPr>
        <xdr:cNvPr id="3"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04800"/>
    <xdr:sp macro="" textlink="">
      <xdr:nvSpPr>
        <xdr:cNvPr id="4" name="Shape 4"/>
        <xdr:cNvSpPr/>
      </xdr:nvSpPr>
      <xdr:spPr>
        <a:xfrm>
          <a:off x="5198363" y="3632363"/>
          <a:ext cx="29527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0</xdr:colOff>
      <xdr:row>15</xdr:row>
      <xdr:rowOff>0</xdr:rowOff>
    </xdr:from>
    <xdr:ext cx="266700" cy="314325"/>
    <xdr:sp macro="" textlink="">
      <xdr:nvSpPr>
        <xdr:cNvPr id="5" name="Shape 5"/>
        <xdr:cNvSpPr/>
      </xdr:nvSpPr>
      <xdr:spPr>
        <a:xfrm>
          <a:off x="5212650" y="3627600"/>
          <a:ext cx="2667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3</xdr:row>
      <xdr:rowOff>0</xdr:rowOff>
    </xdr:from>
    <xdr:ext cx="266700" cy="323850"/>
    <xdr:sp macro="" textlink="">
      <xdr:nvSpPr>
        <xdr:cNvPr id="9" name="Shape 9"/>
        <xdr:cNvSpPr/>
      </xdr:nvSpPr>
      <xdr:spPr>
        <a:xfrm>
          <a:off x="5212650" y="3622838"/>
          <a:ext cx="2667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266700" cy="323850"/>
    <xdr:sp macro="" textlink="">
      <xdr:nvSpPr>
        <xdr:cNvPr id="2" name="Shape 9"/>
        <xdr:cNvSpPr/>
      </xdr:nvSpPr>
      <xdr:spPr>
        <a:xfrm>
          <a:off x="5212650" y="3622838"/>
          <a:ext cx="2667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3</xdr:row>
      <xdr:rowOff>0</xdr:rowOff>
    </xdr:from>
    <xdr:ext cx="304800" cy="323850"/>
    <xdr:sp macro="" textlink="">
      <xdr:nvSpPr>
        <xdr:cNvPr id="3"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5</xdr:row>
      <xdr:rowOff>0</xdr:rowOff>
    </xdr:from>
    <xdr:ext cx="304800" cy="342900"/>
    <xdr:sp macro="" textlink="">
      <xdr:nvSpPr>
        <xdr:cNvPr id="10" name="Shape 10"/>
        <xdr:cNvSpPr/>
      </xdr:nvSpPr>
      <xdr:spPr>
        <a:xfrm>
          <a:off x="5198363" y="3613313"/>
          <a:ext cx="295275"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04800" cy="323850"/>
    <xdr:sp macro="" textlink="">
      <xdr:nvSpPr>
        <xdr:cNvPr id="2" name="Shape 3"/>
        <xdr:cNvSpPr/>
      </xdr:nvSpPr>
      <xdr:spPr>
        <a:xfrm>
          <a:off x="4324350" y="609600"/>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1</xdr:row>
      <xdr:rowOff>0</xdr:rowOff>
    </xdr:from>
    <xdr:ext cx="304800" cy="304800"/>
    <xdr:sp macro="" textlink="">
      <xdr:nvSpPr>
        <xdr:cNvPr id="3" name="Shape 4"/>
        <xdr:cNvSpPr/>
      </xdr:nvSpPr>
      <xdr:spPr>
        <a:xfrm>
          <a:off x="4324350" y="11811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20</xdr:row>
      <xdr:rowOff>122465</xdr:rowOff>
    </xdr:from>
    <xdr:ext cx="266700" cy="314325"/>
    <xdr:sp macro="" textlink="">
      <xdr:nvSpPr>
        <xdr:cNvPr id="4" name="Shape 5"/>
        <xdr:cNvSpPr/>
      </xdr:nvSpPr>
      <xdr:spPr>
        <a:xfrm>
          <a:off x="26792465" y="3333751"/>
          <a:ext cx="2667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SF_PME/Downloads/BDI.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DI"/>
      <sheetName val="Plan4"/>
    </sheetNames>
    <sheetDataSet>
      <sheetData sheetId="0" refreshError="1"/>
      <sheetData sheetId="1" refreshError="1">
        <row r="6">
          <cell r="C6">
            <v>3</v>
          </cell>
          <cell r="D6">
            <v>3.8</v>
          </cell>
          <cell r="E6">
            <v>3.43</v>
          </cell>
          <cell r="F6">
            <v>5.29</v>
          </cell>
          <cell r="G6">
            <v>4</v>
          </cell>
          <cell r="H6">
            <v>1.5</v>
          </cell>
          <cell r="I6">
            <v>4</v>
          </cell>
          <cell r="J6">
            <v>4.01</v>
          </cell>
          <cell r="K6">
            <v>4.93</v>
          </cell>
          <cell r="L6">
            <v>5.92</v>
          </cell>
          <cell r="M6">
            <v>5.52</v>
          </cell>
          <cell r="N6">
            <v>3.45</v>
          </cell>
          <cell r="O6">
            <v>5.5</v>
          </cell>
          <cell r="P6">
            <v>4.67</v>
          </cell>
          <cell r="Q6">
            <v>6.71</v>
          </cell>
          <cell r="R6">
            <v>7.93</v>
          </cell>
          <cell r="S6">
            <v>7.85</v>
          </cell>
          <cell r="T6">
            <v>4.49</v>
          </cell>
        </row>
        <row r="7">
          <cell r="C7">
            <v>0.8</v>
          </cell>
          <cell r="D7">
            <v>0.32</v>
          </cell>
          <cell r="E7">
            <v>0.28000000000000003</v>
          </cell>
          <cell r="F7">
            <v>0.25</v>
          </cell>
          <cell r="G7">
            <v>0.81</v>
          </cell>
          <cell r="H7">
            <v>0.3</v>
          </cell>
          <cell r="I7">
            <v>0.8</v>
          </cell>
          <cell r="J7">
            <v>0.4</v>
          </cell>
          <cell r="K7">
            <v>0.49</v>
          </cell>
          <cell r="L7">
            <v>0.51</v>
          </cell>
          <cell r="M7">
            <v>1.22</v>
          </cell>
          <cell r="N7">
            <v>0.48</v>
          </cell>
          <cell r="O7">
            <v>1</v>
          </cell>
          <cell r="P7">
            <v>0.74</v>
          </cell>
          <cell r="Q7">
            <v>0.75</v>
          </cell>
          <cell r="R7">
            <v>0.56000000000000005</v>
          </cell>
          <cell r="S7">
            <v>1.99</v>
          </cell>
          <cell r="T7">
            <v>0.82</v>
          </cell>
        </row>
        <row r="8">
          <cell r="C8">
            <v>0.97</v>
          </cell>
          <cell r="D8">
            <v>0.5</v>
          </cell>
          <cell r="E8">
            <v>1</v>
          </cell>
          <cell r="F8">
            <v>1</v>
          </cell>
          <cell r="G8">
            <v>1.46</v>
          </cell>
          <cell r="H8">
            <v>0.56000000000000005</v>
          </cell>
          <cell r="I8">
            <v>1.27</v>
          </cell>
          <cell r="J8">
            <v>0.56000000000000005</v>
          </cell>
          <cell r="K8">
            <v>1.39</v>
          </cell>
          <cell r="L8">
            <v>1.48</v>
          </cell>
          <cell r="M8">
            <v>2.3199999999999998</v>
          </cell>
          <cell r="N8">
            <v>0.85</v>
          </cell>
          <cell r="O8">
            <v>1.27</v>
          </cell>
          <cell r="P8">
            <v>0.97</v>
          </cell>
          <cell r="Q8">
            <v>1.74</v>
          </cell>
          <cell r="R8">
            <v>1.97</v>
          </cell>
          <cell r="S8">
            <v>3.16</v>
          </cell>
          <cell r="T8">
            <v>0.89</v>
          </cell>
        </row>
        <row r="9">
          <cell r="C9">
            <v>0.59</v>
          </cell>
          <cell r="D9">
            <v>1.02</v>
          </cell>
          <cell r="E9">
            <v>0.94</v>
          </cell>
          <cell r="F9">
            <v>1.01</v>
          </cell>
          <cell r="G9">
            <v>0.94</v>
          </cell>
          <cell r="H9">
            <v>0.85</v>
          </cell>
          <cell r="I9">
            <v>1.23</v>
          </cell>
          <cell r="J9">
            <v>1.1100000000000001</v>
          </cell>
          <cell r="K9">
            <v>0.99</v>
          </cell>
          <cell r="L9">
            <v>1.07</v>
          </cell>
          <cell r="M9">
            <v>1.02</v>
          </cell>
          <cell r="N9">
            <v>0.85</v>
          </cell>
          <cell r="O9">
            <v>1.39</v>
          </cell>
          <cell r="P9">
            <v>1.21</v>
          </cell>
          <cell r="Q9">
            <v>1.17</v>
          </cell>
          <cell r="R9">
            <v>1.1100000000000001</v>
          </cell>
          <cell r="S9">
            <v>1.33</v>
          </cell>
          <cell r="T9">
            <v>1.1100000000000001</v>
          </cell>
        </row>
        <row r="10">
          <cell r="C10">
            <v>6.16</v>
          </cell>
          <cell r="D10">
            <v>6.64</v>
          </cell>
          <cell r="E10">
            <v>6.74</v>
          </cell>
          <cell r="F10">
            <v>8</v>
          </cell>
          <cell r="G10">
            <v>7.14</v>
          </cell>
          <cell r="H10">
            <v>3.5</v>
          </cell>
          <cell r="I10">
            <v>7.4</v>
          </cell>
          <cell r="J10">
            <v>7.3</v>
          </cell>
          <cell r="K10">
            <v>8.0399999999999991</v>
          </cell>
          <cell r="L10">
            <v>8.31</v>
          </cell>
          <cell r="M10">
            <v>8.4</v>
          </cell>
          <cell r="N10">
            <v>5.1100000000000003</v>
          </cell>
          <cell r="O10">
            <v>8.9600000000000009</v>
          </cell>
          <cell r="P10">
            <v>8.69</v>
          </cell>
          <cell r="Q10">
            <v>9.4</v>
          </cell>
          <cell r="R10">
            <v>9.51</v>
          </cell>
          <cell r="S10">
            <v>10.43</v>
          </cell>
          <cell r="T10">
            <v>6.22</v>
          </cell>
        </row>
        <row r="11">
          <cell r="C11">
            <v>0.65</v>
          </cell>
          <cell r="D11">
            <v>0.65</v>
          </cell>
          <cell r="E11">
            <v>0.65</v>
          </cell>
          <cell r="F11">
            <v>0.65</v>
          </cell>
          <cell r="G11">
            <v>0.65</v>
          </cell>
          <cell r="H11">
            <v>0.65</v>
          </cell>
          <cell r="I11">
            <v>0.65</v>
          </cell>
          <cell r="J11">
            <v>0.65</v>
          </cell>
          <cell r="K11">
            <v>0.65</v>
          </cell>
          <cell r="L11">
            <v>0.65</v>
          </cell>
          <cell r="M11">
            <v>0.65</v>
          </cell>
          <cell r="N11">
            <v>0.65</v>
          </cell>
          <cell r="O11">
            <v>0.65</v>
          </cell>
          <cell r="P11">
            <v>0.65</v>
          </cell>
          <cell r="Q11">
            <v>0.65</v>
          </cell>
          <cell r="R11">
            <v>0.65</v>
          </cell>
          <cell r="S11">
            <v>0.65</v>
          </cell>
          <cell r="T11">
            <v>0.65</v>
          </cell>
        </row>
        <row r="12">
          <cell r="C12">
            <v>3</v>
          </cell>
          <cell r="D12">
            <v>3</v>
          </cell>
          <cell r="E12">
            <v>3</v>
          </cell>
          <cell r="F12">
            <v>3</v>
          </cell>
          <cell r="G12">
            <v>3</v>
          </cell>
          <cell r="H12">
            <v>3</v>
          </cell>
          <cell r="I12">
            <v>3</v>
          </cell>
          <cell r="J12">
            <v>3</v>
          </cell>
          <cell r="K12">
            <v>3</v>
          </cell>
          <cell r="L12">
            <v>3</v>
          </cell>
          <cell r="M12">
            <v>3</v>
          </cell>
          <cell r="N12">
            <v>3</v>
          </cell>
          <cell r="O12">
            <v>3</v>
          </cell>
          <cell r="P12">
            <v>3</v>
          </cell>
          <cell r="Q12">
            <v>3</v>
          </cell>
          <cell r="R12">
            <v>3</v>
          </cell>
          <cell r="S12">
            <v>3</v>
          </cell>
          <cell r="T12">
            <v>3</v>
          </cell>
        </row>
        <row r="13">
          <cell r="C13">
            <v>2</v>
          </cell>
          <cell r="D13">
            <v>2</v>
          </cell>
          <cell r="E13">
            <v>2</v>
          </cell>
          <cell r="F13">
            <v>2</v>
          </cell>
          <cell r="G13">
            <v>2</v>
          </cell>
          <cell r="H13">
            <v>2</v>
          </cell>
          <cell r="I13">
            <v>2</v>
          </cell>
          <cell r="J13">
            <v>2</v>
          </cell>
          <cell r="K13">
            <v>2</v>
          </cell>
          <cell r="L13">
            <v>2</v>
          </cell>
          <cell r="M13">
            <v>2</v>
          </cell>
          <cell r="N13">
            <v>2</v>
          </cell>
          <cell r="O13">
            <v>5</v>
          </cell>
          <cell r="P13">
            <v>5</v>
          </cell>
          <cell r="Q13">
            <v>5</v>
          </cell>
          <cell r="R13">
            <v>5</v>
          </cell>
          <cell r="S13">
            <v>5</v>
          </cell>
          <cell r="T13">
            <v>5</v>
          </cell>
        </row>
        <row r="17">
          <cell r="B17">
            <v>1</v>
          </cell>
        </row>
        <row r="19">
          <cell r="O19">
            <v>20.34</v>
          </cell>
          <cell r="Q19">
            <v>22.12</v>
          </cell>
          <cell r="S19">
            <v>25</v>
          </cell>
        </row>
        <row r="20">
          <cell r="O20">
            <v>19.600000000000001</v>
          </cell>
          <cell r="Q20">
            <v>20.97</v>
          </cell>
          <cell r="S20">
            <v>24.23</v>
          </cell>
        </row>
        <row r="21">
          <cell r="O21">
            <v>20.76</v>
          </cell>
          <cell r="Q21">
            <v>24.18</v>
          </cell>
          <cell r="S21">
            <v>26.44</v>
          </cell>
        </row>
        <row r="22">
          <cell r="O22">
            <v>24</v>
          </cell>
          <cell r="Q22">
            <v>25.84</v>
          </cell>
          <cell r="S22">
            <v>27.86</v>
          </cell>
        </row>
        <row r="23">
          <cell r="O23">
            <v>22.8</v>
          </cell>
          <cell r="Q23">
            <v>27.48</v>
          </cell>
          <cell r="S23">
            <v>30.95</v>
          </cell>
        </row>
        <row r="24">
          <cell r="O24">
            <v>11.1</v>
          </cell>
          <cell r="Q24">
            <v>14.02</v>
          </cell>
          <cell r="S24">
            <v>16.8</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72"/>
  <sheetViews>
    <sheetView zoomScale="90" zoomScaleNormal="90" workbookViewId="0">
      <selection activeCell="F16" sqref="F16:H24"/>
    </sheetView>
  </sheetViews>
  <sheetFormatPr defaultRowHeight="15"/>
  <cols>
    <col min="1" max="1" width="6" style="410" customWidth="1"/>
    <col min="2" max="10" width="9.140625" style="410"/>
    <col min="11" max="11" width="14.5703125" style="410" bestFit="1" customWidth="1"/>
    <col min="12" max="12" width="11.28515625" style="410" bestFit="1" customWidth="1"/>
    <col min="13" max="13" width="5.5703125" style="410" bestFit="1" customWidth="1"/>
    <col min="14" max="14" width="9.140625" style="410"/>
    <col min="15" max="15" width="14.7109375" style="410" customWidth="1"/>
    <col min="16" max="16" width="5.5703125" style="410" bestFit="1" customWidth="1"/>
    <col min="17" max="18" width="9.140625" style="410"/>
  </cols>
  <sheetData>
    <row r="1" spans="1:20" s="407" customFormat="1" ht="15.75" thickBot="1">
      <c r="A1" s="683" t="s">
        <v>20860</v>
      </c>
      <c r="B1" s="684"/>
      <c r="C1" s="684"/>
      <c r="D1" s="684"/>
      <c r="E1" s="684"/>
      <c r="F1" s="684"/>
      <c r="G1" s="684"/>
      <c r="H1" s="684"/>
      <c r="I1" s="684"/>
      <c r="J1" s="684"/>
      <c r="K1" s="684"/>
      <c r="L1" s="684"/>
      <c r="M1" s="684"/>
      <c r="N1" s="684"/>
      <c r="O1" s="684"/>
      <c r="P1" s="684"/>
      <c r="Q1" s="684"/>
      <c r="R1" s="685"/>
    </row>
    <row r="2" spans="1:20" s="407" customFormat="1">
      <c r="A2" s="686" t="s">
        <v>1</v>
      </c>
      <c r="B2" s="687"/>
      <c r="C2" s="687"/>
      <c r="D2" s="415"/>
      <c r="E2" s="688"/>
      <c r="F2" s="673"/>
      <c r="G2" s="673"/>
      <c r="H2" s="415"/>
      <c r="I2" s="415"/>
      <c r="J2" s="415"/>
      <c r="K2" s="416"/>
      <c r="L2" s="688"/>
      <c r="M2" s="673"/>
      <c r="N2" s="673"/>
      <c r="O2" s="673"/>
      <c r="P2" s="417"/>
      <c r="Q2" s="417"/>
      <c r="R2" s="418"/>
    </row>
    <row r="3" spans="1:20" s="407" customFormat="1" ht="16.5" customHeight="1">
      <c r="A3" s="666" t="s">
        <v>18741</v>
      </c>
      <c r="B3" s="667"/>
      <c r="C3" s="667"/>
      <c r="D3" s="667"/>
      <c r="E3" s="667"/>
      <c r="F3" s="667"/>
      <c r="G3" s="667"/>
      <c r="H3" s="415"/>
      <c r="I3" s="415"/>
      <c r="J3" s="415"/>
      <c r="K3" s="670" t="s">
        <v>4834</v>
      </c>
      <c r="L3" s="671"/>
      <c r="M3" s="671"/>
      <c r="N3" s="671"/>
      <c r="O3" s="671"/>
      <c r="P3" s="417"/>
      <c r="Q3" s="417"/>
      <c r="R3" s="418"/>
    </row>
    <row r="4" spans="1:20" s="407" customFormat="1" ht="15" customHeight="1">
      <c r="A4" s="668"/>
      <c r="B4" s="669"/>
      <c r="C4" s="669"/>
      <c r="D4" s="669"/>
      <c r="E4" s="669"/>
      <c r="F4" s="669"/>
      <c r="G4" s="667"/>
      <c r="H4" s="419"/>
      <c r="I4" s="415"/>
      <c r="J4" s="415"/>
      <c r="K4" s="670" t="s">
        <v>4835</v>
      </c>
      <c r="L4" s="671"/>
      <c r="M4" s="671"/>
      <c r="N4" s="671"/>
      <c r="O4" s="671"/>
      <c r="P4" s="417"/>
      <c r="Q4" s="417"/>
      <c r="R4" s="418"/>
    </row>
    <row r="5" spans="1:20" s="407" customFormat="1" ht="15" customHeight="1">
      <c r="A5" s="668"/>
      <c r="B5" s="667"/>
      <c r="C5" s="667"/>
      <c r="D5" s="667"/>
      <c r="E5" s="667"/>
      <c r="F5" s="667"/>
      <c r="G5" s="667"/>
      <c r="H5" s="415"/>
      <c r="I5" s="415"/>
      <c r="J5" s="415"/>
      <c r="K5" s="670" t="s">
        <v>4832</v>
      </c>
      <c r="L5" s="671"/>
      <c r="M5" s="671"/>
      <c r="N5" s="671"/>
      <c r="O5" s="671"/>
      <c r="P5" s="417"/>
      <c r="Q5" s="417"/>
      <c r="R5" s="418"/>
    </row>
    <row r="6" spans="1:20" s="407" customFormat="1">
      <c r="A6" s="408"/>
      <c r="B6" s="415"/>
      <c r="C6" s="415"/>
      <c r="D6" s="415"/>
      <c r="E6" s="415"/>
      <c r="F6" s="415"/>
      <c r="G6" s="415"/>
      <c r="H6" s="415"/>
      <c r="I6" s="415"/>
      <c r="J6" s="415"/>
      <c r="K6" s="409"/>
      <c r="L6" s="435"/>
      <c r="M6" s="436"/>
      <c r="N6" s="436"/>
      <c r="O6" s="436"/>
      <c r="P6" s="417"/>
      <c r="Q6" s="417"/>
      <c r="R6" s="418"/>
    </row>
    <row r="7" spans="1:20" s="407" customFormat="1" ht="15.75" customHeight="1">
      <c r="A7" s="672" t="s">
        <v>3</v>
      </c>
      <c r="B7" s="673"/>
      <c r="C7" s="674">
        <f ca="1">NOW()</f>
        <v>44980.462856944447</v>
      </c>
      <c r="D7" s="673"/>
      <c r="E7" s="415"/>
      <c r="F7" s="415"/>
      <c r="G7" s="415"/>
      <c r="H7" s="419"/>
      <c r="I7" s="415"/>
      <c r="J7" s="415"/>
      <c r="K7" s="436" t="s">
        <v>5</v>
      </c>
      <c r="L7" s="436" t="s">
        <v>6</v>
      </c>
      <c r="M7" s="436"/>
      <c r="N7" s="436"/>
      <c r="O7" s="436"/>
      <c r="P7" s="417"/>
      <c r="Q7" s="417"/>
      <c r="R7" s="418"/>
    </row>
    <row r="8" spans="1:20" s="407" customFormat="1" ht="27" customHeight="1">
      <c r="A8" s="672"/>
      <c r="B8" s="673"/>
      <c r="C8" s="752"/>
      <c r="D8" s="673"/>
      <c r="E8" s="415"/>
      <c r="F8" s="415"/>
      <c r="G8" s="415"/>
      <c r="H8" s="415"/>
      <c r="I8" s="415"/>
      <c r="J8" s="415"/>
      <c r="K8" s="688"/>
      <c r="L8" s="673"/>
      <c r="M8" s="673"/>
      <c r="N8" s="417"/>
      <c r="O8" s="417"/>
      <c r="P8" s="417"/>
      <c r="Q8" s="417"/>
      <c r="R8" s="418"/>
    </row>
    <row r="9" spans="1:20">
      <c r="A9" s="744" t="s">
        <v>20845</v>
      </c>
      <c r="B9" s="745"/>
      <c r="C9" s="745"/>
      <c r="D9" s="745"/>
      <c r="E9" s="745"/>
      <c r="F9" s="753" t="s">
        <v>20846</v>
      </c>
      <c r="G9" s="753"/>
      <c r="H9" s="753"/>
      <c r="I9" s="753"/>
      <c r="J9" s="753"/>
      <c r="K9" s="753"/>
      <c r="L9" s="753"/>
      <c r="M9" s="753"/>
      <c r="N9" s="753"/>
      <c r="O9" s="753"/>
      <c r="P9" s="753"/>
      <c r="Q9" s="753"/>
      <c r="R9" s="754"/>
      <c r="T9" s="407"/>
    </row>
    <row r="10" spans="1:20">
      <c r="A10" s="744" t="s">
        <v>20847</v>
      </c>
      <c r="B10" s="745"/>
      <c r="C10" s="745"/>
      <c r="D10" s="745"/>
      <c r="E10" s="745"/>
      <c r="F10" s="664" t="s">
        <v>20862</v>
      </c>
      <c r="G10" s="665"/>
      <c r="H10" s="665"/>
      <c r="I10" s="665"/>
      <c r="J10" s="665"/>
      <c r="K10" s="665"/>
      <c r="L10" s="665"/>
      <c r="M10" s="665"/>
      <c r="N10" s="665"/>
      <c r="O10" s="411"/>
      <c r="P10" s="411"/>
      <c r="Q10" s="411"/>
      <c r="R10" s="420"/>
      <c r="T10" s="407"/>
    </row>
    <row r="11" spans="1:20">
      <c r="A11" s="746" t="s">
        <v>20848</v>
      </c>
      <c r="B11" s="747"/>
      <c r="C11" s="747"/>
      <c r="D11" s="747"/>
      <c r="E11" s="747"/>
      <c r="F11" s="747"/>
      <c r="G11" s="747"/>
      <c r="H11" s="747"/>
      <c r="I11" s="747"/>
      <c r="J11" s="747"/>
      <c r="K11" s="747"/>
      <c r="L11" s="747"/>
      <c r="M11" s="747"/>
      <c r="N11" s="747"/>
      <c r="O11" s="747"/>
      <c r="P11" s="747"/>
      <c r="Q11" s="748">
        <v>0.4</v>
      </c>
      <c r="R11" s="749"/>
      <c r="T11" s="407"/>
    </row>
    <row r="12" spans="1:20">
      <c r="A12" s="746" t="s">
        <v>20849</v>
      </c>
      <c r="B12" s="747"/>
      <c r="C12" s="747"/>
      <c r="D12" s="747"/>
      <c r="E12" s="747"/>
      <c r="F12" s="747"/>
      <c r="G12" s="747"/>
      <c r="H12" s="747"/>
      <c r="I12" s="747"/>
      <c r="J12" s="747"/>
      <c r="K12" s="747"/>
      <c r="L12" s="747"/>
      <c r="M12" s="747"/>
      <c r="N12" s="747"/>
      <c r="O12" s="747"/>
      <c r="P12" s="747"/>
      <c r="Q12" s="750">
        <v>0.05</v>
      </c>
      <c r="R12" s="751"/>
      <c r="T12" s="407"/>
    </row>
    <row r="13" spans="1:20" s="407" customFormat="1" ht="17.25" customHeight="1" thickBot="1">
      <c r="A13" s="728"/>
      <c r="B13" s="729"/>
      <c r="C13" s="729"/>
      <c r="D13" s="729"/>
      <c r="E13" s="729"/>
      <c r="F13" s="729"/>
      <c r="G13" s="729"/>
      <c r="H13" s="729"/>
      <c r="I13" s="729"/>
      <c r="J13" s="729"/>
      <c r="K13" s="729"/>
      <c r="L13" s="729"/>
      <c r="M13" s="729"/>
      <c r="N13" s="729"/>
      <c r="O13" s="729"/>
      <c r="P13" s="729"/>
      <c r="Q13" s="729"/>
      <c r="R13" s="730"/>
    </row>
    <row r="14" spans="1:20">
      <c r="A14" s="731" t="s">
        <v>20850</v>
      </c>
      <c r="B14" s="732"/>
      <c r="C14" s="732"/>
      <c r="D14" s="732"/>
      <c r="E14" s="732"/>
      <c r="F14" s="735" t="s">
        <v>20851</v>
      </c>
      <c r="G14" s="736"/>
      <c r="H14" s="737"/>
      <c r="I14" s="412"/>
      <c r="J14" s="697" t="s">
        <v>20852</v>
      </c>
      <c r="K14" s="698"/>
      <c r="L14" s="698"/>
      <c r="M14" s="698"/>
      <c r="N14" s="698"/>
      <c r="O14" s="698"/>
      <c r="P14" s="698"/>
      <c r="Q14" s="698"/>
      <c r="R14" s="699"/>
      <c r="T14" s="407"/>
    </row>
    <row r="15" spans="1:20">
      <c r="A15" s="733"/>
      <c r="B15" s="734"/>
      <c r="C15" s="734"/>
      <c r="D15" s="734"/>
      <c r="E15" s="734"/>
      <c r="F15" s="738"/>
      <c r="G15" s="739"/>
      <c r="H15" s="740"/>
      <c r="I15" s="412"/>
      <c r="J15" s="741" t="s">
        <v>20853</v>
      </c>
      <c r="K15" s="742"/>
      <c r="L15" s="742"/>
      <c r="M15" s="742" t="s">
        <v>20854</v>
      </c>
      <c r="N15" s="742"/>
      <c r="O15" s="742"/>
      <c r="P15" s="742" t="s">
        <v>20855</v>
      </c>
      <c r="Q15" s="742"/>
      <c r="R15" s="743"/>
      <c r="T15" s="407"/>
    </row>
    <row r="16" spans="1:20">
      <c r="A16" s="723" t="s">
        <v>20863</v>
      </c>
      <c r="B16" s="724"/>
      <c r="C16" s="724"/>
      <c r="D16" s="724"/>
      <c r="E16" s="724"/>
      <c r="F16" s="725">
        <v>4</v>
      </c>
      <c r="G16" s="726"/>
      <c r="H16" s="727"/>
      <c r="I16" s="421"/>
      <c r="J16" s="681">
        <f>CHOOSE([1]Plan4!$B$17,[1]Plan4!C6,[1]Plan4!D6,[1]Plan4!E6,[1]Plan4!F6,[1]Plan4!G6,[1]Plan4!H6)</f>
        <v>3</v>
      </c>
      <c r="K16" s="682"/>
      <c r="L16" s="682"/>
      <c r="M16" s="682">
        <f>CHOOSE([1]Plan4!$B$17,[1]Plan4!I6,[1]Plan4!J6,[1]Plan4!K6,[1]Plan4!L6,[1]Plan4!M6,[1]Plan4!N6)</f>
        <v>4</v>
      </c>
      <c r="N16" s="682"/>
      <c r="O16" s="682"/>
      <c r="P16" s="682">
        <f>CHOOSE([1]Plan4!$B$17,[1]Plan4!O6,[1]Plan4!P6,[1]Plan4!Q6,[1]Plan4!R6,[1]Plan4!S6,[1]Plan4!T6)</f>
        <v>5.5</v>
      </c>
      <c r="Q16" s="682"/>
      <c r="R16" s="719"/>
      <c r="T16" s="407"/>
    </row>
    <row r="17" spans="1:20">
      <c r="A17" s="676" t="s">
        <v>20864</v>
      </c>
      <c r="B17" s="677"/>
      <c r="C17" s="677"/>
      <c r="D17" s="677"/>
      <c r="E17" s="677"/>
      <c r="F17" s="678">
        <v>0.8</v>
      </c>
      <c r="G17" s="679"/>
      <c r="H17" s="680"/>
      <c r="I17" s="421"/>
      <c r="J17" s="681">
        <f>CHOOSE([1]Plan4!$B$17,[1]Plan4!C7,[1]Plan4!D7,[1]Plan4!E7,[1]Plan4!F7,[1]Plan4!G7,[1]Plan4!H7)</f>
        <v>0.8</v>
      </c>
      <c r="K17" s="682"/>
      <c r="L17" s="682"/>
      <c r="M17" s="682">
        <f>CHOOSE([1]Plan4!$B$17,[1]Plan4!I7,[1]Plan4!J7,[1]Plan4!K7,[1]Plan4!L7,[1]Plan4!M7,[1]Plan4!N7)</f>
        <v>0.8</v>
      </c>
      <c r="N17" s="682"/>
      <c r="O17" s="682"/>
      <c r="P17" s="682">
        <f>CHOOSE([1]Plan4!$B$17,[1]Plan4!O7,[1]Plan4!P7,[1]Plan4!Q7,[1]Plan4!R7,[1]Plan4!S7,[1]Plan4!T7)</f>
        <v>1</v>
      </c>
      <c r="Q17" s="682"/>
      <c r="R17" s="719"/>
      <c r="T17" s="407"/>
    </row>
    <row r="18" spans="1:20">
      <c r="A18" s="676" t="s">
        <v>20865</v>
      </c>
      <c r="B18" s="677"/>
      <c r="C18" s="677"/>
      <c r="D18" s="677"/>
      <c r="E18" s="677"/>
      <c r="F18" s="678">
        <v>1.27</v>
      </c>
      <c r="G18" s="679"/>
      <c r="H18" s="680"/>
      <c r="I18" s="421"/>
      <c r="J18" s="681">
        <f>CHOOSE([1]Plan4!$B$17,[1]Plan4!C8,[1]Plan4!D8,[1]Plan4!E8,[1]Plan4!F8,[1]Plan4!G8,[1]Plan4!H8)</f>
        <v>0.97</v>
      </c>
      <c r="K18" s="682"/>
      <c r="L18" s="682"/>
      <c r="M18" s="682">
        <f>CHOOSE([1]Plan4!$B$17,[1]Plan4!I8,[1]Plan4!J8,[1]Plan4!K8,[1]Plan4!L8,[1]Plan4!M8,[1]Plan4!N8)</f>
        <v>1.27</v>
      </c>
      <c r="N18" s="682"/>
      <c r="O18" s="682"/>
      <c r="P18" s="682">
        <f>CHOOSE([1]Plan4!$B$17,[1]Plan4!O8,[1]Plan4!P8,[1]Plan4!Q8,[1]Plan4!R8,[1]Plan4!S8,[1]Plan4!T8)</f>
        <v>1.27</v>
      </c>
      <c r="Q18" s="682"/>
      <c r="R18" s="719"/>
      <c r="T18" s="407"/>
    </row>
    <row r="19" spans="1:20">
      <c r="A19" s="676" t="s">
        <v>20866</v>
      </c>
      <c r="B19" s="677"/>
      <c r="C19" s="677"/>
      <c r="D19" s="677"/>
      <c r="E19" s="677"/>
      <c r="F19" s="678">
        <v>1.23</v>
      </c>
      <c r="G19" s="679"/>
      <c r="H19" s="680"/>
      <c r="I19" s="421"/>
      <c r="J19" s="681">
        <f>CHOOSE([1]Plan4!$B$17,[1]Plan4!C9,[1]Plan4!D9,[1]Plan4!E9,[1]Plan4!F9,[1]Plan4!G9,[1]Plan4!H9)</f>
        <v>0.59</v>
      </c>
      <c r="K19" s="682"/>
      <c r="L19" s="682"/>
      <c r="M19" s="682">
        <f>CHOOSE([1]Plan4!$B$17,[1]Plan4!I9,[1]Plan4!J9,[1]Plan4!K9,[1]Plan4!L9,[1]Plan4!M9,[1]Plan4!N9)</f>
        <v>1.23</v>
      </c>
      <c r="N19" s="682"/>
      <c r="O19" s="682"/>
      <c r="P19" s="682">
        <f>CHOOSE([1]Plan4!$B$17,[1]Plan4!O9,[1]Plan4!P9,[1]Plan4!Q9,[1]Plan4!R9,[1]Plan4!S9,[1]Plan4!T9)</f>
        <v>1.39</v>
      </c>
      <c r="Q19" s="682"/>
      <c r="R19" s="719"/>
    </row>
    <row r="20" spans="1:20">
      <c r="A20" s="676" t="s">
        <v>20867</v>
      </c>
      <c r="B20" s="677"/>
      <c r="C20" s="677"/>
      <c r="D20" s="677"/>
      <c r="E20" s="677"/>
      <c r="F20" s="678">
        <v>7.4</v>
      </c>
      <c r="G20" s="679"/>
      <c r="H20" s="680"/>
      <c r="I20" s="421"/>
      <c r="J20" s="681">
        <f>CHOOSE([1]Plan4!$B$17,[1]Plan4!C10,[1]Plan4!D10,[1]Plan4!E10,[1]Plan4!F10,[1]Plan4!G10,[1]Plan4!H10)</f>
        <v>6.16</v>
      </c>
      <c r="K20" s="682"/>
      <c r="L20" s="682"/>
      <c r="M20" s="682">
        <f>CHOOSE([1]Plan4!$B$17,[1]Plan4!I10,[1]Plan4!J10,[1]Plan4!K10,[1]Plan4!L10,[1]Plan4!M10,[1]Plan4!N10)</f>
        <v>7.4</v>
      </c>
      <c r="N20" s="682"/>
      <c r="O20" s="682"/>
      <c r="P20" s="682">
        <f>CHOOSE([1]Plan4!$B$17,[1]Plan4!O10,[1]Plan4!P10,[1]Plan4!Q10,[1]Plan4!R10,[1]Plan4!S10,[1]Plan4!T10)</f>
        <v>8.9600000000000009</v>
      </c>
      <c r="Q20" s="682"/>
      <c r="R20" s="719"/>
    </row>
    <row r="21" spans="1:20">
      <c r="A21" s="676" t="s">
        <v>20868</v>
      </c>
      <c r="B21" s="677"/>
      <c r="C21" s="677"/>
      <c r="D21" s="677"/>
      <c r="E21" s="677"/>
      <c r="F21" s="678">
        <v>0.65</v>
      </c>
      <c r="G21" s="679"/>
      <c r="H21" s="680"/>
      <c r="I21" s="421"/>
      <c r="J21" s="681">
        <f>CHOOSE([1]Plan4!$B$17,[1]Plan4!C11,[1]Plan4!D11,[1]Plan4!E11,[1]Plan4!F11,[1]Plan4!G11,[1]Plan4!H11)</f>
        <v>0.65</v>
      </c>
      <c r="K21" s="682"/>
      <c r="L21" s="682"/>
      <c r="M21" s="682">
        <f>CHOOSE([1]Plan4!$B$17,[1]Plan4!I11,[1]Plan4!J11,[1]Plan4!K11,[1]Plan4!L11,[1]Plan4!M11,[1]Plan4!N11)</f>
        <v>0.65</v>
      </c>
      <c r="N21" s="682"/>
      <c r="O21" s="682"/>
      <c r="P21" s="682">
        <f>CHOOSE([1]Plan4!$B$17,[1]Plan4!O11,[1]Plan4!P11,[1]Plan4!Q11,[1]Plan4!R11,[1]Plan4!S11,[1]Plan4!T11)</f>
        <v>0.65</v>
      </c>
      <c r="Q21" s="682"/>
      <c r="R21" s="719"/>
    </row>
    <row r="22" spans="1:20">
      <c r="A22" s="676" t="s">
        <v>20869</v>
      </c>
      <c r="B22" s="677"/>
      <c r="C22" s="677"/>
      <c r="D22" s="677"/>
      <c r="E22" s="677"/>
      <c r="F22" s="678">
        <v>3</v>
      </c>
      <c r="G22" s="679"/>
      <c r="H22" s="680"/>
      <c r="I22" s="421"/>
      <c r="J22" s="681">
        <f>CHOOSE([1]Plan4!$B$17,[1]Plan4!C12,[1]Plan4!D12,[1]Plan4!E12,[1]Plan4!F12,[1]Plan4!G12,[1]Plan4!H12)</f>
        <v>3</v>
      </c>
      <c r="K22" s="682"/>
      <c r="L22" s="682"/>
      <c r="M22" s="682">
        <f>CHOOSE([1]Plan4!$B$17,[1]Plan4!I12,[1]Plan4!J12,[1]Plan4!K12,[1]Plan4!L12,[1]Plan4!M12,[1]Plan4!N12)</f>
        <v>3</v>
      </c>
      <c r="N22" s="682"/>
      <c r="O22" s="682"/>
      <c r="P22" s="682">
        <f>CHOOSE([1]Plan4!$B$17,[1]Plan4!O12,[1]Plan4!P12,[1]Plan4!Q12,[1]Plan4!R12,[1]Plan4!S12,[1]Plan4!T12)</f>
        <v>3</v>
      </c>
      <c r="Q22" s="682"/>
      <c r="R22" s="719"/>
    </row>
    <row r="23" spans="1:20">
      <c r="A23" s="676" t="s">
        <v>20870</v>
      </c>
      <c r="B23" s="677"/>
      <c r="C23" s="677"/>
      <c r="D23" s="677"/>
      <c r="E23" s="677"/>
      <c r="F23" s="720">
        <f>Q11*Q12*100</f>
        <v>2.0000000000000004</v>
      </c>
      <c r="G23" s="721"/>
      <c r="H23" s="722"/>
      <c r="I23" s="421"/>
      <c r="J23" s="704">
        <f>CHOOSE([1]Plan4!$B$17,[1]Plan4!C13,[1]Plan4!D13,[1]Plan4!E13,[1]Plan4!F13,[1]Plan4!G13,[1]Plan4!H13)</f>
        <v>2</v>
      </c>
      <c r="K23" s="705"/>
      <c r="L23" s="705"/>
      <c r="M23" s="705">
        <f>CHOOSE([1]Plan4!$B$17,[1]Plan4!I13,[1]Plan4!J13,[1]Plan4!K13,[1]Plan4!L13,[1]Plan4!M13,[1]Plan4!N13)</f>
        <v>2</v>
      </c>
      <c r="N23" s="705"/>
      <c r="O23" s="705"/>
      <c r="P23" s="705">
        <f>CHOOSE([1]Plan4!$B$17,[1]Plan4!O13,[1]Plan4!P13,[1]Plan4!Q13,[1]Plan4!R13,[1]Plan4!S13,[1]Plan4!T13)</f>
        <v>5</v>
      </c>
      <c r="Q23" s="705"/>
      <c r="R23" s="706"/>
    </row>
    <row r="24" spans="1:20" ht="15.75" thickBot="1">
      <c r="A24" s="707" t="s">
        <v>20871</v>
      </c>
      <c r="B24" s="708"/>
      <c r="C24" s="708"/>
      <c r="D24" s="708"/>
      <c r="E24" s="708"/>
      <c r="F24" s="709">
        <v>0</v>
      </c>
      <c r="G24" s="710"/>
      <c r="H24" s="711"/>
      <c r="I24" s="412"/>
      <c r="J24" s="675"/>
      <c r="K24" s="675"/>
      <c r="L24" s="675"/>
      <c r="M24" s="675"/>
      <c r="N24" s="675"/>
      <c r="O24" s="675"/>
      <c r="P24" s="675"/>
      <c r="Q24" s="675"/>
      <c r="R24" s="712"/>
    </row>
    <row r="25" spans="1:20" ht="15.75" thickBot="1">
      <c r="A25" s="713" t="s">
        <v>20856</v>
      </c>
      <c r="B25" s="714"/>
      <c r="C25" s="714"/>
      <c r="D25" s="714"/>
      <c r="E25" s="715"/>
      <c r="F25" s="716">
        <f>TRUNC((((((1+F16/100+F17/100+F18/100)*(1+F19/100)*(1+F20/100))/(1-(F21/100+F22/100+F23/100+F24/100)))-1)*100),2)</f>
        <v>22.22</v>
      </c>
      <c r="G25" s="717"/>
      <c r="H25" s="718"/>
      <c r="I25" s="412"/>
      <c r="J25" s="413"/>
      <c r="K25" s="414"/>
      <c r="L25" s="414"/>
      <c r="M25" s="414"/>
      <c r="N25" s="414"/>
      <c r="O25" s="414"/>
      <c r="P25" s="414"/>
      <c r="Q25" s="414"/>
      <c r="R25" s="422"/>
    </row>
    <row r="26" spans="1:20">
      <c r="A26" s="423"/>
      <c r="B26" s="421"/>
      <c r="C26" s="421"/>
      <c r="D26" s="421"/>
      <c r="E26" s="421"/>
      <c r="F26" s="421"/>
      <c r="G26" s="421"/>
      <c r="H26" s="421"/>
      <c r="I26" s="421"/>
      <c r="J26" s="421"/>
      <c r="K26" s="421"/>
      <c r="L26" s="421"/>
      <c r="M26" s="421"/>
      <c r="N26" s="421"/>
      <c r="O26" s="421"/>
      <c r="P26" s="421"/>
      <c r="Q26" s="421"/>
      <c r="R26" s="424"/>
    </row>
    <row r="27" spans="1:20">
      <c r="A27" s="694" t="s">
        <v>20857</v>
      </c>
      <c r="B27" s="695"/>
      <c r="C27" s="695"/>
      <c r="D27" s="695"/>
      <c r="E27" s="695"/>
      <c r="F27" s="695"/>
      <c r="G27" s="695"/>
      <c r="H27" s="696"/>
      <c r="I27" s="425"/>
      <c r="J27" s="697" t="s">
        <v>20858</v>
      </c>
      <c r="K27" s="698"/>
      <c r="L27" s="698"/>
      <c r="M27" s="698"/>
      <c r="N27" s="698"/>
      <c r="O27" s="698"/>
      <c r="P27" s="698"/>
      <c r="Q27" s="698"/>
      <c r="R27" s="699"/>
    </row>
    <row r="28" spans="1:20">
      <c r="A28" s="700" t="s">
        <v>20859</v>
      </c>
      <c r="B28" s="701"/>
      <c r="C28" s="701"/>
      <c r="D28" s="701"/>
      <c r="E28" s="701"/>
      <c r="F28" s="702">
        <f>TRUNC(((((1+F16/100+F17/100+F18/100)*(1+F19/100)*(1+F20/100))/(1-(F21/100+F22/100+F23/100)))-1)*100,2)</f>
        <v>22.22</v>
      </c>
      <c r="G28" s="702"/>
      <c r="H28" s="703"/>
      <c r="I28" s="426" t="str">
        <f>IF(F28&lt;J28," Atenção",IF(F28&gt;P28,"Atenção","OK"))</f>
        <v>OK</v>
      </c>
      <c r="J28" s="704">
        <f>CHOOSE([1]Plan4!$B$17,[1]Plan4!O19,[1]Plan4!O20,[1]Plan4!O21,[1]Plan4!O22,[1]Plan4!O23,[1]Plan4!O24)</f>
        <v>20.34</v>
      </c>
      <c r="K28" s="705"/>
      <c r="L28" s="705"/>
      <c r="M28" s="705">
        <f>CHOOSE([1]Plan4!$B$17,[1]Plan4!Q19,[1]Plan4!Q20,[1]Plan4!Q21,[1]Plan4!Q22,[1]Plan4!Q23,[1]Plan4!Q24)</f>
        <v>22.12</v>
      </c>
      <c r="N28" s="705"/>
      <c r="O28" s="705"/>
      <c r="P28" s="705">
        <f>CHOOSE([1]Plan4!$B$17,[1]Plan4!S19,[1]Plan4!S20,[1]Plan4!S21,[1]Plan4!S22,[1]Plan4!S23,[1]Plan4!S24)</f>
        <v>25</v>
      </c>
      <c r="Q28" s="705"/>
      <c r="R28" s="706"/>
    </row>
    <row r="29" spans="1:20" s="407" customFormat="1">
      <c r="A29" s="427"/>
      <c r="B29" s="428"/>
      <c r="C29" s="428"/>
      <c r="D29" s="428"/>
      <c r="E29" s="428"/>
      <c r="F29" s="429"/>
      <c r="G29" s="429"/>
      <c r="H29" s="429"/>
      <c r="I29" s="429"/>
      <c r="J29" s="429"/>
      <c r="K29" s="429"/>
      <c r="L29" s="430"/>
      <c r="M29" s="430"/>
      <c r="N29" s="430"/>
      <c r="O29" s="430"/>
      <c r="P29" s="430"/>
      <c r="Q29" s="430"/>
      <c r="R29" s="431"/>
    </row>
    <row r="30" spans="1:20" s="407" customFormat="1">
      <c r="A30" s="427"/>
      <c r="B30" s="428"/>
      <c r="C30" s="428"/>
      <c r="D30" s="428"/>
      <c r="E30" s="428"/>
      <c r="F30" s="429"/>
      <c r="G30" s="429"/>
      <c r="H30" s="429"/>
      <c r="I30" s="429"/>
      <c r="J30" s="429"/>
      <c r="K30" s="429"/>
      <c r="L30" s="430"/>
      <c r="M30" s="430"/>
      <c r="N30" s="430"/>
      <c r="O30" s="430"/>
      <c r="P30" s="430"/>
      <c r="Q30" s="430"/>
      <c r="R30" s="431"/>
    </row>
    <row r="31" spans="1:20" s="407" customFormat="1">
      <c r="A31" s="427"/>
      <c r="B31" s="428"/>
      <c r="C31" s="428"/>
      <c r="D31" s="428"/>
      <c r="E31" s="428"/>
      <c r="F31" s="429"/>
      <c r="G31" s="429"/>
      <c r="H31" s="429"/>
      <c r="I31" s="429"/>
      <c r="J31" s="429"/>
      <c r="K31" s="429"/>
      <c r="L31" s="430"/>
      <c r="M31" s="430"/>
      <c r="N31" s="430"/>
      <c r="O31" s="430"/>
      <c r="P31" s="430"/>
      <c r="Q31" s="430"/>
      <c r="R31" s="431"/>
    </row>
    <row r="32" spans="1:20">
      <c r="A32" s="691" t="str">
        <f>IF(I28&lt;&gt;"OK", "O valor de BDI sem a desoneração está fora da faixa admitida no Acórdão TCU Plenária 2622/2013.",".")</f>
        <v>.</v>
      </c>
      <c r="B32" s="692"/>
      <c r="C32" s="692"/>
      <c r="D32" s="692"/>
      <c r="E32" s="692"/>
      <c r="F32" s="692"/>
      <c r="G32" s="692"/>
      <c r="H32" s="692"/>
      <c r="I32" s="692"/>
      <c r="J32" s="692"/>
      <c r="K32" s="692"/>
      <c r="L32" s="692"/>
      <c r="M32" s="692"/>
      <c r="N32" s="692"/>
      <c r="O32" s="692"/>
      <c r="P32" s="692"/>
      <c r="Q32" s="692"/>
      <c r="R32" s="693"/>
    </row>
    <row r="33" spans="1:18">
      <c r="A33" s="662" t="s">
        <v>4835</v>
      </c>
      <c r="B33" s="663"/>
      <c r="C33" s="663"/>
      <c r="D33" s="663"/>
      <c r="E33" s="663"/>
      <c r="F33" s="663"/>
      <c r="G33" s="663"/>
      <c r="H33" s="663"/>
      <c r="I33" s="432"/>
      <c r="J33" s="421"/>
      <c r="K33" s="421"/>
      <c r="L33" s="421"/>
      <c r="M33" s="421"/>
      <c r="N33" s="421"/>
      <c r="O33" s="421"/>
      <c r="P33" s="421"/>
      <c r="Q33" s="421"/>
      <c r="R33" s="424"/>
    </row>
    <row r="34" spans="1:18" ht="15.75" thickBot="1">
      <c r="A34" s="689" t="s">
        <v>20861</v>
      </c>
      <c r="B34" s="690"/>
      <c r="C34" s="690"/>
      <c r="D34" s="690"/>
      <c r="E34" s="690"/>
      <c r="F34" s="690"/>
      <c r="G34" s="690"/>
      <c r="H34" s="690"/>
      <c r="I34" s="433"/>
      <c r="J34" s="433"/>
      <c r="K34" s="433"/>
      <c r="L34" s="433"/>
      <c r="M34" s="433"/>
      <c r="N34" s="433"/>
      <c r="O34" s="433"/>
      <c r="P34" s="433"/>
      <c r="Q34" s="433"/>
      <c r="R34" s="434"/>
    </row>
    <row r="35" spans="1:18">
      <c r="A35" s="432"/>
      <c r="B35" s="432"/>
      <c r="C35" s="432"/>
      <c r="D35" s="432"/>
      <c r="E35" s="432"/>
      <c r="F35" s="432"/>
      <c r="G35" s="432"/>
      <c r="H35" s="432"/>
      <c r="I35" s="432"/>
      <c r="J35" s="432"/>
      <c r="K35" s="432"/>
      <c r="L35" s="432"/>
      <c r="M35" s="432"/>
      <c r="N35" s="432"/>
      <c r="O35" s="432"/>
      <c r="P35" s="432"/>
      <c r="Q35" s="432"/>
      <c r="R35" s="432"/>
    </row>
    <row r="36" spans="1:18">
      <c r="A36" s="432"/>
      <c r="B36" s="432"/>
      <c r="C36" s="432"/>
      <c r="D36" s="432"/>
      <c r="E36" s="432"/>
      <c r="F36" s="432"/>
      <c r="G36" s="432"/>
      <c r="H36" s="432"/>
      <c r="I36" s="432"/>
      <c r="J36" s="432"/>
      <c r="K36" s="432"/>
      <c r="L36" s="432"/>
      <c r="M36" s="432"/>
      <c r="N36" s="432"/>
      <c r="O36" s="432"/>
      <c r="P36" s="432"/>
      <c r="Q36" s="432"/>
      <c r="R36" s="432"/>
    </row>
    <row r="37" spans="1:18">
      <c r="A37" s="432"/>
      <c r="B37" s="432"/>
      <c r="C37" s="432"/>
      <c r="D37" s="432"/>
      <c r="E37" s="432"/>
      <c r="F37" s="432"/>
      <c r="G37" s="432"/>
      <c r="H37" s="432"/>
      <c r="I37" s="432"/>
      <c r="J37" s="432"/>
      <c r="K37" s="432"/>
      <c r="L37" s="432"/>
      <c r="M37" s="432"/>
      <c r="N37" s="432"/>
      <c r="O37" s="432"/>
      <c r="P37" s="432"/>
      <c r="Q37" s="432"/>
      <c r="R37" s="432"/>
    </row>
    <row r="38" spans="1:18">
      <c r="A38" s="432"/>
      <c r="B38" s="432"/>
      <c r="C38" s="432"/>
      <c r="D38" s="432"/>
      <c r="E38" s="432"/>
      <c r="F38" s="432"/>
      <c r="G38" s="432"/>
      <c r="H38" s="432"/>
      <c r="I38" s="432"/>
      <c r="J38" s="432"/>
      <c r="K38" s="432"/>
      <c r="L38" s="432"/>
      <c r="M38" s="432"/>
      <c r="N38" s="432"/>
      <c r="O38" s="432"/>
      <c r="P38" s="432"/>
      <c r="Q38" s="432"/>
      <c r="R38" s="432"/>
    </row>
    <row r="39" spans="1:18">
      <c r="A39" s="432"/>
      <c r="B39" s="432"/>
      <c r="C39" s="432"/>
      <c r="D39" s="432"/>
      <c r="E39" s="432"/>
      <c r="F39" s="432"/>
      <c r="G39" s="432"/>
      <c r="H39" s="432"/>
      <c r="I39" s="432"/>
      <c r="J39" s="432"/>
      <c r="K39" s="432"/>
      <c r="L39" s="432"/>
      <c r="M39" s="432"/>
      <c r="N39" s="432"/>
      <c r="O39" s="432"/>
      <c r="P39" s="432"/>
      <c r="Q39" s="432"/>
      <c r="R39" s="432"/>
    </row>
    <row r="40" spans="1:18">
      <c r="A40" s="432"/>
      <c r="B40" s="432"/>
      <c r="C40" s="432"/>
      <c r="D40" s="432"/>
      <c r="E40" s="432"/>
      <c r="F40" s="432"/>
      <c r="G40" s="432"/>
      <c r="H40" s="432"/>
      <c r="I40" s="432"/>
      <c r="J40" s="432"/>
      <c r="K40" s="432"/>
      <c r="L40" s="432"/>
      <c r="M40" s="432"/>
      <c r="N40" s="432"/>
      <c r="O40" s="432"/>
      <c r="P40" s="432"/>
      <c r="Q40" s="432"/>
      <c r="R40" s="432"/>
    </row>
    <row r="41" spans="1:18">
      <c r="A41" s="432"/>
      <c r="B41" s="432"/>
      <c r="C41" s="432"/>
      <c r="D41" s="432"/>
      <c r="E41" s="432"/>
      <c r="F41" s="432"/>
      <c r="G41" s="432"/>
      <c r="H41" s="432"/>
      <c r="I41" s="432"/>
      <c r="J41" s="432"/>
      <c r="K41" s="432"/>
      <c r="L41" s="432"/>
      <c r="M41" s="432"/>
      <c r="N41" s="432"/>
      <c r="O41" s="432"/>
      <c r="P41" s="432"/>
      <c r="Q41" s="432"/>
      <c r="R41" s="432"/>
    </row>
    <row r="42" spans="1:18">
      <c r="A42" s="432"/>
      <c r="B42" s="432"/>
      <c r="C42" s="432"/>
      <c r="D42" s="432"/>
      <c r="E42" s="432"/>
      <c r="F42" s="432"/>
      <c r="G42" s="432"/>
      <c r="H42" s="432"/>
      <c r="I42" s="432"/>
      <c r="J42" s="432"/>
      <c r="K42" s="432"/>
      <c r="L42" s="432"/>
      <c r="M42" s="432"/>
      <c r="N42" s="432"/>
      <c r="O42" s="432"/>
      <c r="P42" s="432"/>
      <c r="Q42" s="432"/>
      <c r="R42" s="432"/>
    </row>
    <row r="43" spans="1:18">
      <c r="A43" s="432"/>
      <c r="B43" s="432"/>
      <c r="C43" s="432"/>
      <c r="D43" s="432"/>
      <c r="E43" s="432"/>
      <c r="F43" s="432"/>
      <c r="G43" s="432"/>
      <c r="H43" s="432"/>
      <c r="I43" s="432"/>
      <c r="J43" s="432"/>
      <c r="K43" s="432"/>
      <c r="L43" s="432"/>
      <c r="M43" s="432"/>
      <c r="N43" s="432"/>
      <c r="O43" s="432"/>
      <c r="P43" s="432"/>
      <c r="Q43" s="432"/>
      <c r="R43" s="432"/>
    </row>
    <row r="44" spans="1:18">
      <c r="A44" s="432"/>
      <c r="B44" s="432"/>
      <c r="C44" s="432"/>
      <c r="D44" s="432"/>
      <c r="E44" s="432"/>
      <c r="F44" s="432"/>
      <c r="G44" s="432"/>
      <c r="H44" s="432"/>
      <c r="I44" s="432"/>
      <c r="J44" s="432"/>
      <c r="K44" s="432"/>
      <c r="L44" s="432"/>
      <c r="M44" s="432"/>
      <c r="N44" s="432"/>
      <c r="O44" s="432"/>
      <c r="P44" s="432"/>
      <c r="Q44" s="432"/>
      <c r="R44" s="432"/>
    </row>
    <row r="45" spans="1:18">
      <c r="A45" s="432"/>
      <c r="B45" s="432"/>
      <c r="C45" s="432"/>
      <c r="D45" s="432"/>
      <c r="E45" s="432"/>
      <c r="F45" s="432"/>
      <c r="G45" s="432"/>
      <c r="H45" s="432"/>
      <c r="I45" s="432"/>
      <c r="J45" s="432"/>
      <c r="K45" s="432"/>
      <c r="L45" s="432"/>
      <c r="M45" s="432"/>
      <c r="N45" s="432"/>
      <c r="O45" s="432"/>
      <c r="P45" s="432"/>
      <c r="Q45" s="432"/>
      <c r="R45" s="432"/>
    </row>
    <row r="46" spans="1:18">
      <c r="A46" s="432"/>
      <c r="B46" s="432"/>
      <c r="C46" s="432"/>
      <c r="D46" s="432"/>
      <c r="E46" s="432"/>
      <c r="F46" s="432"/>
      <c r="G46" s="432"/>
      <c r="H46" s="432"/>
      <c r="I46" s="432"/>
      <c r="J46" s="432"/>
      <c r="K46" s="432"/>
      <c r="L46" s="432"/>
      <c r="M46" s="432"/>
      <c r="N46" s="432"/>
      <c r="O46" s="432"/>
      <c r="P46" s="432"/>
      <c r="Q46" s="432"/>
      <c r="R46" s="432"/>
    </row>
    <row r="47" spans="1:18">
      <c r="A47" s="432"/>
      <c r="B47" s="432"/>
      <c r="C47" s="432"/>
      <c r="D47" s="432"/>
      <c r="E47" s="432"/>
      <c r="F47" s="432"/>
      <c r="G47" s="432"/>
      <c r="H47" s="432"/>
      <c r="I47" s="432"/>
      <c r="J47" s="432"/>
      <c r="K47" s="432"/>
      <c r="L47" s="432"/>
      <c r="M47" s="432"/>
      <c r="N47" s="432"/>
      <c r="O47" s="432"/>
      <c r="P47" s="432"/>
      <c r="Q47" s="432"/>
      <c r="R47" s="432"/>
    </row>
    <row r="48" spans="1:18">
      <c r="A48" s="432"/>
      <c r="B48" s="432"/>
      <c r="C48" s="432"/>
      <c r="D48" s="432"/>
      <c r="E48" s="432"/>
      <c r="F48" s="432"/>
      <c r="G48" s="432"/>
      <c r="H48" s="432"/>
      <c r="I48" s="432"/>
      <c r="J48" s="432"/>
      <c r="K48" s="432"/>
      <c r="L48" s="432"/>
      <c r="M48" s="432"/>
      <c r="N48" s="432"/>
      <c r="O48" s="432"/>
      <c r="P48" s="432"/>
      <c r="Q48" s="432"/>
      <c r="R48" s="432"/>
    </row>
    <row r="49" spans="1:18">
      <c r="A49" s="432"/>
      <c r="B49" s="432"/>
      <c r="C49" s="432"/>
      <c r="D49" s="432"/>
      <c r="E49" s="432"/>
      <c r="F49" s="432"/>
      <c r="G49" s="432"/>
      <c r="H49" s="432"/>
      <c r="I49" s="432"/>
      <c r="J49" s="432"/>
      <c r="K49" s="432"/>
      <c r="L49" s="432"/>
      <c r="M49" s="432"/>
      <c r="N49" s="432"/>
      <c r="O49" s="432"/>
      <c r="P49" s="432"/>
      <c r="Q49" s="432"/>
      <c r="R49" s="432"/>
    </row>
    <row r="50" spans="1:18">
      <c r="A50" s="432"/>
      <c r="B50" s="432"/>
      <c r="C50" s="432"/>
      <c r="D50" s="432"/>
      <c r="E50" s="432"/>
      <c r="F50" s="432"/>
      <c r="G50" s="432"/>
      <c r="H50" s="432"/>
      <c r="I50" s="432"/>
      <c r="J50" s="432"/>
      <c r="K50" s="432"/>
      <c r="L50" s="432"/>
      <c r="M50" s="432"/>
      <c r="N50" s="432"/>
      <c r="O50" s="432"/>
      <c r="P50" s="432"/>
      <c r="Q50" s="432"/>
      <c r="R50" s="432"/>
    </row>
    <row r="51" spans="1:18">
      <c r="A51" s="432"/>
      <c r="B51" s="432"/>
      <c r="C51" s="432"/>
      <c r="D51" s="432"/>
      <c r="E51" s="432"/>
      <c r="F51" s="432"/>
      <c r="G51" s="432"/>
      <c r="H51" s="432"/>
      <c r="I51" s="432"/>
      <c r="J51" s="432"/>
      <c r="K51" s="432"/>
      <c r="L51" s="432"/>
      <c r="M51" s="432"/>
      <c r="N51" s="432"/>
      <c r="O51" s="432"/>
      <c r="P51" s="432"/>
      <c r="Q51" s="432"/>
      <c r="R51" s="432"/>
    </row>
    <row r="52" spans="1:18">
      <c r="A52" s="432"/>
      <c r="B52" s="432"/>
      <c r="C52" s="432"/>
      <c r="D52" s="432"/>
      <c r="E52" s="432"/>
      <c r="F52" s="432"/>
      <c r="G52" s="432"/>
      <c r="H52" s="432"/>
      <c r="I52" s="432"/>
      <c r="J52" s="432"/>
      <c r="K52" s="432"/>
      <c r="L52" s="432"/>
      <c r="M52" s="432"/>
      <c r="N52" s="432"/>
      <c r="O52" s="432"/>
      <c r="P52" s="432"/>
      <c r="Q52" s="432"/>
      <c r="R52" s="432"/>
    </row>
    <row r="53" spans="1:18">
      <c r="A53" s="432"/>
      <c r="B53" s="432"/>
      <c r="C53" s="432"/>
      <c r="D53" s="432"/>
      <c r="E53" s="432"/>
      <c r="F53" s="432"/>
      <c r="G53" s="432"/>
      <c r="H53" s="432"/>
      <c r="I53" s="432"/>
      <c r="J53" s="432"/>
      <c r="K53" s="432"/>
      <c r="L53" s="432"/>
      <c r="M53" s="432"/>
      <c r="N53" s="432"/>
      <c r="O53" s="432"/>
      <c r="P53" s="432"/>
      <c r="Q53" s="432"/>
      <c r="R53" s="432"/>
    </row>
    <row r="54" spans="1:18">
      <c r="A54" s="432"/>
      <c r="B54" s="432"/>
      <c r="C54" s="432"/>
      <c r="D54" s="432"/>
      <c r="E54" s="432"/>
      <c r="F54" s="432"/>
      <c r="G54" s="432"/>
      <c r="H54" s="432"/>
      <c r="I54" s="432"/>
      <c r="J54" s="432"/>
      <c r="K54" s="432"/>
      <c r="L54" s="432"/>
      <c r="M54" s="432"/>
      <c r="N54" s="432"/>
      <c r="O54" s="432"/>
      <c r="P54" s="432"/>
      <c r="Q54" s="432"/>
      <c r="R54" s="432"/>
    </row>
    <row r="55" spans="1:18">
      <c r="A55" s="432"/>
      <c r="B55" s="432"/>
      <c r="C55" s="432"/>
      <c r="D55" s="432"/>
      <c r="E55" s="432"/>
      <c r="F55" s="432"/>
      <c r="G55" s="432"/>
      <c r="H55" s="432"/>
      <c r="I55" s="432"/>
      <c r="J55" s="432"/>
      <c r="K55" s="432"/>
      <c r="L55" s="432"/>
      <c r="M55" s="432"/>
      <c r="N55" s="432"/>
      <c r="O55" s="432"/>
      <c r="P55" s="432"/>
      <c r="Q55" s="432"/>
      <c r="R55" s="432"/>
    </row>
    <row r="56" spans="1:18">
      <c r="A56" s="432"/>
      <c r="B56" s="432"/>
      <c r="C56" s="432"/>
      <c r="D56" s="432"/>
      <c r="E56" s="432"/>
      <c r="F56" s="432"/>
      <c r="G56" s="432"/>
      <c r="H56" s="432"/>
      <c r="I56" s="432"/>
      <c r="J56" s="432"/>
      <c r="K56" s="432"/>
      <c r="L56" s="432"/>
      <c r="M56" s="432"/>
      <c r="N56" s="432"/>
      <c r="O56" s="432"/>
      <c r="P56" s="432"/>
      <c r="Q56" s="432"/>
      <c r="R56" s="432"/>
    </row>
    <row r="57" spans="1:18">
      <c r="A57" s="432"/>
      <c r="B57" s="432"/>
      <c r="C57" s="432"/>
      <c r="D57" s="432"/>
      <c r="E57" s="432"/>
      <c r="F57" s="432"/>
      <c r="G57" s="432"/>
      <c r="H57" s="432"/>
      <c r="I57" s="432"/>
      <c r="J57" s="432"/>
      <c r="K57" s="432"/>
      <c r="L57" s="432"/>
      <c r="M57" s="432"/>
      <c r="N57" s="432"/>
      <c r="O57" s="432"/>
      <c r="P57" s="432"/>
      <c r="Q57" s="432"/>
      <c r="R57" s="432"/>
    </row>
    <row r="58" spans="1:18">
      <c r="A58" s="432"/>
      <c r="B58" s="432"/>
      <c r="C58" s="432"/>
      <c r="D58" s="432"/>
      <c r="E58" s="432"/>
      <c r="F58" s="432"/>
      <c r="G58" s="432"/>
      <c r="H58" s="432"/>
      <c r="I58" s="432"/>
      <c r="J58" s="432"/>
      <c r="K58" s="432"/>
      <c r="L58" s="432"/>
      <c r="M58" s="432"/>
      <c r="N58" s="432"/>
      <c r="O58" s="432"/>
      <c r="P58" s="432"/>
      <c r="Q58" s="432"/>
      <c r="R58" s="432"/>
    </row>
    <row r="59" spans="1:18">
      <c r="A59" s="432"/>
      <c r="B59" s="432"/>
      <c r="C59" s="432"/>
      <c r="D59" s="432"/>
      <c r="E59" s="432"/>
      <c r="F59" s="432"/>
      <c r="G59" s="432"/>
      <c r="H59" s="432"/>
      <c r="I59" s="432"/>
      <c r="J59" s="432"/>
      <c r="K59" s="432"/>
      <c r="L59" s="432"/>
      <c r="M59" s="432"/>
      <c r="N59" s="432"/>
      <c r="O59" s="432"/>
      <c r="P59" s="432"/>
      <c r="Q59" s="432"/>
      <c r="R59" s="432"/>
    </row>
    <row r="60" spans="1:18">
      <c r="A60" s="432"/>
      <c r="B60" s="432"/>
      <c r="C60" s="432"/>
      <c r="D60" s="432"/>
      <c r="E60" s="432"/>
      <c r="F60" s="432"/>
      <c r="G60" s="432"/>
      <c r="H60" s="432"/>
      <c r="I60" s="432"/>
      <c r="J60" s="432"/>
      <c r="K60" s="432"/>
      <c r="L60" s="432"/>
      <c r="M60" s="432"/>
      <c r="N60" s="432"/>
      <c r="O60" s="432"/>
      <c r="P60" s="432"/>
      <c r="Q60" s="432"/>
      <c r="R60" s="432"/>
    </row>
    <row r="61" spans="1:18">
      <c r="A61" s="432"/>
      <c r="B61" s="432"/>
      <c r="C61" s="432"/>
      <c r="D61" s="432"/>
      <c r="E61" s="432"/>
      <c r="F61" s="432"/>
      <c r="G61" s="432"/>
      <c r="H61" s="432"/>
      <c r="I61" s="432"/>
      <c r="J61" s="432"/>
      <c r="K61" s="432"/>
      <c r="L61" s="432"/>
      <c r="M61" s="432"/>
      <c r="N61" s="432"/>
      <c r="O61" s="432"/>
      <c r="P61" s="432"/>
      <c r="Q61" s="432"/>
      <c r="R61" s="432"/>
    </row>
    <row r="62" spans="1:18">
      <c r="A62" s="432"/>
      <c r="B62" s="432"/>
      <c r="C62" s="432"/>
      <c r="D62" s="432"/>
      <c r="E62" s="432"/>
      <c r="F62" s="432"/>
      <c r="G62" s="432"/>
      <c r="H62" s="432"/>
      <c r="I62" s="432"/>
      <c r="J62" s="432"/>
      <c r="K62" s="432"/>
      <c r="L62" s="432"/>
      <c r="M62" s="432"/>
      <c r="N62" s="432"/>
      <c r="O62" s="432"/>
      <c r="P62" s="432"/>
      <c r="Q62" s="432"/>
      <c r="R62" s="432"/>
    </row>
    <row r="63" spans="1:18">
      <c r="A63" s="432"/>
      <c r="B63" s="432"/>
      <c r="C63" s="432"/>
      <c r="D63" s="432"/>
      <c r="E63" s="432"/>
      <c r="F63" s="432"/>
      <c r="G63" s="432"/>
      <c r="H63" s="432"/>
      <c r="I63" s="432"/>
      <c r="J63" s="432"/>
      <c r="K63" s="432"/>
      <c r="L63" s="432"/>
      <c r="M63" s="432"/>
      <c r="N63" s="432"/>
      <c r="O63" s="432"/>
      <c r="P63" s="432"/>
      <c r="Q63" s="432"/>
      <c r="R63" s="432"/>
    </row>
    <row r="64" spans="1:18">
      <c r="A64" s="432"/>
      <c r="B64" s="432"/>
      <c r="C64" s="432"/>
      <c r="D64" s="432"/>
      <c r="E64" s="432"/>
      <c r="F64" s="432"/>
      <c r="G64" s="432"/>
      <c r="H64" s="432"/>
      <c r="I64" s="432"/>
      <c r="J64" s="432"/>
      <c r="K64" s="432"/>
      <c r="L64" s="432"/>
      <c r="M64" s="432"/>
      <c r="N64" s="432"/>
      <c r="O64" s="432"/>
      <c r="P64" s="432"/>
      <c r="Q64" s="432"/>
      <c r="R64" s="432"/>
    </row>
    <row r="65" spans="1:18">
      <c r="A65" s="432"/>
      <c r="B65" s="432"/>
      <c r="C65" s="432"/>
      <c r="D65" s="432"/>
      <c r="E65" s="432"/>
      <c r="F65" s="432"/>
      <c r="G65" s="432"/>
      <c r="H65" s="432"/>
      <c r="I65" s="432"/>
      <c r="J65" s="432"/>
      <c r="K65" s="432"/>
      <c r="L65" s="432"/>
      <c r="M65" s="432"/>
      <c r="N65" s="432"/>
      <c r="O65" s="432"/>
      <c r="P65" s="432"/>
      <c r="Q65" s="432"/>
      <c r="R65" s="432"/>
    </row>
    <row r="66" spans="1:18">
      <c r="A66" s="432"/>
      <c r="B66" s="432"/>
      <c r="C66" s="432"/>
      <c r="D66" s="432"/>
      <c r="E66" s="432"/>
      <c r="F66" s="432"/>
      <c r="G66" s="432"/>
      <c r="H66" s="432"/>
      <c r="I66" s="432"/>
      <c r="J66" s="432"/>
      <c r="K66" s="432"/>
      <c r="L66" s="432"/>
      <c r="M66" s="432"/>
      <c r="N66" s="432"/>
      <c r="O66" s="432"/>
      <c r="P66" s="432"/>
      <c r="Q66" s="432"/>
      <c r="R66" s="432"/>
    </row>
    <row r="67" spans="1:18">
      <c r="A67" s="432"/>
      <c r="B67" s="432"/>
      <c r="C67" s="432"/>
      <c r="D67" s="432"/>
      <c r="E67" s="432"/>
      <c r="F67" s="432"/>
      <c r="G67" s="432"/>
      <c r="H67" s="432"/>
      <c r="I67" s="432"/>
      <c r="J67" s="432"/>
      <c r="K67" s="432"/>
      <c r="L67" s="432"/>
      <c r="M67" s="432"/>
      <c r="N67" s="432"/>
      <c r="O67" s="432"/>
      <c r="P67" s="432"/>
      <c r="Q67" s="432"/>
      <c r="R67" s="432"/>
    </row>
    <row r="68" spans="1:18">
      <c r="A68" s="432"/>
      <c r="B68" s="432"/>
      <c r="C68" s="432"/>
      <c r="D68" s="432"/>
      <c r="E68" s="432"/>
      <c r="F68" s="432"/>
      <c r="G68" s="432"/>
      <c r="H68" s="432"/>
      <c r="I68" s="432"/>
      <c r="J68" s="432"/>
      <c r="K68" s="432"/>
      <c r="L68" s="432"/>
      <c r="M68" s="432"/>
      <c r="N68" s="432"/>
      <c r="O68" s="432"/>
      <c r="P68" s="432"/>
      <c r="Q68" s="432"/>
      <c r="R68" s="432"/>
    </row>
    <row r="69" spans="1:18">
      <c r="A69" s="432"/>
      <c r="B69" s="432"/>
      <c r="C69" s="432"/>
      <c r="D69" s="432"/>
      <c r="E69" s="432"/>
      <c r="F69" s="432"/>
      <c r="G69" s="432"/>
      <c r="H69" s="432"/>
      <c r="I69" s="432"/>
      <c r="J69" s="432"/>
      <c r="K69" s="432"/>
      <c r="L69" s="432"/>
      <c r="M69" s="432"/>
      <c r="N69" s="432"/>
      <c r="O69" s="432"/>
      <c r="P69" s="432"/>
      <c r="Q69" s="432"/>
      <c r="R69" s="432"/>
    </row>
    <row r="70" spans="1:18">
      <c r="A70" s="432"/>
      <c r="B70" s="432"/>
      <c r="C70" s="432"/>
      <c r="D70" s="432"/>
      <c r="E70" s="432"/>
      <c r="F70" s="432"/>
      <c r="G70" s="432"/>
      <c r="H70" s="432"/>
      <c r="I70" s="432"/>
      <c r="J70" s="432"/>
      <c r="K70" s="432"/>
      <c r="L70" s="432"/>
      <c r="M70" s="432"/>
      <c r="N70" s="432"/>
      <c r="O70" s="432"/>
      <c r="P70" s="432"/>
      <c r="Q70" s="432"/>
      <c r="R70" s="432"/>
    </row>
    <row r="71" spans="1:18">
      <c r="A71" s="432"/>
      <c r="B71" s="432"/>
      <c r="C71" s="432"/>
      <c r="D71" s="432"/>
      <c r="E71" s="432"/>
      <c r="F71" s="432"/>
      <c r="G71" s="432"/>
      <c r="H71" s="432"/>
      <c r="I71" s="432"/>
      <c r="J71" s="432"/>
      <c r="K71" s="432"/>
      <c r="L71" s="432"/>
      <c r="M71" s="432"/>
      <c r="N71" s="432"/>
      <c r="O71" s="432"/>
      <c r="P71" s="432"/>
      <c r="Q71" s="432"/>
      <c r="R71" s="432"/>
    </row>
    <row r="72" spans="1:18">
      <c r="A72" s="432"/>
      <c r="B72" s="432"/>
      <c r="C72" s="432"/>
      <c r="D72" s="432"/>
      <c r="E72" s="432"/>
      <c r="F72" s="432"/>
      <c r="G72" s="432"/>
      <c r="H72" s="432"/>
      <c r="I72" s="432"/>
      <c r="J72" s="432"/>
      <c r="K72" s="432"/>
      <c r="L72" s="432"/>
      <c r="M72" s="432"/>
      <c r="N72" s="432"/>
      <c r="O72" s="432"/>
      <c r="P72" s="432"/>
      <c r="Q72" s="432"/>
      <c r="R72" s="432"/>
    </row>
  </sheetData>
  <mergeCells count="85">
    <mergeCell ref="A8:B8"/>
    <mergeCell ref="C8:D8"/>
    <mergeCell ref="K8:M8"/>
    <mergeCell ref="A9:E9"/>
    <mergeCell ref="F9:R9"/>
    <mergeCell ref="A10:E10"/>
    <mergeCell ref="A11:P11"/>
    <mergeCell ref="Q11:R11"/>
    <mergeCell ref="A12:P12"/>
    <mergeCell ref="Q12:R12"/>
    <mergeCell ref="A13:R13"/>
    <mergeCell ref="A14:E15"/>
    <mergeCell ref="F14:H15"/>
    <mergeCell ref="J14:R14"/>
    <mergeCell ref="J15:L15"/>
    <mergeCell ref="M15:O15"/>
    <mergeCell ref="P15:R15"/>
    <mergeCell ref="A17:E17"/>
    <mergeCell ref="F17:H17"/>
    <mergeCell ref="J17:L17"/>
    <mergeCell ref="M17:O17"/>
    <mergeCell ref="P17:R17"/>
    <mergeCell ref="A16:E16"/>
    <mergeCell ref="F16:H16"/>
    <mergeCell ref="J16:L16"/>
    <mergeCell ref="M16:O16"/>
    <mergeCell ref="P16:R16"/>
    <mergeCell ref="M18:O18"/>
    <mergeCell ref="P18:R18"/>
    <mergeCell ref="A19:E19"/>
    <mergeCell ref="F19:H19"/>
    <mergeCell ref="J19:L19"/>
    <mergeCell ref="M19:O19"/>
    <mergeCell ref="P19:R19"/>
    <mergeCell ref="P20:R20"/>
    <mergeCell ref="A21:E21"/>
    <mergeCell ref="F21:H21"/>
    <mergeCell ref="J21:L21"/>
    <mergeCell ref="M21:O21"/>
    <mergeCell ref="P21:R21"/>
    <mergeCell ref="P24:R24"/>
    <mergeCell ref="A25:E25"/>
    <mergeCell ref="F25:H25"/>
    <mergeCell ref="A22:E22"/>
    <mergeCell ref="F22:H22"/>
    <mergeCell ref="J22:L22"/>
    <mergeCell ref="M22:O22"/>
    <mergeCell ref="P22:R22"/>
    <mergeCell ref="A23:E23"/>
    <mergeCell ref="F23:H23"/>
    <mergeCell ref="J23:L23"/>
    <mergeCell ref="M23:O23"/>
    <mergeCell ref="P23:R23"/>
    <mergeCell ref="A1:R1"/>
    <mergeCell ref="A2:C2"/>
    <mergeCell ref="E2:G2"/>
    <mergeCell ref="L2:O2"/>
    <mergeCell ref="A34:H34"/>
    <mergeCell ref="A32:R32"/>
    <mergeCell ref="A27:H27"/>
    <mergeCell ref="J27:R27"/>
    <mergeCell ref="A28:E28"/>
    <mergeCell ref="F28:H28"/>
    <mergeCell ref="J28:L28"/>
    <mergeCell ref="M28:O28"/>
    <mergeCell ref="P28:R28"/>
    <mergeCell ref="A24:E24"/>
    <mergeCell ref="F24:H24"/>
    <mergeCell ref="J24:L24"/>
    <mergeCell ref="A33:H33"/>
    <mergeCell ref="F10:N10"/>
    <mergeCell ref="A3:G5"/>
    <mergeCell ref="K3:O3"/>
    <mergeCell ref="K4:O4"/>
    <mergeCell ref="K5:O5"/>
    <mergeCell ref="A7:B7"/>
    <mergeCell ref="C7:D7"/>
    <mergeCell ref="M24:O24"/>
    <mergeCell ref="A20:E20"/>
    <mergeCell ref="F20:H20"/>
    <mergeCell ref="J20:L20"/>
    <mergeCell ref="M20:O20"/>
    <mergeCell ref="A18:E18"/>
    <mergeCell ref="F18:H18"/>
    <mergeCell ref="J18:L18"/>
  </mergeCells>
  <conditionalFormatting sqref="I28">
    <cfRule type="cellIs" dxfId="3" priority="7" stopIfTrue="1" operator="notEqual">
      <formula>"OK"</formula>
    </cfRule>
  </conditionalFormatting>
  <conditionalFormatting sqref="F16:H22 Q11:R12 F9:R9">
    <cfRule type="cellIs" dxfId="2" priority="6" stopIfTrue="1" operator="equal">
      <formula>0</formula>
    </cfRule>
  </conditionalFormatting>
  <conditionalFormatting sqref="A32:R32">
    <cfRule type="cellIs" dxfId="1" priority="4" stopIfTrue="1" operator="notEqual">
      <formula>"."</formula>
    </cfRule>
  </conditionalFormatting>
  <conditionalFormatting sqref="A33:H33">
    <cfRule type="cellIs" dxfId="0" priority="1" stopIfTrue="1" operator="equal">
      <formula>0</formula>
    </cfRule>
  </conditionalFormatting>
  <printOptions horizontalCentered="1"/>
  <pageMargins left="0.39370078740157483" right="0.39370078740157483" top="0.78740157480314965" bottom="0.3937007874015748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dimension ref="A1:BI892"/>
  <sheetViews>
    <sheetView zoomScale="70" zoomScaleNormal="70" workbookViewId="0">
      <selection activeCell="A3" sqref="A3:G5"/>
    </sheetView>
  </sheetViews>
  <sheetFormatPr defaultColWidth="14.42578125" defaultRowHeight="15" customHeight="1"/>
  <cols>
    <col min="1" max="1" width="7.85546875" style="195" bestFit="1" customWidth="1"/>
    <col min="2" max="2" width="25" style="57" bestFit="1" customWidth="1"/>
    <col min="3" max="4" width="15.7109375" style="57" bestFit="1" customWidth="1"/>
    <col min="5" max="5" width="27.7109375" style="57" bestFit="1" customWidth="1"/>
    <col min="6" max="6" width="20" style="57" bestFit="1" customWidth="1"/>
    <col min="7" max="7" width="13.5703125" style="57" customWidth="1"/>
    <col min="8" max="8" width="40" style="57" bestFit="1" customWidth="1"/>
    <col min="9" max="9" width="40" style="143" bestFit="1" customWidth="1"/>
    <col min="10" max="10" width="26.85546875" style="112" bestFit="1" customWidth="1"/>
    <col min="11" max="11" width="24.42578125" style="57" bestFit="1" customWidth="1"/>
    <col min="12" max="12" width="10.140625" style="84" bestFit="1" customWidth="1"/>
    <col min="13" max="32" width="8" customWidth="1"/>
  </cols>
  <sheetData>
    <row r="1" spans="1:16" ht="15.75" customHeight="1" thickBot="1">
      <c r="A1" s="1035" t="s">
        <v>18763</v>
      </c>
      <c r="B1" s="1036"/>
      <c r="C1" s="1036"/>
      <c r="D1" s="1036"/>
      <c r="E1" s="1036"/>
      <c r="F1" s="1036"/>
      <c r="G1" s="1036"/>
      <c r="H1" s="1036"/>
      <c r="I1" s="1036"/>
      <c r="J1" s="1036"/>
      <c r="K1" s="1036"/>
      <c r="L1" s="1037"/>
      <c r="M1" s="18"/>
      <c r="N1" s="18"/>
    </row>
    <row r="2" spans="1:16">
      <c r="A2" s="1041" t="s">
        <v>187</v>
      </c>
      <c r="B2" s="1042"/>
      <c r="C2" s="1042"/>
      <c r="D2" s="574"/>
      <c r="E2" s="1043"/>
      <c r="F2" s="1042"/>
      <c r="G2" s="1042"/>
      <c r="H2" s="575" t="s">
        <v>2</v>
      </c>
      <c r="I2" s="120" t="s">
        <v>188</v>
      </c>
      <c r="J2" s="574"/>
      <c r="K2" s="576" t="s">
        <v>5</v>
      </c>
      <c r="L2" s="80" t="s">
        <v>6</v>
      </c>
      <c r="M2" s="20"/>
      <c r="P2" s="21"/>
    </row>
    <row r="3" spans="1:16">
      <c r="A3" s="666" t="s">
        <v>18741</v>
      </c>
      <c r="B3" s="1048"/>
      <c r="C3" s="1048"/>
      <c r="D3" s="1048"/>
      <c r="E3" s="1048"/>
      <c r="F3" s="1048"/>
      <c r="G3" s="1048"/>
      <c r="H3" s="531"/>
      <c r="I3" s="121" t="s">
        <v>4832</v>
      </c>
      <c r="J3" s="577"/>
      <c r="K3" s="577"/>
      <c r="L3" s="81"/>
      <c r="M3" s="19"/>
      <c r="P3" s="21"/>
    </row>
    <row r="4" spans="1:16">
      <c r="A4" s="1049"/>
      <c r="B4" s="1050"/>
      <c r="C4" s="1050"/>
      <c r="D4" s="1050"/>
      <c r="E4" s="1050"/>
      <c r="F4" s="1050"/>
      <c r="G4" s="1048"/>
      <c r="H4" s="577"/>
      <c r="I4" s="122"/>
      <c r="J4" s="577"/>
      <c r="K4" s="577"/>
      <c r="L4" s="81"/>
      <c r="M4" s="19"/>
      <c r="P4" s="21"/>
    </row>
    <row r="5" spans="1:16">
      <c r="A5" s="1049"/>
      <c r="B5" s="1048"/>
      <c r="C5" s="1048"/>
      <c r="D5" s="1048"/>
      <c r="E5" s="1048"/>
      <c r="F5" s="1048"/>
      <c r="G5" s="1048"/>
      <c r="H5" s="577"/>
      <c r="I5" s="122"/>
      <c r="J5" s="577"/>
      <c r="K5" s="577"/>
      <c r="L5" s="82"/>
      <c r="M5" s="19"/>
      <c r="P5" s="21"/>
    </row>
    <row r="6" spans="1:16" ht="16.5" customHeight="1">
      <c r="A6" s="666" t="s">
        <v>3</v>
      </c>
      <c r="B6" s="1044"/>
      <c r="C6" s="1045">
        <f ca="1">NOW()</f>
        <v>44980.462856944447</v>
      </c>
      <c r="D6" s="1044"/>
      <c r="E6" s="577"/>
      <c r="F6" s="123"/>
      <c r="G6" s="1051" t="s">
        <v>37358</v>
      </c>
      <c r="H6" s="1052"/>
      <c r="I6" s="1052"/>
      <c r="J6" s="577"/>
      <c r="K6" s="122"/>
      <c r="L6" s="82"/>
      <c r="M6" s="22"/>
      <c r="P6" s="22"/>
    </row>
    <row r="7" spans="1:16" ht="16.5" customHeight="1">
      <c r="A7" s="666" t="s">
        <v>4</v>
      </c>
      <c r="B7" s="1044"/>
      <c r="C7" s="1046">
        <f>BDI!F25/100</f>
        <v>0.22219999999999998</v>
      </c>
      <c r="D7" s="1047"/>
      <c r="E7" s="577"/>
      <c r="F7" s="123"/>
      <c r="G7" s="1051" t="s">
        <v>37359</v>
      </c>
      <c r="H7" s="1052"/>
      <c r="I7" s="1052"/>
      <c r="J7" s="577"/>
      <c r="K7" s="578"/>
      <c r="L7" s="81"/>
      <c r="M7" s="22"/>
      <c r="P7" s="21"/>
    </row>
    <row r="8" spans="1:16" ht="15.75">
      <c r="A8" s="79"/>
      <c r="B8" s="577"/>
      <c r="C8" s="577"/>
      <c r="D8" s="577"/>
      <c r="E8" s="577"/>
      <c r="F8" s="123"/>
      <c r="G8" s="123"/>
      <c r="H8" s="123"/>
      <c r="I8" s="123"/>
      <c r="J8" s="577"/>
      <c r="K8" s="579"/>
      <c r="L8" s="82"/>
      <c r="M8" s="22"/>
      <c r="P8" s="22"/>
    </row>
    <row r="9" spans="1:16" ht="15.75" thickBot="1">
      <c r="A9" s="194"/>
      <c r="B9" s="124"/>
      <c r="C9" s="124"/>
      <c r="D9" s="124"/>
      <c r="E9" s="124"/>
      <c r="F9" s="124"/>
      <c r="G9" s="124"/>
      <c r="H9" s="124"/>
      <c r="I9" s="124"/>
      <c r="J9" s="580"/>
      <c r="K9" s="124"/>
      <c r="L9" s="83"/>
    </row>
    <row r="10" spans="1:16" s="46" customFormat="1">
      <c r="A10" s="153" t="s">
        <v>7</v>
      </c>
      <c r="B10" s="1053" t="s">
        <v>8</v>
      </c>
      <c r="C10" s="784"/>
      <c r="D10" s="784"/>
      <c r="E10" s="784"/>
      <c r="F10" s="784"/>
      <c r="G10" s="784"/>
      <c r="H10" s="1054"/>
      <c r="I10" s="125" t="s">
        <v>9</v>
      </c>
      <c r="J10" s="125" t="s">
        <v>10</v>
      </c>
      <c r="K10" s="125" t="s">
        <v>11</v>
      </c>
      <c r="L10" s="568" t="s">
        <v>14</v>
      </c>
    </row>
    <row r="11" spans="1:16" s="407" customFormat="1">
      <c r="A11" s="1055" t="s">
        <v>20875</v>
      </c>
      <c r="B11" s="1056"/>
      <c r="C11" s="1056"/>
      <c r="D11" s="1056"/>
      <c r="E11" s="1056"/>
      <c r="F11" s="1056"/>
      <c r="G11" s="1056"/>
      <c r="H11" s="1056"/>
      <c r="I11" s="1056"/>
      <c r="J11" s="1056"/>
      <c r="K11" s="1056"/>
      <c r="L11" s="1057"/>
    </row>
    <row r="12" spans="1:16" ht="15.75" customHeight="1">
      <c r="A12" s="319">
        <v>1</v>
      </c>
      <c r="B12" s="1038" t="s">
        <v>16</v>
      </c>
      <c r="C12" s="822"/>
      <c r="D12" s="822"/>
      <c r="E12" s="822"/>
      <c r="F12" s="822"/>
      <c r="G12" s="822"/>
      <c r="H12" s="822"/>
      <c r="I12" s="126"/>
      <c r="J12" s="126"/>
      <c r="K12" s="126"/>
      <c r="L12" s="320"/>
    </row>
    <row r="13" spans="1:16" ht="37.5" customHeight="1">
      <c r="A13" s="321" t="s">
        <v>18</v>
      </c>
      <c r="B13" s="985" t="str">
        <f>IFERROR(VLOOKUP(I13,'SINAPI '!A:D,2,0),IFERROR(VLOOKUP(I13,SETOP!A:D,3,FALSE),"NOME DO SERVIÇO INVÁLIDO"))</f>
        <v>NOME DO SERVIÇO INVÁLIDO</v>
      </c>
      <c r="C13" s="917"/>
      <c r="D13" s="917"/>
      <c r="E13" s="917"/>
      <c r="F13" s="917"/>
      <c r="G13" s="917"/>
      <c r="H13" s="917"/>
      <c r="I13" s="74" t="s">
        <v>19</v>
      </c>
      <c r="J13" s="75" t="s">
        <v>20</v>
      </c>
      <c r="K13" s="76" t="str">
        <f>IFERROR(VLOOKUP(I13,'SINAPI '!A:D,3,FALSE),IFERROR(VLOOKUP(I13,SETOP!A:D,4,FALSE),"UNIDADE INVÁLIDA"))</f>
        <v>UNIDADE INVÁLIDA</v>
      </c>
      <c r="L13" s="322">
        <f>D16</f>
        <v>1</v>
      </c>
    </row>
    <row r="14" spans="1:16">
      <c r="A14" s="323"/>
      <c r="B14" s="325"/>
      <c r="C14" s="325"/>
      <c r="D14" s="325"/>
      <c r="E14" s="325"/>
      <c r="F14" s="325"/>
      <c r="G14" s="325"/>
      <c r="H14" s="325"/>
      <c r="I14" s="559"/>
      <c r="J14" s="559"/>
      <c r="K14" s="559"/>
      <c r="L14" s="324"/>
    </row>
    <row r="15" spans="1:16">
      <c r="A15" s="323"/>
      <c r="B15" s="325"/>
      <c r="C15" s="566" t="s">
        <v>214</v>
      </c>
      <c r="D15" s="566"/>
      <c r="E15" s="325"/>
      <c r="F15" s="325"/>
      <c r="G15" s="566"/>
      <c r="H15" s="325"/>
      <c r="I15" s="325"/>
      <c r="J15" s="559"/>
      <c r="K15" s="559"/>
      <c r="L15" s="324"/>
    </row>
    <row r="16" spans="1:16">
      <c r="A16" s="323"/>
      <c r="B16" s="325"/>
      <c r="C16" s="566" t="s">
        <v>190</v>
      </c>
      <c r="D16" s="566">
        <v>1</v>
      </c>
      <c r="E16" s="325"/>
      <c r="F16" s="325"/>
      <c r="G16" s="325"/>
      <c r="H16" s="325"/>
      <c r="I16" s="325"/>
      <c r="J16" s="559"/>
      <c r="K16" s="559"/>
      <c r="L16" s="324"/>
    </row>
    <row r="17" spans="1:26" ht="15.75" customHeight="1">
      <c r="A17" s="326"/>
      <c r="B17" s="325"/>
      <c r="C17" s="325"/>
      <c r="D17" s="325"/>
      <c r="E17" s="325"/>
      <c r="F17" s="325"/>
      <c r="G17" s="325"/>
      <c r="H17" s="325"/>
      <c r="I17" s="559"/>
      <c r="J17" s="559"/>
      <c r="K17" s="559"/>
      <c r="L17" s="324"/>
      <c r="N17" s="25"/>
      <c r="O17" s="23"/>
      <c r="P17" s="23"/>
      <c r="Q17" s="23"/>
      <c r="R17" s="23"/>
      <c r="S17" s="23"/>
      <c r="T17" s="23"/>
      <c r="U17" s="23"/>
      <c r="V17" s="24"/>
      <c r="W17" s="24"/>
      <c r="X17" s="24"/>
      <c r="Y17" s="24"/>
    </row>
    <row r="18" spans="1:26">
      <c r="A18" s="327" t="s">
        <v>21</v>
      </c>
      <c r="B18" s="770" t="str">
        <f>IFERROR(VLOOKUP(I18,'SINAPI '!A:D,2,0),IFERROR(VLOOKUP(I18,SETOP!A:D,3,FALSE),"NOME DO SERVIÇO INVÁLIDO"))</f>
        <v>TAPUME COM TELHA METÁLICA. AF_05/2018</v>
      </c>
      <c r="C18" s="916"/>
      <c r="D18" s="916"/>
      <c r="E18" s="916"/>
      <c r="F18" s="916"/>
      <c r="G18" s="916"/>
      <c r="H18" s="916"/>
      <c r="I18" s="34" t="s">
        <v>5199</v>
      </c>
      <c r="J18" s="36" t="s">
        <v>22</v>
      </c>
      <c r="K18" s="28" t="str">
        <f>IFERROR(VLOOKUP(I18,'SINAPI '!A:D,3,FALSE),IFERROR(VLOOKUP(I18,SETOP!A:D,4,FALSE),"UNIDADE INVÁLIDA"))</f>
        <v>M2</v>
      </c>
      <c r="L18" s="328">
        <f>D22</f>
        <v>19.100000000000001</v>
      </c>
      <c r="N18" s="25"/>
      <c r="O18" s="23"/>
      <c r="P18" s="23"/>
      <c r="Q18" s="23"/>
      <c r="R18" s="23"/>
      <c r="S18" s="23"/>
      <c r="T18" s="23"/>
      <c r="U18" s="23"/>
      <c r="V18" s="24"/>
      <c r="W18" s="24"/>
      <c r="X18" s="24"/>
      <c r="Y18" s="24"/>
    </row>
    <row r="19" spans="1:26" ht="15.75" customHeight="1">
      <c r="A19" s="563"/>
      <c r="B19" s="325"/>
      <c r="C19" s="325"/>
      <c r="D19" s="325"/>
      <c r="E19" s="325"/>
      <c r="F19" s="325"/>
      <c r="G19" s="325"/>
      <c r="H19" s="325"/>
      <c r="I19" s="559"/>
      <c r="J19" s="559"/>
      <c r="K19" s="559"/>
      <c r="L19" s="324"/>
      <c r="N19" s="25"/>
      <c r="O19" s="23"/>
      <c r="P19" s="23"/>
      <c r="Q19" s="23"/>
      <c r="R19" s="23"/>
      <c r="S19" s="23"/>
      <c r="T19" s="23"/>
      <c r="U19" s="23"/>
      <c r="V19" s="24"/>
      <c r="W19" s="24"/>
      <c r="X19" s="24"/>
      <c r="Y19" s="24"/>
    </row>
    <row r="20" spans="1:26" ht="15.75" customHeight="1">
      <c r="A20" s="323"/>
      <c r="B20" s="325"/>
      <c r="C20" s="566" t="s">
        <v>20873</v>
      </c>
      <c r="D20" s="325"/>
      <c r="E20" s="325"/>
      <c r="F20" s="325"/>
      <c r="G20" s="325"/>
      <c r="H20" s="325"/>
      <c r="I20" s="559"/>
      <c r="J20" s="559"/>
      <c r="K20" s="559"/>
      <c r="L20" s="324"/>
      <c r="N20" s="25"/>
      <c r="O20" s="23"/>
      <c r="P20" s="23"/>
      <c r="Q20" s="23"/>
      <c r="R20" s="23"/>
      <c r="S20" s="23"/>
      <c r="T20" s="23"/>
      <c r="U20" s="23"/>
      <c r="V20" s="24"/>
      <c r="W20" s="24"/>
      <c r="X20" s="24"/>
      <c r="Y20" s="24"/>
    </row>
    <row r="21" spans="1:26" ht="15.75" customHeight="1">
      <c r="A21" s="323"/>
      <c r="B21" s="325"/>
      <c r="C21" s="566"/>
      <c r="D21" s="566"/>
      <c r="E21" s="325"/>
      <c r="F21" s="325"/>
      <c r="G21" s="566"/>
      <c r="H21" s="566"/>
      <c r="I21" s="325"/>
      <c r="J21" s="559"/>
      <c r="K21" s="559"/>
      <c r="L21" s="324"/>
      <c r="N21" s="25"/>
      <c r="O21" s="23"/>
      <c r="P21" s="23"/>
      <c r="Q21" s="23"/>
      <c r="R21" s="23"/>
      <c r="S21" s="23"/>
      <c r="T21" s="23"/>
      <c r="U21" s="23"/>
      <c r="V21" s="24"/>
      <c r="W21" s="24"/>
      <c r="X21" s="24"/>
      <c r="Y21" s="24"/>
    </row>
    <row r="22" spans="1:26" ht="15.75" customHeight="1">
      <c r="A22" s="323"/>
      <c r="B22" s="325"/>
      <c r="C22" s="566" t="s">
        <v>196</v>
      </c>
      <c r="D22" s="566">
        <v>19.100000000000001</v>
      </c>
      <c r="E22" s="325" t="s">
        <v>191</v>
      </c>
      <c r="F22" s="325"/>
      <c r="G22" s="566"/>
      <c r="H22" s="566"/>
      <c r="I22" s="325"/>
      <c r="J22" s="559"/>
      <c r="K22" s="559"/>
      <c r="L22" s="324"/>
      <c r="N22" s="25"/>
      <c r="O22" s="23"/>
      <c r="P22" s="23"/>
      <c r="Q22" s="23"/>
      <c r="R22" s="23"/>
      <c r="S22" s="23"/>
      <c r="T22" s="23"/>
      <c r="U22" s="23"/>
      <c r="V22" s="24"/>
      <c r="W22" s="24"/>
      <c r="X22" s="24"/>
      <c r="Y22" s="24"/>
    </row>
    <row r="23" spans="1:26" ht="15.75" customHeight="1">
      <c r="A23" s="326"/>
      <c r="B23" s="325"/>
      <c r="C23" s="325"/>
      <c r="D23" s="325"/>
      <c r="E23" s="325"/>
      <c r="F23" s="325"/>
      <c r="G23" s="325"/>
      <c r="H23" s="325"/>
      <c r="I23" s="559"/>
      <c r="J23" s="559"/>
      <c r="K23" s="559"/>
      <c r="L23" s="324"/>
      <c r="O23" s="25"/>
      <c r="P23" s="23"/>
      <c r="Q23" s="23"/>
      <c r="R23" s="23"/>
      <c r="S23" s="23"/>
      <c r="T23" s="23"/>
      <c r="U23" s="23"/>
      <c r="V23" s="23"/>
      <c r="W23" s="24"/>
      <c r="X23" s="24"/>
      <c r="Y23" s="24"/>
      <c r="Z23" s="24"/>
    </row>
    <row r="24" spans="1:26">
      <c r="A24" s="327" t="s">
        <v>23</v>
      </c>
      <c r="B24" s="770" t="str">
        <f>IFERROR(VLOOKUP(I24,'SINAPI '!A:D,2,0),IFERROR(VLOOKUP(I24,SETOP!A:D,3,FALSE),"NOME DO SERVIÇO INVÁLIDO"))</f>
        <v>NOME DO SERVIÇO INVÁLIDO</v>
      </c>
      <c r="C24" s="916"/>
      <c r="D24" s="916"/>
      <c r="E24" s="916"/>
      <c r="F24" s="916"/>
      <c r="G24" s="916"/>
      <c r="H24" s="916"/>
      <c r="I24" s="41" t="s">
        <v>3311</v>
      </c>
      <c r="J24" s="36" t="s">
        <v>20</v>
      </c>
      <c r="K24" s="28" t="str">
        <f>IFERROR(VLOOKUP(I24,'SINAPI '!A:D,3,FALSE),IFERROR(VLOOKUP(I24,SETOP!A:D,4,FALSE),"UNIDADE INVÁLIDA"))</f>
        <v>UNIDADE INVÁLIDA</v>
      </c>
      <c r="L24" s="328">
        <f>ROUND(D30,2)</f>
        <v>147.19999999999999</v>
      </c>
      <c r="N24" s="25"/>
      <c r="O24" s="23"/>
      <c r="P24" s="23"/>
      <c r="Q24" s="23"/>
      <c r="R24" s="23"/>
      <c r="S24" s="23"/>
      <c r="T24" s="23"/>
      <c r="U24" s="23"/>
      <c r="V24" s="24"/>
      <c r="W24" s="24"/>
      <c r="X24" s="24"/>
      <c r="Y24" s="24"/>
      <c r="Z24" s="24"/>
    </row>
    <row r="25" spans="1:26" ht="15.75" customHeight="1">
      <c r="A25" s="563"/>
      <c r="B25" s="325"/>
      <c r="C25" s="325"/>
      <c r="D25" s="325"/>
      <c r="E25" s="325"/>
      <c r="F25" s="325"/>
      <c r="G25" s="325"/>
      <c r="H25" s="325"/>
      <c r="I25" s="559"/>
      <c r="J25" s="559"/>
      <c r="K25" s="559"/>
      <c r="L25" s="324"/>
      <c r="N25" s="25"/>
      <c r="O25" s="23"/>
      <c r="P25" s="23"/>
      <c r="Q25" s="23"/>
      <c r="R25" s="23"/>
      <c r="S25" s="23"/>
      <c r="T25" s="23"/>
      <c r="U25" s="23"/>
      <c r="V25" s="24"/>
      <c r="W25" s="24"/>
      <c r="X25" s="24"/>
      <c r="Y25" s="24"/>
      <c r="Z25" s="24"/>
    </row>
    <row r="26" spans="1:26" ht="15.75" customHeight="1">
      <c r="A26" s="323"/>
      <c r="B26" s="325"/>
      <c r="C26" s="566" t="s">
        <v>18755</v>
      </c>
      <c r="D26" s="325"/>
      <c r="E26" s="325"/>
      <c r="F26" s="325"/>
      <c r="G26" s="566"/>
      <c r="H26" s="325"/>
      <c r="I26" s="325"/>
      <c r="J26" s="559"/>
      <c r="K26" s="559"/>
      <c r="L26" s="324"/>
      <c r="N26" s="25"/>
      <c r="O26" s="23"/>
      <c r="P26" s="23"/>
      <c r="Q26" s="23"/>
      <c r="R26" s="23"/>
      <c r="S26" s="23"/>
      <c r="T26" s="23"/>
      <c r="U26" s="23"/>
      <c r="V26" s="24"/>
      <c r="W26" s="24"/>
      <c r="X26" s="24"/>
      <c r="Y26" s="24"/>
      <c r="Z26" s="24"/>
    </row>
    <row r="27" spans="1:26" ht="15.75" customHeight="1">
      <c r="A27" s="323"/>
      <c r="B27" s="325"/>
      <c r="C27" s="566" t="s">
        <v>18756</v>
      </c>
      <c r="D27" s="566">
        <v>16</v>
      </c>
      <c r="E27" s="325" t="s">
        <v>191</v>
      </c>
      <c r="F27" s="325"/>
      <c r="G27" s="325"/>
      <c r="H27" s="325"/>
      <c r="I27" s="325"/>
      <c r="J27" s="559"/>
      <c r="K27" s="559"/>
      <c r="L27" s="324"/>
      <c r="N27" s="25"/>
      <c r="O27" s="23"/>
      <c r="P27" s="23"/>
      <c r="Q27" s="23"/>
      <c r="R27" s="23"/>
      <c r="S27" s="23"/>
      <c r="T27" s="23"/>
      <c r="U27" s="23"/>
      <c r="V27" s="24"/>
      <c r="W27" s="24"/>
      <c r="X27" s="24"/>
      <c r="Y27" s="24"/>
      <c r="Z27" s="24"/>
    </row>
    <row r="28" spans="1:26" ht="15.75" customHeight="1">
      <c r="A28" s="323"/>
      <c r="B28" s="325"/>
      <c r="C28" s="566" t="s">
        <v>196</v>
      </c>
      <c r="D28" s="566">
        <v>9.1999999999999993</v>
      </c>
      <c r="E28" s="325" t="s">
        <v>191</v>
      </c>
      <c r="F28" s="325"/>
      <c r="G28" s="566"/>
      <c r="H28" s="325"/>
      <c r="I28" s="325"/>
      <c r="J28" s="559"/>
      <c r="K28" s="559"/>
      <c r="L28" s="324"/>
      <c r="N28" s="25"/>
      <c r="O28" s="23"/>
      <c r="P28" s="23"/>
      <c r="Q28" s="23"/>
      <c r="R28" s="23"/>
      <c r="S28" s="23"/>
      <c r="T28" s="23"/>
      <c r="U28" s="23"/>
      <c r="V28" s="24"/>
      <c r="W28" s="24"/>
      <c r="X28" s="24"/>
      <c r="Y28" s="24"/>
      <c r="Z28" s="24"/>
    </row>
    <row r="29" spans="1:26" ht="15.75" customHeight="1">
      <c r="A29" s="323"/>
      <c r="B29" s="325"/>
      <c r="C29" s="581"/>
      <c r="D29" s="581"/>
      <c r="E29" s="581"/>
      <c r="F29" s="325"/>
      <c r="G29" s="566"/>
      <c r="H29" s="566"/>
      <c r="I29" s="325"/>
      <c r="J29" s="559"/>
      <c r="K29" s="559"/>
      <c r="L29" s="324"/>
      <c r="M29" s="25"/>
      <c r="N29" s="23"/>
      <c r="O29" s="23"/>
      <c r="P29" s="23"/>
      <c r="Q29" s="23"/>
      <c r="R29" s="23"/>
      <c r="S29" s="23"/>
      <c r="T29" s="23"/>
      <c r="U29" s="24"/>
      <c r="V29" s="24"/>
      <c r="W29" s="24"/>
      <c r="X29" s="24"/>
      <c r="Y29" s="24"/>
      <c r="Z29" s="24"/>
    </row>
    <row r="30" spans="1:26" ht="15.75" customHeight="1">
      <c r="A30" s="323"/>
      <c r="B30" s="325"/>
      <c r="C30" s="566" t="s">
        <v>197</v>
      </c>
      <c r="D30" s="566">
        <f>D27*D28</f>
        <v>147.19999999999999</v>
      </c>
      <c r="E30" s="325" t="s">
        <v>193</v>
      </c>
      <c r="F30" s="325"/>
      <c r="G30" s="566"/>
      <c r="H30" s="566"/>
      <c r="I30" s="325"/>
      <c r="J30" s="559"/>
      <c r="K30" s="559"/>
      <c r="L30" s="324"/>
      <c r="M30" s="25"/>
      <c r="N30" s="23"/>
      <c r="O30" s="23"/>
      <c r="P30" s="23"/>
      <c r="Q30" s="23"/>
      <c r="R30" s="23"/>
      <c r="S30" s="23"/>
      <c r="T30" s="23"/>
      <c r="U30" s="24"/>
      <c r="V30" s="24"/>
      <c r="W30" s="24"/>
      <c r="X30" s="24"/>
      <c r="Y30" s="24"/>
      <c r="Z30" s="24"/>
    </row>
    <row r="31" spans="1:26" ht="15.75" customHeight="1">
      <c r="A31" s="323"/>
      <c r="B31" s="325"/>
      <c r="C31" s="325"/>
      <c r="D31" s="325"/>
      <c r="E31" s="325"/>
      <c r="F31" s="325"/>
      <c r="G31" s="325"/>
      <c r="H31" s="325"/>
      <c r="I31" s="559"/>
      <c r="J31" s="559"/>
      <c r="K31" s="559"/>
      <c r="L31" s="324"/>
      <c r="M31" s="25"/>
      <c r="N31" s="23"/>
      <c r="O31" s="23"/>
      <c r="P31" s="23"/>
      <c r="Q31" s="23"/>
      <c r="R31" s="23"/>
      <c r="S31" s="23"/>
      <c r="T31" s="23"/>
      <c r="U31" s="24"/>
      <c r="V31" s="24"/>
      <c r="W31" s="24"/>
      <c r="X31" s="24"/>
      <c r="Y31" s="24"/>
      <c r="Z31" s="24"/>
    </row>
    <row r="32" spans="1:26" s="31" customFormat="1" ht="15.75" customHeight="1">
      <c r="A32" s="329">
        <v>2</v>
      </c>
      <c r="B32" s="1039" t="s">
        <v>18752</v>
      </c>
      <c r="C32" s="916"/>
      <c r="D32" s="916"/>
      <c r="E32" s="916"/>
      <c r="F32" s="916"/>
      <c r="G32" s="916"/>
      <c r="H32" s="916"/>
      <c r="I32" s="1040"/>
      <c r="J32" s="1040"/>
      <c r="K32" s="1040"/>
      <c r="L32" s="330" t="s">
        <v>14</v>
      </c>
    </row>
    <row r="33" spans="1:26" s="31" customFormat="1">
      <c r="A33" s="327" t="s">
        <v>26</v>
      </c>
      <c r="B33" s="770" t="str">
        <f>IFERROR(VLOOKUP(I33,'SINAPI '!A:D,2,0),IFERROR(VLOOKUP(I33,SETOP!A:D,3,FALSE),"NOME DO SERVIÇO INVÁLIDO"))</f>
        <v>DEMOLIÇÃO DE ALVENARIA DE TIJOLO MACIÇO, DE FORMA MANUAL, SEM REAPROVEITAMENTO. AF_12/2017</v>
      </c>
      <c r="C33" s="916"/>
      <c r="D33" s="916"/>
      <c r="E33" s="916"/>
      <c r="F33" s="916"/>
      <c r="G33" s="916"/>
      <c r="H33" s="916"/>
      <c r="I33" s="34" t="s">
        <v>11093</v>
      </c>
      <c r="J33" s="56" t="s">
        <v>22</v>
      </c>
      <c r="K33" s="28" t="str">
        <f>IFERROR(VLOOKUP(I33,'SINAPI '!A:D,3,FALSE),IFERROR(VLOOKUP(I33,SETOP!A:D,4,FALSE),"UNIDADE INVÁLIDA"))</f>
        <v>M3</v>
      </c>
      <c r="L33" s="328">
        <f>C40+G40</f>
        <v>9.3120000000000012</v>
      </c>
      <c r="N33" s="25"/>
      <c r="O33" s="23"/>
      <c r="P33" s="23"/>
      <c r="Q33" s="23"/>
      <c r="R33" s="23"/>
      <c r="S33" s="23"/>
      <c r="T33" s="23"/>
      <c r="U33" s="23"/>
      <c r="V33" s="24"/>
      <c r="W33" s="24"/>
      <c r="X33" s="24"/>
      <c r="Y33" s="24"/>
      <c r="Z33" s="24"/>
    </row>
    <row r="34" spans="1:26">
      <c r="A34" s="323"/>
      <c r="B34" s="325"/>
      <c r="C34" s="566"/>
      <c r="D34" s="566"/>
      <c r="E34" s="325"/>
      <c r="F34" s="325"/>
      <c r="G34" s="325"/>
      <c r="H34" s="566"/>
      <c r="I34" s="325"/>
      <c r="J34" s="559"/>
      <c r="K34" s="559"/>
      <c r="L34" s="324"/>
      <c r="N34" s="25"/>
      <c r="O34" s="23"/>
      <c r="P34" s="23"/>
      <c r="Q34" s="23"/>
      <c r="R34" s="23"/>
      <c r="S34" s="23"/>
      <c r="T34" s="23"/>
      <c r="U34" s="23"/>
      <c r="V34" s="24"/>
      <c r="W34" s="24"/>
      <c r="X34" s="24"/>
      <c r="Y34" s="24"/>
      <c r="Z34" s="24"/>
    </row>
    <row r="35" spans="1:26" ht="15.75" customHeight="1">
      <c r="A35" s="323"/>
      <c r="B35" s="783" t="s">
        <v>20890</v>
      </c>
      <c r="C35" s="931"/>
      <c r="D35" s="931"/>
      <c r="E35" s="325"/>
      <c r="F35" s="931" t="s">
        <v>18758</v>
      </c>
      <c r="G35" s="931"/>
      <c r="H35" s="931"/>
      <c r="I35" s="325"/>
      <c r="J35" s="559"/>
      <c r="K35" s="559"/>
      <c r="L35" s="324"/>
      <c r="M35" s="25"/>
      <c r="N35" s="23"/>
      <c r="O35" s="23"/>
      <c r="P35" s="23"/>
      <c r="Q35" s="23"/>
      <c r="R35" s="23"/>
      <c r="S35" s="23"/>
      <c r="T35" s="23"/>
      <c r="U35" s="24"/>
      <c r="V35" s="24"/>
      <c r="W35" s="24"/>
      <c r="X35" s="24"/>
      <c r="Y35" s="24"/>
      <c r="Z35" s="24"/>
    </row>
    <row r="36" spans="1:26" ht="15.75" customHeight="1">
      <c r="A36" s="323"/>
      <c r="B36" s="566" t="s">
        <v>18756</v>
      </c>
      <c r="C36" s="566">
        <v>0.4</v>
      </c>
      <c r="D36" s="325" t="s">
        <v>191</v>
      </c>
      <c r="E36" s="325"/>
      <c r="F36" s="566" t="s">
        <v>18756</v>
      </c>
      <c r="G36" s="566">
        <v>0.2</v>
      </c>
      <c r="H36" s="325" t="s">
        <v>191</v>
      </c>
      <c r="I36" s="325"/>
      <c r="J36" s="559"/>
      <c r="K36" s="559"/>
      <c r="L36" s="324"/>
      <c r="M36" s="25"/>
      <c r="N36" s="23"/>
      <c r="O36" s="23"/>
      <c r="P36" s="23"/>
      <c r="Q36" s="23"/>
      <c r="R36" s="23"/>
      <c r="S36" s="23"/>
      <c r="T36" s="23"/>
      <c r="U36" s="24"/>
      <c r="V36" s="24"/>
      <c r="W36" s="24"/>
      <c r="X36" s="24"/>
      <c r="Y36" s="24"/>
      <c r="Z36" s="24"/>
    </row>
    <row r="37" spans="1:26" ht="15.75" customHeight="1">
      <c r="A37" s="323"/>
      <c r="B37" s="566" t="s">
        <v>196</v>
      </c>
      <c r="C37" s="566">
        <v>36.4</v>
      </c>
      <c r="D37" s="325" t="s">
        <v>191</v>
      </c>
      <c r="E37" s="325"/>
      <c r="F37" s="566" t="s">
        <v>196</v>
      </c>
      <c r="G37" s="566">
        <v>16</v>
      </c>
      <c r="H37" s="325" t="s">
        <v>191</v>
      </c>
      <c r="I37" s="325"/>
      <c r="J37" s="559"/>
      <c r="K37" s="559"/>
      <c r="L37" s="324"/>
      <c r="M37" s="25"/>
      <c r="N37" s="23"/>
      <c r="O37" s="23"/>
      <c r="P37" s="23"/>
      <c r="Q37" s="23"/>
      <c r="R37" s="23"/>
      <c r="S37" s="23"/>
      <c r="T37" s="23"/>
      <c r="U37" s="24"/>
      <c r="V37" s="24"/>
      <c r="W37" s="24"/>
      <c r="X37" s="24"/>
      <c r="Y37" s="24"/>
      <c r="Z37" s="24"/>
    </row>
    <row r="38" spans="1:26" ht="15.75" customHeight="1">
      <c r="A38" s="323"/>
      <c r="B38" s="566" t="s">
        <v>18759</v>
      </c>
      <c r="C38" s="566">
        <v>0.2</v>
      </c>
      <c r="D38" s="325" t="s">
        <v>191</v>
      </c>
      <c r="E38" s="325"/>
      <c r="F38" s="566" t="s">
        <v>18759</v>
      </c>
      <c r="G38" s="566">
        <v>2</v>
      </c>
      <c r="H38" s="325" t="s">
        <v>191</v>
      </c>
      <c r="I38" s="325"/>
      <c r="J38" s="559"/>
      <c r="K38" s="559"/>
      <c r="L38" s="324"/>
      <c r="M38" s="25"/>
      <c r="N38" s="23"/>
      <c r="O38" s="23"/>
      <c r="P38" s="23"/>
      <c r="Q38" s="23"/>
      <c r="R38" s="23"/>
      <c r="S38" s="23"/>
      <c r="T38" s="23"/>
      <c r="U38" s="24"/>
      <c r="V38" s="24"/>
      <c r="W38" s="24"/>
      <c r="X38" s="24"/>
      <c r="Y38" s="24"/>
      <c r="Z38" s="24"/>
    </row>
    <row r="39" spans="1:26" ht="15.75" customHeight="1">
      <c r="A39" s="323"/>
      <c r="B39" s="581"/>
      <c r="C39" s="581"/>
      <c r="D39" s="581"/>
      <c r="E39" s="325"/>
      <c r="F39" s="581"/>
      <c r="G39" s="581"/>
      <c r="H39" s="581"/>
      <c r="I39" s="325"/>
      <c r="J39" s="559"/>
      <c r="K39" s="559"/>
      <c r="L39" s="324"/>
      <c r="M39" s="25"/>
      <c r="N39" s="23"/>
      <c r="O39" s="23"/>
      <c r="P39" s="23"/>
      <c r="Q39" s="23"/>
      <c r="R39" s="23"/>
      <c r="S39" s="23"/>
      <c r="T39" s="23"/>
      <c r="U39" s="24"/>
      <c r="V39" s="24"/>
      <c r="W39" s="24"/>
      <c r="X39" s="24"/>
      <c r="Y39" s="24"/>
      <c r="Z39" s="24"/>
    </row>
    <row r="40" spans="1:26" ht="15.75" customHeight="1">
      <c r="A40" s="323"/>
      <c r="B40" s="566" t="s">
        <v>195</v>
      </c>
      <c r="C40" s="566">
        <f>C36*C37*C38</f>
        <v>2.9120000000000004</v>
      </c>
      <c r="D40" s="325" t="s">
        <v>192</v>
      </c>
      <c r="E40" s="325"/>
      <c r="F40" s="566" t="s">
        <v>195</v>
      </c>
      <c r="G40" s="566">
        <f>G36*G37*G38</f>
        <v>6.4</v>
      </c>
      <c r="H40" s="325" t="s">
        <v>192</v>
      </c>
      <c r="I40" s="559"/>
      <c r="J40" s="559"/>
      <c r="K40" s="559"/>
      <c r="L40" s="324"/>
      <c r="M40" s="25"/>
      <c r="N40" s="23"/>
      <c r="O40" s="23"/>
      <c r="P40" s="23"/>
      <c r="Q40" s="23"/>
      <c r="R40" s="23"/>
      <c r="S40" s="23"/>
      <c r="T40" s="23"/>
      <c r="U40" s="24"/>
      <c r="V40" s="24"/>
      <c r="W40" s="24"/>
      <c r="X40" s="24"/>
      <c r="Y40" s="24"/>
      <c r="Z40" s="24"/>
    </row>
    <row r="41" spans="1:26" ht="15.75" customHeight="1">
      <c r="A41" s="323"/>
      <c r="B41" s="325"/>
      <c r="C41" s="566"/>
      <c r="D41" s="566"/>
      <c r="E41" s="325"/>
      <c r="F41" s="325"/>
      <c r="G41" s="325"/>
      <c r="H41" s="325"/>
      <c r="I41" s="559"/>
      <c r="J41" s="559"/>
      <c r="K41" s="559"/>
      <c r="L41" s="324"/>
      <c r="M41" s="25"/>
      <c r="N41" s="23"/>
      <c r="O41" s="23"/>
      <c r="P41" s="23"/>
      <c r="Q41" s="23"/>
      <c r="R41" s="23"/>
      <c r="S41" s="23"/>
      <c r="T41" s="23"/>
      <c r="U41" s="24"/>
      <c r="V41" s="24"/>
      <c r="W41" s="24"/>
      <c r="X41" s="24"/>
      <c r="Y41" s="24"/>
      <c r="Z41" s="24"/>
    </row>
    <row r="42" spans="1:26">
      <c r="A42" s="327" t="s">
        <v>201</v>
      </c>
      <c r="B42" s="770" t="str">
        <f>IFERROR(VLOOKUP(I42,'SINAPI '!A:D,2,0),IFERROR(VLOOKUP(I42,SETOP!A:D,3,FALSE),"NOME DO SERVIÇO INVÁLIDO"))</f>
        <v>DEMOLIÇÃO DE PAVIMENTO INTERTRAVADO, DE FORMA MANUAL, COM REAPROVEITAMENTO. AF_12/2017</v>
      </c>
      <c r="C42" s="916"/>
      <c r="D42" s="916"/>
      <c r="E42" s="916"/>
      <c r="F42" s="916"/>
      <c r="G42" s="916"/>
      <c r="H42" s="916"/>
      <c r="I42" s="34" t="s">
        <v>11103</v>
      </c>
      <c r="J42" s="56" t="s">
        <v>22</v>
      </c>
      <c r="K42" s="28" t="str">
        <f>IFERROR(VLOOKUP(I42,'SINAPI '!A:D,3,FALSE),IFERROR(VLOOKUP(I42,SETOP!A:D,4,FALSE),"UNIDADE INVÁLIDA"))</f>
        <v>M2</v>
      </c>
      <c r="L42" s="328">
        <f>D48+E48</f>
        <v>65.4375</v>
      </c>
      <c r="N42" s="25"/>
      <c r="O42" s="23"/>
      <c r="P42" s="23"/>
      <c r="Q42" s="23"/>
      <c r="R42" s="23"/>
      <c r="S42" s="23"/>
      <c r="T42" s="23"/>
      <c r="U42" s="23"/>
      <c r="V42" s="24"/>
      <c r="W42" s="24"/>
      <c r="X42" s="24"/>
      <c r="Y42" s="24"/>
      <c r="Z42" s="24"/>
    </row>
    <row r="43" spans="1:26" ht="15.75" customHeight="1">
      <c r="A43" s="563"/>
      <c r="B43" s="325"/>
      <c r="C43" s="325"/>
      <c r="D43" s="325"/>
      <c r="E43" s="325"/>
      <c r="F43" s="325"/>
      <c r="G43" s="325"/>
      <c r="H43" s="325"/>
      <c r="I43" s="559"/>
      <c r="J43" s="559"/>
      <c r="K43" s="559"/>
      <c r="L43" s="324"/>
      <c r="N43" s="25"/>
      <c r="O43" s="23"/>
      <c r="P43" s="23"/>
      <c r="Q43" s="23"/>
      <c r="R43" s="23"/>
      <c r="S43" s="23"/>
      <c r="T43" s="23"/>
      <c r="U43" s="23"/>
      <c r="V43" s="24"/>
      <c r="W43" s="24"/>
      <c r="X43" s="24"/>
      <c r="Y43" s="24"/>
      <c r="Z43" s="24"/>
    </row>
    <row r="44" spans="1:26" s="31" customFormat="1" ht="15.75" customHeight="1">
      <c r="A44" s="323"/>
      <c r="B44" s="325"/>
      <c r="C44" s="325"/>
      <c r="D44" s="325" t="s">
        <v>18760</v>
      </c>
      <c r="E44" s="325" t="s">
        <v>18761</v>
      </c>
      <c r="F44" s="325"/>
      <c r="G44" s="325"/>
      <c r="H44" s="325"/>
      <c r="I44" s="559"/>
      <c r="J44" s="559"/>
      <c r="K44" s="559"/>
      <c r="L44" s="324"/>
      <c r="N44" s="25"/>
      <c r="O44" s="23"/>
      <c r="P44" s="23"/>
      <c r="Q44" s="23"/>
      <c r="R44" s="23"/>
      <c r="S44" s="23"/>
      <c r="T44" s="23"/>
      <c r="U44" s="23"/>
      <c r="V44" s="24"/>
      <c r="W44" s="24"/>
      <c r="X44" s="24"/>
      <c r="Y44" s="24"/>
      <c r="Z44" s="24"/>
    </row>
    <row r="45" spans="1:26" ht="15.75" customHeight="1">
      <c r="A45" s="323"/>
      <c r="B45" s="325"/>
      <c r="C45" s="566" t="s">
        <v>18756</v>
      </c>
      <c r="D45" s="566">
        <v>3.5</v>
      </c>
      <c r="E45" s="566">
        <v>7.25</v>
      </c>
      <c r="F45" s="325" t="s">
        <v>191</v>
      </c>
      <c r="G45" s="325"/>
      <c r="H45" s="325"/>
      <c r="I45" s="559"/>
      <c r="J45" s="559"/>
      <c r="K45" s="559"/>
      <c r="L45" s="324"/>
      <c r="N45" s="25"/>
      <c r="O45" s="23"/>
      <c r="P45" s="23"/>
      <c r="Q45" s="23"/>
      <c r="R45" s="23"/>
      <c r="S45" s="23"/>
      <c r="T45" s="23"/>
      <c r="U45" s="23"/>
      <c r="V45" s="24"/>
      <c r="W45" s="24"/>
      <c r="X45" s="24"/>
      <c r="Y45" s="24"/>
      <c r="Z45" s="24"/>
    </row>
    <row r="46" spans="1:26" ht="30.75" customHeight="1">
      <c r="A46" s="323"/>
      <c r="B46" s="325"/>
      <c r="C46" s="566" t="s">
        <v>196</v>
      </c>
      <c r="D46" s="566">
        <v>13</v>
      </c>
      <c r="E46" s="566">
        <v>2.75</v>
      </c>
      <c r="F46" s="325" t="s">
        <v>191</v>
      </c>
      <c r="G46" s="325"/>
      <c r="H46" s="325"/>
      <c r="I46" s="559"/>
      <c r="J46" s="559"/>
      <c r="K46" s="559"/>
      <c r="L46" s="324"/>
      <c r="N46" s="25"/>
      <c r="O46" s="23"/>
      <c r="P46" s="23"/>
      <c r="Q46" s="23"/>
      <c r="R46" s="23"/>
      <c r="S46" s="23"/>
      <c r="T46" s="23"/>
      <c r="U46" s="23"/>
      <c r="V46" s="24"/>
      <c r="W46" s="24"/>
      <c r="X46" s="24"/>
      <c r="Y46" s="24"/>
      <c r="Z46" s="24"/>
    </row>
    <row r="47" spans="1:26" ht="15.75" customHeight="1">
      <c r="A47" s="323"/>
      <c r="B47" s="325"/>
      <c r="C47" s="581"/>
      <c r="D47" s="581"/>
      <c r="E47" s="581"/>
      <c r="F47" s="325"/>
      <c r="G47" s="325"/>
      <c r="H47" s="325"/>
      <c r="I47" s="559"/>
      <c r="J47" s="559"/>
      <c r="K47" s="559"/>
      <c r="L47" s="324"/>
      <c r="M47" s="25"/>
      <c r="N47" s="23"/>
      <c r="O47" s="23"/>
      <c r="P47" s="23"/>
      <c r="Q47" s="23"/>
      <c r="R47" s="23"/>
      <c r="S47" s="23"/>
      <c r="T47" s="23"/>
      <c r="U47" s="24"/>
      <c r="V47" s="24"/>
      <c r="W47" s="24"/>
      <c r="X47" s="24"/>
      <c r="Y47" s="24"/>
      <c r="Z47" s="24"/>
    </row>
    <row r="48" spans="1:26" ht="15.75" customHeight="1">
      <c r="A48" s="323"/>
      <c r="B48" s="325"/>
      <c r="C48" s="566" t="s">
        <v>197</v>
      </c>
      <c r="D48" s="566">
        <f>D45*D46</f>
        <v>45.5</v>
      </c>
      <c r="E48" s="566">
        <f>E45*E46</f>
        <v>19.9375</v>
      </c>
      <c r="F48" s="325" t="s">
        <v>193</v>
      </c>
      <c r="G48" s="325"/>
      <c r="H48" s="325"/>
      <c r="I48" s="559"/>
      <c r="J48" s="559"/>
      <c r="K48" s="559"/>
      <c r="L48" s="324"/>
      <c r="M48" s="25"/>
      <c r="N48" s="23"/>
      <c r="O48" s="23"/>
      <c r="P48" s="23"/>
      <c r="Q48" s="23"/>
      <c r="R48" s="23"/>
      <c r="S48" s="23"/>
      <c r="T48" s="23"/>
      <c r="U48" s="24"/>
      <c r="V48" s="24"/>
      <c r="W48" s="24"/>
      <c r="X48" s="24"/>
      <c r="Y48" s="24"/>
      <c r="Z48" s="24"/>
    </row>
    <row r="49" spans="1:26" ht="15.75" customHeight="1">
      <c r="A49" s="323"/>
      <c r="B49" s="325"/>
      <c r="C49" s="566"/>
      <c r="D49" s="566"/>
      <c r="E49" s="325"/>
      <c r="F49" s="325"/>
      <c r="G49" s="325"/>
      <c r="H49" s="325"/>
      <c r="I49" s="559"/>
      <c r="J49" s="559"/>
      <c r="K49" s="559"/>
      <c r="L49" s="324"/>
      <c r="M49" s="25"/>
      <c r="N49" s="23"/>
      <c r="O49" s="23"/>
      <c r="P49" s="23"/>
      <c r="Q49" s="23"/>
      <c r="R49" s="23"/>
      <c r="S49" s="23"/>
      <c r="T49" s="23"/>
      <c r="U49" s="24"/>
      <c r="V49" s="24"/>
      <c r="W49" s="24"/>
      <c r="X49" s="24"/>
      <c r="Y49" s="24"/>
      <c r="Z49" s="24"/>
    </row>
    <row r="50" spans="1:26">
      <c r="A50" s="157" t="s">
        <v>27</v>
      </c>
      <c r="B50" s="770" t="str">
        <f>IFERROR(VLOOKUP(I50,'SINAPI '!A:D,2,0),IFERROR(VLOOKUP(I50,SETOP!A:D,3,FALSE),"NOME DO SERVIÇO INVÁLIDO"))</f>
        <v>LIMPEZA MANUAL DE VEGETAÇÃO EM TERRENO COM ENXADA.AF_05/2018</v>
      </c>
      <c r="C50" s="916"/>
      <c r="D50" s="916"/>
      <c r="E50" s="916"/>
      <c r="F50" s="916"/>
      <c r="G50" s="916"/>
      <c r="H50" s="916"/>
      <c r="I50" s="34" t="s">
        <v>11305</v>
      </c>
      <c r="J50" s="56" t="s">
        <v>22</v>
      </c>
      <c r="K50" s="28" t="str">
        <f>IFERROR(VLOOKUP(I50,'SINAPI '!A:D,3,FALSE),IFERROR(VLOOKUP(I50,SETOP!A:D,4,FALSE),"UNIDADE INVÁLIDA"))</f>
        <v>M2</v>
      </c>
      <c r="L50" s="328">
        <f>D57</f>
        <v>50.75</v>
      </c>
      <c r="N50" s="25"/>
      <c r="O50" s="23"/>
      <c r="P50" s="23"/>
      <c r="Q50" s="23"/>
      <c r="R50" s="23"/>
      <c r="S50" s="23"/>
      <c r="T50" s="23"/>
      <c r="U50" s="23"/>
      <c r="V50" s="24"/>
      <c r="W50" s="24"/>
      <c r="X50" s="24"/>
      <c r="Y50" s="24"/>
      <c r="Z50" s="24"/>
    </row>
    <row r="51" spans="1:26" ht="15.75" customHeight="1">
      <c r="A51" s="563"/>
      <c r="B51" s="325"/>
      <c r="C51" s="325"/>
      <c r="D51" s="325"/>
      <c r="E51" s="325"/>
      <c r="F51" s="325"/>
      <c r="G51" s="325"/>
      <c r="H51" s="325"/>
      <c r="I51" s="559"/>
      <c r="J51" s="559"/>
      <c r="K51" s="559"/>
      <c r="L51" s="324"/>
      <c r="N51" s="25"/>
      <c r="O51" s="23"/>
      <c r="P51" s="23"/>
      <c r="Q51" s="23"/>
      <c r="R51" s="23"/>
      <c r="S51" s="23"/>
      <c r="T51" s="23"/>
      <c r="U51" s="23"/>
      <c r="V51" s="24"/>
      <c r="W51" s="24"/>
      <c r="X51" s="24"/>
      <c r="Y51" s="24"/>
      <c r="Z51" s="24"/>
    </row>
    <row r="52" spans="1:26" ht="15.75" customHeight="1">
      <c r="A52" s="323"/>
      <c r="B52" s="566"/>
      <c r="C52" s="566" t="s">
        <v>18755</v>
      </c>
      <c r="D52" s="325"/>
      <c r="E52" s="325"/>
      <c r="F52" s="325"/>
      <c r="G52" s="325"/>
      <c r="H52" s="325"/>
      <c r="I52" s="325"/>
      <c r="J52" s="566"/>
      <c r="K52" s="559"/>
      <c r="L52" s="324"/>
      <c r="N52" s="25"/>
      <c r="O52" s="23"/>
      <c r="P52" s="23"/>
      <c r="Q52" s="23"/>
      <c r="R52" s="23"/>
      <c r="S52" s="23"/>
      <c r="T52" s="23"/>
      <c r="U52" s="23"/>
      <c r="V52" s="24"/>
      <c r="W52" s="24"/>
      <c r="X52" s="24"/>
      <c r="Y52" s="24"/>
      <c r="Z52" s="24"/>
    </row>
    <row r="53" spans="1:26" s="31" customFormat="1" ht="15.75" customHeight="1">
      <c r="A53" s="323"/>
      <c r="B53" s="566"/>
      <c r="C53" s="566" t="s">
        <v>18756</v>
      </c>
      <c r="D53" s="566">
        <v>7.25</v>
      </c>
      <c r="E53" s="325" t="s">
        <v>191</v>
      </c>
      <c r="F53" s="325"/>
      <c r="G53" s="325"/>
      <c r="H53" s="325"/>
      <c r="I53" s="325"/>
      <c r="J53" s="566"/>
      <c r="K53" s="559"/>
      <c r="L53" s="324"/>
      <c r="N53" s="25"/>
      <c r="O53" s="23"/>
      <c r="P53" s="23"/>
      <c r="Q53" s="23"/>
      <c r="R53" s="23"/>
      <c r="S53" s="23"/>
      <c r="T53" s="23"/>
      <c r="U53" s="23"/>
      <c r="V53" s="24"/>
      <c r="W53" s="24"/>
      <c r="X53" s="24"/>
      <c r="Y53" s="24"/>
      <c r="Z53" s="24"/>
    </row>
    <row r="54" spans="1:26" s="31" customFormat="1" ht="15.75" customHeight="1">
      <c r="A54" s="323"/>
      <c r="B54" s="566"/>
      <c r="C54" s="566" t="s">
        <v>196</v>
      </c>
      <c r="D54" s="566">
        <v>7</v>
      </c>
      <c r="E54" s="325" t="s">
        <v>191</v>
      </c>
      <c r="F54" s="325"/>
      <c r="G54" s="325"/>
      <c r="H54" s="325"/>
      <c r="I54" s="325"/>
      <c r="J54" s="566"/>
      <c r="K54" s="559"/>
      <c r="L54" s="324"/>
      <c r="N54" s="25"/>
      <c r="O54" s="23"/>
      <c r="P54" s="23"/>
      <c r="Q54" s="23"/>
      <c r="R54" s="23"/>
      <c r="S54" s="23"/>
      <c r="T54" s="23"/>
      <c r="U54" s="23"/>
      <c r="V54" s="24"/>
      <c r="W54" s="24"/>
      <c r="X54" s="24"/>
      <c r="Y54" s="24"/>
      <c r="Z54" s="24"/>
    </row>
    <row r="55" spans="1:26" s="31" customFormat="1" ht="15.75" customHeight="1">
      <c r="A55" s="323"/>
      <c r="B55" s="566"/>
      <c r="C55" s="566"/>
      <c r="D55" s="566"/>
      <c r="E55" s="325"/>
      <c r="F55" s="325"/>
      <c r="G55" s="325"/>
      <c r="H55" s="325"/>
      <c r="I55" s="325"/>
      <c r="J55" s="566"/>
      <c r="K55" s="559"/>
      <c r="L55" s="324"/>
      <c r="N55" s="25"/>
      <c r="O55" s="23"/>
      <c r="P55" s="23"/>
      <c r="Q55" s="23"/>
      <c r="R55" s="23"/>
      <c r="S55" s="23"/>
      <c r="T55" s="23"/>
      <c r="U55" s="23"/>
      <c r="V55" s="24"/>
      <c r="W55" s="24"/>
      <c r="X55" s="24"/>
      <c r="Y55" s="24"/>
      <c r="Z55" s="24"/>
    </row>
    <row r="56" spans="1:26" s="31" customFormat="1" ht="15.75" customHeight="1">
      <c r="A56" s="323"/>
      <c r="B56" s="566"/>
      <c r="C56" s="581"/>
      <c r="D56" s="581"/>
      <c r="E56" s="581"/>
      <c r="F56" s="325"/>
      <c r="G56" s="325"/>
      <c r="H56" s="325"/>
      <c r="I56" s="325"/>
      <c r="J56" s="566"/>
      <c r="K56" s="559"/>
      <c r="L56" s="324"/>
      <c r="N56" s="25"/>
      <c r="O56" s="23"/>
      <c r="P56" s="23"/>
      <c r="Q56" s="23"/>
      <c r="R56" s="23"/>
      <c r="S56" s="23"/>
      <c r="T56" s="23"/>
      <c r="U56" s="23"/>
      <c r="V56" s="24"/>
      <c r="W56" s="24"/>
      <c r="X56" s="24"/>
      <c r="Y56" s="24"/>
      <c r="Z56" s="24"/>
    </row>
    <row r="57" spans="1:26" s="31" customFormat="1" ht="15.75" customHeight="1">
      <c r="A57" s="323"/>
      <c r="B57" s="566"/>
      <c r="C57" s="566" t="s">
        <v>197</v>
      </c>
      <c r="D57" s="566">
        <f>D53*D54</f>
        <v>50.75</v>
      </c>
      <c r="E57" s="325" t="s">
        <v>193</v>
      </c>
      <c r="F57" s="325"/>
      <c r="G57" s="325"/>
      <c r="H57" s="325"/>
      <c r="I57" s="325"/>
      <c r="J57" s="566"/>
      <c r="K57" s="559"/>
      <c r="L57" s="324"/>
      <c r="N57" s="25"/>
      <c r="O57" s="23"/>
      <c r="P57" s="23"/>
      <c r="Q57" s="23"/>
      <c r="R57" s="23"/>
      <c r="S57" s="23"/>
      <c r="T57" s="23"/>
      <c r="U57" s="23"/>
      <c r="V57" s="24"/>
      <c r="W57" s="24"/>
      <c r="X57" s="24"/>
      <c r="Y57" s="24"/>
      <c r="Z57" s="24"/>
    </row>
    <row r="58" spans="1:26" s="31" customFormat="1" ht="15.75" customHeight="1">
      <c r="A58" s="323"/>
      <c r="B58" s="566"/>
      <c r="C58" s="566"/>
      <c r="D58" s="325"/>
      <c r="E58" s="325"/>
      <c r="F58" s="325"/>
      <c r="G58" s="325"/>
      <c r="H58" s="325"/>
      <c r="I58" s="325"/>
      <c r="J58" s="566"/>
      <c r="K58" s="559"/>
      <c r="L58" s="324"/>
      <c r="N58" s="25"/>
      <c r="O58" s="23"/>
      <c r="P58" s="23"/>
      <c r="Q58" s="23"/>
      <c r="R58" s="23"/>
      <c r="S58" s="23"/>
      <c r="T58" s="23"/>
      <c r="U58" s="23"/>
      <c r="V58" s="24"/>
      <c r="W58" s="24"/>
      <c r="X58" s="24"/>
      <c r="Y58" s="24"/>
      <c r="Z58" s="24"/>
    </row>
    <row r="59" spans="1:26" s="31" customFormat="1" ht="15" customHeight="1">
      <c r="A59" s="157" t="s">
        <v>28</v>
      </c>
      <c r="B59" s="770" t="str">
        <f>IFERROR(VLOOKUP(I59,'SINAPI '!A:D,2,0),IFERROR(VLOOKUP(I59,SETOP!A:D,3,FALSE),"NOME DO SERVIÇO INVÁLIDO"))</f>
        <v>m2</v>
      </c>
      <c r="C59" s="916"/>
      <c r="D59" s="916"/>
      <c r="E59" s="916"/>
      <c r="F59" s="916"/>
      <c r="G59" s="916"/>
      <c r="H59" s="916"/>
      <c r="I59" s="35" t="s">
        <v>822</v>
      </c>
      <c r="J59" s="56" t="s">
        <v>20</v>
      </c>
      <c r="K59" s="28">
        <f>IFERROR(VLOOKUP(I59,'SINAPI '!A:D,3,FALSE),IFERROR(VLOOKUP(I59,SETOP!A:D,4,FALSE),"UNIDADE INVÁLIDA"))</f>
        <v>16.63</v>
      </c>
      <c r="L59" s="328">
        <f>D65+E65</f>
        <v>19.125</v>
      </c>
      <c r="N59" s="25"/>
      <c r="O59" s="23"/>
      <c r="P59" s="23"/>
      <c r="Q59" s="23"/>
      <c r="R59" s="23"/>
      <c r="S59" s="23"/>
      <c r="T59" s="23"/>
      <c r="U59" s="23"/>
      <c r="V59" s="24"/>
      <c r="W59" s="24"/>
      <c r="X59" s="24"/>
      <c r="Y59" s="24"/>
      <c r="Z59" s="24"/>
    </row>
    <row r="60" spans="1:26" ht="15.75" customHeight="1">
      <c r="A60" s="323"/>
      <c r="B60" s="325"/>
      <c r="C60" s="566"/>
      <c r="D60" s="566"/>
      <c r="E60" s="325"/>
      <c r="F60" s="325"/>
      <c r="G60" s="325"/>
      <c r="H60" s="325"/>
      <c r="I60" s="325"/>
      <c r="J60" s="566"/>
      <c r="K60" s="559"/>
      <c r="L60" s="324"/>
      <c r="M60" s="25"/>
      <c r="N60" s="23"/>
      <c r="O60" s="23"/>
      <c r="P60" s="23"/>
      <c r="Q60" s="23"/>
      <c r="R60" s="23"/>
      <c r="S60" s="23"/>
      <c r="T60" s="23"/>
      <c r="U60" s="24"/>
      <c r="V60" s="24"/>
      <c r="W60" s="24"/>
      <c r="X60" s="24"/>
      <c r="Y60" s="24"/>
      <c r="Z60" s="24"/>
    </row>
    <row r="61" spans="1:26" s="31" customFormat="1" ht="15.75" customHeight="1">
      <c r="A61" s="323"/>
      <c r="B61" s="325"/>
      <c r="C61" s="325"/>
      <c r="D61" s="325" t="s">
        <v>18760</v>
      </c>
      <c r="E61" s="325" t="s">
        <v>18761</v>
      </c>
      <c r="F61" s="325"/>
      <c r="G61" s="325"/>
      <c r="H61" s="325"/>
      <c r="I61" s="325"/>
      <c r="J61" s="566"/>
      <c r="K61" s="559"/>
      <c r="L61" s="324"/>
      <c r="M61" s="25"/>
      <c r="N61" s="23"/>
      <c r="O61" s="23"/>
      <c r="P61" s="23"/>
      <c r="Q61" s="23"/>
      <c r="R61" s="23"/>
      <c r="S61" s="23"/>
      <c r="T61" s="23"/>
      <c r="U61" s="24"/>
      <c r="V61" s="24"/>
      <c r="W61" s="24"/>
      <c r="X61" s="24"/>
      <c r="Y61" s="24"/>
      <c r="Z61" s="24"/>
    </row>
    <row r="62" spans="1:26" s="31" customFormat="1" ht="15.75" customHeight="1">
      <c r="A62" s="323"/>
      <c r="B62" s="325"/>
      <c r="C62" s="566" t="s">
        <v>18756</v>
      </c>
      <c r="D62" s="566">
        <v>7.25</v>
      </c>
      <c r="E62" s="566">
        <v>2.5</v>
      </c>
      <c r="F62" s="325" t="s">
        <v>191</v>
      </c>
      <c r="G62" s="325"/>
      <c r="H62" s="325"/>
      <c r="I62" s="325"/>
      <c r="J62" s="566"/>
      <c r="K62" s="559"/>
      <c r="L62" s="324"/>
      <c r="M62" s="25"/>
      <c r="N62" s="23"/>
      <c r="O62" s="23"/>
      <c r="P62" s="23"/>
      <c r="Q62" s="23"/>
      <c r="R62" s="23"/>
      <c r="S62" s="23"/>
      <c r="T62" s="23"/>
      <c r="U62" s="24"/>
      <c r="V62" s="24"/>
      <c r="W62" s="24"/>
      <c r="X62" s="24"/>
      <c r="Y62" s="24"/>
      <c r="Z62" s="24"/>
    </row>
    <row r="63" spans="1:26" s="31" customFormat="1" ht="15.75" customHeight="1">
      <c r="A63" s="323"/>
      <c r="B63" s="325"/>
      <c r="C63" s="566" t="s">
        <v>196</v>
      </c>
      <c r="D63" s="566">
        <v>2.5</v>
      </c>
      <c r="E63" s="566">
        <v>0.4</v>
      </c>
      <c r="F63" s="325" t="s">
        <v>191</v>
      </c>
      <c r="G63" s="325"/>
      <c r="H63" s="325"/>
      <c r="I63" s="325"/>
      <c r="J63" s="566"/>
      <c r="K63" s="559"/>
      <c r="L63" s="324"/>
      <c r="M63" s="25"/>
      <c r="N63" s="23"/>
      <c r="O63" s="23"/>
      <c r="P63" s="23"/>
      <c r="Q63" s="23"/>
      <c r="R63" s="23"/>
      <c r="S63" s="23"/>
      <c r="T63" s="23"/>
      <c r="U63" s="24"/>
      <c r="V63" s="24"/>
      <c r="W63" s="24"/>
      <c r="X63" s="24"/>
      <c r="Y63" s="24"/>
      <c r="Z63" s="24"/>
    </row>
    <row r="64" spans="1:26" s="31" customFormat="1" ht="15.75" customHeight="1">
      <c r="A64" s="323"/>
      <c r="B64" s="325"/>
      <c r="C64" s="581"/>
      <c r="D64" s="581"/>
      <c r="E64" s="581"/>
      <c r="F64" s="325"/>
      <c r="G64" s="325"/>
      <c r="H64" s="325"/>
      <c r="I64" s="325"/>
      <c r="J64" s="566"/>
      <c r="K64" s="559"/>
      <c r="L64" s="324"/>
      <c r="M64" s="25"/>
      <c r="N64" s="23"/>
      <c r="O64" s="23"/>
      <c r="P64" s="23"/>
      <c r="Q64" s="23"/>
      <c r="R64" s="23"/>
      <c r="S64" s="23"/>
      <c r="T64" s="23"/>
      <c r="U64" s="24"/>
      <c r="V64" s="24"/>
      <c r="W64" s="24"/>
      <c r="X64" s="24"/>
      <c r="Y64" s="24"/>
      <c r="Z64" s="24"/>
    </row>
    <row r="65" spans="1:32" ht="15.75" customHeight="1">
      <c r="A65" s="323"/>
      <c r="B65" s="325"/>
      <c r="C65" s="566" t="s">
        <v>197</v>
      </c>
      <c r="D65" s="566">
        <f>D62*D63</f>
        <v>18.125</v>
      </c>
      <c r="E65" s="566">
        <f>E62*E63</f>
        <v>1</v>
      </c>
      <c r="F65" s="325" t="s">
        <v>193</v>
      </c>
      <c r="G65" s="325"/>
      <c r="H65" s="325"/>
      <c r="I65" s="325"/>
      <c r="J65" s="566"/>
      <c r="K65" s="559"/>
      <c r="L65" s="324"/>
      <c r="M65" s="25"/>
      <c r="N65" s="23"/>
      <c r="O65" s="23"/>
      <c r="P65" s="23"/>
      <c r="Q65" s="23"/>
      <c r="R65" s="23"/>
      <c r="S65" s="23"/>
      <c r="T65" s="23"/>
      <c r="U65" s="24"/>
      <c r="V65" s="24"/>
      <c r="W65" s="24"/>
      <c r="X65" s="24"/>
      <c r="Y65" s="24"/>
      <c r="Z65" s="24"/>
    </row>
    <row r="66" spans="1:32" ht="15.75" customHeight="1">
      <c r="A66" s="323"/>
      <c r="B66" s="325"/>
      <c r="C66" s="325"/>
      <c r="D66" s="325"/>
      <c r="E66" s="325"/>
      <c r="F66" s="325"/>
      <c r="G66" s="325"/>
      <c r="H66" s="325"/>
      <c r="I66" s="559"/>
      <c r="J66" s="559"/>
      <c r="K66" s="559"/>
      <c r="L66" s="324"/>
      <c r="M66" s="25"/>
      <c r="N66" s="23"/>
      <c r="O66" s="23"/>
      <c r="P66" s="23"/>
      <c r="Q66" s="23"/>
      <c r="R66" s="23"/>
      <c r="S66" s="23"/>
      <c r="T66" s="23"/>
      <c r="U66" s="24"/>
      <c r="V66" s="24"/>
      <c r="W66" s="24"/>
      <c r="X66" s="24"/>
      <c r="Y66" s="24"/>
      <c r="Z66" s="24"/>
      <c r="AA66" s="26"/>
      <c r="AB66" s="26"/>
      <c r="AC66" s="26"/>
      <c r="AD66" s="26"/>
      <c r="AE66" s="26"/>
      <c r="AF66" s="26"/>
    </row>
    <row r="67" spans="1:32" s="60" customFormat="1" ht="15.75" customHeight="1">
      <c r="A67" s="331">
        <v>3</v>
      </c>
      <c r="B67" s="1058" t="s">
        <v>25</v>
      </c>
      <c r="C67" s="822"/>
      <c r="D67" s="822"/>
      <c r="E67" s="822"/>
      <c r="F67" s="822"/>
      <c r="G67" s="822"/>
      <c r="H67" s="822"/>
      <c r="I67" s="960"/>
      <c r="J67" s="960"/>
      <c r="K67" s="960"/>
      <c r="L67" s="332" t="s">
        <v>14</v>
      </c>
    </row>
    <row r="68" spans="1:32">
      <c r="A68" s="158" t="s">
        <v>33</v>
      </c>
      <c r="B68" s="797" t="str">
        <f>IFERROR(VLOOKUP(I68,'SINAPI '!A:D,2,0),IFERROR(VLOOKUP(I68,SETOP!A:D,3,FALSE),"NOME DO SERVIÇO INVÁLIDO"))</f>
        <v>ESCAVAÇÃO MANUAL DE VALA PARA VIGA BALDRAME (INCLUINDO ESCAVAÇÃO PARA COLOCAÇÃO DE FÔRMAS). AF_06/2017</v>
      </c>
      <c r="C68" s="1061"/>
      <c r="D68" s="1061"/>
      <c r="E68" s="1061"/>
      <c r="F68" s="1061"/>
      <c r="G68" s="1061"/>
      <c r="H68" s="1061"/>
      <c r="I68" s="544" t="s">
        <v>9849</v>
      </c>
      <c r="J68" s="65" t="s">
        <v>22</v>
      </c>
      <c r="K68" s="69" t="str">
        <f>IFERROR(VLOOKUP(I68,'SINAPI '!A:D,3,FALSE),IFERROR(VLOOKUP(I68,SETOP!A:D,4,FALSE),"UNIDADE INVÁLIDA"))</f>
        <v>M3</v>
      </c>
      <c r="L68" s="333">
        <f>K70</f>
        <v>6.1000000000000005</v>
      </c>
      <c r="M68" s="25"/>
      <c r="N68" s="23"/>
      <c r="O68" s="23"/>
      <c r="P68" s="23"/>
      <c r="Q68" s="23"/>
      <c r="R68" s="23"/>
      <c r="S68" s="23"/>
      <c r="T68" s="23"/>
      <c r="U68" s="24"/>
      <c r="V68" s="24"/>
      <c r="W68" s="24"/>
      <c r="X68" s="24"/>
      <c r="Y68" s="24"/>
      <c r="Z68" s="24"/>
    </row>
    <row r="69" spans="1:32" ht="15.75" customHeight="1">
      <c r="A69" s="334"/>
      <c r="B69" s="961"/>
      <c r="C69" s="961"/>
      <c r="D69" s="961"/>
      <c r="E69" s="961"/>
      <c r="F69" s="961"/>
      <c r="G69" s="962"/>
      <c r="H69" s="69" t="s">
        <v>198</v>
      </c>
      <c r="I69" s="127" t="s">
        <v>199</v>
      </c>
      <c r="J69" s="127" t="s">
        <v>194</v>
      </c>
      <c r="K69" s="127" t="s">
        <v>200</v>
      </c>
      <c r="L69" s="1062"/>
      <c r="M69" s="25"/>
      <c r="N69" s="23"/>
      <c r="O69" s="23"/>
      <c r="P69" s="23"/>
      <c r="Q69" s="23"/>
      <c r="R69" s="23"/>
      <c r="S69" s="23"/>
      <c r="T69" s="23"/>
      <c r="U69" s="24"/>
      <c r="V69" s="24"/>
      <c r="W69" s="24"/>
      <c r="X69" s="24"/>
      <c r="Y69" s="24"/>
      <c r="Z69" s="24"/>
    </row>
    <row r="70" spans="1:32" ht="15.75" customHeight="1">
      <c r="A70" s="335"/>
      <c r="B70" s="825"/>
      <c r="C70" s="825"/>
      <c r="D70" s="825"/>
      <c r="E70" s="825"/>
      <c r="F70" s="825"/>
      <c r="G70" s="963"/>
      <c r="H70" s="582">
        <f>4*10+3*7</f>
        <v>61</v>
      </c>
      <c r="I70" s="127">
        <v>0.25</v>
      </c>
      <c r="J70" s="113">
        <v>0.4</v>
      </c>
      <c r="K70" s="113">
        <f>H70*I70*J70</f>
        <v>6.1000000000000005</v>
      </c>
      <c r="L70" s="1063"/>
      <c r="M70" s="25"/>
      <c r="N70" s="23"/>
      <c r="O70" s="23"/>
      <c r="P70" s="23"/>
      <c r="Q70" s="23"/>
      <c r="R70" s="23"/>
      <c r="S70" s="23"/>
      <c r="T70" s="23"/>
      <c r="U70" s="24"/>
      <c r="V70" s="24"/>
      <c r="W70" s="24"/>
      <c r="X70" s="24"/>
      <c r="Y70" s="24"/>
      <c r="Z70" s="24"/>
    </row>
    <row r="71" spans="1:32" ht="15.75" customHeight="1">
      <c r="A71" s="335"/>
      <c r="B71" s="779"/>
      <c r="C71" s="779"/>
      <c r="D71" s="779"/>
      <c r="E71" s="779"/>
      <c r="F71" s="779"/>
      <c r="G71" s="964"/>
      <c r="H71" s="1008"/>
      <c r="I71" s="1065"/>
      <c r="J71" s="1065"/>
      <c r="K71" s="1066"/>
      <c r="L71" s="1064"/>
      <c r="M71" s="25"/>
      <c r="N71" s="23"/>
      <c r="O71" s="23"/>
      <c r="P71" s="23"/>
      <c r="Q71" s="23"/>
      <c r="R71" s="23"/>
      <c r="S71" s="23"/>
      <c r="T71" s="23"/>
      <c r="U71" s="24"/>
      <c r="V71" s="24"/>
      <c r="W71" s="24"/>
      <c r="X71" s="24"/>
      <c r="Y71" s="24"/>
      <c r="Z71" s="24"/>
    </row>
    <row r="72" spans="1:32" s="31" customFormat="1">
      <c r="A72" s="158" t="s">
        <v>37</v>
      </c>
      <c r="B72" s="797" t="str">
        <f>IFERROR(VLOOKUP(I72,'SINAPI '!A:D,2,0),IFERROR(VLOOKUP(I72,SETOP!A:D,3,FALSE),"NOME DO SERVIÇO INVÁLIDO"))</f>
        <v>REATERRO MANUAL APILOADO COM SOQUETE. AF_10/2017</v>
      </c>
      <c r="C72" s="1061"/>
      <c r="D72" s="1061"/>
      <c r="E72" s="1061"/>
      <c r="F72" s="1061"/>
      <c r="G72" s="1061"/>
      <c r="H72" s="1061"/>
      <c r="I72" s="544" t="s">
        <v>10089</v>
      </c>
      <c r="J72" s="65" t="s">
        <v>22</v>
      </c>
      <c r="K72" s="69" t="str">
        <f>IFERROR(VLOOKUP(I72,'SINAPI '!A:D,3,FALSE),IFERROR(VLOOKUP(I72,SETOP!A:D,4,FALSE),"UNIDADE INVÁLIDA"))</f>
        <v>M3</v>
      </c>
      <c r="L72" s="336">
        <f>K74</f>
        <v>16.099999999999998</v>
      </c>
      <c r="M72" s="25"/>
      <c r="N72" s="23"/>
      <c r="O72" s="23"/>
      <c r="P72" s="23"/>
      <c r="AA72" s="10"/>
      <c r="AB72" s="10"/>
      <c r="AC72" s="10"/>
    </row>
    <row r="73" spans="1:32" ht="15.75" customHeight="1">
      <c r="A73" s="965"/>
      <c r="B73" s="840"/>
      <c r="C73" s="840"/>
      <c r="D73" s="840"/>
      <c r="E73" s="840"/>
      <c r="F73" s="840"/>
      <c r="G73" s="544" t="s">
        <v>18762</v>
      </c>
      <c r="H73" s="137" t="s">
        <v>198</v>
      </c>
      <c r="I73" s="127" t="s">
        <v>199</v>
      </c>
      <c r="J73" s="127" t="s">
        <v>194</v>
      </c>
      <c r="K73" s="127" t="s">
        <v>200</v>
      </c>
      <c r="L73" s="1062"/>
      <c r="M73" s="25"/>
      <c r="N73" s="23"/>
      <c r="O73" s="23"/>
      <c r="P73" s="23"/>
      <c r="Q73" s="23"/>
      <c r="R73" s="23"/>
      <c r="S73" s="23"/>
      <c r="T73" s="23"/>
      <c r="U73" s="23"/>
      <c r="V73" s="23"/>
      <c r="W73" s="24"/>
      <c r="X73" s="24"/>
      <c r="Y73" s="24"/>
      <c r="Z73" s="24"/>
    </row>
    <row r="74" spans="1:32" ht="15.75" customHeight="1">
      <c r="A74" s="965"/>
      <c r="B74" s="840"/>
      <c r="C74" s="840"/>
      <c r="D74" s="840"/>
      <c r="E74" s="840"/>
      <c r="F74" s="840"/>
      <c r="G74" s="583">
        <v>0.15</v>
      </c>
      <c r="H74" s="138">
        <v>7</v>
      </c>
      <c r="I74" s="128">
        <v>10</v>
      </c>
      <c r="J74" s="584">
        <v>0.2</v>
      </c>
      <c r="K74" s="584">
        <f>H74*I74*J74*(1+G74)</f>
        <v>16.099999999999998</v>
      </c>
      <c r="L74" s="1063"/>
      <c r="M74" s="25"/>
      <c r="N74" s="23"/>
      <c r="O74" s="23"/>
      <c r="P74" s="23"/>
      <c r="Q74" s="23"/>
      <c r="R74" s="23"/>
      <c r="S74" s="23"/>
      <c r="T74" s="23"/>
      <c r="U74" s="23"/>
      <c r="V74" s="23"/>
      <c r="W74" s="24"/>
      <c r="X74" s="24"/>
      <c r="Y74" s="24"/>
      <c r="Z74" s="24"/>
    </row>
    <row r="75" spans="1:32" ht="15.75" customHeight="1">
      <c r="A75" s="966"/>
      <c r="B75" s="967"/>
      <c r="C75" s="967"/>
      <c r="D75" s="967"/>
      <c r="E75" s="967"/>
      <c r="F75" s="967"/>
      <c r="G75" s="968"/>
      <c r="H75" s="968"/>
      <c r="I75" s="968"/>
      <c r="J75" s="968"/>
      <c r="K75" s="968"/>
      <c r="L75" s="1067"/>
      <c r="M75" s="25"/>
      <c r="O75" s="25"/>
      <c r="P75" s="23"/>
      <c r="Q75" s="23"/>
      <c r="R75" s="23"/>
      <c r="S75" s="23"/>
      <c r="T75" s="23"/>
      <c r="U75" s="23"/>
      <c r="V75" s="23"/>
      <c r="W75" s="24"/>
      <c r="X75" s="24"/>
      <c r="Y75" s="24"/>
      <c r="Z75" s="24"/>
    </row>
    <row r="76" spans="1:32">
      <c r="A76" s="158" t="s">
        <v>40</v>
      </c>
      <c r="B76" s="797" t="str">
        <f>IFERROR(VLOOKUP(I76,'SINAPI '!A:D,2,0),IFERROR(VLOOKUP(I76,SETOP!A:D,3,FALSE),"NOME DO SERVIÇO INVÁLIDO"))</f>
        <v>LASTRO COM MATERIAL GRANULAR (PEDRA BRITADA N.3), APLICADO EM PISOS OU LAJES SOBRE SOLO, ESPESSURA DE *10 CM*. AF_07/2019</v>
      </c>
      <c r="C76" s="1061"/>
      <c r="D76" s="1061"/>
      <c r="E76" s="1061"/>
      <c r="F76" s="1061"/>
      <c r="G76" s="1068"/>
      <c r="H76" s="1068"/>
      <c r="I76" s="70" t="s">
        <v>6982</v>
      </c>
      <c r="J76" s="71" t="s">
        <v>22</v>
      </c>
      <c r="K76" s="72" t="str">
        <f>IFERROR(VLOOKUP(I76,'SINAPI '!A:D,3,FALSE),IFERROR(VLOOKUP(I76,SETOP!A:D,4,FALSE),"UNIDADE INVÁLIDA"))</f>
        <v>M3</v>
      </c>
      <c r="L76" s="333">
        <f>K78</f>
        <v>0.6100000000000001</v>
      </c>
      <c r="O76" s="25"/>
      <c r="P76" s="23"/>
      <c r="Q76" s="23"/>
      <c r="R76" s="23"/>
      <c r="S76" s="23"/>
      <c r="T76" s="23"/>
      <c r="U76" s="23"/>
      <c r="V76" s="23"/>
      <c r="W76" s="24"/>
      <c r="X76" s="24"/>
      <c r="Y76" s="24"/>
      <c r="Z76" s="24"/>
    </row>
    <row r="77" spans="1:32" ht="15.75" customHeight="1">
      <c r="A77" s="1069"/>
      <c r="B77" s="1070"/>
      <c r="C77" s="1070"/>
      <c r="D77" s="1070"/>
      <c r="E77" s="1070"/>
      <c r="F77" s="1070"/>
      <c r="G77" s="1071"/>
      <c r="H77" s="69" t="s">
        <v>198</v>
      </c>
      <c r="I77" s="127" t="s">
        <v>199</v>
      </c>
      <c r="J77" s="127" t="s">
        <v>194</v>
      </c>
      <c r="K77" s="127" t="s">
        <v>200</v>
      </c>
      <c r="L77" s="1062"/>
      <c r="O77" s="25"/>
      <c r="P77" s="23"/>
      <c r="Q77" s="23"/>
      <c r="R77" s="23"/>
      <c r="S77" s="23"/>
      <c r="T77" s="23"/>
      <c r="U77" s="23"/>
      <c r="V77" s="23"/>
      <c r="W77" s="24"/>
      <c r="X77" s="24"/>
      <c r="Y77" s="24"/>
      <c r="Z77" s="24"/>
    </row>
    <row r="78" spans="1:32" ht="15.75" customHeight="1">
      <c r="A78" s="1072"/>
      <c r="B78" s="1073"/>
      <c r="C78" s="1073"/>
      <c r="D78" s="1073"/>
      <c r="E78" s="1073"/>
      <c r="F78" s="1073"/>
      <c r="G78" s="1074"/>
      <c r="H78" s="582">
        <f>H70</f>
        <v>61</v>
      </c>
      <c r="I78" s="127">
        <v>0.2</v>
      </c>
      <c r="J78" s="113">
        <v>0.05</v>
      </c>
      <c r="K78" s="113">
        <f>H78*I78*J78</f>
        <v>0.6100000000000001</v>
      </c>
      <c r="L78" s="1063"/>
      <c r="O78" s="25"/>
      <c r="P78" s="23"/>
      <c r="Q78" s="23"/>
      <c r="R78" s="23"/>
      <c r="S78" s="23"/>
      <c r="T78" s="23"/>
      <c r="U78" s="23"/>
      <c r="V78" s="23"/>
      <c r="W78" s="24"/>
      <c r="X78" s="24"/>
      <c r="Y78" s="24"/>
      <c r="Z78" s="24"/>
    </row>
    <row r="79" spans="1:32" ht="15.75" customHeight="1">
      <c r="A79" s="1075"/>
      <c r="B79" s="1076"/>
      <c r="C79" s="1076"/>
      <c r="D79" s="1076"/>
      <c r="E79" s="1076"/>
      <c r="F79" s="1076"/>
      <c r="G79" s="1077"/>
      <c r="H79" s="1008"/>
      <c r="I79" s="1065"/>
      <c r="J79" s="1065"/>
      <c r="K79" s="1066"/>
      <c r="L79" s="1064"/>
      <c r="O79" s="25"/>
      <c r="P79" s="23"/>
      <c r="Q79" s="23"/>
      <c r="R79" s="23"/>
      <c r="S79" s="23"/>
      <c r="T79" s="23"/>
      <c r="U79" s="23"/>
      <c r="V79" s="23"/>
      <c r="W79" s="24"/>
      <c r="X79" s="24"/>
      <c r="Y79" s="24"/>
      <c r="Z79" s="24"/>
    </row>
    <row r="80" spans="1:32" ht="34.5" customHeight="1">
      <c r="A80" s="158" t="s">
        <v>209</v>
      </c>
      <c r="B80" s="797" t="str">
        <f>IFERROR(VLOOKUP(I80,'SINAPI '!A:D,2,0),IFERROR(VLOOKUP(I80,SETOP!A:D,3,FALSE),"NOME DO SERVIÇO INVÁLIDO"))</f>
        <v>CARGA, MANOBRA E DESCARGA DE SOLOS E MATERIAIS GRANULARES EM CAMINHÃO BASCULANTE 6 M³ - CARGA COM PÁ CARREGADEIRA (CAÇAMBA DE 1,7 A 2,8 M³ / 128 HP) E DESCARGA LIVRE (UNIDADE: M3). AF_07/2020</v>
      </c>
      <c r="C80" s="798"/>
      <c r="D80" s="798"/>
      <c r="E80" s="798"/>
      <c r="F80" s="798"/>
      <c r="G80" s="798"/>
      <c r="H80" s="798"/>
      <c r="I80" s="27" t="s">
        <v>11198</v>
      </c>
      <c r="J80" s="65" t="s">
        <v>22</v>
      </c>
      <c r="K80" s="69" t="str">
        <f>IFERROR(VLOOKUP(I80,'SINAPI '!A:D,3,FALSE),IFERROR(VLOOKUP(I80,SETOP!A:D,4,FALSE),"UNIDADE INVÁLIDA"))</f>
        <v>M3</v>
      </c>
      <c r="L80" s="333">
        <f>SUM(K82:K83)</f>
        <v>16.099999999999998</v>
      </c>
      <c r="O80" s="25"/>
      <c r="P80" s="23"/>
      <c r="Q80" s="23"/>
      <c r="R80" s="23"/>
      <c r="S80" s="23"/>
      <c r="T80" s="23"/>
      <c r="U80" s="23"/>
      <c r="V80" s="23"/>
      <c r="W80" s="24"/>
      <c r="X80" s="24"/>
      <c r="Y80" s="24"/>
      <c r="Z80" s="24"/>
    </row>
    <row r="81" spans="1:32" ht="15.75" customHeight="1">
      <c r="A81" s="1029"/>
      <c r="B81" s="851"/>
      <c r="C81" s="851"/>
      <c r="D81" s="851"/>
      <c r="E81" s="851"/>
      <c r="F81" s="851"/>
      <c r="G81" s="569" t="s">
        <v>18762</v>
      </c>
      <c r="H81" s="137" t="s">
        <v>198</v>
      </c>
      <c r="I81" s="127" t="s">
        <v>199</v>
      </c>
      <c r="J81" s="127" t="s">
        <v>194</v>
      </c>
      <c r="K81" s="127" t="s">
        <v>200</v>
      </c>
      <c r="L81" s="1062"/>
      <c r="O81" s="25"/>
      <c r="P81" s="23"/>
      <c r="Q81" s="23"/>
      <c r="R81" s="23"/>
      <c r="S81" s="23"/>
      <c r="T81" s="23"/>
      <c r="U81" s="23"/>
      <c r="V81" s="23"/>
      <c r="W81" s="24"/>
      <c r="X81" s="24"/>
      <c r="Y81" s="24"/>
      <c r="Z81" s="24"/>
    </row>
    <row r="82" spans="1:32" ht="15.75" customHeight="1">
      <c r="A82" s="1029"/>
      <c r="B82" s="851"/>
      <c r="C82" s="851"/>
      <c r="D82" s="851"/>
      <c r="E82" s="851"/>
      <c r="F82" s="851"/>
      <c r="G82" s="585">
        <v>0.15</v>
      </c>
      <c r="H82" s="138">
        <v>7</v>
      </c>
      <c r="I82" s="128">
        <v>10</v>
      </c>
      <c r="J82" s="584">
        <v>0.2</v>
      </c>
      <c r="K82" s="584">
        <f>H82*I82*J82*(1+G82)</f>
        <v>16.099999999999998</v>
      </c>
      <c r="L82" s="1063"/>
      <c r="O82" s="25"/>
      <c r="P82" s="23"/>
      <c r="Q82" s="23"/>
      <c r="R82" s="23"/>
      <c r="S82" s="23"/>
      <c r="T82" s="23"/>
      <c r="U82" s="23"/>
      <c r="V82" s="23"/>
      <c r="W82" s="24"/>
      <c r="X82" s="24"/>
      <c r="Y82" s="24"/>
      <c r="Z82" s="24"/>
    </row>
    <row r="83" spans="1:32" ht="15.75" customHeight="1">
      <c r="A83" s="1029"/>
      <c r="B83" s="851"/>
      <c r="C83" s="851"/>
      <c r="D83" s="851"/>
      <c r="E83" s="851"/>
      <c r="F83" s="851"/>
      <c r="G83" s="586"/>
      <c r="H83" s="129"/>
      <c r="I83" s="129"/>
      <c r="J83" s="69"/>
      <c r="K83" s="113"/>
      <c r="L83" s="1064"/>
      <c r="O83" s="25"/>
      <c r="P83" s="23"/>
      <c r="Q83" s="23"/>
      <c r="R83" s="23"/>
      <c r="S83" s="23"/>
      <c r="T83" s="23"/>
      <c r="U83" s="23"/>
      <c r="V83" s="23"/>
      <c r="W83" s="24"/>
      <c r="X83" s="24"/>
      <c r="Y83" s="24"/>
      <c r="Z83" s="24"/>
    </row>
    <row r="84" spans="1:32" ht="15" customHeight="1">
      <c r="A84" s="551" t="s">
        <v>210</v>
      </c>
      <c r="B84" s="1078" t="str">
        <f>IFERROR(VLOOKUP(I84,'SINAPI '!A:D,2,0),IFERROR(VLOOKUP(I84,SETOP!A:D,3,FALSE),"NOME DO SERVIÇO INVÁLIDO"))</f>
        <v>M3xKM</v>
      </c>
      <c r="C84" s="1079"/>
      <c r="D84" s="1079"/>
      <c r="E84" s="1079"/>
      <c r="F84" s="1079"/>
      <c r="G84" s="798"/>
      <c r="H84" s="798"/>
      <c r="I84" s="67" t="s">
        <v>4786</v>
      </c>
      <c r="J84" s="65" t="s">
        <v>20</v>
      </c>
      <c r="K84" s="69">
        <f>IFERROR(VLOOKUP(I84,'SINAPI '!A:D,3,FALSE),IFERROR(VLOOKUP(I84,SETOP!A:D,4,FALSE),"UNIDADE INVÁLIDA"))</f>
        <v>4.7699999999999996</v>
      </c>
      <c r="L84" s="333">
        <f>K86</f>
        <v>397.33125000000001</v>
      </c>
      <c r="O84" s="25"/>
      <c r="P84" s="23"/>
      <c r="Q84" s="23"/>
      <c r="R84" s="23"/>
      <c r="S84" s="23"/>
      <c r="T84" s="23"/>
      <c r="U84" s="23"/>
      <c r="V84" s="23"/>
      <c r="W84" s="24"/>
      <c r="X84" s="24"/>
      <c r="Y84" s="24"/>
      <c r="Z84" s="24"/>
    </row>
    <row r="85" spans="1:32" ht="15.75" customHeight="1">
      <c r="A85" s="1069"/>
      <c r="B85" s="1070"/>
      <c r="C85" s="1070"/>
      <c r="D85" s="1070"/>
      <c r="E85" s="1070"/>
      <c r="F85" s="1070"/>
      <c r="G85" s="1071"/>
      <c r="H85" s="69" t="s">
        <v>18769</v>
      </c>
      <c r="I85" s="127" t="s">
        <v>18764</v>
      </c>
      <c r="J85" s="127" t="s">
        <v>18752</v>
      </c>
      <c r="K85" s="127" t="s">
        <v>18768</v>
      </c>
      <c r="L85" s="1062"/>
      <c r="O85" s="25"/>
      <c r="P85" s="23"/>
      <c r="Q85" s="23"/>
      <c r="R85" s="23"/>
      <c r="S85" s="23"/>
      <c r="T85" s="23"/>
      <c r="U85" s="23"/>
      <c r="V85" s="23"/>
      <c r="W85" s="24"/>
      <c r="X85" s="24"/>
      <c r="Y85" s="24"/>
      <c r="Z85" s="24"/>
    </row>
    <row r="86" spans="1:32" ht="15.75" customHeight="1">
      <c r="A86" s="1072"/>
      <c r="B86" s="1073"/>
      <c r="C86" s="1073"/>
      <c r="D86" s="1073"/>
      <c r="E86" s="1073"/>
      <c r="F86" s="1073"/>
      <c r="G86" s="1074"/>
      <c r="H86" s="582">
        <v>10</v>
      </c>
      <c r="I86" s="113">
        <f>L68+L95</f>
        <v>8.9080000000000013</v>
      </c>
      <c r="J86" s="113">
        <f>L33+L42*0.15+L50*0.2+L59*0.06+K578</f>
        <v>30.825125</v>
      </c>
      <c r="K86" s="113">
        <f>(I86+J86)*H86</f>
        <v>397.33125000000001</v>
      </c>
      <c r="L86" s="1063"/>
      <c r="O86" s="25"/>
      <c r="P86" s="23"/>
      <c r="Q86" s="23"/>
      <c r="R86" s="23"/>
      <c r="S86" s="23"/>
      <c r="T86" s="23"/>
      <c r="U86" s="23"/>
      <c r="V86" s="23"/>
      <c r="W86" s="24"/>
      <c r="X86" s="24"/>
      <c r="Y86" s="24"/>
      <c r="Z86" s="24"/>
    </row>
    <row r="87" spans="1:32" ht="15.75" customHeight="1">
      <c r="A87" s="1075"/>
      <c r="B87" s="1076"/>
      <c r="C87" s="1076"/>
      <c r="D87" s="1076"/>
      <c r="E87" s="1076"/>
      <c r="F87" s="1076"/>
      <c r="G87" s="1077"/>
      <c r="H87" s="1008"/>
      <c r="I87" s="1065"/>
      <c r="J87" s="1065"/>
      <c r="K87" s="1066"/>
      <c r="L87" s="1064"/>
      <c r="O87" s="25"/>
      <c r="P87" s="23"/>
      <c r="Q87" s="23"/>
      <c r="R87" s="23"/>
      <c r="S87" s="23"/>
      <c r="T87" s="23"/>
      <c r="U87" s="23"/>
      <c r="V87" s="23"/>
      <c r="W87" s="24"/>
      <c r="X87" s="24"/>
      <c r="Y87" s="24"/>
      <c r="Z87" s="24"/>
    </row>
    <row r="88" spans="1:32">
      <c r="A88" s="158" t="s">
        <v>18753</v>
      </c>
      <c r="B88" s="797" t="str">
        <f>IFERROR(VLOOKUP(I88,'SINAPI '!A:D,2,0),IFERROR(VLOOKUP(I88,SETOP!A:D,3,FALSE),"NOME DO SERVIÇO INVÁLIDO"))</f>
        <v>m3</v>
      </c>
      <c r="C88" s="798"/>
      <c r="D88" s="798"/>
      <c r="E88" s="798"/>
      <c r="F88" s="798"/>
      <c r="G88" s="798"/>
      <c r="H88" s="798"/>
      <c r="I88" s="68" t="s">
        <v>31</v>
      </c>
      <c r="J88" s="65" t="s">
        <v>20</v>
      </c>
      <c r="K88" s="69">
        <f>IFERROR(VLOOKUP(I88,'SINAPI '!A:D,3,FALSE),IFERROR(VLOOKUP(I88,SETOP!A:D,4,FALSE),"UNIDADE INVÁLIDA"))</f>
        <v>435.41</v>
      </c>
      <c r="L88" s="337">
        <f>K90+K91</f>
        <v>0.51000000000000012</v>
      </c>
      <c r="O88" s="25"/>
      <c r="P88" s="23"/>
      <c r="Q88" s="23"/>
      <c r="R88" s="23"/>
      <c r="S88" s="23"/>
      <c r="T88" s="23"/>
      <c r="U88" s="23"/>
      <c r="V88" s="23"/>
      <c r="W88" s="24"/>
      <c r="X88" s="24"/>
      <c r="Y88" s="24"/>
      <c r="Z88" s="24"/>
    </row>
    <row r="89" spans="1:32" ht="34.5" customHeight="1">
      <c r="A89" s="1069"/>
      <c r="B89" s="1070"/>
      <c r="C89" s="1070"/>
      <c r="D89" s="1070"/>
      <c r="E89" s="1070"/>
      <c r="F89" s="1071"/>
      <c r="G89" s="587"/>
      <c r="H89" s="69" t="s">
        <v>198</v>
      </c>
      <c r="I89" s="127" t="s">
        <v>199</v>
      </c>
      <c r="J89" s="127" t="s">
        <v>194</v>
      </c>
      <c r="K89" s="127" t="s">
        <v>200</v>
      </c>
      <c r="L89" s="1062"/>
    </row>
    <row r="90" spans="1:32" ht="15.75" customHeight="1">
      <c r="A90" s="1072"/>
      <c r="B90" s="1073"/>
      <c r="C90" s="1073"/>
      <c r="D90" s="1073"/>
      <c r="E90" s="1073"/>
      <c r="F90" s="1074"/>
      <c r="G90" s="587" t="s">
        <v>189</v>
      </c>
      <c r="H90" s="582">
        <v>51</v>
      </c>
      <c r="I90" s="127">
        <v>0.2</v>
      </c>
      <c r="J90" s="113">
        <v>0.05</v>
      </c>
      <c r="K90" s="113">
        <f t="shared" ref="K90" si="0">H90*I90*J90</f>
        <v>0.51000000000000012</v>
      </c>
      <c r="L90" s="1063"/>
    </row>
    <row r="91" spans="1:32" ht="15.75" customHeight="1">
      <c r="A91" s="1075"/>
      <c r="B91" s="1076"/>
      <c r="C91" s="1076"/>
      <c r="D91" s="1076"/>
      <c r="E91" s="1076"/>
      <c r="F91" s="1077"/>
      <c r="G91" s="587"/>
      <c r="H91" s="582"/>
      <c r="I91" s="127"/>
      <c r="J91" s="113"/>
      <c r="K91" s="113"/>
      <c r="L91" s="1064"/>
    </row>
    <row r="92" spans="1:32" ht="15.75" customHeight="1">
      <c r="A92" s="915"/>
      <c r="B92" s="916"/>
      <c r="C92" s="916"/>
      <c r="D92" s="916"/>
      <c r="E92" s="916"/>
      <c r="F92" s="916"/>
      <c r="G92" s="916"/>
      <c r="H92" s="916"/>
      <c r="I92" s="916"/>
      <c r="J92" s="916"/>
      <c r="K92" s="916"/>
      <c r="L92" s="918"/>
      <c r="M92" s="26"/>
      <c r="N92" s="26"/>
      <c r="O92" s="26"/>
      <c r="P92" s="26"/>
      <c r="Q92" s="26"/>
      <c r="R92" s="26"/>
      <c r="S92" s="26"/>
      <c r="T92" s="26"/>
      <c r="U92" s="26"/>
      <c r="V92" s="26"/>
      <c r="W92" s="26"/>
      <c r="X92" s="26"/>
      <c r="Y92" s="26"/>
      <c r="Z92" s="26"/>
      <c r="AA92" s="26"/>
      <c r="AB92" s="26"/>
      <c r="AC92" s="26"/>
      <c r="AD92" s="26"/>
      <c r="AE92" s="26"/>
      <c r="AF92" s="26"/>
    </row>
    <row r="93" spans="1:32" s="60" customFormat="1" ht="15.75" customHeight="1">
      <c r="A93" s="338">
        <v>4</v>
      </c>
      <c r="B93" s="1059" t="s">
        <v>32</v>
      </c>
      <c r="C93" s="920"/>
      <c r="D93" s="920"/>
      <c r="E93" s="920"/>
      <c r="F93" s="920"/>
      <c r="G93" s="920"/>
      <c r="H93" s="1060"/>
      <c r="I93" s="758"/>
      <c r="J93" s="758"/>
      <c r="K93" s="758"/>
      <c r="L93" s="339" t="s">
        <v>14</v>
      </c>
    </row>
    <row r="94" spans="1:32" s="60" customFormat="1" ht="15.75" customHeight="1">
      <c r="A94" s="162" t="s">
        <v>45</v>
      </c>
      <c r="B94" s="919" t="s">
        <v>18777</v>
      </c>
      <c r="C94" s="920"/>
      <c r="D94" s="920"/>
      <c r="E94" s="920"/>
      <c r="F94" s="920"/>
      <c r="G94" s="920"/>
      <c r="H94" s="920"/>
      <c r="I94" s="758"/>
      <c r="J94" s="758"/>
      <c r="K94" s="758"/>
      <c r="L94" s="339"/>
    </row>
    <row r="95" spans="1:32">
      <c r="A95" s="154" t="s">
        <v>46</v>
      </c>
      <c r="B95" s="846" t="str">
        <f>IFERROR(VLOOKUP(I95,SIN,2,0),IFERROR(VLOOKUP(I95,SETOP!A:D,3,FALSE),"NOME DO SERVIÇO INVÁLIDO"))</f>
        <v>NOME DO SERVIÇO INVÁLIDO</v>
      </c>
      <c r="C95" s="847"/>
      <c r="D95" s="847"/>
      <c r="E95" s="847"/>
      <c r="F95" s="847"/>
      <c r="G95" s="756"/>
      <c r="H95" s="757"/>
      <c r="I95" s="27" t="s">
        <v>9845</v>
      </c>
      <c r="J95" s="87" t="s">
        <v>22</v>
      </c>
      <c r="K95" s="28" t="str">
        <f>IFERROR(VLOOKUP(I95,SIN,3,FALSE),IFERROR(VLOOKUP(I95,SETOP!A:D,4,FALSE),"UNIDADE INVÁLIDA"))</f>
        <v>UNIDADE INVÁLIDA</v>
      </c>
      <c r="L95" s="340">
        <f>K97</f>
        <v>2.8079999999999998</v>
      </c>
      <c r="M95" s="26"/>
      <c r="N95" s="26"/>
      <c r="O95" s="26"/>
      <c r="P95" s="26"/>
      <c r="Q95" s="26"/>
      <c r="R95" s="26"/>
      <c r="S95" s="26"/>
      <c r="T95" s="26"/>
      <c r="U95" s="26"/>
      <c r="V95" s="26"/>
      <c r="W95" s="26"/>
      <c r="X95" s="26"/>
      <c r="Y95" s="26"/>
      <c r="Z95" s="26"/>
      <c r="AA95" s="26"/>
      <c r="AB95" s="26"/>
      <c r="AC95" s="26"/>
      <c r="AD95" s="26"/>
      <c r="AE95" s="26"/>
      <c r="AF95" s="26"/>
    </row>
    <row r="96" spans="1:32" ht="15.75" customHeight="1">
      <c r="A96" s="1003"/>
      <c r="B96" s="853"/>
      <c r="C96" s="853"/>
      <c r="D96" s="853"/>
      <c r="E96" s="853"/>
      <c r="F96" s="853"/>
      <c r="G96" s="137" t="s">
        <v>18773</v>
      </c>
      <c r="H96" s="127" t="s">
        <v>18774</v>
      </c>
      <c r="I96" s="127" t="s">
        <v>18775</v>
      </c>
      <c r="J96" s="127" t="s">
        <v>199</v>
      </c>
      <c r="K96" s="588" t="s">
        <v>200</v>
      </c>
      <c r="L96" s="999"/>
    </row>
    <row r="97" spans="1:32" ht="15.75" customHeight="1">
      <c r="A97" s="1005"/>
      <c r="B97" s="853"/>
      <c r="C97" s="853"/>
      <c r="D97" s="853"/>
      <c r="E97" s="853"/>
      <c r="F97" s="853"/>
      <c r="G97" s="589">
        <v>13</v>
      </c>
      <c r="H97" s="127">
        <v>0.6</v>
      </c>
      <c r="I97" s="127">
        <v>0.6</v>
      </c>
      <c r="J97" s="113">
        <v>0.6</v>
      </c>
      <c r="K97" s="590">
        <f>H97*I97*J97*G97</f>
        <v>2.8079999999999998</v>
      </c>
      <c r="L97" s="883"/>
    </row>
    <row r="98" spans="1:32" ht="15.75" customHeight="1">
      <c r="A98" s="1006"/>
      <c r="B98" s="853"/>
      <c r="C98" s="853"/>
      <c r="D98" s="853"/>
      <c r="E98" s="853"/>
      <c r="F98" s="853"/>
      <c r="G98" s="591"/>
      <c r="H98" s="592"/>
      <c r="I98" s="130"/>
      <c r="J98" s="28"/>
      <c r="K98" s="593"/>
      <c r="L98" s="883"/>
    </row>
    <row r="99" spans="1:32" ht="15.75" customHeight="1">
      <c r="A99" s="1007"/>
      <c r="B99" s="917"/>
      <c r="C99" s="917"/>
      <c r="D99" s="917"/>
      <c r="E99" s="917"/>
      <c r="F99" s="917"/>
      <c r="G99" s="917"/>
      <c r="H99" s="917"/>
      <c r="I99" s="917"/>
      <c r="J99" s="917"/>
      <c r="K99" s="917"/>
      <c r="L99" s="982"/>
    </row>
    <row r="100" spans="1:32" s="46" customFormat="1">
      <c r="A100" s="563" t="s">
        <v>47</v>
      </c>
      <c r="B100" s="770" t="str">
        <f>IFERROR(VLOOKUP(I100,SIN,2,0),IFERROR(VLOOKUP(I100,SETOP!A:D,3,FALSE),"NOME DO SERVIÇO INVÁLIDO"))</f>
        <v>NOME DO SERVIÇO INVÁLIDO</v>
      </c>
      <c r="C100" s="756"/>
      <c r="D100" s="756"/>
      <c r="E100" s="756"/>
      <c r="F100" s="756"/>
      <c r="G100" s="756"/>
      <c r="H100" s="757"/>
      <c r="I100" s="27" t="s">
        <v>6950</v>
      </c>
      <c r="J100" s="87" t="s">
        <v>22</v>
      </c>
      <c r="K100" s="28" t="str">
        <f>IFERROR(VLOOKUP(I100,SIN,3,FALSE),IFERROR(VLOOKUP(I100,SETOP!A:D,4,FALSE),"UNIDADE INVÁLIDA"))</f>
        <v>UNIDADE INVÁLIDA</v>
      </c>
      <c r="L100" s="340">
        <f>K102+K103</f>
        <v>19.5</v>
      </c>
    </row>
    <row r="101" spans="1:32" s="46" customFormat="1" ht="15.75" customHeight="1">
      <c r="A101" s="1014"/>
      <c r="B101" s="1011"/>
      <c r="C101" s="1011"/>
      <c r="D101" s="1011"/>
      <c r="E101" s="1011"/>
      <c r="F101" s="1011"/>
      <c r="G101" s="1011"/>
      <c r="H101" s="1012"/>
      <c r="I101" s="28" t="s">
        <v>18765</v>
      </c>
      <c r="J101" s="594" t="s">
        <v>18767</v>
      </c>
      <c r="K101" s="595" t="s">
        <v>18766</v>
      </c>
      <c r="L101" s="999"/>
    </row>
    <row r="102" spans="1:32" s="46" customFormat="1" ht="15.75" customHeight="1">
      <c r="A102" s="1014"/>
      <c r="B102" s="856"/>
      <c r="C102" s="856"/>
      <c r="D102" s="856"/>
      <c r="E102" s="856"/>
      <c r="F102" s="856"/>
      <c r="G102" s="856"/>
      <c r="H102" s="1013"/>
      <c r="I102" s="131">
        <v>13</v>
      </c>
      <c r="J102" s="596">
        <v>1.5</v>
      </c>
      <c r="K102" s="593">
        <f>I102*J102</f>
        <v>19.5</v>
      </c>
      <c r="L102" s="883"/>
    </row>
    <row r="103" spans="1:32" s="46" customFormat="1" ht="15.75" customHeight="1">
      <c r="A103" s="884"/>
      <c r="B103" s="856"/>
      <c r="C103" s="856"/>
      <c r="D103" s="856"/>
      <c r="E103" s="856"/>
      <c r="F103" s="856"/>
      <c r="G103" s="856"/>
      <c r="H103" s="1013"/>
      <c r="I103" s="132"/>
      <c r="J103" s="193"/>
      <c r="K103" s="597"/>
      <c r="L103" s="1030"/>
    </row>
    <row r="104" spans="1:32" ht="15.75" customHeight="1">
      <c r="A104" s="1015"/>
      <c r="B104" s="1016"/>
      <c r="C104" s="1016"/>
      <c r="D104" s="1016"/>
      <c r="E104" s="1016"/>
      <c r="F104" s="1016"/>
      <c r="G104" s="1016"/>
      <c r="H104" s="1016"/>
      <c r="I104" s="1016"/>
      <c r="J104" s="1016"/>
      <c r="K104" s="1016"/>
      <c r="L104" s="1017"/>
      <c r="M104" s="46"/>
      <c r="N104" s="46"/>
      <c r="O104" s="46"/>
      <c r="P104" s="46"/>
      <c r="Q104" s="46"/>
      <c r="R104" s="46"/>
      <c r="S104" s="46"/>
      <c r="T104" s="46"/>
      <c r="U104" s="46"/>
      <c r="V104" s="46"/>
      <c r="W104" s="46"/>
      <c r="X104" s="46"/>
      <c r="Y104" s="46"/>
      <c r="Z104" s="46"/>
      <c r="AA104" s="46"/>
      <c r="AB104" s="46"/>
      <c r="AC104" s="46"/>
      <c r="AD104" s="46"/>
      <c r="AE104" s="46"/>
      <c r="AF104" s="46"/>
    </row>
    <row r="105" spans="1:32">
      <c r="A105" s="154" t="s">
        <v>48</v>
      </c>
      <c r="B105" s="1008" t="str">
        <f>IFERROR(VLOOKUP(I105,SIN,2,0),IFERROR(VLOOKUP(I105,SETOP!A:D,3,FALSE),"NOME DO SERVIÇO INVÁLIDO"))</f>
        <v>m2</v>
      </c>
      <c r="C105" s="1009"/>
      <c r="D105" s="1009"/>
      <c r="E105" s="1009"/>
      <c r="F105" s="1009"/>
      <c r="G105" s="1009"/>
      <c r="H105" s="1010"/>
      <c r="I105" s="77" t="s">
        <v>38</v>
      </c>
      <c r="J105" s="87" t="s">
        <v>20</v>
      </c>
      <c r="K105" s="69">
        <f>IFERROR(VLOOKUP(I105,SIN,3,FALSE),IFERROR(VLOOKUP(I105,SETOP!A:D,4,FALSE),"UNIDADE INVÁLIDA"))</f>
        <v>60.53</v>
      </c>
      <c r="L105" s="340">
        <f>K107+K108</f>
        <v>18.72</v>
      </c>
      <c r="M105" s="46"/>
      <c r="N105" s="46"/>
      <c r="O105" s="46"/>
      <c r="P105" s="46"/>
      <c r="Q105" s="46"/>
      <c r="R105" s="46"/>
      <c r="S105" s="46"/>
      <c r="T105" s="46"/>
      <c r="U105" s="46"/>
      <c r="V105" s="46"/>
      <c r="W105" s="46"/>
      <c r="X105" s="46"/>
      <c r="Y105" s="46"/>
      <c r="Z105" s="46"/>
      <c r="AA105" s="46"/>
      <c r="AB105" s="46"/>
      <c r="AC105" s="46"/>
      <c r="AD105" s="46"/>
      <c r="AE105" s="46"/>
      <c r="AF105" s="46"/>
    </row>
    <row r="106" spans="1:32" ht="15.75" customHeight="1">
      <c r="A106" s="1014"/>
      <c r="B106" s="1033"/>
      <c r="C106" s="1011"/>
      <c r="D106" s="1011"/>
      <c r="E106" s="1011"/>
      <c r="F106" s="1011"/>
      <c r="G106" s="69" t="s">
        <v>18773</v>
      </c>
      <c r="H106" s="127" t="s">
        <v>18774</v>
      </c>
      <c r="I106" s="127" t="s">
        <v>18775</v>
      </c>
      <c r="J106" s="127" t="s">
        <v>199</v>
      </c>
      <c r="K106" s="588" t="s">
        <v>18776</v>
      </c>
      <c r="L106" s="999"/>
      <c r="M106" s="46"/>
      <c r="N106" s="46"/>
      <c r="O106" s="46"/>
      <c r="P106" s="46"/>
      <c r="Q106" s="46"/>
      <c r="R106" s="46"/>
      <c r="S106" s="46"/>
      <c r="T106" s="46"/>
      <c r="U106" s="46"/>
      <c r="V106" s="46"/>
      <c r="W106" s="46"/>
      <c r="X106" s="46"/>
      <c r="Y106" s="46"/>
      <c r="Z106" s="46"/>
      <c r="AA106" s="46"/>
      <c r="AB106" s="46"/>
      <c r="AC106" s="46"/>
      <c r="AD106" s="46"/>
      <c r="AE106" s="46"/>
      <c r="AF106" s="46"/>
    </row>
    <row r="107" spans="1:32" ht="15.75" customHeight="1">
      <c r="A107" s="1014"/>
      <c r="B107" s="905"/>
      <c r="C107" s="856"/>
      <c r="D107" s="856"/>
      <c r="E107" s="856"/>
      <c r="F107" s="856"/>
      <c r="G107" s="133">
        <v>13</v>
      </c>
      <c r="H107" s="128">
        <v>0.6</v>
      </c>
      <c r="I107" s="128">
        <v>0.6</v>
      </c>
      <c r="J107" s="584">
        <v>0.6</v>
      </c>
      <c r="K107" s="598">
        <f>H107*I107*4*G107</f>
        <v>18.72</v>
      </c>
      <c r="L107" s="883"/>
      <c r="M107" s="46"/>
      <c r="N107" s="46"/>
      <c r="O107" s="46"/>
      <c r="P107" s="46"/>
      <c r="Q107" s="46"/>
      <c r="R107" s="46"/>
      <c r="S107" s="46"/>
      <c r="T107" s="46"/>
      <c r="U107" s="46"/>
      <c r="V107" s="46"/>
      <c r="W107" s="46"/>
      <c r="X107" s="46"/>
      <c r="Y107" s="46"/>
      <c r="Z107" s="46"/>
      <c r="AA107" s="46"/>
      <c r="AB107" s="46"/>
      <c r="AC107" s="46"/>
      <c r="AD107" s="46"/>
      <c r="AE107" s="46"/>
      <c r="AF107" s="46"/>
    </row>
    <row r="108" spans="1:32" ht="15.75" customHeight="1">
      <c r="A108" s="884"/>
      <c r="B108" s="907"/>
      <c r="C108" s="908"/>
      <c r="D108" s="908"/>
      <c r="E108" s="908"/>
      <c r="F108" s="908"/>
      <c r="G108" s="853"/>
      <c r="H108" s="853"/>
      <c r="I108" s="853"/>
      <c r="J108" s="853"/>
      <c r="K108" s="853"/>
      <c r="L108" s="1030"/>
      <c r="M108" s="46"/>
      <c r="N108" s="46"/>
      <c r="O108" s="46"/>
      <c r="P108" s="46"/>
      <c r="Q108" s="46"/>
      <c r="R108" s="46"/>
      <c r="S108" s="46"/>
      <c r="T108" s="46"/>
      <c r="U108" s="46"/>
      <c r="V108" s="46"/>
      <c r="W108" s="46"/>
      <c r="X108" s="46"/>
      <c r="Y108" s="46"/>
      <c r="Z108" s="46"/>
      <c r="AA108" s="46"/>
      <c r="AB108" s="46"/>
      <c r="AC108" s="46"/>
      <c r="AD108" s="46"/>
      <c r="AE108" s="46"/>
      <c r="AF108" s="46"/>
    </row>
    <row r="109" spans="1:32">
      <c r="A109" s="341" t="s">
        <v>18771</v>
      </c>
      <c r="B109" s="1022" t="str">
        <f>IFERROR(VLOOKUP(I109,SIN,2,0),IFERROR(VLOOKUP(I109,SETOP!A:D,3,FALSE),"NOME DO SERVIÇO INVÁLIDO"))</f>
        <v>Kg</v>
      </c>
      <c r="C109" s="1023"/>
      <c r="D109" s="1023"/>
      <c r="E109" s="1023"/>
      <c r="F109" s="1023"/>
      <c r="G109" s="1023"/>
      <c r="H109" s="1024"/>
      <c r="I109" s="37" t="s">
        <v>35</v>
      </c>
      <c r="J109" s="599" t="s">
        <v>20</v>
      </c>
      <c r="K109" s="600">
        <f>IFERROR(VLOOKUP(I109,SIN,3,FALSE),IFERROR(VLOOKUP(I109,SETOP!A:D,4,FALSE),"UNIDADE INVÁLIDA"))</f>
        <v>13.35</v>
      </c>
      <c r="L109" s="340">
        <f>K113+K117+K121</f>
        <v>148.69329799999997</v>
      </c>
    </row>
    <row r="110" spans="1:32" s="46" customFormat="1" ht="15.75" customHeight="1">
      <c r="A110" s="895"/>
      <c r="B110" s="899"/>
      <c r="C110" s="899"/>
      <c r="D110" s="899"/>
      <c r="E110" s="899"/>
      <c r="F110" s="899"/>
      <c r="G110" s="899"/>
      <c r="H110" s="899"/>
      <c r="I110" s="899"/>
      <c r="J110" s="899"/>
      <c r="K110" s="899"/>
      <c r="L110" s="999"/>
    </row>
    <row r="111" spans="1:32" s="46" customFormat="1" ht="15.75" customHeight="1">
      <c r="A111" s="1028"/>
      <c r="B111" s="601"/>
      <c r="C111" s="601"/>
      <c r="D111" s="1034" t="s">
        <v>18781</v>
      </c>
      <c r="E111" s="1034"/>
      <c r="F111" s="602"/>
      <c r="G111" s="1031" t="s">
        <v>18784</v>
      </c>
      <c r="H111" s="1031"/>
      <c r="I111" s="1031"/>
      <c r="J111" s="1031"/>
      <c r="K111" s="1031"/>
      <c r="L111" s="999"/>
    </row>
    <row r="112" spans="1:32" ht="54">
      <c r="A112" s="895"/>
      <c r="B112" s="601"/>
      <c r="C112" s="601"/>
      <c r="D112" s="558" t="s">
        <v>18780</v>
      </c>
      <c r="E112" s="558" t="s">
        <v>18782</v>
      </c>
      <c r="F112" s="602"/>
      <c r="G112" s="561" t="s">
        <v>18789</v>
      </c>
      <c r="H112" s="543" t="s">
        <v>18778</v>
      </c>
      <c r="I112" s="543" t="s">
        <v>18779</v>
      </c>
      <c r="J112" s="543" t="s">
        <v>199</v>
      </c>
      <c r="K112" s="543" t="s">
        <v>18783</v>
      </c>
      <c r="L112" s="999"/>
      <c r="M112" s="31"/>
      <c r="N112" s="31"/>
      <c r="O112" s="31"/>
      <c r="P112" s="31"/>
      <c r="Q112" s="31"/>
      <c r="R112" s="31"/>
      <c r="S112" s="31"/>
      <c r="T112" s="31"/>
      <c r="U112" s="31"/>
      <c r="V112" s="31"/>
      <c r="W112" s="31"/>
      <c r="X112" s="31"/>
      <c r="Y112" s="31"/>
      <c r="Z112" s="31"/>
      <c r="AA112" s="31"/>
      <c r="AB112" s="31"/>
      <c r="AC112" s="31"/>
      <c r="AD112" s="31"/>
      <c r="AE112" s="31"/>
      <c r="AF112" s="31"/>
    </row>
    <row r="113" spans="1:32" ht="15.75" customHeight="1">
      <c r="A113" s="895"/>
      <c r="B113" s="601"/>
      <c r="C113" s="601"/>
      <c r="D113" s="558">
        <v>6.3</v>
      </c>
      <c r="E113" s="558">
        <v>0.245</v>
      </c>
      <c r="F113" s="602"/>
      <c r="G113" s="603">
        <v>6</v>
      </c>
      <c r="H113" s="543">
        <v>13</v>
      </c>
      <c r="I113" s="543">
        <f>E115</f>
        <v>0.61699999999999999</v>
      </c>
      <c r="J113" s="136">
        <v>0.94</v>
      </c>
      <c r="K113" s="136">
        <f>G113*H113*J113*I113*1.15</f>
        <v>52.024205999999992</v>
      </c>
      <c r="L113" s="999"/>
      <c r="M113" s="31"/>
      <c r="N113" s="31"/>
      <c r="O113" s="31"/>
      <c r="P113" s="31"/>
      <c r="Q113" s="31"/>
      <c r="R113" s="31"/>
      <c r="S113" s="31"/>
      <c r="T113" s="31"/>
      <c r="U113" s="31"/>
      <c r="V113" s="31"/>
      <c r="W113" s="31"/>
      <c r="X113" s="31"/>
      <c r="Y113" s="31"/>
      <c r="Z113" s="31"/>
      <c r="AA113" s="31"/>
      <c r="AB113" s="31"/>
      <c r="AC113" s="31"/>
      <c r="AD113" s="31"/>
      <c r="AE113" s="31"/>
      <c r="AF113" s="31"/>
    </row>
    <row r="114" spans="1:32" ht="15" customHeight="1">
      <c r="A114" s="895"/>
      <c r="B114" s="601"/>
      <c r="C114" s="601"/>
      <c r="D114" s="558">
        <v>8</v>
      </c>
      <c r="E114" s="558">
        <v>0.39500000000000002</v>
      </c>
      <c r="F114" s="602"/>
      <c r="G114" s="853"/>
      <c r="H114" s="853"/>
      <c r="I114" s="853"/>
      <c r="J114" s="853"/>
      <c r="K114" s="853"/>
      <c r="L114" s="999"/>
      <c r="M114" s="31"/>
      <c r="N114" s="31"/>
      <c r="O114" s="31"/>
      <c r="P114" s="31"/>
      <c r="Q114" s="31"/>
      <c r="R114" s="31"/>
      <c r="S114" s="31"/>
      <c r="T114" s="31"/>
      <c r="U114" s="31"/>
      <c r="V114" s="31"/>
      <c r="W114" s="31"/>
      <c r="X114" s="31"/>
      <c r="Y114" s="31"/>
      <c r="Z114" s="31"/>
      <c r="AA114" s="31"/>
      <c r="AB114" s="31"/>
      <c r="AC114" s="31"/>
      <c r="AD114" s="31"/>
      <c r="AE114" s="31"/>
      <c r="AF114" s="31"/>
    </row>
    <row r="115" spans="1:32" s="46" customFormat="1" ht="15.75" customHeight="1">
      <c r="A115" s="895"/>
      <c r="B115" s="601"/>
      <c r="C115" s="601"/>
      <c r="D115" s="558">
        <v>10</v>
      </c>
      <c r="E115" s="558">
        <v>0.61699999999999999</v>
      </c>
      <c r="F115" s="602"/>
      <c r="G115" s="1031" t="s">
        <v>18785</v>
      </c>
      <c r="H115" s="1031"/>
      <c r="I115" s="1031"/>
      <c r="J115" s="1031"/>
      <c r="K115" s="1031"/>
      <c r="L115" s="999"/>
    </row>
    <row r="116" spans="1:32" s="46" customFormat="1" ht="54">
      <c r="A116" s="895"/>
      <c r="B116" s="601"/>
      <c r="C116" s="601"/>
      <c r="D116" s="558">
        <v>12.5</v>
      </c>
      <c r="E116" s="558">
        <v>0.96299999999999997</v>
      </c>
      <c r="F116" s="602"/>
      <c r="G116" s="561" t="s">
        <v>18789</v>
      </c>
      <c r="H116" s="543" t="s">
        <v>18778</v>
      </c>
      <c r="I116" s="543" t="s">
        <v>18779</v>
      </c>
      <c r="J116" s="543" t="s">
        <v>199</v>
      </c>
      <c r="K116" s="543" t="s">
        <v>18783</v>
      </c>
      <c r="L116" s="999"/>
    </row>
    <row r="117" spans="1:32" s="46" customFormat="1">
      <c r="A117" s="895"/>
      <c r="B117" s="890"/>
      <c r="C117" s="890"/>
      <c r="D117" s="1032" t="s">
        <v>18806</v>
      </c>
      <c r="E117" s="1032"/>
      <c r="F117" s="890"/>
      <c r="G117" s="603">
        <v>4</v>
      </c>
      <c r="H117" s="543">
        <v>13</v>
      </c>
      <c r="I117" s="543">
        <f>E115</f>
        <v>0.61699999999999999</v>
      </c>
      <c r="J117" s="136">
        <v>0.92</v>
      </c>
      <c r="K117" s="136">
        <f>G117*H117*J117*I117*1.15</f>
        <v>33.944872000000004</v>
      </c>
      <c r="L117" s="999"/>
    </row>
    <row r="118" spans="1:32" s="46" customFormat="1" ht="15.75" customHeight="1">
      <c r="A118" s="895"/>
      <c r="B118" s="890"/>
      <c r="C118" s="890"/>
      <c r="D118" s="558" t="s">
        <v>211</v>
      </c>
      <c r="E118" s="558">
        <v>0.109</v>
      </c>
      <c r="F118" s="890"/>
      <c r="G118" s="800"/>
      <c r="H118" s="800"/>
      <c r="I118" s="800"/>
      <c r="J118" s="800"/>
      <c r="K118" s="800"/>
      <c r="L118" s="999"/>
    </row>
    <row r="119" spans="1:32" s="46" customFormat="1" ht="15.75" customHeight="1">
      <c r="A119" s="895"/>
      <c r="B119" s="890"/>
      <c r="C119" s="890"/>
      <c r="D119" s="558" t="s">
        <v>18807</v>
      </c>
      <c r="E119" s="558">
        <v>0.154</v>
      </c>
      <c r="F119" s="890"/>
      <c r="G119" s="1031" t="s">
        <v>18786</v>
      </c>
      <c r="H119" s="1031"/>
      <c r="I119" s="1031"/>
      <c r="J119" s="1031"/>
      <c r="K119" s="1031"/>
      <c r="L119" s="999"/>
    </row>
    <row r="120" spans="1:32" s="46" customFormat="1" ht="54">
      <c r="A120" s="895"/>
      <c r="B120" s="890"/>
      <c r="C120" s="890"/>
      <c r="D120" s="888"/>
      <c r="E120" s="888"/>
      <c r="F120" s="890"/>
      <c r="G120" s="561" t="s">
        <v>18790</v>
      </c>
      <c r="H120" s="543" t="s">
        <v>18778</v>
      </c>
      <c r="I120" s="543" t="s">
        <v>18779</v>
      </c>
      <c r="J120" s="543" t="s">
        <v>199</v>
      </c>
      <c r="K120" s="543" t="s">
        <v>18783</v>
      </c>
      <c r="L120" s="999"/>
    </row>
    <row r="121" spans="1:32" s="46" customFormat="1" ht="15.75" customHeight="1">
      <c r="A121" s="895"/>
      <c r="B121" s="892"/>
      <c r="C121" s="892"/>
      <c r="D121" s="892"/>
      <c r="E121" s="892"/>
      <c r="F121" s="892"/>
      <c r="G121" s="603">
        <v>4</v>
      </c>
      <c r="H121" s="543">
        <v>13</v>
      </c>
      <c r="I121" s="543">
        <f>E115</f>
        <v>0.61699999999999999</v>
      </c>
      <c r="J121" s="136">
        <v>1.7</v>
      </c>
      <c r="K121" s="136">
        <f>G121*H121*J121*I121*1.15</f>
        <v>62.724219999999988</v>
      </c>
      <c r="L121" s="999"/>
    </row>
    <row r="122" spans="1:32" ht="15.75" customHeight="1">
      <c r="A122" s="1007"/>
      <c r="B122" s="917"/>
      <c r="C122" s="917"/>
      <c r="D122" s="917"/>
      <c r="E122" s="917"/>
      <c r="F122" s="917"/>
      <c r="G122" s="917"/>
      <c r="H122" s="917"/>
      <c r="I122" s="917"/>
      <c r="J122" s="917"/>
      <c r="K122" s="917"/>
      <c r="L122" s="982"/>
    </row>
    <row r="123" spans="1:32" ht="15" customHeight="1">
      <c r="A123" s="154" t="s">
        <v>18772</v>
      </c>
      <c r="B123" s="1022" t="str">
        <f>IFERROR(VLOOKUP(I123,SIN,2,0),IFERROR(VLOOKUP(I123,SETOP!A:D,3,FALSE),"NOME DO SERVIÇO INVÁLIDO"))</f>
        <v>m3</v>
      </c>
      <c r="C123" s="1023"/>
      <c r="D123" s="1023"/>
      <c r="E123" s="1023"/>
      <c r="F123" s="1023"/>
      <c r="G123" s="1009"/>
      <c r="H123" s="1010"/>
      <c r="I123" s="29" t="s">
        <v>43</v>
      </c>
      <c r="J123" s="87" t="s">
        <v>20</v>
      </c>
      <c r="K123" s="604">
        <f>IFERROR(VLOOKUP(I123,SIN,3,FALSE),IFERROR(VLOOKUP(I123,SETOP!A:D,4,FALSE),"UNIDADE INVÁLIDA"))</f>
        <v>697.34</v>
      </c>
      <c r="L123" s="340">
        <f>K125</f>
        <v>3.6503999999999999</v>
      </c>
    </row>
    <row r="124" spans="1:32" s="46" customFormat="1" ht="15.75" customHeight="1">
      <c r="A124" s="1020"/>
      <c r="B124" s="797"/>
      <c r="C124" s="797"/>
      <c r="D124" s="797"/>
      <c r="E124" s="797"/>
      <c r="F124" s="797"/>
      <c r="G124" s="137" t="s">
        <v>18773</v>
      </c>
      <c r="H124" s="127" t="s">
        <v>18774</v>
      </c>
      <c r="I124" s="127" t="s">
        <v>18775</v>
      </c>
      <c r="J124" s="127" t="s">
        <v>199</v>
      </c>
      <c r="K124" s="588" t="s">
        <v>200</v>
      </c>
      <c r="L124" s="999"/>
    </row>
    <row r="125" spans="1:32" s="46" customFormat="1" ht="15.75" customHeight="1">
      <c r="A125" s="1021"/>
      <c r="B125" s="860"/>
      <c r="C125" s="860"/>
      <c r="D125" s="860"/>
      <c r="E125" s="860"/>
      <c r="F125" s="860"/>
      <c r="G125" s="138">
        <v>13</v>
      </c>
      <c r="H125" s="128">
        <v>0.6</v>
      </c>
      <c r="I125" s="128">
        <v>0.6</v>
      </c>
      <c r="J125" s="584">
        <v>0.6</v>
      </c>
      <c r="K125" s="598">
        <f>H125*I125*J125*G125*1.3</f>
        <v>3.6503999999999999</v>
      </c>
      <c r="L125" s="999"/>
    </row>
    <row r="126" spans="1:32" s="46" customFormat="1" ht="15.75" customHeight="1">
      <c r="A126" s="895"/>
      <c r="B126" s="899"/>
      <c r="C126" s="899"/>
      <c r="D126" s="899"/>
      <c r="E126" s="899"/>
      <c r="F126" s="899"/>
      <c r="G126" s="899"/>
      <c r="H126" s="899"/>
      <c r="I126" s="899"/>
      <c r="J126" s="899"/>
      <c r="K126" s="899"/>
      <c r="L126" s="900"/>
    </row>
    <row r="127" spans="1:32" s="46" customFormat="1">
      <c r="A127" s="341" t="s">
        <v>18787</v>
      </c>
      <c r="B127" s="1022" t="str">
        <f>IFERROR(VLOOKUP(I127,SIN,2,0),IFERROR(VLOOKUP(I127,SETOP!A:D,3,FALSE),"NOME DO SERVIÇO INVÁLIDO"))</f>
        <v>m2</v>
      </c>
      <c r="C127" s="1023"/>
      <c r="D127" s="1023"/>
      <c r="E127" s="1023"/>
      <c r="F127" s="1023"/>
      <c r="G127" s="1023"/>
      <c r="H127" s="1024"/>
      <c r="I127" s="37" t="s">
        <v>39</v>
      </c>
      <c r="J127" s="599" t="s">
        <v>20</v>
      </c>
      <c r="K127" s="600">
        <f>IFERROR(VLOOKUP(I127,SIN,3,FALSE),IFERROR(VLOOKUP(I127,SETOP!A:D,4,FALSE),"UNIDADE INVÁLIDA"))</f>
        <v>23.69</v>
      </c>
      <c r="L127" s="342">
        <f>K129</f>
        <v>37.44</v>
      </c>
    </row>
    <row r="128" spans="1:32" s="46" customFormat="1" ht="15.75" customHeight="1">
      <c r="A128" s="973"/>
      <c r="B128" s="1025"/>
      <c r="C128" s="888"/>
      <c r="D128" s="888"/>
      <c r="E128" s="888"/>
      <c r="F128" s="1026"/>
      <c r="G128" s="69" t="s">
        <v>18773</v>
      </c>
      <c r="H128" s="127" t="s">
        <v>18774</v>
      </c>
      <c r="I128" s="127" t="s">
        <v>18775</v>
      </c>
      <c r="J128" s="127" t="s">
        <v>199</v>
      </c>
      <c r="K128" s="605" t="s">
        <v>18776</v>
      </c>
      <c r="L128" s="999"/>
    </row>
    <row r="129" spans="1:59" s="46" customFormat="1" ht="15.75" customHeight="1">
      <c r="A129" s="1028"/>
      <c r="B129" s="996"/>
      <c r="C129" s="892"/>
      <c r="D129" s="892"/>
      <c r="E129" s="892"/>
      <c r="F129" s="1027"/>
      <c r="G129" s="133">
        <v>13</v>
      </c>
      <c r="H129" s="128">
        <v>0.6</v>
      </c>
      <c r="I129" s="128">
        <v>0.6</v>
      </c>
      <c r="J129" s="598">
        <v>0.6</v>
      </c>
      <c r="K129" s="606">
        <f>H129*I129*4*G129*2</f>
        <v>37.44</v>
      </c>
      <c r="L129" s="999"/>
    </row>
    <row r="130" spans="1:59" ht="15.75" customHeight="1">
      <c r="A130" s="852"/>
      <c r="B130" s="853"/>
      <c r="C130" s="853"/>
      <c r="D130" s="853"/>
      <c r="E130" s="853"/>
      <c r="F130" s="853"/>
      <c r="G130" s="853"/>
      <c r="H130" s="853"/>
      <c r="I130" s="853"/>
      <c r="J130" s="853"/>
      <c r="K130" s="853"/>
      <c r="L130" s="854"/>
    </row>
    <row r="131" spans="1:59" s="60" customFormat="1" ht="15.75" customHeight="1">
      <c r="A131" s="162" t="s">
        <v>211</v>
      </c>
      <c r="B131" s="919" t="s">
        <v>41</v>
      </c>
      <c r="C131" s="920"/>
      <c r="D131" s="920"/>
      <c r="E131" s="920"/>
      <c r="F131" s="920"/>
      <c r="G131" s="920"/>
      <c r="H131" s="920"/>
      <c r="I131" s="758"/>
      <c r="J131" s="758"/>
      <c r="K131" s="758"/>
      <c r="L131" s="339"/>
    </row>
    <row r="132" spans="1:59" ht="15.75" customHeight="1">
      <c r="A132" s="154" t="s">
        <v>18742</v>
      </c>
      <c r="B132" s="797" t="str">
        <f>IFERROR(VLOOKUP(I132,'SINAPI '!A:D,2,0),IFERROR(VLOOKUP(I132,SETOP!A:D,3,FALSE),"NOME DO SERVIÇO INVÁLIDO"))</f>
        <v>m2</v>
      </c>
      <c r="C132" s="798"/>
      <c r="D132" s="798"/>
      <c r="E132" s="798"/>
      <c r="F132" s="798"/>
      <c r="G132" s="798"/>
      <c r="H132" s="798"/>
      <c r="I132" s="29" t="s">
        <v>38</v>
      </c>
      <c r="J132" s="87" t="s">
        <v>20</v>
      </c>
      <c r="K132" s="28">
        <f>IFERROR(VLOOKUP(I132,SIN,3,FALSE),IFERROR(VLOOKUP(I132,SETOP!A:D,4,FALSE),"UNIDADE INVÁLIDA"))</f>
        <v>60.53</v>
      </c>
      <c r="L132" s="343">
        <f>K134</f>
        <v>48.800000000000004</v>
      </c>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row>
    <row r="133" spans="1:59" ht="15.75" customHeight="1">
      <c r="A133" s="871"/>
      <c r="B133" s="880"/>
      <c r="C133" s="881"/>
      <c r="D133" s="881"/>
      <c r="E133" s="881"/>
      <c r="F133" s="881"/>
      <c r="G133" s="881"/>
      <c r="H133" s="1018"/>
      <c r="I133" s="69" t="s">
        <v>198</v>
      </c>
      <c r="J133" s="127" t="s">
        <v>194</v>
      </c>
      <c r="K133" s="588" t="s">
        <v>18788</v>
      </c>
      <c r="L133" s="883"/>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row>
    <row r="134" spans="1:59" ht="15.75" customHeight="1">
      <c r="A134" s="873"/>
      <c r="B134" s="868"/>
      <c r="C134" s="869"/>
      <c r="D134" s="869"/>
      <c r="E134" s="869"/>
      <c r="F134" s="869"/>
      <c r="G134" s="869"/>
      <c r="H134" s="1019"/>
      <c r="I134" s="133">
        <f>4*10+3*7</f>
        <v>61</v>
      </c>
      <c r="J134" s="584">
        <v>0.4</v>
      </c>
      <c r="K134" s="598">
        <f>I134*J134*2</f>
        <v>48.800000000000004</v>
      </c>
      <c r="L134" s="883"/>
      <c r="M134" s="46"/>
      <c r="N134" s="46"/>
      <c r="O134" s="46"/>
      <c r="P134" s="46"/>
      <c r="Q134" s="46"/>
      <c r="R134" s="46"/>
      <c r="S134" s="46"/>
      <c r="T134" s="46"/>
      <c r="U134" s="46"/>
      <c r="V134" s="46"/>
      <c r="W134" s="46"/>
      <c r="X134" s="46"/>
      <c r="Y134" s="46"/>
      <c r="Z134" s="46"/>
      <c r="AA134" s="46"/>
      <c r="AB134" s="46"/>
      <c r="AC134" s="46"/>
      <c r="AD134" s="46"/>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row>
    <row r="135" spans="1:59" ht="15.75" customHeight="1">
      <c r="A135" s="852"/>
      <c r="B135" s="853"/>
      <c r="C135" s="853"/>
      <c r="D135" s="853"/>
      <c r="E135" s="853"/>
      <c r="F135" s="853"/>
      <c r="G135" s="853"/>
      <c r="H135" s="853"/>
      <c r="I135" s="853"/>
      <c r="J135" s="853"/>
      <c r="K135" s="853"/>
      <c r="L135" s="854"/>
      <c r="M135" s="46"/>
      <c r="N135" s="46"/>
      <c r="O135" s="46"/>
      <c r="P135" s="46"/>
      <c r="Q135" s="46"/>
      <c r="R135" s="46"/>
      <c r="S135" s="46"/>
      <c r="T135" s="46"/>
      <c r="U135" s="46"/>
      <c r="V135" s="46"/>
      <c r="W135" s="46"/>
      <c r="X135" s="46"/>
      <c r="Y135" s="46"/>
      <c r="Z135" s="46"/>
      <c r="AA135" s="46"/>
      <c r="AB135" s="46"/>
      <c r="AC135" s="46"/>
      <c r="AD135" s="46"/>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row>
    <row r="136" spans="1:59" s="58" customFormat="1">
      <c r="A136" s="341" t="s">
        <v>18743</v>
      </c>
      <c r="B136" s="797" t="str">
        <f>IFERROR(VLOOKUP(I136,'SINAPI '!A:D,2,0),IFERROR(VLOOKUP(I136,SETOP!A:D,3,FALSE),"NOME DO SERVIÇO INVÁLIDO"))</f>
        <v>Kg</v>
      </c>
      <c r="C136" s="798"/>
      <c r="D136" s="798"/>
      <c r="E136" s="798"/>
      <c r="F136" s="798"/>
      <c r="G136" s="798"/>
      <c r="H136" s="861"/>
      <c r="I136" s="37" t="s">
        <v>42</v>
      </c>
      <c r="J136" s="599" t="s">
        <v>20</v>
      </c>
      <c r="K136" s="549">
        <f>IFERROR(VLOOKUP(I136,SIN,3,FALSE),IFERROR(VLOOKUP(I136,SETOP!A:D,4,FALSE),"UNIDADE INVÁLIDA"))</f>
        <v>13.42</v>
      </c>
      <c r="L136" s="564">
        <f>K140+K143+K148+K151</f>
        <v>202.17230000000001</v>
      </c>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row>
    <row r="137" spans="1:59" s="58" customFormat="1">
      <c r="A137" s="972"/>
      <c r="B137" s="853"/>
      <c r="C137" s="853"/>
      <c r="D137" s="853"/>
      <c r="E137" s="853"/>
      <c r="F137" s="853"/>
      <c r="G137" s="853"/>
      <c r="H137" s="1080" t="s">
        <v>18792</v>
      </c>
      <c r="I137" s="937"/>
      <c r="J137" s="937"/>
      <c r="K137" s="937"/>
      <c r="L137" s="896"/>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row>
    <row r="138" spans="1:59" s="58" customFormat="1">
      <c r="A138" s="901"/>
      <c r="B138" s="853"/>
      <c r="C138" s="853"/>
      <c r="D138" s="853"/>
      <c r="E138" s="853"/>
      <c r="F138" s="853"/>
      <c r="G138" s="853"/>
      <c r="H138" s="1081" t="s">
        <v>18804</v>
      </c>
      <c r="I138" s="1081"/>
      <c r="J138" s="1081"/>
      <c r="K138" s="1080"/>
      <c r="L138" s="896"/>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row>
    <row r="139" spans="1:59" s="58" customFormat="1">
      <c r="A139" s="901"/>
      <c r="B139" s="853"/>
      <c r="C139" s="853"/>
      <c r="D139" s="853"/>
      <c r="E139" s="853"/>
      <c r="F139" s="853"/>
      <c r="G139" s="853"/>
      <c r="H139" s="571" t="s">
        <v>18791</v>
      </c>
      <c r="I139" s="543" t="s">
        <v>18779</v>
      </c>
      <c r="J139" s="543" t="s">
        <v>199</v>
      </c>
      <c r="K139" s="543" t="s">
        <v>18783</v>
      </c>
      <c r="L139" s="896"/>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row>
    <row r="140" spans="1:59" s="58" customFormat="1">
      <c r="A140" s="901"/>
      <c r="B140" s="853"/>
      <c r="C140" s="853"/>
      <c r="D140" s="853"/>
      <c r="E140" s="853"/>
      <c r="F140" s="853"/>
      <c r="G140" s="853"/>
      <c r="H140" s="607">
        <v>4</v>
      </c>
      <c r="I140" s="543">
        <f>E115</f>
        <v>0.61699999999999999</v>
      </c>
      <c r="J140" s="136">
        <v>10</v>
      </c>
      <c r="K140" s="136">
        <f>H140*J140*I140*1.1*4</f>
        <v>108.59200000000001</v>
      </c>
      <c r="L140" s="896"/>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row>
    <row r="141" spans="1:59" s="58" customFormat="1">
      <c r="A141" s="901"/>
      <c r="B141" s="853"/>
      <c r="C141" s="853"/>
      <c r="D141" s="853"/>
      <c r="E141" s="853"/>
      <c r="F141" s="853"/>
      <c r="G141" s="853"/>
      <c r="H141" s="1081" t="s">
        <v>18805</v>
      </c>
      <c r="I141" s="1081"/>
      <c r="J141" s="1081"/>
      <c r="K141" s="1080"/>
      <c r="L141" s="896"/>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row>
    <row r="142" spans="1:59" s="58" customFormat="1">
      <c r="A142" s="901"/>
      <c r="B142" s="853"/>
      <c r="C142" s="853"/>
      <c r="D142" s="853"/>
      <c r="E142" s="853"/>
      <c r="F142" s="853"/>
      <c r="G142" s="853"/>
      <c r="H142" s="571" t="s">
        <v>18808</v>
      </c>
      <c r="I142" s="543" t="s">
        <v>18779</v>
      </c>
      <c r="J142" s="543" t="s">
        <v>199</v>
      </c>
      <c r="K142" s="543" t="s">
        <v>18783</v>
      </c>
      <c r="L142" s="896"/>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73"/>
      <c r="BC142" s="73"/>
      <c r="BD142" s="73"/>
      <c r="BE142" s="73"/>
      <c r="BF142" s="73"/>
      <c r="BG142" s="73"/>
    </row>
    <row r="143" spans="1:59" s="58" customFormat="1">
      <c r="A143" s="901"/>
      <c r="B143" s="853"/>
      <c r="C143" s="853"/>
      <c r="D143" s="853"/>
      <c r="E143" s="853"/>
      <c r="F143" s="853"/>
      <c r="G143" s="853"/>
      <c r="H143" s="607">
        <v>20</v>
      </c>
      <c r="I143" s="543">
        <f>E118</f>
        <v>0.109</v>
      </c>
      <c r="J143" s="136">
        <v>10</v>
      </c>
      <c r="K143" s="136">
        <f>(J143/(H143/100))*I143*1.1*4</f>
        <v>23.980000000000004</v>
      </c>
      <c r="L143" s="896"/>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row>
    <row r="144" spans="1:59" s="58" customFormat="1" ht="15.75" customHeight="1">
      <c r="A144" s="901"/>
      <c r="B144" s="853"/>
      <c r="C144" s="853"/>
      <c r="D144" s="853"/>
      <c r="E144" s="853"/>
      <c r="F144" s="853"/>
      <c r="G144" s="853"/>
      <c r="H144" s="134"/>
      <c r="I144" s="134"/>
      <c r="J144" s="556"/>
      <c r="K144" s="134"/>
      <c r="L144" s="548"/>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73"/>
      <c r="BG144" s="73"/>
    </row>
    <row r="145" spans="1:59" s="58" customFormat="1" ht="15.75" customHeight="1">
      <c r="A145" s="901"/>
      <c r="B145" s="853"/>
      <c r="C145" s="853"/>
      <c r="D145" s="853"/>
      <c r="E145" s="853"/>
      <c r="F145" s="853"/>
      <c r="G145" s="853"/>
      <c r="H145" s="1080" t="s">
        <v>18793</v>
      </c>
      <c r="I145" s="937"/>
      <c r="J145" s="937"/>
      <c r="K145" s="937"/>
      <c r="L145" s="896"/>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c r="BA145" s="73"/>
      <c r="BB145" s="73"/>
      <c r="BC145" s="73"/>
      <c r="BD145" s="73"/>
      <c r="BE145" s="73"/>
      <c r="BF145" s="73"/>
      <c r="BG145" s="73"/>
    </row>
    <row r="146" spans="1:59" s="58" customFormat="1" ht="15.75" customHeight="1">
      <c r="A146" s="901"/>
      <c r="B146" s="853"/>
      <c r="C146" s="853"/>
      <c r="D146" s="853"/>
      <c r="E146" s="853"/>
      <c r="F146" s="853"/>
      <c r="G146" s="853"/>
      <c r="H146" s="1081" t="s">
        <v>18804</v>
      </c>
      <c r="I146" s="1081"/>
      <c r="J146" s="1081"/>
      <c r="K146" s="1080"/>
      <c r="L146" s="896"/>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c r="BF146" s="73"/>
      <c r="BG146" s="73"/>
    </row>
    <row r="147" spans="1:59" s="58" customFormat="1" ht="15.75" customHeight="1">
      <c r="A147" s="901"/>
      <c r="B147" s="853"/>
      <c r="C147" s="853"/>
      <c r="D147" s="853"/>
      <c r="E147" s="853"/>
      <c r="F147" s="853"/>
      <c r="G147" s="853"/>
      <c r="H147" s="571" t="s">
        <v>18791</v>
      </c>
      <c r="I147" s="543" t="s">
        <v>18779</v>
      </c>
      <c r="J147" s="543" t="s">
        <v>199</v>
      </c>
      <c r="K147" s="543" t="s">
        <v>18783</v>
      </c>
      <c r="L147" s="896"/>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c r="AN147" s="73"/>
      <c r="AO147" s="73"/>
      <c r="AP147" s="73"/>
      <c r="AQ147" s="73"/>
      <c r="AR147" s="73"/>
      <c r="AS147" s="73"/>
      <c r="AT147" s="73"/>
      <c r="AU147" s="73"/>
      <c r="AV147" s="73"/>
      <c r="AW147" s="73"/>
      <c r="AX147" s="73"/>
      <c r="AY147" s="73"/>
      <c r="AZ147" s="73"/>
      <c r="BA147" s="73"/>
      <c r="BB147" s="73"/>
      <c r="BC147" s="73"/>
      <c r="BD147" s="73"/>
      <c r="BE147" s="73"/>
      <c r="BF147" s="73"/>
      <c r="BG147" s="73"/>
    </row>
    <row r="148" spans="1:59" s="58" customFormat="1" ht="15.75" customHeight="1">
      <c r="A148" s="901"/>
      <c r="B148" s="853"/>
      <c r="C148" s="853"/>
      <c r="D148" s="853"/>
      <c r="E148" s="853"/>
      <c r="F148" s="853"/>
      <c r="G148" s="853"/>
      <c r="H148" s="608">
        <v>4</v>
      </c>
      <c r="I148" s="135">
        <f>E115</f>
        <v>0.61699999999999999</v>
      </c>
      <c r="J148" s="609">
        <v>7</v>
      </c>
      <c r="K148" s="609">
        <f>H148*J148*I148*1.1*3</f>
        <v>57.010800000000003</v>
      </c>
      <c r="L148" s="896"/>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c r="BA148" s="73"/>
      <c r="BB148" s="73"/>
      <c r="BC148" s="73"/>
      <c r="BD148" s="73"/>
      <c r="BE148" s="73"/>
      <c r="BF148" s="73"/>
      <c r="BG148" s="73"/>
    </row>
    <row r="149" spans="1:59" s="58" customFormat="1" ht="15.75" customHeight="1">
      <c r="A149" s="901"/>
      <c r="B149" s="853"/>
      <c r="C149" s="853"/>
      <c r="D149" s="853"/>
      <c r="E149" s="853"/>
      <c r="F149" s="853"/>
      <c r="G149" s="853"/>
      <c r="H149" s="1081" t="s">
        <v>18805</v>
      </c>
      <c r="I149" s="1081"/>
      <c r="J149" s="1081"/>
      <c r="K149" s="1080"/>
      <c r="L149" s="896"/>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73"/>
      <c r="AW149" s="73"/>
      <c r="AX149" s="73"/>
      <c r="AY149" s="73"/>
      <c r="AZ149" s="73"/>
      <c r="BA149" s="73"/>
      <c r="BB149" s="73"/>
      <c r="BC149" s="73"/>
      <c r="BD149" s="73"/>
      <c r="BE149" s="73"/>
      <c r="BF149" s="73"/>
      <c r="BG149" s="73"/>
    </row>
    <row r="150" spans="1:59" s="58" customFormat="1">
      <c r="A150" s="901"/>
      <c r="B150" s="853"/>
      <c r="C150" s="853"/>
      <c r="D150" s="853"/>
      <c r="E150" s="853"/>
      <c r="F150" s="853"/>
      <c r="G150" s="853"/>
      <c r="H150" s="571" t="s">
        <v>18808</v>
      </c>
      <c r="I150" s="543" t="s">
        <v>18779</v>
      </c>
      <c r="J150" s="543" t="s">
        <v>199</v>
      </c>
      <c r="K150" s="543" t="s">
        <v>18783</v>
      </c>
      <c r="L150" s="896"/>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row>
    <row r="151" spans="1:59" s="58" customFormat="1">
      <c r="A151" s="875"/>
      <c r="B151" s="853"/>
      <c r="C151" s="853"/>
      <c r="D151" s="853"/>
      <c r="E151" s="853"/>
      <c r="F151" s="853"/>
      <c r="G151" s="853"/>
      <c r="H151" s="607">
        <v>20</v>
      </c>
      <c r="I151" s="135">
        <f>I143</f>
        <v>0.109</v>
      </c>
      <c r="J151" s="609">
        <v>7</v>
      </c>
      <c r="K151" s="136">
        <f>(J151/(H151/100))*I151*1.1*3</f>
        <v>12.589500000000001</v>
      </c>
      <c r="L151" s="897"/>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c r="BA151" s="73"/>
      <c r="BB151" s="73"/>
      <c r="BC151" s="73"/>
      <c r="BD151" s="73"/>
      <c r="BE151" s="73"/>
      <c r="BF151" s="73"/>
      <c r="BG151" s="73"/>
    </row>
    <row r="152" spans="1:59" s="58" customFormat="1" ht="15.75" customHeight="1">
      <c r="A152" s="852"/>
      <c r="B152" s="853"/>
      <c r="C152" s="853"/>
      <c r="D152" s="853"/>
      <c r="E152" s="853"/>
      <c r="F152" s="853"/>
      <c r="G152" s="853"/>
      <c r="H152" s="853"/>
      <c r="I152" s="853"/>
      <c r="J152" s="853"/>
      <c r="K152" s="853"/>
      <c r="L152" s="854"/>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row>
    <row r="153" spans="1:59" s="58" customFormat="1" ht="33.75" customHeight="1">
      <c r="A153" s="565" t="s">
        <v>18744</v>
      </c>
      <c r="B153" s="797" t="str">
        <f>IFERROR(VLOOKUP(I153,'SINAPI '!A:D,2,0),IFERROR(VLOOKUP(I153,SETOP!A:D,3,FALSE),"NOME DO SERVIÇO INVÁLIDO"))</f>
        <v>m3</v>
      </c>
      <c r="C153" s="798"/>
      <c r="D153" s="798"/>
      <c r="E153" s="798"/>
      <c r="F153" s="798"/>
      <c r="G153" s="798"/>
      <c r="H153" s="798"/>
      <c r="I153" s="35" t="s">
        <v>43</v>
      </c>
      <c r="J153" s="65" t="s">
        <v>20</v>
      </c>
      <c r="K153" s="538">
        <f>IFERROR(VLOOKUP(I153,SIN,3,FALSE),IFERROR(VLOOKUP(I153,SETOP!A:D,4,FALSE),"UNIDADE INVÁLIDA"))</f>
        <v>697.34</v>
      </c>
      <c r="L153" s="564">
        <f>K155</f>
        <v>6.3440000000000012</v>
      </c>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c r="AW153" s="73"/>
      <c r="AX153" s="73"/>
      <c r="AY153" s="73"/>
      <c r="AZ153" s="73"/>
      <c r="BA153" s="73"/>
      <c r="BB153" s="73"/>
      <c r="BC153" s="73"/>
      <c r="BD153" s="73"/>
      <c r="BE153" s="73"/>
      <c r="BF153" s="73"/>
      <c r="BG153" s="73"/>
    </row>
    <row r="154" spans="1:59" s="58" customFormat="1" ht="15.75" customHeight="1">
      <c r="A154" s="898"/>
      <c r="B154" s="853"/>
      <c r="C154" s="853"/>
      <c r="D154" s="853"/>
      <c r="E154" s="853"/>
      <c r="F154" s="853"/>
      <c r="G154" s="853"/>
      <c r="H154" s="561" t="s">
        <v>198</v>
      </c>
      <c r="I154" s="543" t="s">
        <v>194</v>
      </c>
      <c r="J154" s="543" t="s">
        <v>199</v>
      </c>
      <c r="K154" s="543" t="s">
        <v>18794</v>
      </c>
      <c r="L154" s="896"/>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c r="AN154" s="73"/>
      <c r="AO154" s="73"/>
      <c r="AP154" s="73"/>
      <c r="AQ154" s="73"/>
      <c r="AR154" s="73"/>
      <c r="AS154" s="73"/>
      <c r="AT154" s="73"/>
      <c r="AU154" s="73"/>
      <c r="AV154" s="73"/>
      <c r="AW154" s="73"/>
      <c r="AX154" s="73"/>
      <c r="AY154" s="73"/>
      <c r="AZ154" s="73"/>
      <c r="BA154" s="73"/>
      <c r="BB154" s="73"/>
      <c r="BC154" s="73"/>
      <c r="BD154" s="73"/>
      <c r="BE154" s="73"/>
      <c r="BF154" s="73"/>
      <c r="BG154" s="73"/>
    </row>
    <row r="155" spans="1:59" s="58" customFormat="1">
      <c r="A155" s="898"/>
      <c r="B155" s="853"/>
      <c r="C155" s="853"/>
      <c r="D155" s="853"/>
      <c r="E155" s="853"/>
      <c r="F155" s="853"/>
      <c r="G155" s="853"/>
      <c r="H155" s="603">
        <f>4*10+3*7</f>
        <v>61</v>
      </c>
      <c r="I155" s="136">
        <v>0.4</v>
      </c>
      <c r="J155" s="136">
        <v>0.2</v>
      </c>
      <c r="K155" s="136">
        <f>H155*I155*J155*1.3</f>
        <v>6.3440000000000012</v>
      </c>
      <c r="L155" s="896"/>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c r="AX155" s="73"/>
      <c r="AY155" s="73"/>
      <c r="AZ155" s="73"/>
      <c r="BA155" s="73"/>
      <c r="BB155" s="73"/>
      <c r="BC155" s="73"/>
      <c r="BD155" s="73"/>
      <c r="BE155" s="73"/>
      <c r="BF155" s="73"/>
      <c r="BG155" s="73"/>
    </row>
    <row r="156" spans="1:59" s="58" customFormat="1" ht="15.75" customHeight="1">
      <c r="A156" s="852"/>
      <c r="B156" s="853"/>
      <c r="C156" s="853"/>
      <c r="D156" s="853"/>
      <c r="E156" s="853"/>
      <c r="F156" s="853"/>
      <c r="G156" s="853"/>
      <c r="H156" s="853"/>
      <c r="I156" s="853"/>
      <c r="J156" s="853"/>
      <c r="K156" s="853"/>
      <c r="L156" s="854"/>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row>
    <row r="157" spans="1:59" s="58" customFormat="1" ht="15.75" customHeight="1">
      <c r="A157" s="154" t="s">
        <v>18745</v>
      </c>
      <c r="B157" s="797" t="str">
        <f>IFERROR(VLOOKUP(I157,'SINAPI '!A:D,2,0),IFERROR(VLOOKUP(I157,SETOP!A:D,3,FALSE),"NOME DO SERVIÇO INVÁLIDO"))</f>
        <v>m2</v>
      </c>
      <c r="C157" s="798"/>
      <c r="D157" s="798"/>
      <c r="E157" s="798"/>
      <c r="F157" s="798"/>
      <c r="G157" s="798"/>
      <c r="H157" s="798"/>
      <c r="I157" s="29" t="s">
        <v>39</v>
      </c>
      <c r="J157" s="87" t="s">
        <v>20</v>
      </c>
      <c r="K157" s="547">
        <f>IFERROR(VLOOKUP(I157,SIN,3,FALSE),IFERROR(VLOOKUP(I157,SETOP!A:D,4,FALSE),"UNIDADE INVÁLIDA"))</f>
        <v>23.69</v>
      </c>
      <c r="L157" s="564">
        <f>K159</f>
        <v>97.600000000000009</v>
      </c>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c r="BC157" s="73"/>
      <c r="BD157" s="73"/>
      <c r="BE157" s="73"/>
      <c r="BF157" s="73"/>
      <c r="BG157" s="73"/>
    </row>
    <row r="158" spans="1:59" s="58" customFormat="1" ht="15.75" customHeight="1">
      <c r="A158" s="1003"/>
      <c r="B158" s="853"/>
      <c r="C158" s="853"/>
      <c r="D158" s="853"/>
      <c r="E158" s="853"/>
      <c r="F158" s="853"/>
      <c r="G158" s="853"/>
      <c r="H158" s="853"/>
      <c r="I158" s="137" t="s">
        <v>198</v>
      </c>
      <c r="J158" s="127" t="s">
        <v>194</v>
      </c>
      <c r="K158" s="588" t="s">
        <v>18788</v>
      </c>
      <c r="L158" s="896"/>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row>
    <row r="159" spans="1:59" s="58" customFormat="1">
      <c r="A159" s="1004"/>
      <c r="B159" s="853"/>
      <c r="C159" s="853"/>
      <c r="D159" s="853"/>
      <c r="E159" s="853"/>
      <c r="F159" s="853"/>
      <c r="G159" s="853"/>
      <c r="H159" s="853"/>
      <c r="I159" s="138">
        <f>4*10+3*7</f>
        <v>61</v>
      </c>
      <c r="J159" s="584">
        <v>0.4</v>
      </c>
      <c r="K159" s="598">
        <f>I159*J159*2*2</f>
        <v>97.600000000000009</v>
      </c>
      <c r="L159" s="897"/>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row>
    <row r="160" spans="1:59" s="58" customFormat="1" ht="15.75" customHeight="1">
      <c r="A160" s="852"/>
      <c r="B160" s="853"/>
      <c r="C160" s="853"/>
      <c r="D160" s="853"/>
      <c r="E160" s="853"/>
      <c r="F160" s="853"/>
      <c r="G160" s="853"/>
      <c r="H160" s="853"/>
      <c r="I160" s="853"/>
      <c r="J160" s="853"/>
      <c r="K160" s="853"/>
      <c r="L160" s="854"/>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row>
    <row r="161" spans="1:59" s="60" customFormat="1" ht="15.75" customHeight="1">
      <c r="A161" s="338">
        <v>5</v>
      </c>
      <c r="B161" s="755" t="s">
        <v>44</v>
      </c>
      <c r="C161" s="756"/>
      <c r="D161" s="756"/>
      <c r="E161" s="756"/>
      <c r="F161" s="756"/>
      <c r="G161" s="756"/>
      <c r="H161" s="757"/>
      <c r="I161" s="758"/>
      <c r="J161" s="758"/>
      <c r="K161" s="758"/>
      <c r="L161" s="339" t="s">
        <v>14</v>
      </c>
    </row>
    <row r="162" spans="1:59" s="60" customFormat="1" ht="15.75" customHeight="1">
      <c r="A162" s="162" t="s">
        <v>51</v>
      </c>
      <c r="B162" s="919" t="s">
        <v>18796</v>
      </c>
      <c r="C162" s="920"/>
      <c r="D162" s="920"/>
      <c r="E162" s="920"/>
      <c r="F162" s="920"/>
      <c r="G162" s="920"/>
      <c r="H162" s="920"/>
      <c r="I162" s="758"/>
      <c r="J162" s="758"/>
      <c r="K162" s="758"/>
      <c r="L162" s="344"/>
    </row>
    <row r="163" spans="1:59" s="58" customFormat="1" ht="15.75" customHeight="1">
      <c r="A163" s="341" t="s">
        <v>18746</v>
      </c>
      <c r="B163" s="997" t="str">
        <f>IFERROR(VLOOKUP(I163,SIN,2,0),IFERROR(VLOOKUP(I163,SETOP!A:D,3,FALSE),"NOME DO SERVIÇO INVÁLIDO"))</f>
        <v>Kg</v>
      </c>
      <c r="C163" s="789"/>
      <c r="D163" s="789"/>
      <c r="E163" s="789"/>
      <c r="F163" s="789"/>
      <c r="G163" s="789"/>
      <c r="H163" s="998"/>
      <c r="I163" s="37" t="s">
        <v>42</v>
      </c>
      <c r="J163" s="599" t="s">
        <v>20</v>
      </c>
      <c r="K163" s="549">
        <f>IFERROR(VLOOKUP(I163,SIN,3,FALSE),IFERROR(VLOOKUP(I163,SETOP!A:D,4,FALSE),"UNIDADE INVÁLIDA"))</f>
        <v>13.42</v>
      </c>
      <c r="L163" s="564">
        <f>K166+K169</f>
        <v>83.520359999999997</v>
      </c>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73"/>
      <c r="AY163" s="73"/>
      <c r="AZ163" s="73"/>
      <c r="BA163" s="73"/>
      <c r="BB163" s="73"/>
      <c r="BC163" s="73"/>
      <c r="BD163" s="73"/>
      <c r="BE163" s="73"/>
      <c r="BF163" s="73"/>
      <c r="BG163" s="73"/>
    </row>
    <row r="164" spans="1:59" s="58" customFormat="1" ht="15.75" customHeight="1">
      <c r="A164" s="895"/>
      <c r="B164" s="759"/>
      <c r="C164" s="759"/>
      <c r="D164" s="759"/>
      <c r="E164" s="759"/>
      <c r="F164" s="759"/>
      <c r="G164" s="759"/>
      <c r="H164" s="969" t="s">
        <v>18804</v>
      </c>
      <c r="I164" s="970"/>
      <c r="J164" s="970"/>
      <c r="K164" s="971"/>
      <c r="L164" s="999"/>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c r="BC164" s="73"/>
      <c r="BD164" s="73"/>
      <c r="BE164" s="73"/>
      <c r="BF164" s="73"/>
      <c r="BG164" s="73"/>
    </row>
    <row r="165" spans="1:59" s="58" customFormat="1" ht="15.75" customHeight="1">
      <c r="A165" s="895"/>
      <c r="B165" s="759"/>
      <c r="C165" s="759"/>
      <c r="D165" s="759"/>
      <c r="E165" s="759"/>
      <c r="F165" s="759"/>
      <c r="G165" s="759"/>
      <c r="H165" s="561" t="s">
        <v>18803</v>
      </c>
      <c r="I165" s="543" t="s">
        <v>18779</v>
      </c>
      <c r="J165" s="543" t="s">
        <v>199</v>
      </c>
      <c r="K165" s="543" t="s">
        <v>18783</v>
      </c>
      <c r="L165" s="999"/>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row>
    <row r="166" spans="1:59" s="58" customFormat="1" ht="15.75" customHeight="1">
      <c r="A166" s="895"/>
      <c r="B166" s="759"/>
      <c r="C166" s="759"/>
      <c r="D166" s="759"/>
      <c r="E166" s="759"/>
      <c r="F166" s="759"/>
      <c r="G166" s="759"/>
      <c r="H166" s="603">
        <v>4</v>
      </c>
      <c r="I166" s="543">
        <f>E115</f>
        <v>0.61699999999999999</v>
      </c>
      <c r="J166" s="136">
        <v>2.8</v>
      </c>
      <c r="K166" s="136">
        <f>H166*J166*I166*1.1*9</f>
        <v>68.412959999999998</v>
      </c>
      <c r="L166" s="999"/>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73"/>
      <c r="AY166" s="73"/>
      <c r="AZ166" s="73"/>
      <c r="BA166" s="73"/>
      <c r="BB166" s="73"/>
      <c r="BC166" s="73"/>
      <c r="BD166" s="73"/>
      <c r="BE166" s="73"/>
      <c r="BF166" s="73"/>
      <c r="BG166" s="73"/>
    </row>
    <row r="167" spans="1:59" s="58" customFormat="1" ht="15.75" customHeight="1">
      <c r="A167" s="895"/>
      <c r="B167" s="759"/>
      <c r="C167" s="759"/>
      <c r="D167" s="759"/>
      <c r="E167" s="759"/>
      <c r="F167" s="759"/>
      <c r="G167" s="759"/>
      <c r="H167" s="969" t="s">
        <v>18805</v>
      </c>
      <c r="I167" s="970"/>
      <c r="J167" s="970"/>
      <c r="K167" s="971"/>
      <c r="L167" s="999"/>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73"/>
      <c r="AY167" s="73"/>
      <c r="AZ167" s="73"/>
      <c r="BA167" s="73"/>
      <c r="BB167" s="73"/>
      <c r="BC167" s="73"/>
      <c r="BD167" s="73"/>
      <c r="BE167" s="73"/>
      <c r="BF167" s="73"/>
      <c r="BG167" s="73"/>
    </row>
    <row r="168" spans="1:59" s="58" customFormat="1" ht="15.75" customHeight="1">
      <c r="A168" s="895"/>
      <c r="B168" s="759"/>
      <c r="C168" s="759"/>
      <c r="D168" s="759"/>
      <c r="E168" s="759"/>
      <c r="F168" s="759"/>
      <c r="G168" s="759"/>
      <c r="H168" s="561" t="s">
        <v>18808</v>
      </c>
      <c r="I168" s="543" t="s">
        <v>18779</v>
      </c>
      <c r="J168" s="543" t="s">
        <v>199</v>
      </c>
      <c r="K168" s="543" t="s">
        <v>18783</v>
      </c>
      <c r="L168" s="999"/>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c r="BC168" s="73"/>
      <c r="BD168" s="73"/>
      <c r="BE168" s="73"/>
      <c r="BF168" s="73"/>
      <c r="BG168" s="73"/>
    </row>
    <row r="169" spans="1:59" s="58" customFormat="1" ht="15.75" customHeight="1">
      <c r="A169" s="895"/>
      <c r="B169" s="759"/>
      <c r="C169" s="759"/>
      <c r="D169" s="759"/>
      <c r="E169" s="759"/>
      <c r="F169" s="759"/>
      <c r="G169" s="759"/>
      <c r="H169" s="603">
        <v>20</v>
      </c>
      <c r="I169" s="543">
        <f>E118</f>
        <v>0.109</v>
      </c>
      <c r="J169" s="136">
        <v>2.8</v>
      </c>
      <c r="K169" s="136">
        <f>(J169/(H169/100))*I169*1.1*9</f>
        <v>15.107399999999998</v>
      </c>
      <c r="L169" s="999"/>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row>
    <row r="170" spans="1:59" s="58" customFormat="1" ht="15.75" customHeight="1">
      <c r="A170" s="852"/>
      <c r="B170" s="853"/>
      <c r="C170" s="853"/>
      <c r="D170" s="853"/>
      <c r="E170" s="853"/>
      <c r="F170" s="853"/>
      <c r="G170" s="853"/>
      <c r="H170" s="853"/>
      <c r="I170" s="853"/>
      <c r="J170" s="853"/>
      <c r="K170" s="853"/>
      <c r="L170" s="854"/>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row>
    <row r="171" spans="1:59" s="58" customFormat="1">
      <c r="A171" s="455" t="s">
        <v>18747</v>
      </c>
      <c r="B171" s="797" t="str">
        <f>IFERROR(VLOOKUP(I171,SIN,2,0),IFERROR(VLOOKUP(I171,SETOP!A:D,3,FALSE),"NOME DO SERVIÇO INVÁLIDO"))</f>
        <v>NOME DO SERVIÇO INVÁLIDO</v>
      </c>
      <c r="C171" s="798"/>
      <c r="D171" s="798"/>
      <c r="E171" s="798"/>
      <c r="F171" s="798"/>
      <c r="G171" s="798"/>
      <c r="H171" s="798"/>
      <c r="I171" s="34" t="s">
        <v>7007</v>
      </c>
      <c r="J171" s="56" t="s">
        <v>22</v>
      </c>
      <c r="K171" s="600" t="str">
        <f>IFERROR(VLOOKUP(I171,SIN,3,FALSE),IFERROR(VLOOKUP(I171,SETOP!A:D,4,FALSE),"UNIDADE INVÁLIDA"))</f>
        <v>UNIDADE INVÁLIDA</v>
      </c>
      <c r="L171" s="564">
        <f>K173</f>
        <v>20.16</v>
      </c>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c r="AN171" s="73"/>
      <c r="AO171" s="73"/>
      <c r="AP171" s="73"/>
      <c r="AQ171" s="73"/>
      <c r="AR171" s="73"/>
      <c r="AS171" s="73"/>
      <c r="AT171" s="73"/>
      <c r="AU171" s="73"/>
      <c r="AV171" s="73"/>
      <c r="AW171" s="73"/>
      <c r="AX171" s="73"/>
      <c r="AY171" s="73"/>
      <c r="AZ171" s="73"/>
      <c r="BA171" s="73"/>
      <c r="BB171" s="73"/>
      <c r="BC171" s="73"/>
      <c r="BD171" s="73"/>
      <c r="BE171" s="73"/>
      <c r="BF171" s="73"/>
      <c r="BG171" s="73"/>
    </row>
    <row r="172" spans="1:59" s="58" customFormat="1" ht="15.75" customHeight="1">
      <c r="A172" s="1003"/>
      <c r="B172" s="853"/>
      <c r="C172" s="853"/>
      <c r="D172" s="853"/>
      <c r="E172" s="853"/>
      <c r="F172" s="853"/>
      <c r="G172" s="853"/>
      <c r="H172" s="561" t="s">
        <v>18809</v>
      </c>
      <c r="I172" s="543" t="s">
        <v>18810</v>
      </c>
      <c r="J172" s="543" t="s">
        <v>194</v>
      </c>
      <c r="K172" s="543" t="s">
        <v>18788</v>
      </c>
      <c r="L172" s="896"/>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73"/>
      <c r="AY172" s="73"/>
      <c r="AZ172" s="73"/>
      <c r="BA172" s="73"/>
      <c r="BB172" s="73"/>
      <c r="BC172" s="73"/>
      <c r="BD172" s="73"/>
      <c r="BE172" s="73"/>
      <c r="BF172" s="73"/>
      <c r="BG172" s="73"/>
    </row>
    <row r="173" spans="1:59" s="58" customFormat="1" ht="15.75" customHeight="1">
      <c r="A173" s="1004"/>
      <c r="B173" s="853"/>
      <c r="C173" s="853"/>
      <c r="D173" s="853"/>
      <c r="E173" s="853"/>
      <c r="F173" s="853"/>
      <c r="G173" s="853"/>
      <c r="H173" s="139">
        <v>9</v>
      </c>
      <c r="I173" s="135">
        <v>20</v>
      </c>
      <c r="J173" s="609">
        <v>2.8</v>
      </c>
      <c r="K173" s="609">
        <f>H173*J173*(I173/100)*4</f>
        <v>20.16</v>
      </c>
      <c r="L173" s="896"/>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c r="AN173" s="73"/>
      <c r="AO173" s="73"/>
      <c r="AP173" s="73"/>
      <c r="AQ173" s="73"/>
      <c r="AR173" s="73"/>
      <c r="AS173" s="73"/>
      <c r="AT173" s="73"/>
      <c r="AU173" s="73"/>
      <c r="AV173" s="73"/>
      <c r="AW173" s="73"/>
      <c r="AX173" s="73"/>
      <c r="AY173" s="73"/>
      <c r="AZ173" s="73"/>
      <c r="BA173" s="73"/>
      <c r="BB173" s="73"/>
      <c r="BC173" s="73"/>
      <c r="BD173" s="73"/>
      <c r="BE173" s="73"/>
      <c r="BF173" s="73"/>
      <c r="BG173" s="73"/>
    </row>
    <row r="174" spans="1:59" s="58" customFormat="1" ht="15.75" customHeight="1">
      <c r="A174" s="852"/>
      <c r="B174" s="853"/>
      <c r="C174" s="853"/>
      <c r="D174" s="853"/>
      <c r="E174" s="853"/>
      <c r="F174" s="853"/>
      <c r="G174" s="853"/>
      <c r="H174" s="853"/>
      <c r="I174" s="853"/>
      <c r="J174" s="853"/>
      <c r="K174" s="853"/>
      <c r="L174" s="854"/>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row>
    <row r="175" spans="1:59" s="58" customFormat="1">
      <c r="A175" s="546" t="s">
        <v>18748</v>
      </c>
      <c r="B175" s="1000" t="s">
        <v>2344</v>
      </c>
      <c r="C175" s="1001"/>
      <c r="D175" s="1001"/>
      <c r="E175" s="1001"/>
      <c r="F175" s="1001"/>
      <c r="G175" s="1001"/>
      <c r="H175" s="1002"/>
      <c r="I175" s="110" t="s">
        <v>36</v>
      </c>
      <c r="J175" s="110" t="s">
        <v>20</v>
      </c>
      <c r="K175" s="110" t="s">
        <v>240</v>
      </c>
      <c r="L175" s="564">
        <f>K177</f>
        <v>1.1088000000000005</v>
      </c>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row>
    <row r="176" spans="1:59" s="58" customFormat="1" ht="15.75" customHeight="1">
      <c r="A176" s="898"/>
      <c r="B176" s="903"/>
      <c r="C176" s="903"/>
      <c r="D176" s="903"/>
      <c r="E176" s="903"/>
      <c r="F176" s="903"/>
      <c r="G176" s="904"/>
      <c r="H176" s="561" t="s">
        <v>18809</v>
      </c>
      <c r="I176" s="543" t="s">
        <v>18810</v>
      </c>
      <c r="J176" s="543" t="s">
        <v>194</v>
      </c>
      <c r="K176" s="543" t="s">
        <v>18794</v>
      </c>
      <c r="L176" s="896"/>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row>
    <row r="177" spans="1:59" s="58" customFormat="1" ht="15.75" customHeight="1">
      <c r="A177" s="898"/>
      <c r="B177" s="911"/>
      <c r="C177" s="911"/>
      <c r="D177" s="911"/>
      <c r="E177" s="911"/>
      <c r="F177" s="911"/>
      <c r="G177" s="912"/>
      <c r="H177" s="139">
        <v>9</v>
      </c>
      <c r="I177" s="135">
        <v>20</v>
      </c>
      <c r="J177" s="609">
        <v>2.8</v>
      </c>
      <c r="K177" s="609">
        <f>H177*J177*((I177/100)^2)*1.1</f>
        <v>1.1088000000000005</v>
      </c>
      <c r="L177" s="897"/>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row>
    <row r="178" spans="1:59" s="58" customFormat="1" ht="15.75" customHeight="1">
      <c r="A178" s="852"/>
      <c r="B178" s="853"/>
      <c r="C178" s="853"/>
      <c r="D178" s="853"/>
      <c r="E178" s="853"/>
      <c r="F178" s="853"/>
      <c r="G178" s="853"/>
      <c r="H178" s="853"/>
      <c r="I178" s="853"/>
      <c r="J178" s="853"/>
      <c r="K178" s="853"/>
      <c r="L178" s="854"/>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73"/>
      <c r="AY178" s="73"/>
      <c r="AZ178" s="73"/>
      <c r="BA178" s="73"/>
      <c r="BB178" s="73"/>
      <c r="BC178" s="73"/>
      <c r="BD178" s="73"/>
      <c r="BE178" s="73"/>
      <c r="BF178" s="73"/>
      <c r="BG178" s="73"/>
    </row>
    <row r="179" spans="1:59" s="58" customFormat="1" ht="15.75" customHeight="1">
      <c r="A179" s="162" t="s">
        <v>53</v>
      </c>
      <c r="B179" s="919" t="s">
        <v>18797</v>
      </c>
      <c r="C179" s="920"/>
      <c r="D179" s="920"/>
      <c r="E179" s="920"/>
      <c r="F179" s="920"/>
      <c r="G179" s="920"/>
      <c r="H179" s="920"/>
      <c r="I179" s="758"/>
      <c r="J179" s="758"/>
      <c r="K179" s="758"/>
      <c r="L179" s="345"/>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73"/>
      <c r="AY179" s="73"/>
      <c r="AZ179" s="73"/>
      <c r="BA179" s="73"/>
      <c r="BB179" s="73"/>
      <c r="BC179" s="73"/>
      <c r="BD179" s="73"/>
      <c r="BE179" s="73"/>
      <c r="BF179" s="73"/>
      <c r="BG179" s="73"/>
    </row>
    <row r="180" spans="1:59" s="58" customFormat="1" ht="15.75" customHeight="1">
      <c r="A180" s="154" t="s">
        <v>18749</v>
      </c>
      <c r="B180" s="797" t="str">
        <f>IFERROR(VLOOKUP(I180,'SINAPI '!A:D,2,0),IFERROR(VLOOKUP(I180,SETOP!A:D,3,FALSE),"NOME DO SERVIÇO INVÁLIDO"))</f>
        <v>m2</v>
      </c>
      <c r="C180" s="798"/>
      <c r="D180" s="798"/>
      <c r="E180" s="798"/>
      <c r="F180" s="798"/>
      <c r="G180" s="798"/>
      <c r="H180" s="798"/>
      <c r="I180" s="29" t="s">
        <v>38</v>
      </c>
      <c r="J180" s="87" t="s">
        <v>20</v>
      </c>
      <c r="K180" s="69">
        <f>IFERROR(VLOOKUP(I180,'SINAPI '!A:D,3,FALSE),IFERROR(VLOOKUP(I180,SETOP!A:D,4,FALSE),"UNIDADE INVÁLIDA"))</f>
        <v>60.53</v>
      </c>
      <c r="L180" s="564">
        <f>K182</f>
        <v>44.72</v>
      </c>
      <c r="M180" s="73"/>
      <c r="N180" s="73"/>
      <c r="O180" s="73"/>
      <c r="P180" s="73"/>
      <c r="Q180" s="73"/>
      <c r="R180" s="73"/>
      <c r="S180" s="73"/>
      <c r="T180" s="73"/>
      <c r="U180" s="73"/>
      <c r="V180" s="73"/>
      <c r="W180" s="73"/>
      <c r="X180" s="73"/>
      <c r="Y180" s="73"/>
      <c r="Z180" s="73"/>
      <c r="AA180" s="73"/>
      <c r="AB180" s="73"/>
      <c r="AC180" s="73"/>
      <c r="AD180" s="73"/>
      <c r="AE180" s="73"/>
      <c r="AF180" s="73"/>
      <c r="AG180" s="73"/>
      <c r="AH180" s="73"/>
      <c r="AI180" s="73"/>
      <c r="AJ180" s="73"/>
      <c r="AK180" s="73"/>
      <c r="AL180" s="73"/>
      <c r="AM180" s="73"/>
      <c r="AN180" s="73"/>
      <c r="AO180" s="73"/>
      <c r="AP180" s="73"/>
      <c r="AQ180" s="73"/>
      <c r="AR180" s="73"/>
      <c r="AS180" s="73"/>
      <c r="AT180" s="73"/>
      <c r="AU180" s="73"/>
      <c r="AV180" s="73"/>
      <c r="AW180" s="73"/>
      <c r="AX180" s="73"/>
      <c r="AY180" s="73"/>
      <c r="AZ180" s="73"/>
      <c r="BA180" s="73"/>
      <c r="BB180" s="73"/>
      <c r="BC180" s="73"/>
      <c r="BD180" s="73"/>
      <c r="BE180" s="73"/>
      <c r="BF180" s="73"/>
      <c r="BG180" s="73"/>
    </row>
    <row r="181" spans="1:59" s="58" customFormat="1" ht="15.75" customHeight="1">
      <c r="A181" s="895"/>
      <c r="B181" s="974"/>
      <c r="C181" s="975"/>
      <c r="D181" s="975"/>
      <c r="E181" s="975"/>
      <c r="F181" s="975"/>
      <c r="G181" s="975"/>
      <c r="H181" s="976"/>
      <c r="I181" s="561" t="s">
        <v>198</v>
      </c>
      <c r="J181" s="543" t="s">
        <v>194</v>
      </c>
      <c r="K181" s="543" t="s">
        <v>18788</v>
      </c>
      <c r="L181" s="896"/>
      <c r="M181" s="73"/>
      <c r="N181" s="73"/>
      <c r="O181" s="73"/>
      <c r="P181" s="73"/>
      <c r="Q181" s="73"/>
      <c r="R181" s="73"/>
      <c r="S181" s="73"/>
      <c r="T181" s="73"/>
      <c r="U181" s="73"/>
      <c r="V181" s="73"/>
      <c r="W181" s="73"/>
      <c r="X181" s="73"/>
      <c r="Y181" s="73"/>
      <c r="Z181" s="7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73"/>
      <c r="AY181" s="73"/>
      <c r="AZ181" s="73"/>
      <c r="BA181" s="73"/>
      <c r="BB181" s="73"/>
      <c r="BC181" s="73"/>
      <c r="BD181" s="73"/>
      <c r="BE181" s="73"/>
      <c r="BF181" s="73"/>
      <c r="BG181" s="73"/>
    </row>
    <row r="182" spans="1:59" s="58" customFormat="1" ht="15.75" customHeight="1">
      <c r="A182" s="973"/>
      <c r="B182" s="933"/>
      <c r="C182" s="934"/>
      <c r="D182" s="934"/>
      <c r="E182" s="934"/>
      <c r="F182" s="934"/>
      <c r="G182" s="934"/>
      <c r="H182" s="935"/>
      <c r="I182" s="139">
        <f>3*10+3*7+4.9</f>
        <v>55.9</v>
      </c>
      <c r="J182" s="609">
        <v>0.4</v>
      </c>
      <c r="K182" s="609">
        <f>I182*J182*2</f>
        <v>44.72</v>
      </c>
      <c r="L182" s="896"/>
      <c r="M182" s="73"/>
      <c r="N182" s="73"/>
      <c r="O182" s="73"/>
      <c r="P182" s="73"/>
      <c r="Q182" s="73"/>
      <c r="R182" s="73"/>
      <c r="S182" s="73"/>
      <c r="T182" s="73"/>
      <c r="U182" s="73"/>
      <c r="V182" s="73"/>
      <c r="W182" s="73"/>
      <c r="X182" s="73"/>
      <c r="Y182" s="73"/>
      <c r="Z182" s="7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73"/>
      <c r="AY182" s="73"/>
      <c r="AZ182" s="73"/>
      <c r="BA182" s="73"/>
      <c r="BB182" s="73"/>
      <c r="BC182" s="73"/>
      <c r="BD182" s="73"/>
      <c r="BE182" s="73"/>
      <c r="BF182" s="73"/>
      <c r="BG182" s="73"/>
    </row>
    <row r="183" spans="1:59" s="58" customFormat="1" ht="15.75" customHeight="1">
      <c r="A183" s="895"/>
      <c r="B183" s="899"/>
      <c r="C183" s="899"/>
      <c r="D183" s="899"/>
      <c r="E183" s="899"/>
      <c r="F183" s="899"/>
      <c r="G183" s="899"/>
      <c r="H183" s="899"/>
      <c r="I183" s="899"/>
      <c r="J183" s="899"/>
      <c r="K183" s="899"/>
      <c r="L183" s="900"/>
      <c r="M183" s="73"/>
      <c r="N183" s="73"/>
      <c r="O183" s="73"/>
      <c r="P183" s="73"/>
      <c r="Q183" s="73"/>
      <c r="R183" s="73"/>
      <c r="S183" s="73"/>
      <c r="T183" s="73"/>
      <c r="U183" s="73"/>
      <c r="V183" s="73"/>
      <c r="W183" s="73"/>
      <c r="X183" s="73"/>
      <c r="Y183" s="73"/>
      <c r="Z183" s="7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73"/>
      <c r="AY183" s="73"/>
      <c r="AZ183" s="73"/>
      <c r="BA183" s="73"/>
      <c r="BB183" s="73"/>
      <c r="BC183" s="73"/>
      <c r="BD183" s="73"/>
      <c r="BE183" s="73"/>
      <c r="BF183" s="73"/>
      <c r="BG183" s="73"/>
    </row>
    <row r="184" spans="1:59" s="58" customFormat="1" ht="15.75" customHeight="1">
      <c r="A184" s="154" t="s">
        <v>18750</v>
      </c>
      <c r="B184" s="797" t="str">
        <f>IFERROR(VLOOKUP(I184,'SINAPI '!A:D,2,0),IFERROR(VLOOKUP(I184,SETOP!A:D,3,FALSE),"NOME DO SERVIÇO INVÁLIDO"))</f>
        <v>Kg</v>
      </c>
      <c r="C184" s="798"/>
      <c r="D184" s="798"/>
      <c r="E184" s="798"/>
      <c r="F184" s="798"/>
      <c r="G184" s="798"/>
      <c r="H184" s="798"/>
      <c r="I184" s="29" t="s">
        <v>42</v>
      </c>
      <c r="J184" s="87" t="s">
        <v>20</v>
      </c>
      <c r="K184" s="69">
        <f>IFERROR(VLOOKUP(I184,'SINAPI '!A:D,3,FALSE),IFERROR(VLOOKUP(I184,SETOP!A:D,4,FALSE),"UNIDADE INVÁLIDA"))</f>
        <v>13.42</v>
      </c>
      <c r="L184" s="564">
        <f>K188+K191+K204+K207+K196+K199</f>
        <v>217.74950999999999</v>
      </c>
      <c r="M184" s="73"/>
      <c r="N184" s="73"/>
      <c r="O184" s="73"/>
      <c r="P184" s="73"/>
      <c r="Q184" s="73"/>
      <c r="R184" s="73"/>
      <c r="S184" s="73"/>
      <c r="T184" s="73"/>
      <c r="U184" s="73"/>
      <c r="V184" s="73"/>
      <c r="W184" s="73"/>
      <c r="X184" s="73"/>
      <c r="Y184" s="73"/>
      <c r="Z184" s="73"/>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73"/>
      <c r="AY184" s="73"/>
      <c r="AZ184" s="73"/>
      <c r="BA184" s="73"/>
      <c r="BB184" s="73"/>
      <c r="BC184" s="73"/>
      <c r="BD184" s="73"/>
      <c r="BE184" s="73"/>
      <c r="BF184" s="73"/>
      <c r="BG184" s="73"/>
    </row>
    <row r="185" spans="1:59" s="58" customFormat="1" ht="15.75" customHeight="1">
      <c r="A185" s="898"/>
      <c r="B185" s="853"/>
      <c r="C185" s="853"/>
      <c r="D185" s="853"/>
      <c r="E185" s="853"/>
      <c r="F185" s="853"/>
      <c r="G185" s="853"/>
      <c r="H185" s="937" t="s">
        <v>21479</v>
      </c>
      <c r="I185" s="937"/>
      <c r="J185" s="937"/>
      <c r="K185" s="937"/>
      <c r="L185" s="896"/>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c r="AX185" s="73"/>
      <c r="AY185" s="73"/>
      <c r="AZ185" s="73"/>
      <c r="BA185" s="73"/>
      <c r="BB185" s="73"/>
      <c r="BC185" s="73"/>
      <c r="BD185" s="73"/>
      <c r="BE185" s="73"/>
      <c r="BF185" s="73"/>
      <c r="BG185" s="73"/>
    </row>
    <row r="186" spans="1:59" s="58" customFormat="1" ht="15.75" customHeight="1">
      <c r="A186" s="898"/>
      <c r="B186" s="853"/>
      <c r="C186" s="853"/>
      <c r="D186" s="853"/>
      <c r="E186" s="853"/>
      <c r="F186" s="853"/>
      <c r="G186" s="853"/>
      <c r="H186" s="937" t="s">
        <v>18804</v>
      </c>
      <c r="I186" s="937"/>
      <c r="J186" s="937"/>
      <c r="K186" s="937"/>
      <c r="L186" s="896"/>
      <c r="M186" s="73"/>
      <c r="N186" s="73"/>
      <c r="O186" s="73"/>
      <c r="P186" s="73"/>
      <c r="Q186" s="73"/>
      <c r="R186" s="73"/>
      <c r="S186" s="73"/>
      <c r="T186" s="73"/>
      <c r="U186" s="73"/>
      <c r="V186" s="73"/>
      <c r="W186" s="73"/>
      <c r="X186" s="73"/>
      <c r="Y186" s="73"/>
      <c r="Z186" s="73"/>
      <c r="AA186" s="73"/>
      <c r="AB186" s="73"/>
      <c r="AC186" s="73"/>
      <c r="AD186" s="73"/>
      <c r="AE186" s="73"/>
      <c r="AF186" s="73"/>
      <c r="AG186" s="73"/>
      <c r="AH186" s="73"/>
      <c r="AI186" s="73"/>
      <c r="AJ186" s="73"/>
      <c r="AK186" s="73"/>
      <c r="AL186" s="73"/>
      <c r="AM186" s="73"/>
      <c r="AN186" s="73"/>
      <c r="AO186" s="73"/>
      <c r="AP186" s="73"/>
      <c r="AQ186" s="73"/>
      <c r="AR186" s="73"/>
      <c r="AS186" s="73"/>
      <c r="AT186" s="73"/>
      <c r="AU186" s="73"/>
      <c r="AV186" s="73"/>
      <c r="AW186" s="73"/>
      <c r="AX186" s="73"/>
      <c r="AY186" s="73"/>
      <c r="AZ186" s="73"/>
      <c r="BA186" s="73"/>
      <c r="BB186" s="73"/>
      <c r="BC186" s="73"/>
      <c r="BD186" s="73"/>
      <c r="BE186" s="73"/>
      <c r="BF186" s="73"/>
      <c r="BG186" s="73"/>
    </row>
    <row r="187" spans="1:59" s="58" customFormat="1" ht="15.75" customHeight="1">
      <c r="A187" s="898"/>
      <c r="B187" s="853"/>
      <c r="C187" s="853"/>
      <c r="D187" s="853"/>
      <c r="E187" s="853"/>
      <c r="F187" s="853"/>
      <c r="G187" s="853"/>
      <c r="H187" s="561" t="s">
        <v>18791</v>
      </c>
      <c r="I187" s="543" t="s">
        <v>18779</v>
      </c>
      <c r="J187" s="543" t="s">
        <v>199</v>
      </c>
      <c r="K187" s="543" t="s">
        <v>18783</v>
      </c>
      <c r="L187" s="896"/>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c r="BC187" s="73"/>
      <c r="BD187" s="73"/>
      <c r="BE187" s="73"/>
      <c r="BF187" s="73"/>
      <c r="BG187" s="73"/>
    </row>
    <row r="188" spans="1:59" s="58" customFormat="1" ht="15.75" customHeight="1">
      <c r="A188" s="898"/>
      <c r="B188" s="853"/>
      <c r="C188" s="853"/>
      <c r="D188" s="853"/>
      <c r="E188" s="853"/>
      <c r="F188" s="853"/>
      <c r="G188" s="853"/>
      <c r="H188" s="603">
        <v>4</v>
      </c>
      <c r="I188" s="543">
        <f>E115</f>
        <v>0.61699999999999999</v>
      </c>
      <c r="J188" s="136">
        <v>10</v>
      </c>
      <c r="K188" s="136">
        <f>H188*J188*I188*1.1*3</f>
        <v>81.444000000000017</v>
      </c>
      <c r="L188" s="896"/>
      <c r="M188" s="73"/>
      <c r="N188" s="73"/>
      <c r="O188" s="73"/>
      <c r="P188" s="73"/>
      <c r="Q188" s="73"/>
      <c r="R188" s="73"/>
      <c r="S188" s="73"/>
      <c r="T188" s="73"/>
      <c r="U188" s="73"/>
      <c r="V188" s="73"/>
      <c r="W188" s="73"/>
      <c r="X188" s="73"/>
      <c r="Y188" s="73"/>
      <c r="Z188" s="73"/>
      <c r="AA188" s="73"/>
      <c r="AB188" s="73"/>
      <c r="AC188" s="73"/>
      <c r="AD188" s="73"/>
      <c r="AE188" s="73"/>
      <c r="AF188" s="73"/>
      <c r="AG188" s="73"/>
      <c r="AH188" s="73"/>
      <c r="AI188" s="73"/>
      <c r="AJ188" s="73"/>
      <c r="AK188" s="73"/>
      <c r="AL188" s="73"/>
      <c r="AM188" s="73"/>
      <c r="AN188" s="73"/>
      <c r="AO188" s="73"/>
      <c r="AP188" s="73"/>
      <c r="AQ188" s="73"/>
      <c r="AR188" s="73"/>
      <c r="AS188" s="73"/>
      <c r="AT188" s="73"/>
      <c r="AU188" s="73"/>
      <c r="AV188" s="73"/>
      <c r="AW188" s="73"/>
      <c r="AX188" s="73"/>
      <c r="AY188" s="73"/>
      <c r="AZ188" s="73"/>
      <c r="BA188" s="73"/>
      <c r="BB188" s="73"/>
      <c r="BC188" s="73"/>
      <c r="BD188" s="73"/>
      <c r="BE188" s="73"/>
      <c r="BF188" s="73"/>
      <c r="BG188" s="73"/>
    </row>
    <row r="189" spans="1:59" s="58" customFormat="1" ht="15.75" customHeight="1">
      <c r="A189" s="898"/>
      <c r="B189" s="853"/>
      <c r="C189" s="853"/>
      <c r="D189" s="853"/>
      <c r="E189" s="853"/>
      <c r="F189" s="853"/>
      <c r="G189" s="853"/>
      <c r="H189" s="937" t="s">
        <v>18805</v>
      </c>
      <c r="I189" s="937"/>
      <c r="J189" s="937"/>
      <c r="K189" s="937"/>
      <c r="L189" s="896"/>
      <c r="M189" s="73"/>
      <c r="N189" s="73"/>
      <c r="O189" s="73"/>
      <c r="P189" s="73"/>
      <c r="Q189" s="73"/>
      <c r="R189" s="73"/>
      <c r="S189" s="73"/>
      <c r="T189" s="73"/>
      <c r="U189" s="73"/>
      <c r="V189" s="73"/>
      <c r="W189" s="73"/>
      <c r="X189" s="73"/>
      <c r="Y189" s="73"/>
      <c r="Z189" s="73"/>
      <c r="AA189" s="73"/>
      <c r="AB189" s="73"/>
      <c r="AC189" s="73"/>
      <c r="AD189" s="73"/>
      <c r="AE189" s="73"/>
      <c r="AF189" s="73"/>
      <c r="AG189" s="73"/>
      <c r="AH189" s="73"/>
      <c r="AI189" s="73"/>
      <c r="AJ189" s="73"/>
      <c r="AK189" s="73"/>
      <c r="AL189" s="73"/>
      <c r="AM189" s="73"/>
      <c r="AN189" s="73"/>
      <c r="AO189" s="73"/>
      <c r="AP189" s="73"/>
      <c r="AQ189" s="73"/>
      <c r="AR189" s="73"/>
      <c r="AS189" s="73"/>
      <c r="AT189" s="73"/>
      <c r="AU189" s="73"/>
      <c r="AV189" s="73"/>
      <c r="AW189" s="73"/>
      <c r="AX189" s="73"/>
      <c r="AY189" s="73"/>
      <c r="AZ189" s="73"/>
      <c r="BA189" s="73"/>
      <c r="BB189" s="73"/>
      <c r="BC189" s="73"/>
      <c r="BD189" s="73"/>
      <c r="BE189" s="73"/>
      <c r="BF189" s="73"/>
      <c r="BG189" s="73"/>
    </row>
    <row r="190" spans="1:59" s="58" customFormat="1" ht="15.75" customHeight="1">
      <c r="A190" s="898"/>
      <c r="B190" s="853"/>
      <c r="C190" s="853"/>
      <c r="D190" s="853"/>
      <c r="E190" s="853"/>
      <c r="F190" s="853"/>
      <c r="G190" s="853"/>
      <c r="H190" s="561" t="s">
        <v>18808</v>
      </c>
      <c r="I190" s="543" t="s">
        <v>18779</v>
      </c>
      <c r="J190" s="543" t="s">
        <v>199</v>
      </c>
      <c r="K190" s="543" t="s">
        <v>18783</v>
      </c>
      <c r="L190" s="896"/>
      <c r="M190" s="73"/>
      <c r="N190" s="73"/>
      <c r="O190" s="73"/>
      <c r="P190" s="73"/>
      <c r="Q190" s="73"/>
      <c r="R190" s="73"/>
      <c r="S190" s="73"/>
      <c r="T190" s="73"/>
      <c r="U190" s="73"/>
      <c r="V190" s="73"/>
      <c r="W190" s="73"/>
      <c r="X190" s="73"/>
      <c r="Y190" s="73"/>
      <c r="Z190" s="73"/>
      <c r="AA190" s="73"/>
      <c r="AB190" s="73"/>
      <c r="AC190" s="73"/>
      <c r="AD190" s="73"/>
      <c r="AE190" s="73"/>
      <c r="AF190" s="73"/>
      <c r="AG190" s="73"/>
      <c r="AH190" s="73"/>
      <c r="AI190" s="73"/>
      <c r="AJ190" s="73"/>
      <c r="AK190" s="73"/>
      <c r="AL190" s="73"/>
      <c r="AM190" s="73"/>
      <c r="AN190" s="73"/>
      <c r="AO190" s="73"/>
      <c r="AP190" s="73"/>
      <c r="AQ190" s="73"/>
      <c r="AR190" s="73"/>
      <c r="AS190" s="73"/>
      <c r="AT190" s="73"/>
      <c r="AU190" s="73"/>
      <c r="AV190" s="73"/>
      <c r="AW190" s="73"/>
      <c r="AX190" s="73"/>
      <c r="AY190" s="73"/>
      <c r="AZ190" s="73"/>
      <c r="BA190" s="73"/>
      <c r="BB190" s="73"/>
      <c r="BC190" s="73"/>
      <c r="BD190" s="73"/>
      <c r="BE190" s="73"/>
      <c r="BF190" s="73"/>
      <c r="BG190" s="73"/>
    </row>
    <row r="191" spans="1:59" s="58" customFormat="1" ht="15.75" customHeight="1">
      <c r="A191" s="898"/>
      <c r="B191" s="853"/>
      <c r="C191" s="853"/>
      <c r="D191" s="853"/>
      <c r="E191" s="853"/>
      <c r="F191" s="853"/>
      <c r="G191" s="853"/>
      <c r="H191" s="603">
        <v>20</v>
      </c>
      <c r="I191" s="543">
        <f>E118</f>
        <v>0.109</v>
      </c>
      <c r="J191" s="136">
        <v>10</v>
      </c>
      <c r="K191" s="136">
        <f>(J191/(H191/100))*I191*1.1*3</f>
        <v>17.985000000000003</v>
      </c>
      <c r="L191" s="896"/>
      <c r="M191" s="73"/>
      <c r="N191" s="73"/>
      <c r="O191" s="73"/>
      <c r="P191" s="73"/>
      <c r="Q191" s="73"/>
      <c r="R191" s="73"/>
      <c r="S191" s="73"/>
      <c r="T191" s="73"/>
      <c r="U191" s="73"/>
      <c r="V191" s="73"/>
      <c r="W191" s="73"/>
      <c r="X191" s="73"/>
      <c r="Y191" s="73"/>
      <c r="Z191" s="73"/>
      <c r="AA191" s="73"/>
      <c r="AB191" s="73"/>
      <c r="AC191" s="73"/>
      <c r="AD191" s="73"/>
      <c r="AE191" s="73"/>
      <c r="AF191" s="73"/>
      <c r="AG191" s="73"/>
      <c r="AH191" s="73"/>
      <c r="AI191" s="73"/>
      <c r="AJ191" s="73"/>
      <c r="AK191" s="73"/>
      <c r="AL191" s="73"/>
      <c r="AM191" s="73"/>
      <c r="AN191" s="73"/>
      <c r="AO191" s="73"/>
      <c r="AP191" s="73"/>
      <c r="AQ191" s="73"/>
      <c r="AR191" s="73"/>
      <c r="AS191" s="73"/>
      <c r="AT191" s="73"/>
      <c r="AU191" s="73"/>
      <c r="AV191" s="73"/>
      <c r="AW191" s="73"/>
      <c r="AX191" s="73"/>
      <c r="AY191" s="73"/>
      <c r="AZ191" s="73"/>
      <c r="BA191" s="73"/>
      <c r="BB191" s="73"/>
      <c r="BC191" s="73"/>
      <c r="BD191" s="73"/>
      <c r="BE191" s="73"/>
      <c r="BF191" s="73"/>
      <c r="BG191" s="73"/>
    </row>
    <row r="192" spans="1:59" s="58" customFormat="1" ht="15.75" customHeight="1">
      <c r="A192" s="898"/>
      <c r="B192" s="905"/>
      <c r="C192" s="856"/>
      <c r="D192" s="856"/>
      <c r="E192" s="856"/>
      <c r="F192" s="856"/>
      <c r="G192" s="856"/>
      <c r="H192" s="856"/>
      <c r="I192" s="856"/>
      <c r="J192" s="856"/>
      <c r="K192" s="906"/>
      <c r="L192" s="896"/>
      <c r="M192" s="73"/>
      <c r="N192" s="73"/>
      <c r="O192" s="73"/>
      <c r="P192" s="73"/>
      <c r="Q192" s="73"/>
      <c r="R192" s="73"/>
      <c r="S192" s="73"/>
      <c r="T192" s="73"/>
      <c r="U192" s="73"/>
      <c r="V192" s="73"/>
      <c r="W192" s="73"/>
      <c r="X192" s="73"/>
      <c r="Y192" s="73"/>
      <c r="Z192" s="73"/>
      <c r="AA192" s="73"/>
      <c r="AB192" s="73"/>
      <c r="AC192" s="73"/>
      <c r="AD192" s="73"/>
      <c r="AE192" s="73"/>
      <c r="AF192" s="73"/>
      <c r="AG192" s="73"/>
      <c r="AH192" s="73"/>
      <c r="AI192" s="73"/>
      <c r="AJ192" s="73"/>
      <c r="AK192" s="73"/>
      <c r="AL192" s="73"/>
      <c r="AM192" s="73"/>
      <c r="AN192" s="73"/>
      <c r="AO192" s="73"/>
      <c r="AP192" s="73"/>
      <c r="AQ192" s="73"/>
      <c r="AR192" s="73"/>
      <c r="AS192" s="73"/>
      <c r="AT192" s="73"/>
      <c r="AU192" s="73"/>
      <c r="AV192" s="73"/>
      <c r="AW192" s="73"/>
      <c r="AX192" s="73"/>
      <c r="AY192" s="73"/>
      <c r="AZ192" s="73"/>
      <c r="BA192" s="73"/>
      <c r="BB192" s="73"/>
      <c r="BC192" s="73"/>
      <c r="BD192" s="73"/>
      <c r="BE192" s="73"/>
      <c r="BF192" s="73"/>
      <c r="BG192" s="73"/>
    </row>
    <row r="193" spans="1:59" s="58" customFormat="1" ht="15.75" customHeight="1">
      <c r="A193" s="898"/>
      <c r="B193" s="853"/>
      <c r="C193" s="853"/>
      <c r="D193" s="853"/>
      <c r="E193" s="853"/>
      <c r="F193" s="853"/>
      <c r="G193" s="853"/>
      <c r="H193" s="937" t="s">
        <v>21480</v>
      </c>
      <c r="I193" s="937"/>
      <c r="J193" s="937"/>
      <c r="K193" s="937"/>
      <c r="L193" s="896"/>
      <c r="M193" s="73"/>
      <c r="N193" s="73"/>
      <c r="O193" s="73"/>
      <c r="P193" s="73"/>
      <c r="Q193" s="73"/>
      <c r="R193" s="73"/>
      <c r="S193" s="73"/>
      <c r="T193" s="73"/>
      <c r="U193" s="73"/>
      <c r="V193" s="73"/>
      <c r="W193" s="73"/>
      <c r="X193" s="73"/>
      <c r="Y193" s="73"/>
      <c r="Z193" s="73"/>
      <c r="AA193" s="73"/>
      <c r="AB193" s="73"/>
      <c r="AC193" s="73"/>
      <c r="AD193" s="73"/>
      <c r="AE193" s="73"/>
      <c r="AF193" s="73"/>
      <c r="AG193" s="73"/>
      <c r="AH193" s="73"/>
      <c r="AI193" s="73"/>
      <c r="AJ193" s="73"/>
      <c r="AK193" s="73"/>
      <c r="AL193" s="73"/>
      <c r="AM193" s="73"/>
      <c r="AN193" s="73"/>
      <c r="AO193" s="73"/>
      <c r="AP193" s="73"/>
      <c r="AQ193" s="73"/>
      <c r="AR193" s="73"/>
      <c r="AS193" s="73"/>
      <c r="AT193" s="73"/>
      <c r="AU193" s="73"/>
      <c r="AV193" s="73"/>
      <c r="AW193" s="73"/>
      <c r="AX193" s="73"/>
      <c r="AY193" s="73"/>
      <c r="AZ193" s="73"/>
      <c r="BA193" s="73"/>
      <c r="BB193" s="73"/>
      <c r="BC193" s="73"/>
      <c r="BD193" s="73"/>
      <c r="BE193" s="73"/>
      <c r="BF193" s="73"/>
      <c r="BG193" s="73"/>
    </row>
    <row r="194" spans="1:59" s="58" customFormat="1" ht="15.75" customHeight="1">
      <c r="A194" s="898"/>
      <c r="B194" s="853"/>
      <c r="C194" s="853"/>
      <c r="D194" s="853"/>
      <c r="E194" s="853"/>
      <c r="F194" s="853"/>
      <c r="G194" s="853"/>
      <c r="H194" s="937" t="s">
        <v>18804</v>
      </c>
      <c r="I194" s="937"/>
      <c r="J194" s="937"/>
      <c r="K194" s="937"/>
      <c r="L194" s="896"/>
      <c r="M194" s="73"/>
      <c r="N194" s="73"/>
      <c r="O194" s="73"/>
      <c r="P194" s="73"/>
      <c r="Q194" s="73"/>
      <c r="R194" s="73"/>
      <c r="S194" s="73"/>
      <c r="T194" s="73"/>
      <c r="U194" s="73"/>
      <c r="V194" s="73"/>
      <c r="W194" s="73"/>
      <c r="X194" s="73"/>
      <c r="Y194" s="73"/>
      <c r="Z194" s="73"/>
      <c r="AA194" s="73"/>
      <c r="AB194" s="73"/>
      <c r="AC194" s="73"/>
      <c r="AD194" s="73"/>
      <c r="AE194" s="73"/>
      <c r="AF194" s="73"/>
      <c r="AG194" s="73"/>
      <c r="AH194" s="73"/>
      <c r="AI194" s="73"/>
      <c r="AJ194" s="73"/>
      <c r="AK194" s="73"/>
      <c r="AL194" s="73"/>
      <c r="AM194" s="73"/>
      <c r="AN194" s="73"/>
      <c r="AO194" s="73"/>
      <c r="AP194" s="73"/>
      <c r="AQ194" s="73"/>
      <c r="AR194" s="73"/>
      <c r="AS194" s="73"/>
      <c r="AT194" s="73"/>
      <c r="AU194" s="73"/>
      <c r="AV194" s="73"/>
      <c r="AW194" s="73"/>
      <c r="AX194" s="73"/>
      <c r="AY194" s="73"/>
      <c r="AZ194" s="73"/>
      <c r="BA194" s="73"/>
      <c r="BB194" s="73"/>
      <c r="BC194" s="73"/>
      <c r="BD194" s="73"/>
      <c r="BE194" s="73"/>
      <c r="BF194" s="73"/>
      <c r="BG194" s="73"/>
    </row>
    <row r="195" spans="1:59" s="58" customFormat="1" ht="15.75" customHeight="1">
      <c r="A195" s="898"/>
      <c r="B195" s="853"/>
      <c r="C195" s="853"/>
      <c r="D195" s="853"/>
      <c r="E195" s="853"/>
      <c r="F195" s="853"/>
      <c r="G195" s="853"/>
      <c r="H195" s="561" t="s">
        <v>18791</v>
      </c>
      <c r="I195" s="543" t="s">
        <v>18779</v>
      </c>
      <c r="J195" s="543" t="s">
        <v>199</v>
      </c>
      <c r="K195" s="543" t="s">
        <v>18783</v>
      </c>
      <c r="L195" s="896"/>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c r="AN195" s="73"/>
      <c r="AO195" s="73"/>
      <c r="AP195" s="73"/>
      <c r="AQ195" s="73"/>
      <c r="AR195" s="73"/>
      <c r="AS195" s="73"/>
      <c r="AT195" s="73"/>
      <c r="AU195" s="73"/>
      <c r="AV195" s="73"/>
      <c r="AW195" s="73"/>
      <c r="AX195" s="73"/>
      <c r="AY195" s="73"/>
      <c r="AZ195" s="73"/>
      <c r="BA195" s="73"/>
      <c r="BB195" s="73"/>
      <c r="BC195" s="73"/>
      <c r="BD195" s="73"/>
      <c r="BE195" s="73"/>
      <c r="BF195" s="73"/>
      <c r="BG195" s="73"/>
    </row>
    <row r="196" spans="1:59" s="58" customFormat="1" ht="15.75" customHeight="1">
      <c r="A196" s="898"/>
      <c r="B196" s="853"/>
      <c r="C196" s="853"/>
      <c r="D196" s="853"/>
      <c r="E196" s="853"/>
      <c r="F196" s="853"/>
      <c r="G196" s="853"/>
      <c r="H196" s="603">
        <v>4</v>
      </c>
      <c r="I196" s="543">
        <f>I188</f>
        <v>0.61699999999999999</v>
      </c>
      <c r="J196" s="136">
        <v>7</v>
      </c>
      <c r="K196" s="136">
        <f>H196*J196*I196*1.1*3</f>
        <v>57.010800000000003</v>
      </c>
      <c r="L196" s="896"/>
      <c r="M196" s="73"/>
      <c r="N196" s="73"/>
      <c r="O196" s="73"/>
      <c r="P196" s="73"/>
      <c r="Q196" s="73"/>
      <c r="R196" s="73"/>
      <c r="S196" s="73"/>
      <c r="T196" s="73"/>
      <c r="U196" s="73"/>
      <c r="V196" s="73"/>
      <c r="W196" s="73"/>
      <c r="X196" s="73"/>
      <c r="Y196" s="73"/>
      <c r="Z196" s="73"/>
      <c r="AA196" s="73"/>
      <c r="AB196" s="73"/>
      <c r="AC196" s="73"/>
      <c r="AD196" s="73"/>
      <c r="AE196" s="73"/>
      <c r="AF196" s="73"/>
      <c r="AG196" s="73"/>
      <c r="AH196" s="73"/>
      <c r="AI196" s="73"/>
      <c r="AJ196" s="73"/>
      <c r="AK196" s="73"/>
      <c r="AL196" s="73"/>
      <c r="AM196" s="73"/>
      <c r="AN196" s="73"/>
      <c r="AO196" s="73"/>
      <c r="AP196" s="73"/>
      <c r="AQ196" s="73"/>
      <c r="AR196" s="73"/>
      <c r="AS196" s="73"/>
      <c r="AT196" s="73"/>
      <c r="AU196" s="73"/>
      <c r="AV196" s="73"/>
      <c r="AW196" s="73"/>
      <c r="AX196" s="73"/>
      <c r="AY196" s="73"/>
      <c r="AZ196" s="73"/>
      <c r="BA196" s="73"/>
      <c r="BB196" s="73"/>
      <c r="BC196" s="73"/>
      <c r="BD196" s="73"/>
      <c r="BE196" s="73"/>
      <c r="BF196" s="73"/>
      <c r="BG196" s="73"/>
    </row>
    <row r="197" spans="1:59" s="58" customFormat="1" ht="15.75" customHeight="1">
      <c r="A197" s="898"/>
      <c r="B197" s="853"/>
      <c r="C197" s="853"/>
      <c r="D197" s="853"/>
      <c r="E197" s="853"/>
      <c r="F197" s="853"/>
      <c r="G197" s="853"/>
      <c r="H197" s="937" t="s">
        <v>18805</v>
      </c>
      <c r="I197" s="937"/>
      <c r="J197" s="937"/>
      <c r="K197" s="937"/>
      <c r="L197" s="896"/>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c r="AN197" s="73"/>
      <c r="AO197" s="73"/>
      <c r="AP197" s="73"/>
      <c r="AQ197" s="73"/>
      <c r="AR197" s="73"/>
      <c r="AS197" s="73"/>
      <c r="AT197" s="73"/>
      <c r="AU197" s="73"/>
      <c r="AV197" s="73"/>
      <c r="AW197" s="73"/>
      <c r="AX197" s="73"/>
      <c r="AY197" s="73"/>
      <c r="AZ197" s="73"/>
      <c r="BA197" s="73"/>
      <c r="BB197" s="73"/>
      <c r="BC197" s="73"/>
      <c r="BD197" s="73"/>
      <c r="BE197" s="73"/>
      <c r="BF197" s="73"/>
      <c r="BG197" s="73"/>
    </row>
    <row r="198" spans="1:59" s="58" customFormat="1" ht="15.75" customHeight="1">
      <c r="A198" s="898"/>
      <c r="B198" s="853"/>
      <c r="C198" s="853"/>
      <c r="D198" s="853"/>
      <c r="E198" s="853"/>
      <c r="F198" s="853"/>
      <c r="G198" s="853"/>
      <c r="H198" s="561" t="s">
        <v>18808</v>
      </c>
      <c r="I198" s="543" t="s">
        <v>18779</v>
      </c>
      <c r="J198" s="543" t="s">
        <v>199</v>
      </c>
      <c r="K198" s="543" t="s">
        <v>18783</v>
      </c>
      <c r="L198" s="896"/>
      <c r="M198" s="73"/>
      <c r="N198" s="73"/>
      <c r="O198" s="73"/>
      <c r="P198" s="73"/>
      <c r="Q198" s="73"/>
      <c r="R198" s="73"/>
      <c r="S198" s="73"/>
      <c r="T198" s="73"/>
      <c r="U198" s="73"/>
      <c r="V198" s="73"/>
      <c r="W198" s="73"/>
      <c r="X198" s="73"/>
      <c r="Y198" s="73"/>
      <c r="Z198" s="73"/>
      <c r="AA198" s="73"/>
      <c r="AB198" s="73"/>
      <c r="AC198" s="73"/>
      <c r="AD198" s="73"/>
      <c r="AE198" s="73"/>
      <c r="AF198" s="73"/>
      <c r="AG198" s="73"/>
      <c r="AH198" s="73"/>
      <c r="AI198" s="73"/>
      <c r="AJ198" s="73"/>
      <c r="AK198" s="73"/>
      <c r="AL198" s="73"/>
      <c r="AM198" s="73"/>
      <c r="AN198" s="73"/>
      <c r="AO198" s="73"/>
      <c r="AP198" s="73"/>
      <c r="AQ198" s="73"/>
      <c r="AR198" s="73"/>
      <c r="AS198" s="73"/>
      <c r="AT198" s="73"/>
      <c r="AU198" s="73"/>
      <c r="AV198" s="73"/>
      <c r="AW198" s="73"/>
      <c r="AX198" s="73"/>
      <c r="AY198" s="73"/>
      <c r="AZ198" s="73"/>
      <c r="BA198" s="73"/>
      <c r="BB198" s="73"/>
      <c r="BC198" s="73"/>
      <c r="BD198" s="73"/>
      <c r="BE198" s="73"/>
      <c r="BF198" s="73"/>
      <c r="BG198" s="73"/>
    </row>
    <row r="199" spans="1:59" s="58" customFormat="1" ht="15.75" customHeight="1">
      <c r="A199" s="898"/>
      <c r="B199" s="853"/>
      <c r="C199" s="853"/>
      <c r="D199" s="853"/>
      <c r="E199" s="853"/>
      <c r="F199" s="853"/>
      <c r="G199" s="853"/>
      <c r="H199" s="139">
        <v>20</v>
      </c>
      <c r="I199" s="135">
        <f>I191</f>
        <v>0.109</v>
      </c>
      <c r="J199" s="609">
        <v>7</v>
      </c>
      <c r="K199" s="609">
        <f>(J199/(H199/100))*I199*1.1*3</f>
        <v>12.589500000000001</v>
      </c>
      <c r="L199" s="896"/>
      <c r="M199" s="73"/>
      <c r="N199" s="73"/>
      <c r="O199" s="73"/>
      <c r="P199" s="73"/>
      <c r="Q199" s="73"/>
      <c r="R199" s="73"/>
      <c r="S199" s="73"/>
      <c r="T199" s="73"/>
      <c r="U199" s="73"/>
      <c r="V199" s="73"/>
      <c r="W199" s="73"/>
      <c r="X199" s="73"/>
      <c r="Y199" s="73"/>
      <c r="Z199" s="73"/>
      <c r="AA199" s="73"/>
      <c r="AB199" s="73"/>
      <c r="AC199" s="73"/>
      <c r="AD199" s="73"/>
      <c r="AE199" s="73"/>
      <c r="AF199" s="73"/>
      <c r="AG199" s="73"/>
      <c r="AH199" s="73"/>
      <c r="AI199" s="73"/>
      <c r="AJ199" s="73"/>
      <c r="AK199" s="73"/>
      <c r="AL199" s="73"/>
      <c r="AM199" s="73"/>
      <c r="AN199" s="73"/>
      <c r="AO199" s="73"/>
      <c r="AP199" s="73"/>
      <c r="AQ199" s="73"/>
      <c r="AR199" s="73"/>
      <c r="AS199" s="73"/>
      <c r="AT199" s="73"/>
      <c r="AU199" s="73"/>
      <c r="AV199" s="73"/>
      <c r="AW199" s="73"/>
      <c r="AX199" s="73"/>
      <c r="AY199" s="73"/>
      <c r="AZ199" s="73"/>
      <c r="BA199" s="73"/>
      <c r="BB199" s="73"/>
      <c r="BC199" s="73"/>
      <c r="BD199" s="73"/>
      <c r="BE199" s="73"/>
      <c r="BF199" s="73"/>
      <c r="BG199" s="73"/>
    </row>
    <row r="200" spans="1:59" s="58" customFormat="1" ht="15.75" customHeight="1">
      <c r="A200" s="898"/>
      <c r="B200" s="853"/>
      <c r="C200" s="853"/>
      <c r="D200" s="853"/>
      <c r="E200" s="853"/>
      <c r="F200" s="853"/>
      <c r="G200" s="853"/>
      <c r="H200" s="603"/>
      <c r="I200" s="603"/>
      <c r="J200" s="603"/>
      <c r="K200" s="603"/>
      <c r="L200" s="896"/>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c r="AN200" s="73"/>
      <c r="AO200" s="73"/>
      <c r="AP200" s="73"/>
      <c r="AQ200" s="73"/>
      <c r="AR200" s="73"/>
      <c r="AS200" s="73"/>
      <c r="AT200" s="73"/>
      <c r="AU200" s="73"/>
      <c r="AV200" s="73"/>
      <c r="AW200" s="73"/>
      <c r="AX200" s="73"/>
      <c r="AY200" s="73"/>
      <c r="AZ200" s="73"/>
      <c r="BA200" s="73"/>
      <c r="BB200" s="73"/>
      <c r="BC200" s="73"/>
      <c r="BD200" s="73"/>
      <c r="BE200" s="73"/>
      <c r="BF200" s="73"/>
      <c r="BG200" s="73"/>
    </row>
    <row r="201" spans="1:59" s="58" customFormat="1" ht="15.75" customHeight="1">
      <c r="A201" s="898"/>
      <c r="B201" s="853"/>
      <c r="C201" s="853"/>
      <c r="D201" s="853"/>
      <c r="E201" s="853"/>
      <c r="F201" s="853"/>
      <c r="G201" s="853"/>
      <c r="H201" s="937" t="s">
        <v>21481</v>
      </c>
      <c r="I201" s="937"/>
      <c r="J201" s="937"/>
      <c r="K201" s="937"/>
      <c r="L201" s="896"/>
      <c r="M201" s="73"/>
      <c r="N201" s="73"/>
      <c r="O201" s="73"/>
      <c r="P201" s="73"/>
      <c r="Q201" s="73"/>
      <c r="R201" s="73"/>
      <c r="S201" s="73"/>
      <c r="T201" s="73"/>
      <c r="U201" s="73"/>
      <c r="V201" s="73"/>
      <c r="W201" s="73"/>
      <c r="X201" s="73"/>
      <c r="Y201" s="73"/>
      <c r="Z201" s="73"/>
      <c r="AA201" s="73"/>
      <c r="AB201" s="73"/>
      <c r="AC201" s="73"/>
      <c r="AD201" s="73"/>
      <c r="AE201" s="73"/>
      <c r="AF201" s="73"/>
      <c r="AG201" s="73"/>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row>
    <row r="202" spans="1:59" s="58" customFormat="1" ht="15.75" customHeight="1">
      <c r="A202" s="898"/>
      <c r="B202" s="853"/>
      <c r="C202" s="853"/>
      <c r="D202" s="853"/>
      <c r="E202" s="853"/>
      <c r="F202" s="853"/>
      <c r="G202" s="853"/>
      <c r="H202" s="937" t="s">
        <v>18804</v>
      </c>
      <c r="I202" s="937"/>
      <c r="J202" s="937"/>
      <c r="K202" s="937"/>
      <c r="L202" s="896"/>
      <c r="M202" s="73"/>
      <c r="N202" s="73"/>
      <c r="O202" s="73"/>
      <c r="P202" s="73"/>
      <c r="Q202" s="73"/>
      <c r="R202" s="73"/>
      <c r="S202" s="73"/>
      <c r="T202" s="73"/>
      <c r="U202" s="73"/>
      <c r="V202" s="73"/>
      <c r="W202" s="73"/>
      <c r="X202" s="73"/>
      <c r="Y202" s="73"/>
      <c r="Z202" s="73"/>
      <c r="AA202" s="73"/>
      <c r="AB202" s="73"/>
      <c r="AC202" s="73"/>
      <c r="AD202" s="73"/>
      <c r="AE202" s="73"/>
      <c r="AF202" s="73"/>
      <c r="AG202" s="73"/>
      <c r="AH202" s="73"/>
      <c r="AI202" s="73"/>
      <c r="AJ202" s="73"/>
      <c r="AK202" s="73"/>
      <c r="AL202" s="73"/>
      <c r="AM202" s="73"/>
      <c r="AN202" s="73"/>
      <c r="AO202" s="73"/>
      <c r="AP202" s="73"/>
      <c r="AQ202" s="73"/>
      <c r="AR202" s="73"/>
      <c r="AS202" s="73"/>
      <c r="AT202" s="73"/>
      <c r="AU202" s="73"/>
      <c r="AV202" s="73"/>
      <c r="AW202" s="73"/>
      <c r="AX202" s="73"/>
      <c r="AY202" s="73"/>
      <c r="AZ202" s="73"/>
      <c r="BA202" s="73"/>
      <c r="BB202" s="73"/>
      <c r="BC202" s="73"/>
      <c r="BD202" s="73"/>
      <c r="BE202" s="73"/>
      <c r="BF202" s="73"/>
      <c r="BG202" s="73"/>
    </row>
    <row r="203" spans="1:59" s="58" customFormat="1" ht="15.75" customHeight="1">
      <c r="A203" s="898"/>
      <c r="B203" s="853"/>
      <c r="C203" s="853"/>
      <c r="D203" s="853"/>
      <c r="E203" s="853"/>
      <c r="F203" s="853"/>
      <c r="G203" s="853"/>
      <c r="H203" s="561" t="s">
        <v>18791</v>
      </c>
      <c r="I203" s="543" t="s">
        <v>18779</v>
      </c>
      <c r="J203" s="543" t="s">
        <v>199</v>
      </c>
      <c r="K203" s="543" t="s">
        <v>18783</v>
      </c>
      <c r="L203" s="896"/>
      <c r="M203" s="73"/>
      <c r="N203" s="73"/>
      <c r="O203" s="73"/>
      <c r="P203" s="73"/>
      <c r="Q203" s="73"/>
      <c r="R203" s="73"/>
      <c r="S203" s="73"/>
      <c r="T203" s="73"/>
      <c r="U203" s="73"/>
      <c r="V203" s="73"/>
      <c r="W203" s="73"/>
      <c r="X203" s="73"/>
      <c r="Y203" s="73"/>
      <c r="Z203" s="73"/>
      <c r="AA203" s="73"/>
      <c r="AB203" s="73"/>
      <c r="AC203" s="73"/>
      <c r="AD203" s="73"/>
      <c r="AE203" s="73"/>
      <c r="AF203" s="73"/>
      <c r="AG203" s="73"/>
      <c r="AH203" s="73"/>
      <c r="AI203" s="73"/>
      <c r="AJ203" s="73"/>
      <c r="AK203" s="73"/>
      <c r="AL203" s="73"/>
      <c r="AM203" s="73"/>
      <c r="AN203" s="73"/>
      <c r="AO203" s="73"/>
      <c r="AP203" s="73"/>
      <c r="AQ203" s="73"/>
      <c r="AR203" s="73"/>
      <c r="AS203" s="73"/>
      <c r="AT203" s="73"/>
      <c r="AU203" s="73"/>
      <c r="AV203" s="73"/>
      <c r="AW203" s="73"/>
      <c r="AX203" s="73"/>
      <c r="AY203" s="73"/>
      <c r="AZ203" s="73"/>
      <c r="BA203" s="73"/>
      <c r="BB203" s="73"/>
      <c r="BC203" s="73"/>
      <c r="BD203" s="73"/>
      <c r="BE203" s="73"/>
      <c r="BF203" s="73"/>
      <c r="BG203" s="73"/>
    </row>
    <row r="204" spans="1:59" s="58" customFormat="1" ht="15.75" customHeight="1">
      <c r="A204" s="898"/>
      <c r="B204" s="853"/>
      <c r="C204" s="853"/>
      <c r="D204" s="853"/>
      <c r="E204" s="853"/>
      <c r="F204" s="853"/>
      <c r="G204" s="853"/>
      <c r="H204" s="603">
        <v>4</v>
      </c>
      <c r="I204" s="543">
        <f>E115</f>
        <v>0.61699999999999999</v>
      </c>
      <c r="J204" s="136">
        <v>4.9000000000000004</v>
      </c>
      <c r="K204" s="136">
        <f>H204*J204*I204*1.1*3</f>
        <v>39.907560000000011</v>
      </c>
      <c r="L204" s="896"/>
      <c r="M204" s="73"/>
      <c r="N204" s="73"/>
      <c r="O204" s="73"/>
      <c r="P204" s="73"/>
      <c r="Q204" s="73"/>
      <c r="R204" s="73"/>
      <c r="S204" s="73"/>
      <c r="T204" s="73"/>
      <c r="U204" s="73"/>
      <c r="V204" s="73"/>
      <c r="W204" s="73"/>
      <c r="X204" s="73"/>
      <c r="Y204" s="73"/>
      <c r="Z204" s="73"/>
      <c r="AA204" s="73"/>
      <c r="AB204" s="73"/>
      <c r="AC204" s="73"/>
      <c r="AD204" s="73"/>
      <c r="AE204" s="73"/>
      <c r="AF204" s="73"/>
      <c r="AG204" s="73"/>
      <c r="AH204" s="73"/>
      <c r="AI204" s="73"/>
      <c r="AJ204" s="73"/>
      <c r="AK204" s="73"/>
      <c r="AL204" s="73"/>
      <c r="AM204" s="73"/>
      <c r="AN204" s="73"/>
      <c r="AO204" s="73"/>
      <c r="AP204" s="73"/>
      <c r="AQ204" s="73"/>
      <c r="AR204" s="73"/>
      <c r="AS204" s="73"/>
      <c r="AT204" s="73"/>
      <c r="AU204" s="73"/>
      <c r="AV204" s="73"/>
      <c r="AW204" s="73"/>
      <c r="AX204" s="73"/>
      <c r="AY204" s="73"/>
      <c r="AZ204" s="73"/>
      <c r="BA204" s="73"/>
      <c r="BB204" s="73"/>
      <c r="BC204" s="73"/>
      <c r="BD204" s="73"/>
      <c r="BE204" s="73"/>
      <c r="BF204" s="73"/>
      <c r="BG204" s="73"/>
    </row>
    <row r="205" spans="1:59" s="58" customFormat="1" ht="15.75" customHeight="1">
      <c r="A205" s="898"/>
      <c r="B205" s="853"/>
      <c r="C205" s="853"/>
      <c r="D205" s="853"/>
      <c r="E205" s="853"/>
      <c r="F205" s="853"/>
      <c r="G205" s="853"/>
      <c r="H205" s="937" t="s">
        <v>18805</v>
      </c>
      <c r="I205" s="937"/>
      <c r="J205" s="937"/>
      <c r="K205" s="937"/>
      <c r="L205" s="896"/>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c r="AX205" s="73"/>
      <c r="AY205" s="73"/>
      <c r="AZ205" s="73"/>
      <c r="BA205" s="73"/>
      <c r="BB205" s="73"/>
      <c r="BC205" s="73"/>
      <c r="BD205" s="73"/>
      <c r="BE205" s="73"/>
      <c r="BF205" s="73"/>
      <c r="BG205" s="73"/>
    </row>
    <row r="206" spans="1:59" s="58" customFormat="1" ht="15.75" customHeight="1">
      <c r="A206" s="898"/>
      <c r="B206" s="853"/>
      <c r="C206" s="853"/>
      <c r="D206" s="853"/>
      <c r="E206" s="853"/>
      <c r="F206" s="853"/>
      <c r="G206" s="853"/>
      <c r="H206" s="561" t="s">
        <v>18808</v>
      </c>
      <c r="I206" s="543" t="s">
        <v>18779</v>
      </c>
      <c r="J206" s="543" t="s">
        <v>199</v>
      </c>
      <c r="K206" s="543" t="s">
        <v>18783</v>
      </c>
      <c r="L206" s="896"/>
      <c r="M206" s="73"/>
      <c r="N206" s="73"/>
      <c r="O206" s="73"/>
      <c r="P206" s="73"/>
      <c r="Q206" s="73"/>
      <c r="R206" s="73"/>
      <c r="S206" s="73"/>
      <c r="T206" s="73"/>
      <c r="U206" s="73"/>
      <c r="V206" s="73"/>
      <c r="W206" s="73"/>
      <c r="X206" s="73"/>
      <c r="Y206" s="73"/>
      <c r="Z206" s="73"/>
      <c r="AA206" s="73"/>
      <c r="AB206" s="73"/>
      <c r="AC206" s="73"/>
      <c r="AD206" s="73"/>
      <c r="AE206" s="73"/>
      <c r="AF206" s="73"/>
      <c r="AG206" s="73"/>
      <c r="AH206" s="73"/>
      <c r="AI206" s="73"/>
      <c r="AJ206" s="73"/>
      <c r="AK206" s="73"/>
      <c r="AL206" s="73"/>
      <c r="AM206" s="73"/>
      <c r="AN206" s="73"/>
      <c r="AO206" s="73"/>
      <c r="AP206" s="73"/>
      <c r="AQ206" s="73"/>
      <c r="AR206" s="73"/>
      <c r="AS206" s="73"/>
      <c r="AT206" s="73"/>
      <c r="AU206" s="73"/>
      <c r="AV206" s="73"/>
      <c r="AW206" s="73"/>
      <c r="AX206" s="73"/>
      <c r="AY206" s="73"/>
      <c r="AZ206" s="73"/>
      <c r="BA206" s="73"/>
      <c r="BB206" s="73"/>
      <c r="BC206" s="73"/>
      <c r="BD206" s="73"/>
      <c r="BE206" s="73"/>
      <c r="BF206" s="73"/>
      <c r="BG206" s="73"/>
    </row>
    <row r="207" spans="1:59" s="58" customFormat="1" ht="15.75" customHeight="1">
      <c r="A207" s="972"/>
      <c r="B207" s="936"/>
      <c r="C207" s="936"/>
      <c r="D207" s="936"/>
      <c r="E207" s="936"/>
      <c r="F207" s="936"/>
      <c r="G207" s="936"/>
      <c r="H207" s="139">
        <v>20</v>
      </c>
      <c r="I207" s="135">
        <f>I191</f>
        <v>0.109</v>
      </c>
      <c r="J207" s="609">
        <v>4.9000000000000004</v>
      </c>
      <c r="K207" s="609">
        <f>(J207/(H207/100))*I207*1.1*3</f>
        <v>8.8126500000000014</v>
      </c>
      <c r="L207" s="896"/>
      <c r="M207" s="73"/>
      <c r="N207" s="73"/>
      <c r="O207" s="73"/>
      <c r="P207" s="73"/>
      <c r="Q207" s="73"/>
      <c r="R207" s="73"/>
      <c r="S207" s="73"/>
      <c r="T207" s="73"/>
      <c r="U207" s="73"/>
      <c r="V207" s="73"/>
      <c r="W207" s="73"/>
      <c r="X207" s="73"/>
      <c r="Y207" s="73"/>
      <c r="Z207" s="73"/>
      <c r="AA207" s="73"/>
      <c r="AB207" s="73"/>
      <c r="AC207" s="73"/>
      <c r="AD207" s="73"/>
      <c r="AE207" s="73"/>
      <c r="AF207" s="73"/>
      <c r="AG207" s="73"/>
      <c r="AH207" s="73"/>
      <c r="AI207" s="73"/>
      <c r="AJ207" s="73"/>
      <c r="AK207" s="73"/>
      <c r="AL207" s="73"/>
      <c r="AM207" s="73"/>
      <c r="AN207" s="73"/>
      <c r="AO207" s="73"/>
      <c r="AP207" s="73"/>
      <c r="AQ207" s="73"/>
      <c r="AR207" s="73"/>
      <c r="AS207" s="73"/>
      <c r="AT207" s="73"/>
      <c r="AU207" s="73"/>
      <c r="AV207" s="73"/>
      <c r="AW207" s="73"/>
      <c r="AX207" s="73"/>
      <c r="AY207" s="73"/>
      <c r="AZ207" s="73"/>
      <c r="BA207" s="73"/>
      <c r="BB207" s="73"/>
      <c r="BC207" s="73"/>
      <c r="BD207" s="73"/>
      <c r="BE207" s="73"/>
      <c r="BF207" s="73"/>
      <c r="BG207" s="73"/>
    </row>
    <row r="208" spans="1:59" s="58" customFormat="1" ht="15.75" customHeight="1">
      <c r="A208" s="895"/>
      <c r="B208" s="899"/>
      <c r="C208" s="899"/>
      <c r="D208" s="899"/>
      <c r="E208" s="899"/>
      <c r="F208" s="899"/>
      <c r="G208" s="899"/>
      <c r="H208" s="899"/>
      <c r="I208" s="899"/>
      <c r="J208" s="899"/>
      <c r="K208" s="899"/>
      <c r="L208" s="900"/>
      <c r="M208" s="73"/>
      <c r="N208" s="73"/>
      <c r="O208" s="73"/>
      <c r="P208" s="73"/>
      <c r="Q208" s="73"/>
      <c r="R208" s="73"/>
      <c r="S208" s="73"/>
      <c r="T208" s="73"/>
      <c r="U208" s="73"/>
      <c r="V208" s="73"/>
      <c r="W208" s="73"/>
      <c r="X208" s="73"/>
      <c r="Y208" s="73"/>
      <c r="Z208" s="73"/>
      <c r="AA208" s="73"/>
      <c r="AB208" s="73"/>
      <c r="AC208" s="73"/>
      <c r="AD208" s="73"/>
      <c r="AE208" s="73"/>
      <c r="AF208" s="73"/>
      <c r="AG208" s="73"/>
      <c r="AH208" s="73"/>
      <c r="AI208" s="73"/>
      <c r="AJ208" s="73"/>
      <c r="AK208" s="73"/>
      <c r="AL208" s="73"/>
      <c r="AM208" s="73"/>
      <c r="AN208" s="73"/>
      <c r="AO208" s="73"/>
      <c r="AP208" s="73"/>
      <c r="AQ208" s="73"/>
      <c r="AR208" s="73"/>
      <c r="AS208" s="73"/>
      <c r="AT208" s="73"/>
      <c r="AU208" s="73"/>
      <c r="AV208" s="73"/>
      <c r="AW208" s="73"/>
      <c r="AX208" s="73"/>
      <c r="AY208" s="73"/>
      <c r="AZ208" s="73"/>
      <c r="BA208" s="73"/>
      <c r="BB208" s="73"/>
      <c r="BC208" s="73"/>
      <c r="BD208" s="73"/>
      <c r="BE208" s="73"/>
      <c r="BF208" s="73"/>
      <c r="BG208" s="73"/>
    </row>
    <row r="209" spans="1:59" s="58" customFormat="1" ht="15.75" customHeight="1">
      <c r="A209" s="565" t="s">
        <v>18751</v>
      </c>
      <c r="B209" s="797" t="str">
        <f>IFERROR(VLOOKUP(I209,'SINAPI '!A:D,2,0),IFERROR(VLOOKUP(I209,SETOP!A:D,3,FALSE),"NOME DO SERVIÇO INVÁLIDO"))</f>
        <v>m3</v>
      </c>
      <c r="C209" s="798"/>
      <c r="D209" s="798"/>
      <c r="E209" s="798"/>
      <c r="F209" s="798"/>
      <c r="G209" s="798"/>
      <c r="H209" s="798"/>
      <c r="I209" s="35" t="s">
        <v>43</v>
      </c>
      <c r="J209" s="65" t="s">
        <v>20</v>
      </c>
      <c r="K209" s="538">
        <f>IFERROR(VLOOKUP(I209,SIN,3,FALSE),IFERROR(VLOOKUP(I209,SETOP!A:D,4,FALSE),"UNIDADE INVÁLIDA"))</f>
        <v>697.34</v>
      </c>
      <c r="L209" s="564">
        <f>K211</f>
        <v>5.1428000000000003</v>
      </c>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c r="AX209" s="73"/>
      <c r="AY209" s="73"/>
      <c r="AZ209" s="73"/>
      <c r="BA209" s="73"/>
      <c r="BB209" s="73"/>
      <c r="BC209" s="73"/>
      <c r="BD209" s="73"/>
      <c r="BE209" s="73"/>
      <c r="BF209" s="73"/>
      <c r="BG209" s="73"/>
    </row>
    <row r="210" spans="1:59" s="58" customFormat="1" ht="15.75" customHeight="1">
      <c r="A210" s="898"/>
      <c r="B210" s="853"/>
      <c r="C210" s="853"/>
      <c r="D210" s="853"/>
      <c r="E210" s="853"/>
      <c r="F210" s="853"/>
      <c r="G210" s="853"/>
      <c r="H210" s="561" t="s">
        <v>198</v>
      </c>
      <c r="I210" s="543" t="s">
        <v>194</v>
      </c>
      <c r="J210" s="543" t="s">
        <v>199</v>
      </c>
      <c r="K210" s="543" t="s">
        <v>18794</v>
      </c>
      <c r="L210" s="896"/>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row>
    <row r="211" spans="1:59" s="58" customFormat="1" ht="15.75" customHeight="1">
      <c r="A211" s="898"/>
      <c r="B211" s="853"/>
      <c r="C211" s="853"/>
      <c r="D211" s="853"/>
      <c r="E211" s="853"/>
      <c r="F211" s="853"/>
      <c r="G211" s="853"/>
      <c r="H211" s="603">
        <f>3*10+3*7+4.9</f>
        <v>55.9</v>
      </c>
      <c r="I211" s="136">
        <v>0.4</v>
      </c>
      <c r="J211" s="136">
        <v>0.2</v>
      </c>
      <c r="K211" s="136">
        <f>H211*I211*J211*1.15</f>
        <v>5.1428000000000003</v>
      </c>
      <c r="L211" s="896"/>
      <c r="M211" s="73"/>
      <c r="N211" s="73"/>
      <c r="O211" s="73"/>
      <c r="P211" s="73"/>
      <c r="Q211" s="73"/>
      <c r="R211" s="73"/>
      <c r="S211" s="73"/>
      <c r="T211" s="73"/>
      <c r="U211" s="73"/>
      <c r="V211" s="73"/>
      <c r="W211" s="73"/>
      <c r="X211" s="73"/>
      <c r="Y211" s="73"/>
      <c r="Z211" s="73"/>
      <c r="AA211" s="73"/>
      <c r="AB211" s="73"/>
      <c r="AC211" s="73"/>
      <c r="AD211" s="73"/>
      <c r="AE211" s="73"/>
      <c r="AF211" s="73"/>
      <c r="AG211" s="73"/>
      <c r="AH211" s="73"/>
      <c r="AI211" s="73"/>
      <c r="AJ211" s="73"/>
      <c r="AK211" s="73"/>
      <c r="AL211" s="73"/>
      <c r="AM211" s="73"/>
      <c r="AN211" s="73"/>
      <c r="AO211" s="73"/>
      <c r="AP211" s="73"/>
      <c r="AQ211" s="73"/>
      <c r="AR211" s="73"/>
      <c r="AS211" s="73"/>
      <c r="AT211" s="73"/>
      <c r="AU211" s="73"/>
      <c r="AV211" s="73"/>
      <c r="AW211" s="73"/>
      <c r="AX211" s="73"/>
      <c r="AY211" s="73"/>
      <c r="AZ211" s="73"/>
      <c r="BA211" s="73"/>
      <c r="BB211" s="73"/>
      <c r="BC211" s="73"/>
      <c r="BD211" s="73"/>
      <c r="BE211" s="73"/>
      <c r="BF211" s="73"/>
      <c r="BG211" s="73"/>
    </row>
    <row r="212" spans="1:59" s="58" customFormat="1" ht="15.75" customHeight="1">
      <c r="A212" s="895"/>
      <c r="B212" s="899"/>
      <c r="C212" s="899"/>
      <c r="D212" s="899"/>
      <c r="E212" s="899"/>
      <c r="F212" s="899"/>
      <c r="G212" s="899"/>
      <c r="H212" s="899"/>
      <c r="I212" s="899"/>
      <c r="J212" s="899"/>
      <c r="K212" s="899"/>
      <c r="L212" s="900"/>
      <c r="M212" s="73"/>
      <c r="N212" s="73"/>
      <c r="O212" s="73"/>
      <c r="P212" s="73"/>
      <c r="Q212" s="73"/>
      <c r="R212" s="73"/>
      <c r="S212" s="73"/>
      <c r="T212" s="73"/>
      <c r="U212" s="73"/>
      <c r="V212" s="73"/>
      <c r="W212" s="73"/>
      <c r="X212" s="73"/>
      <c r="Y212" s="73"/>
      <c r="Z212" s="73"/>
      <c r="AA212" s="73"/>
      <c r="AB212" s="73"/>
      <c r="AC212" s="73"/>
      <c r="AD212" s="73"/>
      <c r="AE212" s="73"/>
      <c r="AF212" s="73"/>
      <c r="AG212" s="73"/>
      <c r="AH212" s="73"/>
      <c r="AI212" s="73"/>
      <c r="AJ212" s="73"/>
      <c r="AK212" s="73"/>
      <c r="AL212" s="73"/>
      <c r="AM212" s="73"/>
      <c r="AN212" s="73"/>
      <c r="AO212" s="73"/>
      <c r="AP212" s="73"/>
      <c r="AQ212" s="73"/>
      <c r="AR212" s="73"/>
      <c r="AS212" s="73"/>
      <c r="AT212" s="73"/>
      <c r="AU212" s="73"/>
      <c r="AV212" s="73"/>
      <c r="AW212" s="73"/>
      <c r="AX212" s="73"/>
      <c r="AY212" s="73"/>
      <c r="AZ212" s="73"/>
      <c r="BA212" s="73"/>
      <c r="BB212" s="73"/>
      <c r="BC212" s="73"/>
      <c r="BD212" s="73"/>
      <c r="BE212" s="73"/>
      <c r="BF212" s="73"/>
      <c r="BG212" s="73"/>
    </row>
    <row r="213" spans="1:59" s="58" customFormat="1" ht="15.75" customHeight="1">
      <c r="A213" s="162" t="s">
        <v>54</v>
      </c>
      <c r="B213" s="919" t="s">
        <v>18754</v>
      </c>
      <c r="C213" s="920"/>
      <c r="D213" s="920"/>
      <c r="E213" s="920"/>
      <c r="F213" s="920"/>
      <c r="G213" s="920"/>
      <c r="H213" s="920"/>
      <c r="I213" s="758"/>
      <c r="J213" s="758"/>
      <c r="K213" s="758"/>
      <c r="L213" s="345"/>
      <c r="M213" s="73"/>
      <c r="N213" s="73"/>
      <c r="O213" s="73"/>
      <c r="P213" s="73"/>
      <c r="Q213" s="73"/>
      <c r="R213" s="73"/>
      <c r="S213" s="73"/>
      <c r="T213" s="73"/>
      <c r="U213" s="73"/>
      <c r="V213" s="73"/>
      <c r="W213" s="73"/>
      <c r="X213" s="73"/>
      <c r="Y213" s="73"/>
      <c r="Z213" s="73"/>
      <c r="AA213" s="73"/>
      <c r="AB213" s="73"/>
      <c r="AC213" s="73"/>
      <c r="AD213" s="73"/>
      <c r="AE213" s="73"/>
      <c r="AF213" s="73"/>
      <c r="AG213" s="73"/>
      <c r="AH213" s="73"/>
      <c r="AI213" s="73"/>
      <c r="AJ213" s="73"/>
      <c r="AK213" s="73"/>
      <c r="AL213" s="73"/>
      <c r="AM213" s="73"/>
      <c r="AN213" s="73"/>
      <c r="AO213" s="73"/>
      <c r="AP213" s="73"/>
      <c r="AQ213" s="73"/>
      <c r="AR213" s="73"/>
      <c r="AS213" s="73"/>
      <c r="AT213" s="73"/>
      <c r="AU213" s="73"/>
      <c r="AV213" s="73"/>
      <c r="AW213" s="73"/>
      <c r="AX213" s="73"/>
      <c r="AY213" s="73"/>
      <c r="AZ213" s="73"/>
      <c r="BA213" s="73"/>
      <c r="BB213" s="73"/>
      <c r="BC213" s="73"/>
      <c r="BD213" s="73"/>
      <c r="BE213" s="73"/>
      <c r="BF213" s="73"/>
      <c r="BG213" s="73"/>
    </row>
    <row r="214" spans="1:59" s="58" customFormat="1" ht="15.75" customHeight="1">
      <c r="A214" s="341" t="s">
        <v>18798</v>
      </c>
      <c r="B214" s="797" t="str">
        <f>IFERROR(VLOOKUP(I214,'SINAPI '!A:D,2,0),IFERROR(VLOOKUP(I214,SETOP!A:D,3,FALSE),"NOME DO SERVIÇO INVÁLIDO"))</f>
        <v xml:space="preserve">TELA DE ACO SOLDADA NERVURADA, CA-60, Q-61, (0,97 KG/M2), DIAMETRO DO FIO = 3,4 MM, LARGURA = 2,45 M, ESPACAMENTO DA MALHA = 15 X 15 CM                                                                                                                                                                                                                                                                                                                                                                   </v>
      </c>
      <c r="C214" s="798"/>
      <c r="D214" s="798"/>
      <c r="E214" s="798"/>
      <c r="F214" s="798"/>
      <c r="G214" s="798"/>
      <c r="H214" s="798"/>
      <c r="I214" s="558">
        <v>10917</v>
      </c>
      <c r="J214" s="56" t="s">
        <v>22</v>
      </c>
      <c r="K214" s="604" t="str">
        <f>IFERROR(VLOOKUP(I214,'SINAPI '!A:D,3,FALSE),IFERROR(VLOOKUP(I214,SETOP!A:D,4,FALSE),"UNIDADE INVÁLIDA"))</f>
        <v xml:space="preserve">M2    </v>
      </c>
      <c r="L214" s="564">
        <f>K216+K217</f>
        <v>30.710750000000001</v>
      </c>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c r="AN214" s="73"/>
      <c r="AO214" s="73"/>
      <c r="AP214" s="73"/>
      <c r="AQ214" s="73"/>
      <c r="AR214" s="73"/>
      <c r="AS214" s="73"/>
      <c r="AT214" s="73"/>
      <c r="AU214" s="73"/>
      <c r="AV214" s="73"/>
      <c r="AW214" s="73"/>
      <c r="AX214" s="73"/>
      <c r="AY214" s="73"/>
      <c r="AZ214" s="73"/>
      <c r="BA214" s="73"/>
      <c r="BB214" s="73"/>
      <c r="BC214" s="73"/>
      <c r="BD214" s="73"/>
      <c r="BE214" s="73"/>
      <c r="BF214" s="73"/>
      <c r="BG214" s="73"/>
    </row>
    <row r="215" spans="1:59" s="58" customFormat="1" ht="15.75" customHeight="1">
      <c r="A215" s="895"/>
      <c r="B215" s="927"/>
      <c r="C215" s="928"/>
      <c r="D215" s="928"/>
      <c r="E215" s="928"/>
      <c r="F215" s="928"/>
      <c r="G215" s="929"/>
      <c r="H215" s="532" t="s">
        <v>21478</v>
      </c>
      <c r="I215" s="561" t="s">
        <v>18811</v>
      </c>
      <c r="J215" s="543" t="s">
        <v>18812</v>
      </c>
      <c r="K215" s="543" t="s">
        <v>18788</v>
      </c>
      <c r="L215" s="896"/>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c r="AX215" s="73"/>
      <c r="AY215" s="73"/>
      <c r="AZ215" s="73"/>
      <c r="BA215" s="73"/>
      <c r="BB215" s="73"/>
      <c r="BC215" s="73"/>
      <c r="BD215" s="73"/>
      <c r="BE215" s="73"/>
      <c r="BF215" s="73"/>
      <c r="BG215" s="73"/>
    </row>
    <row r="216" spans="1:59" s="58" customFormat="1" ht="15.75" customHeight="1">
      <c r="A216" s="895"/>
      <c r="B216" s="930"/>
      <c r="C216" s="931"/>
      <c r="D216" s="931"/>
      <c r="E216" s="931"/>
      <c r="F216" s="931"/>
      <c r="G216" s="932"/>
      <c r="H216" s="532" t="s">
        <v>21476</v>
      </c>
      <c r="I216" s="573">
        <v>4.9000000000000004</v>
      </c>
      <c r="J216" s="135">
        <v>2.95</v>
      </c>
      <c r="K216" s="609">
        <f>I216*J216*1.15</f>
        <v>16.623250000000002</v>
      </c>
      <c r="L216" s="896"/>
      <c r="M216" s="73"/>
      <c r="N216" s="73"/>
      <c r="O216" s="73"/>
      <c r="P216" s="73"/>
      <c r="Q216" s="73"/>
      <c r="R216" s="73"/>
      <c r="S216" s="73"/>
      <c r="T216" s="73"/>
      <c r="U216" s="73"/>
      <c r="V216" s="73"/>
      <c r="W216" s="73"/>
      <c r="X216" s="73"/>
      <c r="Y216" s="73"/>
      <c r="Z216" s="73"/>
      <c r="AA216" s="73"/>
      <c r="AB216" s="73"/>
      <c r="AC216" s="73"/>
      <c r="AD216" s="73"/>
      <c r="AE216" s="73"/>
      <c r="AF216" s="73"/>
      <c r="AG216" s="73"/>
      <c r="AH216" s="73"/>
      <c r="AI216" s="73"/>
      <c r="AJ216" s="73"/>
      <c r="AK216" s="73"/>
      <c r="AL216" s="73"/>
      <c r="AM216" s="73"/>
      <c r="AN216" s="73"/>
      <c r="AO216" s="73"/>
      <c r="AP216" s="73"/>
      <c r="AQ216" s="73"/>
      <c r="AR216" s="73"/>
      <c r="AS216" s="73"/>
      <c r="AT216" s="73"/>
      <c r="AU216" s="73"/>
      <c r="AV216" s="73"/>
      <c r="AW216" s="73"/>
      <c r="AX216" s="73"/>
      <c r="AY216" s="73"/>
      <c r="AZ216" s="73"/>
      <c r="BA216" s="73"/>
      <c r="BB216" s="73"/>
      <c r="BC216" s="73"/>
      <c r="BD216" s="73"/>
      <c r="BE216" s="73"/>
      <c r="BF216" s="73"/>
      <c r="BG216" s="73"/>
    </row>
    <row r="217" spans="1:59" s="58" customFormat="1" ht="15.75" customHeight="1">
      <c r="A217" s="895"/>
      <c r="B217" s="933"/>
      <c r="C217" s="934"/>
      <c r="D217" s="934"/>
      <c r="E217" s="934"/>
      <c r="F217" s="934"/>
      <c r="G217" s="935"/>
      <c r="H217" s="532" t="s">
        <v>21477</v>
      </c>
      <c r="I217" s="139">
        <v>4.9000000000000004</v>
      </c>
      <c r="J217" s="609">
        <v>2.5</v>
      </c>
      <c r="K217" s="609">
        <f>I217*J217*1.15</f>
        <v>14.087499999999999</v>
      </c>
      <c r="L217" s="896"/>
      <c r="M217" s="73"/>
      <c r="N217" s="73"/>
      <c r="O217" s="73"/>
      <c r="P217" s="73"/>
      <c r="Q217" s="73"/>
      <c r="R217" s="73"/>
      <c r="S217" s="73"/>
      <c r="T217" s="73"/>
      <c r="U217" s="73"/>
      <c r="V217" s="73"/>
      <c r="W217" s="73"/>
      <c r="X217" s="73"/>
      <c r="Y217" s="73"/>
      <c r="Z217" s="73"/>
      <c r="AA217" s="73"/>
      <c r="AB217" s="73"/>
      <c r="AC217" s="73"/>
      <c r="AD217" s="73"/>
      <c r="AE217" s="73"/>
      <c r="AF217" s="73"/>
      <c r="AG217" s="73"/>
      <c r="AH217" s="73"/>
      <c r="AI217" s="73"/>
      <c r="AJ217" s="73"/>
      <c r="AK217" s="73"/>
      <c r="AL217" s="73"/>
      <c r="AM217" s="73"/>
      <c r="AN217" s="73"/>
      <c r="AO217" s="73"/>
      <c r="AP217" s="73"/>
      <c r="AQ217" s="73"/>
      <c r="AR217" s="73"/>
      <c r="AS217" s="73"/>
      <c r="AT217" s="73"/>
      <c r="AU217" s="73"/>
      <c r="AV217" s="73"/>
      <c r="AW217" s="73"/>
      <c r="AX217" s="73"/>
      <c r="AY217" s="73"/>
      <c r="AZ217" s="73"/>
      <c r="BA217" s="73"/>
      <c r="BB217" s="73"/>
      <c r="BC217" s="73"/>
      <c r="BD217" s="73"/>
      <c r="BE217" s="73"/>
      <c r="BF217" s="73"/>
      <c r="BG217" s="73"/>
    </row>
    <row r="218" spans="1:59" s="58" customFormat="1" ht="15.75" customHeight="1">
      <c r="A218" s="895"/>
      <c r="B218" s="899"/>
      <c r="C218" s="899"/>
      <c r="D218" s="899"/>
      <c r="E218" s="899"/>
      <c r="F218" s="899"/>
      <c r="G218" s="899"/>
      <c r="H218" s="899"/>
      <c r="I218" s="899"/>
      <c r="J218" s="899"/>
      <c r="K218" s="899"/>
      <c r="L218" s="900"/>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row>
    <row r="219" spans="1:59" s="58" customFormat="1" ht="15.75" customHeight="1">
      <c r="A219" s="565" t="s">
        <v>18799</v>
      </c>
      <c r="B219" s="759" t="s">
        <v>2316</v>
      </c>
      <c r="C219" s="759"/>
      <c r="D219" s="759"/>
      <c r="E219" s="759"/>
      <c r="F219" s="759"/>
      <c r="G219" s="759"/>
      <c r="H219" s="759"/>
      <c r="I219" s="35" t="s">
        <v>38</v>
      </c>
      <c r="J219" s="65" t="s">
        <v>20</v>
      </c>
      <c r="K219" s="538" t="s">
        <v>239</v>
      </c>
      <c r="L219" s="564">
        <f>K221+K222</f>
        <v>1.403</v>
      </c>
      <c r="M219" s="73"/>
      <c r="N219" s="73"/>
      <c r="O219" s="73"/>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row>
    <row r="220" spans="1:59" s="58" customFormat="1" ht="15.75" customHeight="1">
      <c r="A220" s="530"/>
      <c r="B220" s="927"/>
      <c r="C220" s="928"/>
      <c r="D220" s="928"/>
      <c r="E220" s="928"/>
      <c r="F220" s="928"/>
      <c r="G220" s="929"/>
      <c r="H220" s="610" t="s">
        <v>21478</v>
      </c>
      <c r="I220" s="561" t="s">
        <v>18811</v>
      </c>
      <c r="J220" s="543" t="s">
        <v>18812</v>
      </c>
      <c r="K220" s="543" t="s">
        <v>18788</v>
      </c>
      <c r="L220" s="896"/>
      <c r="M220" s="73"/>
      <c r="N220" s="73"/>
      <c r="O220" s="73"/>
      <c r="P220" s="73"/>
      <c r="Q220" s="73"/>
      <c r="R220" s="73"/>
      <c r="S220" s="73"/>
      <c r="T220" s="73"/>
      <c r="U220" s="73"/>
      <c r="V220" s="73"/>
      <c r="W220" s="73"/>
      <c r="X220" s="73"/>
      <c r="Y220" s="73"/>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row>
    <row r="221" spans="1:59" s="58" customFormat="1" ht="15.75" customHeight="1">
      <c r="A221" s="530"/>
      <c r="B221" s="930"/>
      <c r="C221" s="931"/>
      <c r="D221" s="931"/>
      <c r="E221" s="931"/>
      <c r="F221" s="931"/>
      <c r="G221" s="932"/>
      <c r="H221" s="610" t="s">
        <v>21476</v>
      </c>
      <c r="I221" s="573">
        <v>4.9000000000000004</v>
      </c>
      <c r="J221" s="135">
        <v>2.95</v>
      </c>
      <c r="K221" s="609">
        <f>0.04*2*(I221+J221)*1.15</f>
        <v>0.72219999999999995</v>
      </c>
      <c r="L221" s="897"/>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row>
    <row r="222" spans="1:59" s="58" customFormat="1" ht="15.75" customHeight="1">
      <c r="A222" s="530"/>
      <c r="B222" s="933"/>
      <c r="C222" s="934"/>
      <c r="D222" s="934"/>
      <c r="E222" s="934"/>
      <c r="F222" s="934"/>
      <c r="G222" s="935"/>
      <c r="H222" s="610" t="s">
        <v>21477</v>
      </c>
      <c r="I222" s="139">
        <v>4.9000000000000004</v>
      </c>
      <c r="J222" s="609">
        <v>2.5</v>
      </c>
      <c r="K222" s="609">
        <f>0.04*2*(I222+J222)*1.15</f>
        <v>0.68080000000000007</v>
      </c>
      <c r="L222" s="897"/>
      <c r="M222" s="73"/>
      <c r="N222" s="73"/>
      <c r="O222" s="73"/>
      <c r="P222" s="73"/>
      <c r="Q222" s="73"/>
      <c r="R222" s="73"/>
      <c r="S222" s="73"/>
      <c r="T222" s="73"/>
      <c r="U222" s="73"/>
      <c r="V222" s="73"/>
      <c r="W222" s="73"/>
      <c r="X222" s="73"/>
      <c r="Y222" s="73"/>
      <c r="Z222" s="73"/>
      <c r="AA222" s="73"/>
      <c r="AB222" s="73"/>
      <c r="AC222" s="73"/>
      <c r="AD222" s="73"/>
      <c r="AE222" s="73"/>
      <c r="AF222" s="73"/>
      <c r="AG222" s="73"/>
      <c r="AH222" s="73"/>
      <c r="AI222" s="73"/>
      <c r="AJ222" s="73"/>
      <c r="AK222" s="73"/>
      <c r="AL222" s="73"/>
      <c r="AM222" s="73"/>
      <c r="AN222" s="73"/>
      <c r="AO222" s="73"/>
      <c r="AP222" s="73"/>
      <c r="AQ222" s="73"/>
      <c r="AR222" s="73"/>
      <c r="AS222" s="73"/>
      <c r="AT222" s="73"/>
      <c r="AU222" s="73"/>
      <c r="AV222" s="73"/>
      <c r="AW222" s="73"/>
      <c r="AX222" s="73"/>
      <c r="AY222" s="73"/>
      <c r="AZ222" s="73"/>
      <c r="BA222" s="73"/>
      <c r="BB222" s="73"/>
      <c r="BC222" s="73"/>
      <c r="BD222" s="73"/>
      <c r="BE222" s="73"/>
      <c r="BF222" s="73"/>
      <c r="BG222" s="73"/>
    </row>
    <row r="223" spans="1:59" s="58" customFormat="1" ht="15.75" customHeight="1">
      <c r="A223" s="895"/>
      <c r="B223" s="899"/>
      <c r="C223" s="899"/>
      <c r="D223" s="899"/>
      <c r="E223" s="899"/>
      <c r="F223" s="899"/>
      <c r="G223" s="899"/>
      <c r="H223" s="899"/>
      <c r="I223" s="899"/>
      <c r="J223" s="899"/>
      <c r="K223" s="899"/>
      <c r="L223" s="900"/>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73"/>
      <c r="AJ223" s="73"/>
      <c r="AK223" s="73"/>
      <c r="AL223" s="73"/>
      <c r="AM223" s="73"/>
      <c r="AN223" s="73"/>
      <c r="AO223" s="73"/>
      <c r="AP223" s="73"/>
      <c r="AQ223" s="73"/>
      <c r="AR223" s="73"/>
      <c r="AS223" s="73"/>
      <c r="AT223" s="73"/>
      <c r="AU223" s="73"/>
      <c r="AV223" s="73"/>
      <c r="AW223" s="73"/>
      <c r="AX223" s="73"/>
      <c r="AY223" s="73"/>
      <c r="AZ223" s="73"/>
      <c r="BA223" s="73"/>
      <c r="BB223" s="73"/>
      <c r="BC223" s="73"/>
      <c r="BD223" s="73"/>
      <c r="BE223" s="73"/>
      <c r="BF223" s="73"/>
      <c r="BG223" s="73"/>
    </row>
    <row r="224" spans="1:59" s="58" customFormat="1" ht="15.75" customHeight="1">
      <c r="A224" s="154" t="s">
        <v>18800</v>
      </c>
      <c r="B224" s="797" t="str">
        <f>IFERROR(VLOOKUP(I224,'SINAPI '!A:D,2,0),IFERROR(VLOOKUP(I224,SETOP!A:D,3,FALSE),"NOME DO SERVIÇO INVÁLIDO"))</f>
        <v>m2</v>
      </c>
      <c r="C224" s="798"/>
      <c r="D224" s="798"/>
      <c r="E224" s="798"/>
      <c r="F224" s="798"/>
      <c r="G224" s="798"/>
      <c r="H224" s="798"/>
      <c r="I224" s="29" t="s">
        <v>49</v>
      </c>
      <c r="J224" s="87" t="s">
        <v>20</v>
      </c>
      <c r="K224" s="604">
        <f>IFERROR(VLOOKUP(I224,'SINAPI '!A:D,3,FALSE),IFERROR(VLOOKUP(I224,SETOP!A:D,4,FALSE),"UNIDADE INVÁLIDA"))</f>
        <v>140.09</v>
      </c>
      <c r="L224" s="564">
        <f>K226+K227</f>
        <v>30.710750000000001</v>
      </c>
      <c r="M224" s="73"/>
      <c r="N224" s="73"/>
      <c r="O224" s="73"/>
      <c r="P224" s="73"/>
      <c r="Q224" s="73"/>
      <c r="R224" s="73"/>
      <c r="S224" s="73"/>
      <c r="T224" s="73"/>
      <c r="U224" s="73"/>
      <c r="V224" s="73"/>
      <c r="W224" s="73"/>
      <c r="X224" s="73"/>
      <c r="Y224" s="73"/>
      <c r="Z224" s="73"/>
      <c r="AA224" s="73"/>
      <c r="AB224" s="73"/>
      <c r="AC224" s="73"/>
      <c r="AD224" s="73"/>
      <c r="AE224" s="73"/>
      <c r="AF224" s="73"/>
      <c r="AG224" s="73"/>
      <c r="AH224" s="73"/>
      <c r="AI224" s="73"/>
      <c r="AJ224" s="73"/>
      <c r="AK224" s="73"/>
      <c r="AL224" s="73"/>
      <c r="AM224" s="73"/>
      <c r="AN224" s="73"/>
      <c r="AO224" s="73"/>
      <c r="AP224" s="73"/>
      <c r="AQ224" s="73"/>
      <c r="AR224" s="73"/>
      <c r="AS224" s="73"/>
      <c r="AT224" s="73"/>
      <c r="AU224" s="73"/>
      <c r="AV224" s="73"/>
      <c r="AW224" s="73"/>
      <c r="AX224" s="73"/>
      <c r="AY224" s="73"/>
      <c r="AZ224" s="73"/>
      <c r="BA224" s="73"/>
      <c r="BB224" s="73"/>
      <c r="BC224" s="73"/>
      <c r="BD224" s="73"/>
      <c r="BE224" s="73"/>
      <c r="BF224" s="73"/>
      <c r="BG224" s="73"/>
    </row>
    <row r="225" spans="1:59" s="58" customFormat="1" ht="15.75" customHeight="1">
      <c r="A225" s="874"/>
      <c r="B225" s="902"/>
      <c r="C225" s="903"/>
      <c r="D225" s="903"/>
      <c r="E225" s="903"/>
      <c r="F225" s="903"/>
      <c r="G225" s="904"/>
      <c r="H225" s="611" t="s">
        <v>21478</v>
      </c>
      <c r="I225" s="561" t="s">
        <v>18811</v>
      </c>
      <c r="J225" s="543" t="s">
        <v>18812</v>
      </c>
      <c r="K225" s="543" t="s">
        <v>18788</v>
      </c>
      <c r="L225" s="896"/>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row>
    <row r="226" spans="1:59" s="58" customFormat="1" ht="15.75" customHeight="1">
      <c r="A226" s="901"/>
      <c r="B226" s="905"/>
      <c r="C226" s="856"/>
      <c r="D226" s="856"/>
      <c r="E226" s="856"/>
      <c r="F226" s="856"/>
      <c r="G226" s="906"/>
      <c r="H226" s="610" t="s">
        <v>21476</v>
      </c>
      <c r="I226" s="573">
        <v>4.9000000000000004</v>
      </c>
      <c r="J226" s="135">
        <v>2.95</v>
      </c>
      <c r="K226" s="609">
        <f>I226*J226*1.15</f>
        <v>16.623250000000002</v>
      </c>
      <c r="L226" s="897"/>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row>
    <row r="227" spans="1:59" s="58" customFormat="1" ht="15.75" customHeight="1">
      <c r="A227" s="875"/>
      <c r="B227" s="910"/>
      <c r="C227" s="911"/>
      <c r="D227" s="911"/>
      <c r="E227" s="911"/>
      <c r="F227" s="911"/>
      <c r="G227" s="912"/>
      <c r="H227" s="610" t="s">
        <v>21477</v>
      </c>
      <c r="I227" s="139">
        <v>4.9000000000000004</v>
      </c>
      <c r="J227" s="609">
        <v>2.5</v>
      </c>
      <c r="K227" s="609">
        <f>I227*J227*1.15</f>
        <v>14.087499999999999</v>
      </c>
      <c r="L227" s="897"/>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c r="AN227" s="73"/>
      <c r="AO227" s="73"/>
      <c r="AP227" s="73"/>
      <c r="AQ227" s="73"/>
      <c r="AR227" s="73"/>
      <c r="AS227" s="73"/>
      <c r="AT227" s="73"/>
      <c r="AU227" s="73"/>
      <c r="AV227" s="73"/>
      <c r="AW227" s="73"/>
      <c r="AX227" s="73"/>
      <c r="AY227" s="73"/>
      <c r="AZ227" s="73"/>
      <c r="BA227" s="73"/>
      <c r="BB227" s="73"/>
      <c r="BC227" s="73"/>
      <c r="BD227" s="73"/>
      <c r="BE227" s="73"/>
      <c r="BF227" s="73"/>
      <c r="BG227" s="73"/>
    </row>
    <row r="228" spans="1:59" s="58" customFormat="1" ht="15.75" customHeight="1">
      <c r="A228" s="852"/>
      <c r="B228" s="853"/>
      <c r="C228" s="853"/>
      <c r="D228" s="853"/>
      <c r="E228" s="853"/>
      <c r="F228" s="853"/>
      <c r="G228" s="853"/>
      <c r="H228" s="853"/>
      <c r="I228" s="853"/>
      <c r="J228" s="853"/>
      <c r="K228" s="853"/>
      <c r="L228" s="854"/>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73"/>
      <c r="AJ228" s="73"/>
      <c r="AK228" s="73"/>
      <c r="AL228" s="73"/>
      <c r="AM228" s="73"/>
      <c r="AN228" s="73"/>
      <c r="AO228" s="73"/>
      <c r="AP228" s="73"/>
      <c r="AQ228" s="73"/>
      <c r="AR228" s="73"/>
      <c r="AS228" s="73"/>
      <c r="AT228" s="73"/>
      <c r="AU228" s="73"/>
      <c r="AV228" s="73"/>
      <c r="AW228" s="73"/>
      <c r="AX228" s="73"/>
      <c r="AY228" s="73"/>
      <c r="AZ228" s="73"/>
      <c r="BA228" s="73"/>
      <c r="BB228" s="73"/>
      <c r="BC228" s="73"/>
      <c r="BD228" s="73"/>
      <c r="BE228" s="73"/>
      <c r="BF228" s="73"/>
      <c r="BG228" s="73"/>
    </row>
    <row r="229" spans="1:59" s="58" customFormat="1">
      <c r="A229" s="154" t="s">
        <v>18801</v>
      </c>
      <c r="B229" s="797" t="str">
        <f>IFERROR(VLOOKUP(I229,'SINAPI '!A:D,2,0),IFERROR(VLOOKUP(I229,SETOP!A:D,3,FALSE),"NOME DO SERVIÇO INVÁLIDO"))</f>
        <v>m2xmês</v>
      </c>
      <c r="C229" s="798"/>
      <c r="D229" s="798"/>
      <c r="E229" s="798"/>
      <c r="F229" s="798"/>
      <c r="G229" s="798"/>
      <c r="H229" s="798"/>
      <c r="I229" s="561" t="s">
        <v>3500</v>
      </c>
      <c r="J229" s="87" t="s">
        <v>20</v>
      </c>
      <c r="K229" s="69">
        <f>IFERROR(VLOOKUP(I229,'SINAPI '!A:D,3,FALSE),IFERROR(VLOOKUP(I229,SETOP!A:D,4,FALSE),"UNIDADE INVÁLIDA"))</f>
        <v>16.71</v>
      </c>
      <c r="L229" s="564">
        <f>K231+K232</f>
        <v>30.710750000000001</v>
      </c>
      <c r="M229" s="73"/>
      <c r="N229" s="73"/>
      <c r="O229" s="73"/>
      <c r="P229" s="73"/>
      <c r="Q229" s="73"/>
      <c r="R229" s="73"/>
      <c r="S229" s="73"/>
      <c r="T229" s="73"/>
      <c r="U229" s="73"/>
      <c r="V229" s="73"/>
      <c r="W229" s="73"/>
      <c r="X229" s="73"/>
      <c r="Y229" s="73"/>
      <c r="Z229" s="73"/>
      <c r="AA229" s="73"/>
      <c r="AB229" s="73"/>
      <c r="AC229" s="73"/>
      <c r="AD229" s="73"/>
      <c r="AE229" s="73"/>
      <c r="AF229" s="73"/>
      <c r="AG229" s="73"/>
      <c r="AH229" s="73"/>
      <c r="AI229" s="73"/>
      <c r="AJ229" s="73"/>
      <c r="AK229" s="73"/>
      <c r="AL229" s="73"/>
      <c r="AM229" s="73"/>
      <c r="AN229" s="73"/>
      <c r="AO229" s="73"/>
      <c r="AP229" s="73"/>
      <c r="AQ229" s="73"/>
      <c r="AR229" s="73"/>
      <c r="AS229" s="73"/>
      <c r="AT229" s="73"/>
      <c r="AU229" s="73"/>
      <c r="AV229" s="73"/>
      <c r="AW229" s="73"/>
      <c r="AX229" s="73"/>
      <c r="AY229" s="73"/>
      <c r="AZ229" s="73"/>
      <c r="BA229" s="73"/>
      <c r="BB229" s="73"/>
      <c r="BC229" s="73"/>
      <c r="BD229" s="73"/>
      <c r="BE229" s="73"/>
      <c r="BF229" s="73"/>
      <c r="BG229" s="73"/>
    </row>
    <row r="230" spans="1:59" s="58" customFormat="1" ht="15.75" customHeight="1">
      <c r="A230" s="895"/>
      <c r="B230" s="612"/>
      <c r="C230" s="613"/>
      <c r="D230" s="613"/>
      <c r="E230" s="613"/>
      <c r="F230" s="613"/>
      <c r="G230" s="613"/>
      <c r="H230" s="614" t="s">
        <v>21478</v>
      </c>
      <c r="I230" s="561" t="s">
        <v>20842</v>
      </c>
      <c r="J230" s="543" t="s">
        <v>18757</v>
      </c>
      <c r="K230" s="543" t="s">
        <v>20843</v>
      </c>
      <c r="L230" s="896"/>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c r="AN230" s="73"/>
      <c r="AO230" s="73"/>
      <c r="AP230" s="73"/>
      <c r="AQ230" s="73"/>
      <c r="AR230" s="73"/>
      <c r="AS230" s="73"/>
      <c r="AT230" s="73"/>
      <c r="AU230" s="73"/>
      <c r="AV230" s="73"/>
      <c r="AW230" s="73"/>
      <c r="AX230" s="73"/>
      <c r="AY230" s="73"/>
      <c r="AZ230" s="73"/>
      <c r="BA230" s="73"/>
      <c r="BB230" s="73"/>
      <c r="BC230" s="73"/>
      <c r="BD230" s="73"/>
      <c r="BE230" s="73"/>
      <c r="BF230" s="73"/>
      <c r="BG230" s="73"/>
    </row>
    <row r="231" spans="1:59" s="58" customFormat="1" ht="15.75" customHeight="1">
      <c r="A231" s="895"/>
      <c r="B231" s="615"/>
      <c r="C231" s="601"/>
      <c r="D231" s="601"/>
      <c r="E231" s="601"/>
      <c r="F231" s="601"/>
      <c r="G231" s="601"/>
      <c r="H231" s="610" t="s">
        <v>21476</v>
      </c>
      <c r="I231" s="139">
        <f>K226</f>
        <v>16.623250000000002</v>
      </c>
      <c r="J231" s="135">
        <v>1</v>
      </c>
      <c r="K231" s="609">
        <f>I231*J231</f>
        <v>16.623250000000002</v>
      </c>
      <c r="L231" s="897"/>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c r="AZ231" s="73"/>
      <c r="BA231" s="73"/>
      <c r="BB231" s="73"/>
      <c r="BC231" s="73"/>
      <c r="BD231" s="73"/>
      <c r="BE231" s="73"/>
      <c r="BF231" s="73"/>
      <c r="BG231" s="73"/>
    </row>
    <row r="232" spans="1:59" s="58" customFormat="1" ht="15.75" customHeight="1">
      <c r="A232" s="895"/>
      <c r="B232" s="616"/>
      <c r="C232" s="617"/>
      <c r="D232" s="617"/>
      <c r="E232" s="617"/>
      <c r="F232" s="617"/>
      <c r="G232" s="617"/>
      <c r="H232" s="610" t="s">
        <v>21477</v>
      </c>
      <c r="I232" s="139">
        <f>K227</f>
        <v>14.087499999999999</v>
      </c>
      <c r="J232" s="609">
        <v>1</v>
      </c>
      <c r="K232" s="609">
        <f>I232*J232</f>
        <v>14.087499999999999</v>
      </c>
      <c r="L232" s="897"/>
      <c r="M232" s="73"/>
      <c r="N232" s="73"/>
      <c r="O232" s="73"/>
      <c r="P232" s="73"/>
      <c r="Q232" s="73"/>
      <c r="R232" s="73"/>
      <c r="S232" s="73"/>
      <c r="T232" s="73"/>
      <c r="U232" s="73"/>
      <c r="V232" s="73"/>
      <c r="W232" s="73"/>
      <c r="X232" s="73"/>
      <c r="Y232" s="73"/>
      <c r="Z232" s="73"/>
      <c r="AA232" s="73"/>
      <c r="AB232" s="73"/>
      <c r="AC232" s="73"/>
      <c r="AD232" s="73"/>
      <c r="AE232" s="73"/>
      <c r="AF232" s="73"/>
      <c r="AG232" s="73"/>
      <c r="AH232" s="73"/>
      <c r="AI232" s="73"/>
      <c r="AJ232" s="73"/>
      <c r="AK232" s="73"/>
      <c r="AL232" s="73"/>
      <c r="AM232" s="73"/>
      <c r="AN232" s="73"/>
      <c r="AO232" s="73"/>
      <c r="AP232" s="73"/>
      <c r="AQ232" s="73"/>
      <c r="AR232" s="73"/>
      <c r="AS232" s="73"/>
      <c r="AT232" s="73"/>
      <c r="AU232" s="73"/>
      <c r="AV232" s="73"/>
      <c r="AW232" s="73"/>
      <c r="AX232" s="73"/>
      <c r="AY232" s="73"/>
      <c r="AZ232" s="73"/>
      <c r="BA232" s="73"/>
      <c r="BB232" s="73"/>
      <c r="BC232" s="73"/>
      <c r="BD232" s="73"/>
      <c r="BE232" s="73"/>
      <c r="BF232" s="73"/>
      <c r="BG232" s="73"/>
    </row>
    <row r="233" spans="1:59" s="58" customFormat="1" ht="15.75" customHeight="1">
      <c r="A233" s="852"/>
      <c r="B233" s="853"/>
      <c r="C233" s="853"/>
      <c r="D233" s="853"/>
      <c r="E233" s="853"/>
      <c r="F233" s="853"/>
      <c r="G233" s="853"/>
      <c r="H233" s="853"/>
      <c r="I233" s="853"/>
      <c r="J233" s="853"/>
      <c r="K233" s="853"/>
      <c r="L233" s="854"/>
      <c r="M233" s="73"/>
      <c r="N233" s="73"/>
      <c r="O233" s="73"/>
      <c r="P233" s="73"/>
      <c r="Q233" s="73"/>
      <c r="R233" s="73"/>
      <c r="S233" s="73"/>
      <c r="T233" s="73"/>
      <c r="U233" s="73"/>
      <c r="V233" s="73"/>
      <c r="W233" s="73"/>
      <c r="X233" s="73"/>
      <c r="Y233" s="73"/>
      <c r="Z233" s="73"/>
      <c r="AA233" s="73"/>
      <c r="AB233" s="73"/>
      <c r="AC233" s="73"/>
      <c r="AD233" s="73"/>
      <c r="AE233" s="73"/>
      <c r="AF233" s="73"/>
      <c r="AG233" s="73"/>
      <c r="AH233" s="73"/>
      <c r="AI233" s="73"/>
      <c r="AJ233" s="73"/>
      <c r="AK233" s="73"/>
      <c r="AL233" s="73"/>
      <c r="AM233" s="73"/>
      <c r="AN233" s="73"/>
      <c r="AO233" s="73"/>
      <c r="AP233" s="73"/>
      <c r="AQ233" s="73"/>
      <c r="AR233" s="73"/>
      <c r="AS233" s="73"/>
      <c r="AT233" s="73"/>
      <c r="AU233" s="73"/>
      <c r="AV233" s="73"/>
      <c r="AW233" s="73"/>
      <c r="AX233" s="73"/>
      <c r="AY233" s="73"/>
      <c r="AZ233" s="73"/>
      <c r="BA233" s="73"/>
      <c r="BB233" s="73"/>
      <c r="BC233" s="73"/>
      <c r="BD233" s="73"/>
      <c r="BE233" s="73"/>
      <c r="BF233" s="73"/>
      <c r="BG233" s="73"/>
    </row>
    <row r="234" spans="1:59" s="58" customFormat="1" ht="15.75" customHeight="1">
      <c r="A234" s="341" t="s">
        <v>18802</v>
      </c>
      <c r="B234" s="846" t="str">
        <f>IFERROR(VLOOKUP(I234,SIN,2,0),IFERROR(VLOOKUP(I234,SETOP!A:D,3,FALSE),"NOME DO SERVIÇO INVÁLIDO"))</f>
        <v>m3</v>
      </c>
      <c r="C234" s="847"/>
      <c r="D234" s="847"/>
      <c r="E234" s="847"/>
      <c r="F234" s="847"/>
      <c r="G234" s="847"/>
      <c r="H234" s="771"/>
      <c r="I234" s="28" t="s">
        <v>36</v>
      </c>
      <c r="J234" s="87" t="s">
        <v>20</v>
      </c>
      <c r="K234" s="547">
        <f>IFERROR(VLOOKUP(I234,SIN,3,FALSE),IFERROR(VLOOKUP(I234,SETOP!A:D,4,FALSE),"UNIDADE INVÁLIDA"))</f>
        <v>702.83</v>
      </c>
      <c r="L234" s="564">
        <f>K236+K237</f>
        <v>1.2284299999999999</v>
      </c>
      <c r="M234" s="73"/>
      <c r="N234" s="73"/>
      <c r="O234" s="73"/>
      <c r="P234" s="73"/>
      <c r="Q234" s="73"/>
      <c r="R234" s="73"/>
      <c r="S234" s="73"/>
      <c r="T234" s="73"/>
      <c r="U234" s="73"/>
      <c r="V234" s="73"/>
      <c r="W234" s="73"/>
      <c r="X234" s="73"/>
      <c r="Y234" s="73"/>
      <c r="Z234" s="73"/>
      <c r="AA234" s="73"/>
      <c r="AB234" s="73"/>
      <c r="AC234" s="73"/>
      <c r="AD234" s="73"/>
      <c r="AE234" s="73"/>
      <c r="AF234" s="73"/>
      <c r="AG234" s="73"/>
      <c r="AH234" s="73"/>
      <c r="AI234" s="73"/>
      <c r="AJ234" s="73"/>
      <c r="AK234" s="73"/>
      <c r="AL234" s="73"/>
      <c r="AM234" s="73"/>
      <c r="AN234" s="73"/>
      <c r="AO234" s="73"/>
      <c r="AP234" s="73"/>
      <c r="AQ234" s="73"/>
      <c r="AR234" s="73"/>
      <c r="AS234" s="73"/>
      <c r="AT234" s="73"/>
      <c r="AU234" s="73"/>
      <c r="AV234" s="73"/>
      <c r="AW234" s="73"/>
      <c r="AX234" s="73"/>
      <c r="AY234" s="73"/>
      <c r="AZ234" s="73"/>
      <c r="BA234" s="73"/>
      <c r="BB234" s="73"/>
      <c r="BC234" s="73"/>
      <c r="BD234" s="73"/>
      <c r="BE234" s="73"/>
      <c r="BF234" s="73"/>
      <c r="BG234" s="73"/>
    </row>
    <row r="235" spans="1:59" s="58" customFormat="1" ht="15.75" customHeight="1">
      <c r="A235" s="898"/>
      <c r="B235" s="902"/>
      <c r="C235" s="903"/>
      <c r="D235" s="903"/>
      <c r="E235" s="903"/>
      <c r="F235" s="904"/>
      <c r="G235" s="611" t="s">
        <v>21478</v>
      </c>
      <c r="H235" s="558" t="s">
        <v>18813</v>
      </c>
      <c r="I235" s="140" t="s">
        <v>18814</v>
      </c>
      <c r="J235" s="127" t="s">
        <v>18815</v>
      </c>
      <c r="K235" s="588" t="s">
        <v>200</v>
      </c>
      <c r="L235" s="896"/>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c r="AZ235" s="73"/>
      <c r="BA235" s="73"/>
      <c r="BB235" s="73"/>
      <c r="BC235" s="73"/>
      <c r="BD235" s="73"/>
      <c r="BE235" s="73"/>
      <c r="BF235" s="73"/>
      <c r="BG235" s="73"/>
    </row>
    <row r="236" spans="1:59" s="58" customFormat="1" ht="15.75" customHeight="1">
      <c r="A236" s="898"/>
      <c r="B236" s="905"/>
      <c r="C236" s="856"/>
      <c r="D236" s="856"/>
      <c r="E236" s="856"/>
      <c r="F236" s="906"/>
      <c r="G236" s="610" t="s">
        <v>21476</v>
      </c>
      <c r="H236" s="573">
        <v>4.9000000000000004</v>
      </c>
      <c r="I236" s="135">
        <v>2.95</v>
      </c>
      <c r="J236" s="128">
        <v>0.04</v>
      </c>
      <c r="K236" s="598">
        <f>H236*I236*J236*1.15</f>
        <v>0.66493000000000002</v>
      </c>
      <c r="L236" s="897"/>
      <c r="M236" s="73"/>
      <c r="N236" s="73"/>
      <c r="O236" s="73"/>
      <c r="P236" s="73"/>
      <c r="Q236" s="73"/>
      <c r="R236" s="73"/>
      <c r="S236" s="73"/>
      <c r="T236" s="73"/>
      <c r="U236" s="73"/>
      <c r="V236" s="73"/>
      <c r="W236" s="73"/>
      <c r="X236" s="73"/>
      <c r="Y236" s="73"/>
      <c r="Z236" s="73"/>
      <c r="AA236" s="73"/>
      <c r="AB236" s="73"/>
      <c r="AC236" s="73"/>
      <c r="AD236" s="73"/>
      <c r="AE236" s="73"/>
      <c r="AF236" s="73"/>
      <c r="AG236" s="73"/>
      <c r="AH236" s="73"/>
      <c r="AI236" s="73"/>
      <c r="AJ236" s="73"/>
      <c r="AK236" s="73"/>
      <c r="AL236" s="73"/>
      <c r="AM236" s="73"/>
      <c r="AN236" s="73"/>
      <c r="AO236" s="73"/>
      <c r="AP236" s="73"/>
      <c r="AQ236" s="73"/>
      <c r="AR236" s="73"/>
      <c r="AS236" s="73"/>
      <c r="AT236" s="73"/>
      <c r="AU236" s="73"/>
      <c r="AV236" s="73"/>
      <c r="AW236" s="73"/>
      <c r="AX236" s="73"/>
      <c r="AY236" s="73"/>
      <c r="AZ236" s="73"/>
      <c r="BA236" s="73"/>
      <c r="BB236" s="73"/>
      <c r="BC236" s="73"/>
      <c r="BD236" s="73"/>
      <c r="BE236" s="73"/>
      <c r="BF236" s="73"/>
      <c r="BG236" s="73"/>
    </row>
    <row r="237" spans="1:59" s="58" customFormat="1" ht="15.75" customHeight="1">
      <c r="A237" s="898"/>
      <c r="B237" s="907"/>
      <c r="C237" s="908"/>
      <c r="D237" s="908"/>
      <c r="E237" s="908"/>
      <c r="F237" s="909"/>
      <c r="G237" s="610" t="s">
        <v>21477</v>
      </c>
      <c r="H237" s="139">
        <v>4.9000000000000004</v>
      </c>
      <c r="I237" s="609">
        <v>2.5</v>
      </c>
      <c r="J237" s="584">
        <v>0.04</v>
      </c>
      <c r="K237" s="598">
        <f>H237*I237*J237*1.15</f>
        <v>0.5635</v>
      </c>
      <c r="L237" s="897"/>
      <c r="M237" s="73"/>
      <c r="N237" s="73"/>
      <c r="O237" s="73"/>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c r="AZ237" s="73"/>
      <c r="BA237" s="73"/>
      <c r="BB237" s="73"/>
      <c r="BC237" s="73"/>
      <c r="BD237" s="73"/>
      <c r="BE237" s="73"/>
      <c r="BF237" s="73"/>
      <c r="BG237" s="73"/>
    </row>
    <row r="238" spans="1:59" ht="15.75" customHeight="1">
      <c r="A238" s="915"/>
      <c r="B238" s="916"/>
      <c r="C238" s="916"/>
      <c r="D238" s="916"/>
      <c r="E238" s="916"/>
      <c r="F238" s="916"/>
      <c r="G238" s="917"/>
      <c r="H238" s="916"/>
      <c r="I238" s="916"/>
      <c r="J238" s="916"/>
      <c r="K238" s="916"/>
      <c r="L238" s="918"/>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row>
    <row r="239" spans="1:59" s="60" customFormat="1" ht="13.5">
      <c r="A239" s="338">
        <v>6</v>
      </c>
      <c r="B239" s="755" t="s">
        <v>18816</v>
      </c>
      <c r="C239" s="756"/>
      <c r="D239" s="756"/>
      <c r="E239" s="756"/>
      <c r="F239" s="756"/>
      <c r="G239" s="756"/>
      <c r="H239" s="757"/>
      <c r="I239" s="758"/>
      <c r="J239" s="758"/>
      <c r="K239" s="758"/>
      <c r="L239" s="339" t="s">
        <v>14</v>
      </c>
    </row>
    <row r="240" spans="1:59" s="60" customFormat="1" ht="13.5">
      <c r="A240" s="162" t="s">
        <v>60</v>
      </c>
      <c r="B240" s="919" t="s">
        <v>18820</v>
      </c>
      <c r="C240" s="920"/>
      <c r="D240" s="920"/>
      <c r="E240" s="920"/>
      <c r="F240" s="920"/>
      <c r="G240" s="920"/>
      <c r="H240" s="920"/>
      <c r="I240" s="758"/>
      <c r="J240" s="758"/>
      <c r="K240" s="758"/>
      <c r="L240" s="344"/>
    </row>
    <row r="241" spans="1:26" s="90" customFormat="1" ht="13.5">
      <c r="A241" s="172" t="s">
        <v>61</v>
      </c>
      <c r="B241" s="797" t="str">
        <f>IFERROR(VLOOKUP(I241,'SINAPI '!A:D,2,0),IFERROR(VLOOKUP(I241,SETOP!A:D,3,FALSE),"NOME DO SERVIÇO INVÁLIDO"))</f>
        <v>ALVENARIA DE VEDAÇÃO DE BLOCOS CERÂMICOS FURADOS NA VERTICAL DE 14X19X39 CM (ESPESSURA 14 CM) E ARGAMASSA DE ASSENTAMENTO COM PREPARO MANUAL. AF_12/2021</v>
      </c>
      <c r="C241" s="798"/>
      <c r="D241" s="798"/>
      <c r="E241" s="798"/>
      <c r="F241" s="798"/>
      <c r="G241" s="798"/>
      <c r="H241" s="798"/>
      <c r="I241" s="34" t="s">
        <v>10109</v>
      </c>
      <c r="J241" s="36" t="s">
        <v>22</v>
      </c>
      <c r="K241" s="604" t="str">
        <f>IFERROR(VLOOKUP(I241,'SINAPI '!A:D,3,FALSE),IFERROR(VLOOKUP(I241,SETOP!A:D,4,FALSE),"UNIDADE INVÁLIDA"))</f>
        <v>M2</v>
      </c>
      <c r="L241" s="346">
        <f>SUM(K243:K248)*1.2</f>
        <v>144.31199999999998</v>
      </c>
    </row>
    <row r="242" spans="1:26" s="90" customFormat="1" ht="13.5">
      <c r="A242" s="894"/>
      <c r="B242" s="913"/>
      <c r="C242" s="913"/>
      <c r="D242" s="913"/>
      <c r="E242" s="913"/>
      <c r="F242" s="913"/>
      <c r="G242" s="913"/>
      <c r="H242" s="913"/>
      <c r="I242" s="543" t="s">
        <v>18818</v>
      </c>
      <c r="J242" s="141" t="s">
        <v>18815</v>
      </c>
      <c r="K242" s="588" t="s">
        <v>18821</v>
      </c>
      <c r="L242" s="921"/>
    </row>
    <row r="243" spans="1:26" s="90" customFormat="1" ht="13.5">
      <c r="A243" s="894"/>
      <c r="B243" s="913"/>
      <c r="C243" s="913"/>
      <c r="D243" s="913"/>
      <c r="E243" s="913"/>
      <c r="F243" s="913"/>
      <c r="G243" s="913"/>
      <c r="H243" s="913"/>
      <c r="I243" s="543">
        <v>10</v>
      </c>
      <c r="J243" s="136">
        <v>2.8</v>
      </c>
      <c r="K243" s="618">
        <f>I243*J243</f>
        <v>28</v>
      </c>
      <c r="L243" s="921"/>
    </row>
    <row r="244" spans="1:26" s="90" customFormat="1" ht="13.5">
      <c r="A244" s="894"/>
      <c r="B244" s="913"/>
      <c r="C244" s="913"/>
      <c r="D244" s="913"/>
      <c r="E244" s="913"/>
      <c r="F244" s="913"/>
      <c r="G244" s="913"/>
      <c r="H244" s="913"/>
      <c r="I244" s="91">
        <v>4.8499999999999996</v>
      </c>
      <c r="J244" s="136">
        <v>2.8</v>
      </c>
      <c r="K244" s="618">
        <f t="shared" ref="K244:K248" si="1">I244*J244</f>
        <v>13.579999999999998</v>
      </c>
      <c r="L244" s="921"/>
    </row>
    <row r="245" spans="1:26" s="90" customFormat="1" ht="13.5">
      <c r="A245" s="894"/>
      <c r="B245" s="913"/>
      <c r="C245" s="913"/>
      <c r="D245" s="913"/>
      <c r="E245" s="913"/>
      <c r="F245" s="913"/>
      <c r="G245" s="913"/>
      <c r="H245" s="913"/>
      <c r="I245" s="91">
        <v>10</v>
      </c>
      <c r="J245" s="136">
        <v>2.8</v>
      </c>
      <c r="K245" s="618">
        <f t="shared" si="1"/>
        <v>28</v>
      </c>
      <c r="L245" s="921"/>
    </row>
    <row r="246" spans="1:26" s="90" customFormat="1" ht="13.5">
      <c r="A246" s="894"/>
      <c r="B246" s="913"/>
      <c r="C246" s="913"/>
      <c r="D246" s="913"/>
      <c r="E246" s="913"/>
      <c r="F246" s="913"/>
      <c r="G246" s="913"/>
      <c r="H246" s="913"/>
      <c r="I246" s="91">
        <v>7</v>
      </c>
      <c r="J246" s="136">
        <v>2.8</v>
      </c>
      <c r="K246" s="618">
        <f t="shared" si="1"/>
        <v>19.599999999999998</v>
      </c>
      <c r="L246" s="921"/>
    </row>
    <row r="247" spans="1:26" s="90" customFormat="1" ht="13.5">
      <c r="A247" s="894"/>
      <c r="B247" s="913"/>
      <c r="C247" s="913"/>
      <c r="D247" s="913"/>
      <c r="E247" s="913"/>
      <c r="F247" s="913"/>
      <c r="G247" s="913"/>
      <c r="H247" s="913"/>
      <c r="I247" s="91">
        <v>4.0999999999999996</v>
      </c>
      <c r="J247" s="136">
        <v>2.8</v>
      </c>
      <c r="K247" s="618">
        <f t="shared" si="1"/>
        <v>11.479999999999999</v>
      </c>
      <c r="L247" s="921"/>
    </row>
    <row r="248" spans="1:26" s="90" customFormat="1" ht="13.5">
      <c r="A248" s="894"/>
      <c r="B248" s="913"/>
      <c r="C248" s="913"/>
      <c r="D248" s="913"/>
      <c r="E248" s="913"/>
      <c r="F248" s="913"/>
      <c r="G248" s="913"/>
      <c r="H248" s="913"/>
      <c r="I248" s="92">
        <v>7</v>
      </c>
      <c r="J248" s="609">
        <v>2.8</v>
      </c>
      <c r="K248" s="609">
        <f t="shared" si="1"/>
        <v>19.599999999999998</v>
      </c>
      <c r="L248" s="921"/>
    </row>
    <row r="249" spans="1:26" s="90" customFormat="1" ht="15.75" customHeight="1">
      <c r="A249" s="894"/>
      <c r="B249" s="913"/>
      <c r="C249" s="913"/>
      <c r="D249" s="913"/>
      <c r="E249" s="913"/>
      <c r="F249" s="913"/>
      <c r="G249" s="913"/>
      <c r="H249" s="913"/>
      <c r="I249" s="913"/>
      <c r="J249" s="913"/>
      <c r="K249" s="913"/>
      <c r="L249" s="914"/>
    </row>
    <row r="250" spans="1:26" s="90" customFormat="1" ht="15.75" customHeight="1">
      <c r="A250" s="156" t="s">
        <v>63</v>
      </c>
      <c r="B250" s="797" t="str">
        <f>IFERROR(VLOOKUP(I250,'SINAPI '!A:D,2,0),IFERROR(VLOOKUP(I250,SETOP!A:D,3,FALSE),"NOME DO SERVIÇO INVÁLIDO"))</f>
        <v>FIXAÇÃO (ENCUNHAMENTO) DE ALVENARIA DE VEDAÇÃO COM ARGAMASSA APLICADA COM COLHER. AF_03/2016</v>
      </c>
      <c r="C250" s="798"/>
      <c r="D250" s="798"/>
      <c r="E250" s="798"/>
      <c r="F250" s="798"/>
      <c r="G250" s="798"/>
      <c r="H250" s="798"/>
      <c r="I250" s="34" t="s">
        <v>7378</v>
      </c>
      <c r="J250" s="99" t="s">
        <v>22</v>
      </c>
      <c r="K250" s="600" t="str">
        <f>IFERROR(VLOOKUP(I250,'SINAPI '!A:D,3,FALSE),IFERROR(VLOOKUP(I250,SETOP!A:D,4,FALSE),"UNIDADE INVÁLIDA"))</f>
        <v>M</v>
      </c>
      <c r="L250" s="347">
        <f>J251</f>
        <v>42.95</v>
      </c>
    </row>
    <row r="251" spans="1:26" s="90" customFormat="1" ht="15.75" customHeight="1">
      <c r="A251" s="457"/>
      <c r="B251" s="89"/>
      <c r="C251" s="619"/>
      <c r="D251" s="619"/>
      <c r="E251" s="619"/>
      <c r="F251" s="619"/>
      <c r="G251" s="619"/>
      <c r="H251" s="619"/>
      <c r="I251" s="135" t="s">
        <v>18818</v>
      </c>
      <c r="J251" s="92">
        <f>SUM(I243:I248)</f>
        <v>42.95</v>
      </c>
      <c r="K251" s="93"/>
      <c r="L251" s="348"/>
    </row>
    <row r="252" spans="1:26" s="90" customFormat="1" ht="15.75" customHeight="1">
      <c r="A252" s="894"/>
      <c r="B252" s="913"/>
      <c r="C252" s="913"/>
      <c r="D252" s="913"/>
      <c r="E252" s="913"/>
      <c r="F252" s="913"/>
      <c r="G252" s="913"/>
      <c r="H252" s="913"/>
      <c r="I252" s="913"/>
      <c r="J252" s="913"/>
      <c r="K252" s="913"/>
      <c r="L252" s="914"/>
    </row>
    <row r="253" spans="1:26" s="60" customFormat="1" ht="15.75" customHeight="1">
      <c r="A253" s="349" t="s">
        <v>72</v>
      </c>
      <c r="B253" s="885" t="s">
        <v>18817</v>
      </c>
      <c r="C253" s="886"/>
      <c r="D253" s="886"/>
      <c r="E253" s="886"/>
      <c r="F253" s="886"/>
      <c r="G253" s="886"/>
      <c r="H253" s="886"/>
      <c r="I253" s="887"/>
      <c r="J253" s="887"/>
      <c r="K253" s="887"/>
      <c r="L253" s="350"/>
    </row>
    <row r="254" spans="1:26" s="61" customFormat="1">
      <c r="A254" s="172" t="s">
        <v>73</v>
      </c>
      <c r="B254" s="860" t="str">
        <f>IFERROR(VLOOKUP(I254,'SINAPI '!A:D,2,0),IFERROR(VLOOKUP(I254,SETOP!A:D,3,FALSE),"NOME DO SERVIÇO INVÁLIDO"))</f>
        <v>ALVENARIA DE VEDAÇÃO DE BLOCOS CERÂMICOS FURADOS NA VERTICAL DE 9X19X39 CM (ESPESSURA 9 CM) E ARGAMASSA DE ASSENTAMENTO COM PREPARO MANUAL. AF_12/2021</v>
      </c>
      <c r="C254" s="861"/>
      <c r="D254" s="861"/>
      <c r="E254" s="861"/>
      <c r="F254" s="861"/>
      <c r="G254" s="861"/>
      <c r="H254" s="861"/>
      <c r="I254" s="94" t="s">
        <v>10107</v>
      </c>
      <c r="J254" s="99" t="s">
        <v>22</v>
      </c>
      <c r="K254" s="600" t="str">
        <f>IFERROR(VLOOKUP(I254,'SINAPI '!A:D,3,FALSE),IFERROR(VLOOKUP(I254,SETOP!A:D,4,FALSE),"UNIDADE INVÁLIDA"))</f>
        <v>M2</v>
      </c>
      <c r="L254" s="351">
        <f>K256+K257</f>
        <v>1.8199999999999998</v>
      </c>
      <c r="M254" s="25"/>
      <c r="N254" s="23"/>
      <c r="O254" s="23"/>
      <c r="P254" s="23"/>
      <c r="Q254" s="23"/>
      <c r="R254" s="23"/>
      <c r="S254" s="23"/>
      <c r="T254" s="23"/>
      <c r="U254" s="24"/>
      <c r="V254" s="24"/>
      <c r="W254" s="24"/>
      <c r="X254" s="24"/>
      <c r="Y254" s="24"/>
      <c r="Z254" s="24"/>
    </row>
    <row r="255" spans="1:26" s="61" customFormat="1">
      <c r="A255" s="884"/>
      <c r="B255" s="880"/>
      <c r="C255" s="881"/>
      <c r="D255" s="881"/>
      <c r="E255" s="881"/>
      <c r="F255" s="881"/>
      <c r="G255" s="881"/>
      <c r="H255" s="882"/>
      <c r="I255" s="543" t="s">
        <v>18818</v>
      </c>
      <c r="J255" s="543" t="s">
        <v>18815</v>
      </c>
      <c r="K255" s="543" t="s">
        <v>18821</v>
      </c>
      <c r="L255" s="883"/>
      <c r="M255" s="25"/>
      <c r="N255" s="23"/>
      <c r="O255" s="23"/>
      <c r="P255" s="23"/>
      <c r="Q255" s="23"/>
      <c r="R255" s="23"/>
      <c r="S255" s="23"/>
      <c r="T255" s="23"/>
      <c r="U255" s="24"/>
      <c r="V255" s="24"/>
      <c r="W255" s="24"/>
      <c r="X255" s="24"/>
      <c r="Y255" s="24"/>
      <c r="Z255" s="24"/>
    </row>
    <row r="256" spans="1:26" s="61" customFormat="1">
      <c r="A256" s="872"/>
      <c r="B256" s="865"/>
      <c r="C256" s="866"/>
      <c r="D256" s="866"/>
      <c r="E256" s="866"/>
      <c r="F256" s="866"/>
      <c r="G256" s="866"/>
      <c r="H256" s="867"/>
      <c r="I256" s="543">
        <v>1.6</v>
      </c>
      <c r="J256" s="543">
        <v>0.7</v>
      </c>
      <c r="K256" s="543">
        <f>I256*J256</f>
        <v>1.1199999999999999</v>
      </c>
      <c r="L256" s="883"/>
      <c r="M256" s="25"/>
      <c r="N256" s="23"/>
      <c r="O256" s="23"/>
      <c r="P256" s="23"/>
      <c r="Q256" s="23"/>
      <c r="R256" s="23"/>
      <c r="S256" s="23"/>
      <c r="T256" s="23"/>
      <c r="U256" s="24"/>
      <c r="V256" s="24"/>
      <c r="W256" s="24"/>
      <c r="X256" s="24"/>
      <c r="Y256" s="24"/>
      <c r="Z256" s="24"/>
    </row>
    <row r="257" spans="1:26" s="61" customFormat="1" ht="15.75" customHeight="1">
      <c r="A257" s="873"/>
      <c r="B257" s="868"/>
      <c r="C257" s="869"/>
      <c r="D257" s="869"/>
      <c r="E257" s="869"/>
      <c r="F257" s="869"/>
      <c r="G257" s="869"/>
      <c r="H257" s="870"/>
      <c r="I257" s="543">
        <v>1</v>
      </c>
      <c r="J257" s="136">
        <v>0.7</v>
      </c>
      <c r="K257" s="543">
        <f>I257*J257</f>
        <v>0.7</v>
      </c>
      <c r="L257" s="883"/>
      <c r="M257" s="25"/>
      <c r="N257" s="23"/>
      <c r="O257" s="23"/>
      <c r="P257" s="23"/>
      <c r="Q257" s="23"/>
      <c r="R257" s="23"/>
      <c r="S257" s="23"/>
      <c r="T257" s="23"/>
      <c r="U257" s="24"/>
      <c r="V257" s="24"/>
      <c r="W257" s="24"/>
      <c r="X257" s="24"/>
      <c r="Y257" s="24"/>
      <c r="Z257" s="24"/>
    </row>
    <row r="258" spans="1:26" s="61" customFormat="1" ht="15.75" customHeight="1">
      <c r="A258" s="858"/>
      <c r="B258" s="800"/>
      <c r="C258" s="800"/>
      <c r="D258" s="800"/>
      <c r="E258" s="800"/>
      <c r="F258" s="800"/>
      <c r="G258" s="800"/>
      <c r="H258" s="800"/>
      <c r="I258" s="800"/>
      <c r="J258" s="800"/>
      <c r="K258" s="800"/>
      <c r="L258" s="859"/>
      <c r="O258" s="25"/>
      <c r="P258" s="23"/>
      <c r="Q258" s="23"/>
      <c r="R258" s="23"/>
      <c r="S258" s="23"/>
      <c r="T258" s="23"/>
      <c r="U258" s="23"/>
      <c r="V258" s="23"/>
      <c r="W258" s="24"/>
      <c r="X258" s="24"/>
      <c r="Y258" s="24"/>
      <c r="Z258" s="24"/>
    </row>
    <row r="259" spans="1:26" s="60" customFormat="1" ht="15.75" customHeight="1">
      <c r="A259" s="349" t="s">
        <v>213</v>
      </c>
      <c r="B259" s="885" t="s">
        <v>18823</v>
      </c>
      <c r="C259" s="886"/>
      <c r="D259" s="886"/>
      <c r="E259" s="886"/>
      <c r="F259" s="886"/>
      <c r="G259" s="886"/>
      <c r="H259" s="886"/>
      <c r="I259" s="887"/>
      <c r="J259" s="887"/>
      <c r="K259" s="887"/>
      <c r="L259" s="350"/>
    </row>
    <row r="260" spans="1:26" s="61" customFormat="1" ht="36" customHeight="1">
      <c r="A260" s="156" t="s">
        <v>18822</v>
      </c>
      <c r="B260" s="797" t="str">
        <f>IFERROR(VLOOKUP(I260,'SINAPI '!A:D,2,0),IFERROR(VLOOKUP(I260,SETOP!A:D,3,FALSE),"NOME DO SERVIÇO INVÁLIDO"))</f>
        <v>ALVENARIA ESTRUTURAL DE BLOCOS CERÂMICOS 14X19X29, (ESPESSURA DE 14 CM), PARA PAREDES COM ÁREA LÍQUIDA MENOR QUE 6M², SEM VÃOS, UTILIZANDO PALHETA E ARGAMASSA DE ASSENTAMENTO COM PREPARO MANUAL. AF_12/2014</v>
      </c>
      <c r="C260" s="798"/>
      <c r="D260" s="798"/>
      <c r="E260" s="798"/>
      <c r="F260" s="798"/>
      <c r="G260" s="798"/>
      <c r="H260" s="798"/>
      <c r="I260" s="34" t="s">
        <v>10133</v>
      </c>
      <c r="J260" s="36" t="s">
        <v>22</v>
      </c>
      <c r="K260" s="69" t="str">
        <f>IFERROR(VLOOKUP(I260,'SINAPI '!A:D,3,FALSE),IFERROR(VLOOKUP(I260,SETOP!A:D,4,FALSE),"UNIDADE INVÁLIDA"))</f>
        <v>M2</v>
      </c>
      <c r="L260" s="352">
        <f>K262</f>
        <v>11.2</v>
      </c>
      <c r="O260" s="25"/>
      <c r="P260" s="23"/>
      <c r="Q260" s="23"/>
      <c r="R260" s="23"/>
      <c r="S260" s="23"/>
      <c r="T260" s="23"/>
      <c r="U260" s="23"/>
      <c r="V260" s="23"/>
      <c r="W260" s="24"/>
      <c r="X260" s="24"/>
      <c r="Y260" s="24"/>
      <c r="Z260" s="24"/>
    </row>
    <row r="261" spans="1:26" s="61" customFormat="1" ht="15.75" customHeight="1">
      <c r="A261" s="855"/>
      <c r="B261" s="856"/>
      <c r="C261" s="856"/>
      <c r="D261" s="856"/>
      <c r="E261" s="856"/>
      <c r="F261" s="856"/>
      <c r="G261" s="906"/>
      <c r="H261" s="34" t="s">
        <v>18824</v>
      </c>
      <c r="I261" s="543" t="s">
        <v>18818</v>
      </c>
      <c r="J261" s="543" t="s">
        <v>18815</v>
      </c>
      <c r="K261" s="543" t="s">
        <v>18821</v>
      </c>
      <c r="L261" s="536"/>
      <c r="O261" s="25"/>
      <c r="P261" s="23"/>
      <c r="Q261" s="23"/>
      <c r="R261" s="23"/>
      <c r="S261" s="23"/>
      <c r="T261" s="23"/>
      <c r="U261" s="23"/>
      <c r="V261" s="23"/>
      <c r="W261" s="24"/>
      <c r="X261" s="24"/>
      <c r="Y261" s="24"/>
      <c r="Z261" s="24"/>
    </row>
    <row r="262" spans="1:26" s="61" customFormat="1" ht="15.75" customHeight="1">
      <c r="A262" s="926"/>
      <c r="B262" s="911"/>
      <c r="C262" s="911"/>
      <c r="D262" s="911"/>
      <c r="E262" s="911"/>
      <c r="F262" s="911"/>
      <c r="G262" s="912"/>
      <c r="H262" s="34">
        <v>4</v>
      </c>
      <c r="I262" s="543">
        <v>1</v>
      </c>
      <c r="J262" s="136">
        <v>2.8</v>
      </c>
      <c r="K262" s="136">
        <f>H262*I262*J262</f>
        <v>11.2</v>
      </c>
      <c r="L262" s="564"/>
      <c r="O262" s="25"/>
      <c r="P262" s="23"/>
      <c r="Q262" s="23"/>
      <c r="R262" s="23"/>
      <c r="S262" s="23"/>
      <c r="T262" s="23"/>
      <c r="U262" s="23"/>
      <c r="V262" s="23"/>
      <c r="W262" s="24"/>
      <c r="X262" s="24"/>
      <c r="Y262" s="24"/>
      <c r="Z262" s="24"/>
    </row>
    <row r="263" spans="1:26" s="180" customFormat="1" ht="15.75" customHeight="1">
      <c r="A263" s="852"/>
      <c r="B263" s="853"/>
      <c r="C263" s="853"/>
      <c r="D263" s="853"/>
      <c r="E263" s="853"/>
      <c r="F263" s="853"/>
      <c r="G263" s="853"/>
      <c r="H263" s="853"/>
      <c r="I263" s="853"/>
      <c r="J263" s="853"/>
      <c r="K263" s="853"/>
      <c r="L263" s="854"/>
      <c r="O263" s="25"/>
      <c r="P263" s="23"/>
      <c r="Q263" s="23"/>
      <c r="R263" s="23"/>
      <c r="S263" s="23"/>
      <c r="T263" s="23"/>
      <c r="U263" s="23"/>
      <c r="V263" s="23"/>
      <c r="W263" s="24"/>
      <c r="X263" s="24"/>
      <c r="Y263" s="24"/>
      <c r="Z263" s="24"/>
    </row>
    <row r="264" spans="1:26" s="60" customFormat="1" ht="15.75" customHeight="1">
      <c r="A264" s="349" t="s">
        <v>20820</v>
      </c>
      <c r="B264" s="885" t="s">
        <v>20821</v>
      </c>
      <c r="C264" s="886"/>
      <c r="D264" s="886"/>
      <c r="E264" s="886"/>
      <c r="F264" s="886"/>
      <c r="G264" s="886"/>
      <c r="H264" s="886"/>
      <c r="I264" s="887"/>
      <c r="J264" s="887"/>
      <c r="K264" s="887"/>
      <c r="L264" s="350"/>
    </row>
    <row r="265" spans="1:26" s="180" customFormat="1" ht="15.75" customHeight="1">
      <c r="A265" s="550" t="s">
        <v>20822</v>
      </c>
      <c r="B265" s="797" t="str">
        <f>IFERROR(VLOOKUP(I265,'SINAPI '!A:D,2,0),IFERROR(VLOOKUP(I265,SETOP!A:D,3,FALSE),"NOME DO SERVIÇO INVÁLIDO"))</f>
        <v>VERGA PRÉ-MOLDADA PARA JANELAS COM ATÉ 1,5 M DE VÃO. AF_03/2016</v>
      </c>
      <c r="C265" s="798"/>
      <c r="D265" s="798"/>
      <c r="E265" s="798"/>
      <c r="F265" s="798"/>
      <c r="G265" s="798"/>
      <c r="H265" s="798"/>
      <c r="I265" s="34" t="s">
        <v>7359</v>
      </c>
      <c r="J265" s="538" t="s">
        <v>22</v>
      </c>
      <c r="K265" s="137" t="str">
        <f>IFERROR(VLOOKUP(I265,'SINAPI '!A:D,3,FALSE),IFERROR(VLOOKUP(I265,SETOP!A:D,4,FALSE),"UNIDADE INVÁLIDA"))</f>
        <v>M</v>
      </c>
      <c r="L265" s="353">
        <f>K268</f>
        <v>0.8</v>
      </c>
      <c r="O265" s="25"/>
      <c r="P265" s="23"/>
      <c r="Q265" s="23"/>
      <c r="R265" s="23"/>
      <c r="S265" s="23"/>
      <c r="T265" s="23"/>
      <c r="U265" s="23"/>
      <c r="V265" s="23"/>
      <c r="W265" s="24"/>
      <c r="X265" s="24"/>
      <c r="Y265" s="24"/>
      <c r="Z265" s="24"/>
    </row>
    <row r="266" spans="1:26" s="180" customFormat="1" ht="15.75" customHeight="1">
      <c r="A266" s="894"/>
      <c r="B266" s="888"/>
      <c r="C266" s="888"/>
      <c r="D266" s="888"/>
      <c r="E266" s="888"/>
      <c r="F266" s="888"/>
      <c r="G266" s="889"/>
      <c r="H266" s="251" t="s">
        <v>20827</v>
      </c>
      <c r="I266" s="116" t="s">
        <v>20783</v>
      </c>
      <c r="J266" s="116" t="s">
        <v>20818</v>
      </c>
      <c r="K266" s="116" t="s">
        <v>20787</v>
      </c>
      <c r="L266" s="353"/>
      <c r="O266" s="25"/>
      <c r="P266" s="23"/>
      <c r="Q266" s="23"/>
      <c r="R266" s="23"/>
      <c r="S266" s="23"/>
      <c r="T266" s="23"/>
      <c r="U266" s="23"/>
      <c r="V266" s="23"/>
      <c r="W266" s="24"/>
      <c r="X266" s="24"/>
      <c r="Y266" s="24"/>
      <c r="Z266" s="24"/>
    </row>
    <row r="267" spans="1:26" s="180" customFormat="1" ht="15.75" customHeight="1">
      <c r="A267" s="894"/>
      <c r="B267" s="890"/>
      <c r="C267" s="890"/>
      <c r="D267" s="890"/>
      <c r="E267" s="890"/>
      <c r="F267" s="890"/>
      <c r="G267" s="891"/>
      <c r="H267" s="116" t="s">
        <v>20815</v>
      </c>
      <c r="I267" s="116">
        <v>3</v>
      </c>
      <c r="J267" s="116">
        <v>2.1</v>
      </c>
      <c r="K267" s="116">
        <f>I267*J267</f>
        <v>6.3000000000000007</v>
      </c>
      <c r="L267" s="353"/>
      <c r="O267" s="25"/>
      <c r="P267" s="23"/>
      <c r="Q267" s="23"/>
      <c r="R267" s="23"/>
      <c r="S267" s="23"/>
      <c r="T267" s="23"/>
      <c r="U267" s="23"/>
      <c r="V267" s="23"/>
      <c r="W267" s="24"/>
      <c r="X267" s="24"/>
      <c r="Y267" s="24"/>
      <c r="Z267" s="24"/>
    </row>
    <row r="268" spans="1:26" s="180" customFormat="1" ht="15.75" customHeight="1">
      <c r="A268" s="894"/>
      <c r="B268" s="890"/>
      <c r="C268" s="890"/>
      <c r="D268" s="890"/>
      <c r="E268" s="890"/>
      <c r="F268" s="890"/>
      <c r="G268" s="891"/>
      <c r="H268" s="91" t="s">
        <v>20816</v>
      </c>
      <c r="I268" s="252">
        <v>1</v>
      </c>
      <c r="J268" s="252">
        <v>0.8</v>
      </c>
      <c r="K268" s="116">
        <f t="shared" ref="K268:K269" si="2">I268*J268</f>
        <v>0.8</v>
      </c>
      <c r="L268" s="353"/>
      <c r="O268" s="25"/>
      <c r="P268" s="23"/>
      <c r="Q268" s="23"/>
      <c r="R268" s="23"/>
      <c r="S268" s="23"/>
      <c r="T268" s="23"/>
      <c r="U268" s="23"/>
      <c r="V268" s="23"/>
      <c r="W268" s="24"/>
      <c r="X268" s="24"/>
      <c r="Y268" s="24"/>
      <c r="Z268" s="24"/>
    </row>
    <row r="269" spans="1:26" s="180" customFormat="1" ht="15.75" customHeight="1">
      <c r="A269" s="894"/>
      <c r="B269" s="890"/>
      <c r="C269" s="890"/>
      <c r="D269" s="890"/>
      <c r="E269" s="890"/>
      <c r="F269" s="890"/>
      <c r="G269" s="891"/>
      <c r="H269" s="91" t="s">
        <v>20817</v>
      </c>
      <c r="I269" s="252">
        <v>1</v>
      </c>
      <c r="J269" s="252">
        <v>2.1</v>
      </c>
      <c r="K269" s="116">
        <f t="shared" si="2"/>
        <v>2.1</v>
      </c>
      <c r="L269" s="353"/>
      <c r="O269" s="25"/>
      <c r="P269" s="23"/>
      <c r="Q269" s="23"/>
      <c r="R269" s="23"/>
      <c r="S269" s="23"/>
      <c r="T269" s="23"/>
      <c r="U269" s="23"/>
      <c r="V269" s="23"/>
      <c r="W269" s="24"/>
      <c r="X269" s="24"/>
      <c r="Y269" s="24"/>
      <c r="Z269" s="24"/>
    </row>
    <row r="270" spans="1:26" s="180" customFormat="1" ht="15.75" customHeight="1">
      <c r="A270" s="894"/>
      <c r="B270" s="892"/>
      <c r="C270" s="892"/>
      <c r="D270" s="892"/>
      <c r="E270" s="892"/>
      <c r="F270" s="892"/>
      <c r="G270" s="893"/>
      <c r="H270" s="94" t="s">
        <v>20828</v>
      </c>
      <c r="I270" s="253">
        <v>2</v>
      </c>
      <c r="J270" s="254">
        <v>0.8</v>
      </c>
      <c r="K270" s="254">
        <f>I270*J270</f>
        <v>1.6</v>
      </c>
      <c r="L270" s="353"/>
      <c r="O270" s="25"/>
      <c r="P270" s="23"/>
      <c r="Q270" s="23"/>
      <c r="R270" s="23"/>
      <c r="S270" s="23"/>
      <c r="T270" s="23"/>
      <c r="U270" s="23"/>
      <c r="V270" s="23"/>
      <c r="W270" s="24"/>
      <c r="X270" s="24"/>
      <c r="Y270" s="24"/>
      <c r="Z270" s="24"/>
    </row>
    <row r="271" spans="1:26" s="180" customFormat="1" ht="15.75" customHeight="1">
      <c r="A271" s="852"/>
      <c r="B271" s="853"/>
      <c r="C271" s="853"/>
      <c r="D271" s="853"/>
      <c r="E271" s="853"/>
      <c r="F271" s="853"/>
      <c r="G271" s="853"/>
      <c r="H271" s="853"/>
      <c r="I271" s="853"/>
      <c r="J271" s="853"/>
      <c r="K271" s="853"/>
      <c r="L271" s="854"/>
      <c r="O271" s="25"/>
      <c r="P271" s="23"/>
      <c r="Q271" s="23"/>
      <c r="R271" s="23"/>
      <c r="S271" s="23"/>
      <c r="T271" s="23"/>
      <c r="U271" s="23"/>
      <c r="V271" s="23"/>
      <c r="W271" s="24"/>
      <c r="X271" s="24"/>
      <c r="Y271" s="24"/>
      <c r="Z271" s="24"/>
    </row>
    <row r="272" spans="1:26" s="180" customFormat="1" ht="15.75" customHeight="1">
      <c r="A272" s="165" t="s">
        <v>20823</v>
      </c>
      <c r="B272" s="922" t="str">
        <f>IFERROR(VLOOKUP(I272,'SINAPI '!A:D,2,0),IFERROR(VLOOKUP(I272,SETOP!A:D,3,FALSE),"NOME DO SERVIÇO INVÁLIDO"))</f>
        <v>VERGA PRÉ-MOLDADA PARA JANELAS COM MAIS DE 1,5 M DE VÃO. AF_03/2016</v>
      </c>
      <c r="C272" s="923"/>
      <c r="D272" s="923"/>
      <c r="E272" s="923"/>
      <c r="F272" s="923"/>
      <c r="G272" s="923"/>
      <c r="H272" s="923"/>
      <c r="I272" s="255" t="s">
        <v>7360</v>
      </c>
      <c r="J272" s="542" t="s">
        <v>22</v>
      </c>
      <c r="K272" s="620" t="str">
        <f>IFERROR(VLOOKUP(I272,'SINAPI '!A:D,3,FALSE),IFERROR(VLOOKUP(I272,SETOP!A:D,4,FALSE),"UNIDADE INVÁLIDA"))</f>
        <v>M</v>
      </c>
      <c r="L272" s="354">
        <f>K269+K267</f>
        <v>8.4</v>
      </c>
      <c r="O272" s="25"/>
      <c r="P272" s="23"/>
      <c r="Q272" s="23"/>
      <c r="R272" s="23"/>
      <c r="S272" s="23"/>
      <c r="T272" s="23"/>
      <c r="U272" s="23"/>
      <c r="V272" s="23"/>
      <c r="W272" s="24"/>
      <c r="X272" s="24"/>
      <c r="Y272" s="24"/>
      <c r="Z272" s="24"/>
    </row>
    <row r="273" spans="1:26" s="180" customFormat="1" ht="15.75" customHeight="1">
      <c r="A273" s="852"/>
      <c r="B273" s="853"/>
      <c r="C273" s="853"/>
      <c r="D273" s="853"/>
      <c r="E273" s="853"/>
      <c r="F273" s="853"/>
      <c r="G273" s="853"/>
      <c r="H273" s="853"/>
      <c r="I273" s="853"/>
      <c r="J273" s="853"/>
      <c r="K273" s="853"/>
      <c r="L273" s="854"/>
      <c r="O273" s="25"/>
      <c r="P273" s="23"/>
      <c r="Q273" s="23"/>
      <c r="R273" s="23"/>
      <c r="S273" s="23"/>
      <c r="T273" s="23"/>
      <c r="U273" s="23"/>
      <c r="V273" s="23"/>
      <c r="W273" s="24"/>
      <c r="X273" s="24"/>
      <c r="Y273" s="24"/>
      <c r="Z273" s="24"/>
    </row>
    <row r="274" spans="1:26" s="180" customFormat="1" ht="15.75" customHeight="1">
      <c r="A274" s="165" t="s">
        <v>20824</v>
      </c>
      <c r="B274" s="922" t="str">
        <f>IFERROR(VLOOKUP(I274,'SINAPI '!A:D,2,0),IFERROR(VLOOKUP(I274,SETOP!A:D,3,FALSE),"NOME DO SERVIÇO INVÁLIDO"))</f>
        <v>VERGA PRÉ-MOLDADA PARA PORTAS COM ATÉ 1,5 M DE VÃO. AF_03/2016</v>
      </c>
      <c r="C274" s="923"/>
      <c r="D274" s="923"/>
      <c r="E274" s="923"/>
      <c r="F274" s="923"/>
      <c r="G274" s="923"/>
      <c r="H274" s="923"/>
      <c r="I274" s="255" t="s">
        <v>7361</v>
      </c>
      <c r="J274" s="542" t="s">
        <v>22</v>
      </c>
      <c r="K274" s="620" t="str">
        <f>IFERROR(VLOOKUP(I274,'SINAPI '!A:D,3,FALSE),IFERROR(VLOOKUP(I274,SETOP!A:D,4,FALSE),"UNIDADE INVÁLIDA"))</f>
        <v>M</v>
      </c>
      <c r="L274" s="354">
        <f>K270</f>
        <v>1.6</v>
      </c>
      <c r="O274" s="25"/>
      <c r="P274" s="23"/>
      <c r="Q274" s="23"/>
      <c r="R274" s="23"/>
      <c r="S274" s="23"/>
      <c r="T274" s="23"/>
      <c r="U274" s="23"/>
      <c r="V274" s="23"/>
      <c r="W274" s="24"/>
      <c r="X274" s="24"/>
      <c r="Y274" s="24"/>
      <c r="Z274" s="24"/>
    </row>
    <row r="275" spans="1:26" s="180" customFormat="1" ht="15.75" customHeight="1">
      <c r="A275" s="852"/>
      <c r="B275" s="853"/>
      <c r="C275" s="853"/>
      <c r="D275" s="853"/>
      <c r="E275" s="853"/>
      <c r="F275" s="853"/>
      <c r="G275" s="853"/>
      <c r="H275" s="853"/>
      <c r="I275" s="853"/>
      <c r="J275" s="853"/>
      <c r="K275" s="853"/>
      <c r="L275" s="854"/>
      <c r="O275" s="25"/>
      <c r="P275" s="23"/>
      <c r="Q275" s="23"/>
      <c r="R275" s="23"/>
      <c r="S275" s="23"/>
      <c r="T275" s="23"/>
      <c r="U275" s="23"/>
      <c r="V275" s="23"/>
      <c r="W275" s="24"/>
      <c r="X275" s="24"/>
      <c r="Y275" s="24"/>
      <c r="Z275" s="24"/>
    </row>
    <row r="276" spans="1:26" s="180" customFormat="1" ht="15.75" customHeight="1">
      <c r="A276" s="570" t="s">
        <v>20825</v>
      </c>
      <c r="B276" s="797" t="str">
        <f>IFERROR(VLOOKUP(I276,'SINAPI '!A:D,2,0),IFERROR(VLOOKUP(I276,SETOP!A:D,3,FALSE),"NOME DO SERVIÇO INVÁLIDO"))</f>
        <v>CONTRAVERGA PRÉ-MOLDADA PARA VÃOS DE ATÉ 1,5 M DE COMPRIMENTO. AF_03/2016</v>
      </c>
      <c r="C276" s="798"/>
      <c r="D276" s="798"/>
      <c r="E276" s="798"/>
      <c r="F276" s="798"/>
      <c r="G276" s="798"/>
      <c r="H276" s="798"/>
      <c r="I276" s="34" t="s">
        <v>7371</v>
      </c>
      <c r="J276" s="538" t="s">
        <v>22</v>
      </c>
      <c r="K276" s="621" t="str">
        <f>IFERROR(VLOOKUP(I276,'SINAPI '!A:D,3,FALSE),IFERROR(VLOOKUP(I276,SETOP!A:D,4,FALSE),"UNIDADE INVÁLIDA"))</f>
        <v>M</v>
      </c>
      <c r="L276" s="564">
        <f>K268</f>
        <v>0.8</v>
      </c>
      <c r="O276" s="25"/>
      <c r="P276" s="23"/>
      <c r="Q276" s="23"/>
      <c r="R276" s="23"/>
      <c r="S276" s="23"/>
      <c r="T276" s="23"/>
      <c r="U276" s="23"/>
      <c r="V276" s="23"/>
      <c r="W276" s="24"/>
      <c r="X276" s="24"/>
      <c r="Y276" s="24"/>
      <c r="Z276" s="24"/>
    </row>
    <row r="277" spans="1:26" s="180" customFormat="1" ht="15.75" customHeight="1">
      <c r="A277" s="855"/>
      <c r="B277" s="856"/>
      <c r="C277" s="856"/>
      <c r="D277" s="856"/>
      <c r="E277" s="856"/>
      <c r="F277" s="856"/>
      <c r="G277" s="856"/>
      <c r="H277" s="856"/>
      <c r="I277" s="856"/>
      <c r="J277" s="856"/>
      <c r="K277" s="856"/>
      <c r="L277" s="857"/>
      <c r="O277" s="25"/>
      <c r="P277" s="23"/>
      <c r="Q277" s="23"/>
      <c r="R277" s="23"/>
      <c r="S277" s="23"/>
      <c r="T277" s="23"/>
      <c r="U277" s="23"/>
      <c r="V277" s="23"/>
      <c r="W277" s="24"/>
      <c r="X277" s="24"/>
      <c r="Y277" s="24"/>
      <c r="Z277" s="24"/>
    </row>
    <row r="278" spans="1:26" s="180" customFormat="1" ht="15.75" customHeight="1">
      <c r="A278" s="570" t="s">
        <v>20826</v>
      </c>
      <c r="B278" s="797" t="str">
        <f>IFERROR(VLOOKUP(I278,'SINAPI '!A:D,2,0),IFERROR(VLOOKUP(I278,SETOP!A:D,3,FALSE),"NOME DO SERVIÇO INVÁLIDO"))</f>
        <v>CONTRAVERGA PRÉ-MOLDADA PARA VÃOS DE MAIS DE 1,5 M DE COMPRIMENTO. AF_03/2016</v>
      </c>
      <c r="C278" s="798"/>
      <c r="D278" s="798"/>
      <c r="E278" s="798"/>
      <c r="F278" s="798"/>
      <c r="G278" s="798"/>
      <c r="H278" s="798"/>
      <c r="I278" s="34" t="s">
        <v>7372</v>
      </c>
      <c r="J278" s="538" t="s">
        <v>22</v>
      </c>
      <c r="K278" s="137" t="str">
        <f>IFERROR(VLOOKUP(I278,'SINAPI '!A:D,3,FALSE),IFERROR(VLOOKUP(I278,SETOP!A:D,4,FALSE),"UNIDADE INVÁLIDA"))</f>
        <v>M</v>
      </c>
      <c r="L278" s="353">
        <f>K267+K269</f>
        <v>8.4</v>
      </c>
      <c r="O278" s="25"/>
      <c r="P278" s="23"/>
      <c r="Q278" s="23"/>
      <c r="R278" s="23"/>
      <c r="S278" s="23"/>
      <c r="T278" s="23"/>
      <c r="U278" s="23"/>
      <c r="V278" s="23"/>
      <c r="W278" s="24"/>
      <c r="X278" s="24"/>
      <c r="Y278" s="24"/>
      <c r="Z278" s="24"/>
    </row>
    <row r="279" spans="1:26" s="61" customFormat="1" ht="15.75" customHeight="1">
      <c r="A279" s="924"/>
      <c r="B279" s="903"/>
      <c r="C279" s="903"/>
      <c r="D279" s="903"/>
      <c r="E279" s="903"/>
      <c r="F279" s="903"/>
      <c r="G279" s="903"/>
      <c r="H279" s="903"/>
      <c r="I279" s="903"/>
      <c r="J279" s="903"/>
      <c r="K279" s="903"/>
      <c r="L279" s="925"/>
      <c r="O279" s="25"/>
      <c r="P279" s="23"/>
      <c r="Q279" s="23"/>
      <c r="R279" s="23"/>
      <c r="S279" s="23"/>
      <c r="T279" s="23"/>
      <c r="U279" s="23"/>
      <c r="V279" s="23"/>
      <c r="W279" s="24"/>
      <c r="X279" s="24"/>
      <c r="Y279" s="24"/>
      <c r="Z279" s="24"/>
    </row>
    <row r="280" spans="1:26" s="60" customFormat="1" ht="13.5">
      <c r="A280" s="338">
        <v>7</v>
      </c>
      <c r="B280" s="755" t="s">
        <v>50</v>
      </c>
      <c r="C280" s="756"/>
      <c r="D280" s="756"/>
      <c r="E280" s="756"/>
      <c r="F280" s="756"/>
      <c r="G280" s="756"/>
      <c r="H280" s="757"/>
      <c r="I280" s="758"/>
      <c r="J280" s="758"/>
      <c r="K280" s="758"/>
      <c r="L280" s="339" t="s">
        <v>14</v>
      </c>
    </row>
    <row r="281" spans="1:26" s="61" customFormat="1" ht="15.75" customHeight="1">
      <c r="A281" s="457" t="s">
        <v>79</v>
      </c>
      <c r="B281" s="860" t="str">
        <f>IFERROR(VLOOKUP(I281,'SINAPI '!A:D,2,0),IFERROR(VLOOKUP(I281,SETOP!A:D,3,FALSE),"NOME DO SERVIÇO INVÁLIDO"))</f>
        <v xml:space="preserve">FORRO DE PVC LISO, BRANCO, REGUA DE 10 CM, ESPESSURA DE 8 MM A 10 MM (COM COLOCACAO / SEM ESTRUTURA METALICA)                                                                                                                                                                                                                                                                                                                                                                                             </v>
      </c>
      <c r="C281" s="861"/>
      <c r="D281" s="861"/>
      <c r="E281" s="861"/>
      <c r="F281" s="861"/>
      <c r="G281" s="861"/>
      <c r="H281" s="861"/>
      <c r="I281" s="107">
        <v>11587</v>
      </c>
      <c r="J281" s="99" t="s">
        <v>22</v>
      </c>
      <c r="K281" s="600" t="str">
        <f>IFERROR(VLOOKUP(I281,'SINAPI '!A:D,3,FALSE),IFERROR(VLOOKUP(I281,SETOP!A:D,4,FALSE),"UNIDADE INVÁLIDA"))</f>
        <v xml:space="preserve">M2    </v>
      </c>
      <c r="L281" s="355">
        <f>K283</f>
        <v>96.875999999999991</v>
      </c>
      <c r="O281" s="25"/>
      <c r="P281" s="23"/>
      <c r="Q281" s="23"/>
      <c r="R281" s="23"/>
      <c r="S281" s="23"/>
      <c r="T281" s="23"/>
      <c r="U281" s="23"/>
      <c r="V281" s="23"/>
      <c r="W281" s="24"/>
      <c r="X281" s="24"/>
      <c r="Y281" s="24"/>
      <c r="Z281" s="24"/>
    </row>
    <row r="282" spans="1:26" s="61" customFormat="1" ht="15.75" customHeight="1">
      <c r="A282" s="1085"/>
      <c r="B282" s="968"/>
      <c r="C282" s="968"/>
      <c r="D282" s="968"/>
      <c r="E282" s="968"/>
      <c r="F282" s="968"/>
      <c r="G282" s="968"/>
      <c r="H282" s="544" t="s">
        <v>18825</v>
      </c>
      <c r="I282" s="543" t="s">
        <v>18818</v>
      </c>
      <c r="J282" s="543" t="s">
        <v>18826</v>
      </c>
      <c r="K282" s="543" t="s">
        <v>18821</v>
      </c>
      <c r="L282" s="1086"/>
      <c r="O282" s="25"/>
      <c r="P282" s="23"/>
      <c r="Q282" s="23"/>
      <c r="R282" s="23"/>
      <c r="S282" s="23"/>
      <c r="T282" s="23"/>
      <c r="U282" s="23"/>
      <c r="V282" s="23"/>
      <c r="W282" s="24"/>
      <c r="X282" s="24"/>
      <c r="Y282" s="24"/>
      <c r="Z282" s="24"/>
    </row>
    <row r="283" spans="1:26" s="61" customFormat="1">
      <c r="A283" s="1085"/>
      <c r="B283" s="968"/>
      <c r="C283" s="968"/>
      <c r="D283" s="968"/>
      <c r="E283" s="968"/>
      <c r="F283" s="968"/>
      <c r="G283" s="968"/>
      <c r="H283" s="544">
        <v>15</v>
      </c>
      <c r="I283" s="543">
        <v>10.8</v>
      </c>
      <c r="J283" s="136">
        <v>7.8</v>
      </c>
      <c r="K283" s="136">
        <f>(1+(H283/100))*I283*J283</f>
        <v>96.875999999999991</v>
      </c>
      <c r="L283" s="1086"/>
      <c r="O283" s="25"/>
      <c r="P283" s="23"/>
      <c r="Q283" s="23"/>
      <c r="R283" s="23"/>
      <c r="S283" s="23"/>
      <c r="T283" s="23"/>
      <c r="U283" s="23"/>
      <c r="V283" s="23"/>
      <c r="W283" s="24"/>
      <c r="X283" s="24"/>
      <c r="Y283" s="24"/>
      <c r="Z283" s="24"/>
    </row>
    <row r="284" spans="1:26" s="61" customFormat="1">
      <c r="A284" s="1082"/>
      <c r="B284" s="1083"/>
      <c r="C284" s="1083"/>
      <c r="D284" s="1083"/>
      <c r="E284" s="1083"/>
      <c r="F284" s="1083"/>
      <c r="G284" s="1083"/>
      <c r="H284" s="1083"/>
      <c r="I284" s="1083"/>
      <c r="J284" s="1083"/>
      <c r="K284" s="1083"/>
      <c r="L284" s="1084"/>
      <c r="O284" s="25"/>
      <c r="P284" s="23"/>
      <c r="Q284" s="23"/>
      <c r="R284" s="23"/>
      <c r="S284" s="23"/>
      <c r="T284" s="23"/>
      <c r="U284" s="23"/>
      <c r="V284" s="23"/>
      <c r="W284" s="24"/>
      <c r="X284" s="24"/>
      <c r="Y284" s="24"/>
      <c r="Z284" s="24"/>
    </row>
    <row r="285" spans="1:26" s="61" customFormat="1">
      <c r="A285" s="157" t="s">
        <v>81</v>
      </c>
      <c r="B285" s="797" t="str">
        <f>IFERROR(VLOOKUP(I285,'SINAPI '!A:D,2,0),IFERROR(VLOOKUP(I285,SETOP!A:D,3,FALSE),"NOME DO SERVIÇO INVÁLIDO"))</f>
        <v>m2</v>
      </c>
      <c r="C285" s="798"/>
      <c r="D285" s="798"/>
      <c r="E285" s="798"/>
      <c r="F285" s="798"/>
      <c r="G285" s="798"/>
      <c r="H285" s="798"/>
      <c r="I285" s="29" t="s">
        <v>786</v>
      </c>
      <c r="J285" s="36" t="s">
        <v>20</v>
      </c>
      <c r="K285" s="69">
        <f>IFERROR(VLOOKUP(I285,'SINAPI '!A:D,3,FALSE),IFERROR(VLOOKUP(I285,SETOP!A:D,4,FALSE),"UNIDADE INVÁLIDA"))</f>
        <v>79.12</v>
      </c>
      <c r="L285" s="356">
        <f>K287</f>
        <v>96.875999999999991</v>
      </c>
    </row>
    <row r="286" spans="1:26" s="61" customFormat="1" ht="15.75" customHeight="1">
      <c r="A286" s="1087"/>
      <c r="B286" s="1089"/>
      <c r="C286" s="903"/>
      <c r="D286" s="903"/>
      <c r="E286" s="903"/>
      <c r="F286" s="903"/>
      <c r="G286" s="904"/>
      <c r="H286" s="544" t="s">
        <v>18825</v>
      </c>
      <c r="I286" s="543" t="s">
        <v>18818</v>
      </c>
      <c r="J286" s="543" t="s">
        <v>18826</v>
      </c>
      <c r="K286" s="543" t="s">
        <v>18821</v>
      </c>
      <c r="L286" s="340"/>
    </row>
    <row r="287" spans="1:26" s="61" customFormat="1" ht="15.75" customHeight="1">
      <c r="A287" s="1088"/>
      <c r="B287" s="1090"/>
      <c r="C287" s="911"/>
      <c r="D287" s="911"/>
      <c r="E287" s="911"/>
      <c r="F287" s="911"/>
      <c r="G287" s="912"/>
      <c r="H287" s="142">
        <v>15</v>
      </c>
      <c r="I287" s="135">
        <v>10.8</v>
      </c>
      <c r="J287" s="609">
        <v>7.8</v>
      </c>
      <c r="K287" s="609">
        <f>(1+(H287/100))*I287*J287</f>
        <v>96.875999999999991</v>
      </c>
      <c r="L287" s="357"/>
    </row>
    <row r="288" spans="1:26" s="61" customFormat="1">
      <c r="A288" s="858"/>
      <c r="B288" s="800"/>
      <c r="C288" s="800"/>
      <c r="D288" s="800"/>
      <c r="E288" s="800"/>
      <c r="F288" s="800"/>
      <c r="G288" s="800"/>
      <c r="H288" s="800"/>
      <c r="I288" s="800"/>
      <c r="J288" s="800"/>
      <c r="K288" s="800"/>
      <c r="L288" s="859"/>
    </row>
    <row r="289" spans="1:12" s="61" customFormat="1" ht="15.75" customHeight="1">
      <c r="A289" s="458" t="s">
        <v>83</v>
      </c>
      <c r="B289" s="1078" t="str">
        <f>IFERROR(VLOOKUP(I289,'SINAPI '!A:D,2,0),IFERROR(VLOOKUP(I289,SETOP!A:D,3,FALSE),"NOME DO SERVIÇO INVÁLIDO"))</f>
        <v>m2</v>
      </c>
      <c r="C289" s="1079"/>
      <c r="D289" s="1079"/>
      <c r="E289" s="1079"/>
      <c r="F289" s="1079"/>
      <c r="G289" s="1079"/>
      <c r="H289" s="1079"/>
      <c r="I289" s="100" t="s">
        <v>746</v>
      </c>
      <c r="J289" s="75" t="s">
        <v>22</v>
      </c>
      <c r="K289" s="72">
        <f>IFERROR(VLOOKUP(I289,'SINAPI '!A:D,3,FALSE),IFERROR(VLOOKUP(I289,SETOP!A:D,4,FALSE),"UNIDADE INVÁLIDA"))</f>
        <v>37.799999999999997</v>
      </c>
      <c r="L289" s="358">
        <f>K291</f>
        <v>96.875999999999991</v>
      </c>
    </row>
    <row r="290" spans="1:12" s="61" customFormat="1" ht="15.75" customHeight="1">
      <c r="A290" s="1091"/>
      <c r="B290" s="881"/>
      <c r="C290" s="881"/>
      <c r="D290" s="881"/>
      <c r="E290" s="881"/>
      <c r="F290" s="881"/>
      <c r="G290" s="882"/>
      <c r="H290" s="544" t="s">
        <v>18825</v>
      </c>
      <c r="I290" s="543" t="s">
        <v>18818</v>
      </c>
      <c r="J290" s="543" t="s">
        <v>18826</v>
      </c>
      <c r="K290" s="543" t="s">
        <v>18821</v>
      </c>
      <c r="L290" s="883"/>
    </row>
    <row r="291" spans="1:12" s="61" customFormat="1">
      <c r="A291" s="1092"/>
      <c r="B291" s="866"/>
      <c r="C291" s="866"/>
      <c r="D291" s="866"/>
      <c r="E291" s="866"/>
      <c r="F291" s="866"/>
      <c r="G291" s="867"/>
      <c r="H291" s="142">
        <v>15</v>
      </c>
      <c r="I291" s="135">
        <v>10.8</v>
      </c>
      <c r="J291" s="609">
        <v>7.8</v>
      </c>
      <c r="K291" s="609">
        <f>(1+(H291/100))*I291*J291</f>
        <v>96.875999999999991</v>
      </c>
      <c r="L291" s="1030"/>
    </row>
    <row r="292" spans="1:12" s="61" customFormat="1" ht="15.75" customHeight="1">
      <c r="A292" s="898"/>
      <c r="B292" s="988"/>
      <c r="C292" s="988"/>
      <c r="D292" s="988"/>
      <c r="E292" s="988"/>
      <c r="F292" s="988"/>
      <c r="G292" s="988"/>
      <c r="H292" s="988"/>
      <c r="I292" s="988"/>
      <c r="J292" s="988"/>
      <c r="K292" s="988"/>
      <c r="L292" s="896"/>
    </row>
    <row r="293" spans="1:12" s="61" customFormat="1" ht="15.75" customHeight="1">
      <c r="A293" s="457" t="s">
        <v>85</v>
      </c>
      <c r="B293" s="797" t="str">
        <f>IFERROR(VLOOKUP(I293,'SINAPI '!A:D,2,0),IFERROR(VLOOKUP(I293,SETOP!A:D,3,FALSE),"NOME DO SERVIÇO INVÁLIDO"))</f>
        <v>m</v>
      </c>
      <c r="C293" s="798"/>
      <c r="D293" s="798"/>
      <c r="E293" s="798"/>
      <c r="F293" s="798"/>
      <c r="G293" s="798"/>
      <c r="H293" s="798"/>
      <c r="I293" s="29" t="s">
        <v>774</v>
      </c>
      <c r="J293" s="36" t="s">
        <v>22</v>
      </c>
      <c r="K293" s="69">
        <f>IFERROR(VLOOKUP(I293,'SINAPI '!A:D,3,FALSE),IFERROR(VLOOKUP(I293,SETOP!A:D,4,FALSE),"UNIDADE INVÁLIDA"))</f>
        <v>46.97</v>
      </c>
      <c r="L293" s="359">
        <f>K295</f>
        <v>12.42</v>
      </c>
    </row>
    <row r="294" spans="1:12" s="61" customFormat="1" ht="15.75" customHeight="1">
      <c r="A294" s="1014"/>
      <c r="B294" s="1032"/>
      <c r="C294" s="1032"/>
      <c r="D294" s="1032"/>
      <c r="E294" s="1032"/>
      <c r="F294" s="1032"/>
      <c r="G294" s="1032"/>
      <c r="H294" s="1032"/>
      <c r="I294" s="544" t="s">
        <v>18825</v>
      </c>
      <c r="J294" s="543" t="s">
        <v>18818</v>
      </c>
      <c r="K294" s="543" t="s">
        <v>18821</v>
      </c>
      <c r="L294" s="883"/>
    </row>
    <row r="295" spans="1:12" s="61" customFormat="1" ht="15.75" customHeight="1">
      <c r="A295" s="1014"/>
      <c r="B295" s="1032"/>
      <c r="C295" s="1032"/>
      <c r="D295" s="1032"/>
      <c r="E295" s="1032"/>
      <c r="F295" s="1032"/>
      <c r="G295" s="1032"/>
      <c r="H295" s="1032"/>
      <c r="I295" s="142">
        <v>15</v>
      </c>
      <c r="J295" s="135">
        <v>10.8</v>
      </c>
      <c r="K295" s="609">
        <f>(1+(I295/100))*J295</f>
        <v>12.42</v>
      </c>
      <c r="L295" s="1030"/>
    </row>
    <row r="296" spans="1:12" s="61" customFormat="1" ht="15.75" customHeight="1">
      <c r="A296" s="821"/>
      <c r="B296" s="1032"/>
      <c r="C296" s="1032"/>
      <c r="D296" s="1032"/>
      <c r="E296" s="1032"/>
      <c r="F296" s="1032"/>
      <c r="G296" s="1032"/>
      <c r="H296" s="1032"/>
      <c r="I296" s="1032"/>
      <c r="J296" s="1032"/>
      <c r="K296" s="1032"/>
      <c r="L296" s="1093"/>
    </row>
    <row r="297" spans="1:12" s="60" customFormat="1" ht="13.5">
      <c r="A297" s="338">
        <v>8</v>
      </c>
      <c r="B297" s="755" t="s">
        <v>18835</v>
      </c>
      <c r="C297" s="756"/>
      <c r="D297" s="756"/>
      <c r="E297" s="756"/>
      <c r="F297" s="756"/>
      <c r="G297" s="756"/>
      <c r="H297" s="757"/>
      <c r="I297" s="758"/>
      <c r="J297" s="758"/>
      <c r="K297" s="758"/>
      <c r="L297" s="339" t="s">
        <v>14</v>
      </c>
    </row>
    <row r="298" spans="1:12" s="60" customFormat="1" ht="13.5">
      <c r="A298" s="360" t="s">
        <v>95</v>
      </c>
      <c r="B298" s="816" t="s">
        <v>18828</v>
      </c>
      <c r="C298" s="817"/>
      <c r="D298" s="817"/>
      <c r="E298" s="817"/>
      <c r="F298" s="817"/>
      <c r="G298" s="817"/>
      <c r="H298" s="817"/>
      <c r="I298" s="979"/>
      <c r="J298" s="979"/>
      <c r="K298" s="979"/>
      <c r="L298" s="344"/>
    </row>
    <row r="299" spans="1:12" s="61" customFormat="1" ht="37.5" customHeight="1">
      <c r="A299" s="567" t="s">
        <v>96</v>
      </c>
      <c r="B299" s="797" t="str">
        <f>IFERROR(VLOOKUP(I299,'SINAPI '!A:D,2,0),IFERROR(VLOOKUP(I299,SETOP!A:D,3,FALSE),"NOME DO SERVIÇO INVÁLIDO"))</f>
        <v>un</v>
      </c>
      <c r="C299" s="798"/>
      <c r="D299" s="798"/>
      <c r="E299" s="798"/>
      <c r="F299" s="798"/>
      <c r="G299" s="798"/>
      <c r="H299" s="798"/>
      <c r="I299" s="35" t="s">
        <v>2657</v>
      </c>
      <c r="J299" s="538" t="s">
        <v>20</v>
      </c>
      <c r="K299" s="561">
        <f>IFERROR(VLOOKUP(I299,'SINAPI '!A:D,3,FALSE),IFERROR(VLOOKUP(I299,SETOP!A:D,4,FALSE),"UNIDADE INVÁLIDA"))</f>
        <v>592.53</v>
      </c>
      <c r="L299" s="361">
        <f>J300</f>
        <v>1</v>
      </c>
    </row>
    <row r="300" spans="1:12" s="61" customFormat="1" ht="15.75" customHeight="1">
      <c r="A300" s="362"/>
      <c r="B300" s="1032"/>
      <c r="C300" s="1032"/>
      <c r="D300" s="1032"/>
      <c r="E300" s="1032"/>
      <c r="F300" s="1032"/>
      <c r="G300" s="1032"/>
      <c r="H300" s="1032"/>
      <c r="I300" s="116" t="s">
        <v>18836</v>
      </c>
      <c r="J300" s="116">
        <v>1</v>
      </c>
      <c r="K300" s="116"/>
      <c r="L300" s="536"/>
    </row>
    <row r="301" spans="1:12" s="61" customFormat="1" ht="15.75" customHeight="1">
      <c r="A301" s="858"/>
      <c r="B301" s="800"/>
      <c r="C301" s="800"/>
      <c r="D301" s="800"/>
      <c r="E301" s="800"/>
      <c r="F301" s="800"/>
      <c r="G301" s="800"/>
      <c r="H301" s="800"/>
      <c r="I301" s="800"/>
      <c r="J301" s="800"/>
      <c r="K301" s="800"/>
      <c r="L301" s="859"/>
    </row>
    <row r="302" spans="1:12" s="61" customFormat="1" ht="15.75" customHeight="1">
      <c r="A302" s="567" t="s">
        <v>98</v>
      </c>
      <c r="B302" s="759" t="str">
        <f>IFERROR(VLOOKUP(I302,'SINAPI '!A:D,2,0),IFERROR(VLOOKUP(I302,SETOP!A:D,3,FALSE),"NOME DO SERVIÇO INVÁLIDO"))</f>
        <v>JOELHO 90 GRAUS, PVC, SOLDÁVEL, DN 25MM, INSTALADO EM RAMAL OU SUB-RAMAL DE ÁGUA - FORNECIMENTO E INSTALAÇÃO. AF_06/2022</v>
      </c>
      <c r="C302" s="760"/>
      <c r="D302" s="760"/>
      <c r="E302" s="760"/>
      <c r="F302" s="760"/>
      <c r="G302" s="760"/>
      <c r="H302" s="760"/>
      <c r="I302" s="34" t="s">
        <v>8370</v>
      </c>
      <c r="J302" s="538" t="s">
        <v>22</v>
      </c>
      <c r="K302" s="538" t="str">
        <f>IFERROR(VLOOKUP(I302,'SINAPI '!A:D,3,FALSE),IFERROR(VLOOKUP(I302,SETOP!A:D,4,FALSE),"UNIDADE INVÁLIDA"))</f>
        <v>UN</v>
      </c>
      <c r="L302" s="361">
        <f>J303</f>
        <v>8</v>
      </c>
    </row>
    <row r="303" spans="1:12" s="61" customFormat="1" ht="15.75" customHeight="1">
      <c r="A303" s="553"/>
      <c r="B303" s="759"/>
      <c r="C303" s="759"/>
      <c r="D303" s="759"/>
      <c r="E303" s="759"/>
      <c r="F303" s="759"/>
      <c r="G303" s="759"/>
      <c r="H303" s="759"/>
      <c r="I303" s="116" t="s">
        <v>18836</v>
      </c>
      <c r="J303" s="116">
        <v>8</v>
      </c>
      <c r="K303" s="558"/>
      <c r="L303" s="564"/>
    </row>
    <row r="304" spans="1:12" s="61" customFormat="1" ht="15.75" customHeight="1">
      <c r="A304" s="898"/>
      <c r="B304" s="988"/>
      <c r="C304" s="988"/>
      <c r="D304" s="988"/>
      <c r="E304" s="988"/>
      <c r="F304" s="988"/>
      <c r="G304" s="988"/>
      <c r="H304" s="988"/>
      <c r="I304" s="988"/>
      <c r="J304" s="988"/>
      <c r="K304" s="988"/>
      <c r="L304" s="896"/>
    </row>
    <row r="305" spans="1:12" s="61" customFormat="1" ht="15.75" customHeight="1">
      <c r="A305" s="567" t="s">
        <v>99</v>
      </c>
      <c r="B305" s="759" t="str">
        <f>IFERROR(VLOOKUP(I305,'SINAPI '!A:D,2,0),IFERROR(VLOOKUP(I305,SETOP!A:D,3,FALSE),"NOME DO SERVIÇO INVÁLIDO"))</f>
        <v xml:space="preserve">TE PVC ROSCAVEL 90 GRAUS, 1", PARA  AGUA FRIA PREDIAL                                                                                                                                                                                                                                                                                                                                                                                                                                                     </v>
      </c>
      <c r="C305" s="760"/>
      <c r="D305" s="760"/>
      <c r="E305" s="760"/>
      <c r="F305" s="760"/>
      <c r="G305" s="760"/>
      <c r="H305" s="760"/>
      <c r="I305" s="558">
        <v>7094</v>
      </c>
      <c r="J305" s="538" t="s">
        <v>22</v>
      </c>
      <c r="K305" s="538" t="str">
        <f>IFERROR(VLOOKUP(I305,'SINAPI '!A:D,3,FALSE),IFERROR(VLOOKUP(I305,SETOP!A:D,4,FALSE),"UNIDADE INVÁLIDA"))</f>
        <v xml:space="preserve">UN    </v>
      </c>
      <c r="L305" s="361">
        <f>J306</f>
        <v>2</v>
      </c>
    </row>
    <row r="306" spans="1:12" s="61" customFormat="1" ht="15.75" customHeight="1">
      <c r="A306" s="362"/>
      <c r="B306" s="1032"/>
      <c r="C306" s="1032"/>
      <c r="D306" s="1032"/>
      <c r="E306" s="1032"/>
      <c r="F306" s="1032"/>
      <c r="G306" s="1032"/>
      <c r="H306" s="1032"/>
      <c r="I306" s="116" t="s">
        <v>18836</v>
      </c>
      <c r="J306" s="116">
        <v>2</v>
      </c>
      <c r="K306" s="116"/>
      <c r="L306" s="536"/>
    </row>
    <row r="307" spans="1:12" s="61" customFormat="1" ht="15.75" customHeight="1">
      <c r="A307" s="858"/>
      <c r="B307" s="800"/>
      <c r="C307" s="800"/>
      <c r="D307" s="800"/>
      <c r="E307" s="800"/>
      <c r="F307" s="800"/>
      <c r="G307" s="800"/>
      <c r="H307" s="800"/>
      <c r="I307" s="800"/>
      <c r="J307" s="800"/>
      <c r="K307" s="800"/>
      <c r="L307" s="859"/>
    </row>
    <row r="308" spans="1:12" s="61" customFormat="1" ht="15.75" customHeight="1">
      <c r="A308" s="567" t="s">
        <v>100</v>
      </c>
      <c r="B308" s="759" t="str">
        <f>IFERROR(VLOOKUP(I308,'SINAPI '!A:D,2,0),IFERROR(VLOOKUP(I308,SETOP!A:D,3,FALSE),"NOME DO SERVIÇO INVÁLIDO"))</f>
        <v>REGISTRO DE PRESSÃO BRUTO, LATÃO, ROSCÁVEL, 1/2", COM ACABAMENTO E CANOPLA CROMADOS - FORNECIMENTO E INSTALAÇÃO. AF_08/2021</v>
      </c>
      <c r="C308" s="760"/>
      <c r="D308" s="760"/>
      <c r="E308" s="760"/>
      <c r="F308" s="760"/>
      <c r="G308" s="760"/>
      <c r="H308" s="760"/>
      <c r="I308" s="34" t="s">
        <v>9653</v>
      </c>
      <c r="J308" s="538" t="s">
        <v>22</v>
      </c>
      <c r="K308" s="538" t="str">
        <f>IFERROR(VLOOKUP(I308,'SINAPI '!A:D,3,FALSE),IFERROR(VLOOKUP(I308,SETOP!A:D,4,FALSE),"UNIDADE INVÁLIDA"))</f>
        <v>UN</v>
      </c>
      <c r="L308" s="361">
        <f>J309</f>
        <v>1</v>
      </c>
    </row>
    <row r="309" spans="1:12" s="61" customFormat="1" ht="15.75" customHeight="1">
      <c r="A309" s="553"/>
      <c r="B309" s="759"/>
      <c r="C309" s="759"/>
      <c r="D309" s="759"/>
      <c r="E309" s="759"/>
      <c r="F309" s="759"/>
      <c r="G309" s="759"/>
      <c r="H309" s="759"/>
      <c r="I309" s="116" t="s">
        <v>18836</v>
      </c>
      <c r="J309" s="116">
        <v>1</v>
      </c>
      <c r="K309" s="558"/>
      <c r="L309" s="564"/>
    </row>
    <row r="310" spans="1:12" s="61" customFormat="1" ht="15.75" customHeight="1">
      <c r="A310" s="898"/>
      <c r="B310" s="988"/>
      <c r="C310" s="988"/>
      <c r="D310" s="988"/>
      <c r="E310" s="988"/>
      <c r="F310" s="988"/>
      <c r="G310" s="988"/>
      <c r="H310" s="988"/>
      <c r="I310" s="988"/>
      <c r="J310" s="988"/>
      <c r="K310" s="988"/>
      <c r="L310" s="896"/>
    </row>
    <row r="311" spans="1:12" s="61" customFormat="1" ht="15.75" customHeight="1">
      <c r="A311" s="363" t="s">
        <v>101</v>
      </c>
      <c r="B311" s="1094" t="str">
        <f>IFERROR(VLOOKUP(I311,'SINAPI '!A:D,2,0),IFERROR(VLOOKUP(I311,SETOP!A:D,3,FALSE),"NOME DO SERVIÇO INVÁLIDO"))</f>
        <v>TORNEIRA CROMADA DE MESA, 1/2 OU 3/4, PARA LAVATÓRIO, PADRÃO MÉDIO - FORNECIMENTO E INSTALAÇÃO. AF_01/2020</v>
      </c>
      <c r="C311" s="1095"/>
      <c r="D311" s="1095"/>
      <c r="E311" s="1095"/>
      <c r="F311" s="1095"/>
      <c r="G311" s="1095"/>
      <c r="H311" s="1095"/>
      <c r="I311" s="114" t="s">
        <v>9519</v>
      </c>
      <c r="J311" s="541" t="s">
        <v>22</v>
      </c>
      <c r="K311" s="541" t="str">
        <f>IFERROR(VLOOKUP(I311,'SINAPI '!A:D,3,FALSE),IFERROR(VLOOKUP(I311,SETOP!A:D,4,FALSE),"UNIDADE INVÁLIDA"))</f>
        <v>UN</v>
      </c>
      <c r="L311" s="364">
        <f>J312</f>
        <v>1</v>
      </c>
    </row>
    <row r="312" spans="1:12" s="61" customFormat="1" ht="15.75" customHeight="1">
      <c r="A312" s="378"/>
      <c r="B312" s="800"/>
      <c r="C312" s="800"/>
      <c r="D312" s="800"/>
      <c r="E312" s="800"/>
      <c r="F312" s="800"/>
      <c r="G312" s="800"/>
      <c r="H312" s="800"/>
      <c r="I312" s="116" t="s">
        <v>18836</v>
      </c>
      <c r="J312" s="116">
        <v>1</v>
      </c>
      <c r="K312" s="169"/>
      <c r="L312" s="365"/>
    </row>
    <row r="313" spans="1:12" s="61" customFormat="1" ht="15.75" customHeight="1">
      <c r="A313" s="926"/>
      <c r="B313" s="911"/>
      <c r="C313" s="911"/>
      <c r="D313" s="911"/>
      <c r="E313" s="911"/>
      <c r="F313" s="911"/>
      <c r="G313" s="911"/>
      <c r="H313" s="911"/>
      <c r="I313" s="911"/>
      <c r="J313" s="911"/>
      <c r="K313" s="911"/>
      <c r="L313" s="1096"/>
    </row>
    <row r="314" spans="1:12" s="61" customFormat="1" ht="15.75" customHeight="1">
      <c r="A314" s="567" t="s">
        <v>103</v>
      </c>
      <c r="B314" s="759" t="str">
        <f>IFERROR(VLOOKUP(I314,'SINAPI '!A:D,2,0),IFERROR(VLOOKUP(I314,SETOP!A:D,3,FALSE),"NOME DO SERVIÇO INVÁLIDO"))</f>
        <v xml:space="preserve">TUBO PVC, ROSCAVEL, 1/2", AGUA FRIA PREDIAL                                                                                                                                                                                                                                                                                                                                                                                                                                                               </v>
      </c>
      <c r="C314" s="760"/>
      <c r="D314" s="760"/>
      <c r="E314" s="760"/>
      <c r="F314" s="760"/>
      <c r="G314" s="760"/>
      <c r="H314" s="760"/>
      <c r="I314" s="558">
        <v>9856</v>
      </c>
      <c r="J314" s="538" t="s">
        <v>22</v>
      </c>
      <c r="K314" s="538" t="str">
        <f>IFERROR(VLOOKUP(I314,'SINAPI '!A:D,3,FALSE),IFERROR(VLOOKUP(I314,SETOP!A:D,4,FALSE),"UNIDADE INVÁLIDA"))</f>
        <v xml:space="preserve">M     </v>
      </c>
      <c r="L314" s="366">
        <f>J315</f>
        <v>30</v>
      </c>
    </row>
    <row r="315" spans="1:12" s="61" customFormat="1" ht="15.75" customHeight="1">
      <c r="A315" s="367"/>
      <c r="B315" s="1097"/>
      <c r="C315" s="1098"/>
      <c r="D315" s="1098"/>
      <c r="E315" s="1098"/>
      <c r="F315" s="1098"/>
      <c r="G315" s="1098"/>
      <c r="H315" s="1099"/>
      <c r="I315" s="135" t="s">
        <v>18818</v>
      </c>
      <c r="J315" s="111">
        <v>30</v>
      </c>
      <c r="K315" s="111"/>
      <c r="L315" s="357"/>
    </row>
    <row r="316" spans="1:12" s="61" customFormat="1">
      <c r="A316" s="1100"/>
      <c r="B316" s="1101"/>
      <c r="C316" s="1101"/>
      <c r="D316" s="1101"/>
      <c r="E316" s="1101"/>
      <c r="F316" s="1101"/>
      <c r="G316" s="1101"/>
      <c r="H316" s="1101"/>
      <c r="I316" s="1101"/>
      <c r="J316" s="1101"/>
      <c r="K316" s="1101"/>
      <c r="L316" s="1102"/>
    </row>
    <row r="317" spans="1:12" s="105" customFormat="1">
      <c r="A317" s="363" t="s">
        <v>105</v>
      </c>
      <c r="B317" s="1094" t="str">
        <f>IFERROR(VLOOKUP(I317,'SINAPI '!A:D,2,0),IFERROR(VLOOKUP(I317,SETOP!A:D,3,FALSE),"NOME DO SERVIÇO INVÁLIDO"))</f>
        <v>ADAPTADOR CURTO COM BOLSA E ROSCA PARA REGISTRO, PVC, SOLDÁVEL, DN 25MM X 3/4 , INSTALADO EM RAMAL OU SUB-RAMAL DE ÁGUA - FORNECIMENTO E INSTALAÇÃO. AF_06/2022</v>
      </c>
      <c r="C317" s="1095"/>
      <c r="D317" s="1095"/>
      <c r="E317" s="1095"/>
      <c r="F317" s="1095"/>
      <c r="G317" s="1095"/>
      <c r="H317" s="1095"/>
      <c r="I317" s="27" t="s">
        <v>8391</v>
      </c>
      <c r="J317" s="541" t="s">
        <v>22</v>
      </c>
      <c r="K317" s="541" t="str">
        <f>IFERROR(VLOOKUP(I317,'SINAPI '!A:D,3,FALSE),IFERROR(VLOOKUP(I317,SETOP!A:D,4,FALSE),"UNIDADE INVÁLIDA"))</f>
        <v>UN</v>
      </c>
      <c r="L317" s="368">
        <f>J318</f>
        <v>6</v>
      </c>
    </row>
    <row r="318" spans="1:12">
      <c r="A318" s="622"/>
      <c r="B318" s="1103"/>
      <c r="C318" s="1103"/>
      <c r="D318" s="1103"/>
      <c r="E318" s="1103"/>
      <c r="F318" s="1103"/>
      <c r="G318" s="1103"/>
      <c r="H318" s="1103"/>
      <c r="I318" s="117" t="s">
        <v>18836</v>
      </c>
      <c r="J318" s="117">
        <v>6</v>
      </c>
      <c r="K318" s="111"/>
      <c r="L318" s="369"/>
    </row>
    <row r="319" spans="1:12" ht="15.75" customHeight="1">
      <c r="A319" s="858"/>
      <c r="B319" s="800"/>
      <c r="C319" s="800"/>
      <c r="D319" s="800"/>
      <c r="E319" s="800"/>
      <c r="F319" s="800"/>
      <c r="G319" s="800"/>
      <c r="H319" s="800"/>
      <c r="I319" s="800"/>
      <c r="J319" s="800"/>
      <c r="K319" s="800"/>
      <c r="L319" s="859"/>
    </row>
    <row r="320" spans="1:12" ht="15.75" customHeight="1">
      <c r="A320" s="363" t="s">
        <v>107</v>
      </c>
      <c r="B320" s="1094" t="str">
        <f>IFERROR(VLOOKUP(I320,'SINAPI '!A:D,2,0),IFERROR(VLOOKUP(I320,SETOP!A:D,3,FALSE),"NOME DO SERVIÇO INVÁLIDO"))</f>
        <v>U</v>
      </c>
      <c r="C320" s="1095"/>
      <c r="D320" s="1095"/>
      <c r="E320" s="1095"/>
      <c r="F320" s="1095"/>
      <c r="G320" s="1095"/>
      <c r="H320" s="1095"/>
      <c r="I320" s="100" t="s">
        <v>3372</v>
      </c>
      <c r="J320" s="541" t="s">
        <v>20</v>
      </c>
      <c r="K320" s="541">
        <f>IFERROR(VLOOKUP(I320,'SINAPI '!A:D,3,FALSE),IFERROR(VLOOKUP(I320,SETOP!A:D,4,FALSE),"UNIDADE INVÁLIDA"))</f>
        <v>90.71</v>
      </c>
      <c r="L320" s="370">
        <f>J321</f>
        <v>1</v>
      </c>
    </row>
    <row r="321" spans="1:32" ht="15.75" customHeight="1">
      <c r="A321" s="373"/>
      <c r="B321" s="853"/>
      <c r="C321" s="853"/>
      <c r="D321" s="853"/>
      <c r="E321" s="853"/>
      <c r="F321" s="853"/>
      <c r="G321" s="853"/>
      <c r="H321" s="853"/>
      <c r="I321" s="117" t="s">
        <v>18836</v>
      </c>
      <c r="J321" s="117">
        <v>1</v>
      </c>
      <c r="K321" s="591"/>
      <c r="L321" s="554"/>
    </row>
    <row r="322" spans="1:32" ht="15.75" customHeight="1">
      <c r="A322" s="1007"/>
      <c r="B322" s="856"/>
      <c r="C322" s="856"/>
      <c r="D322" s="856"/>
      <c r="E322" s="856"/>
      <c r="F322" s="856"/>
      <c r="G322" s="856"/>
      <c r="H322" s="856"/>
      <c r="I322" s="1104"/>
      <c r="J322" s="1104"/>
      <c r="K322" s="1104"/>
      <c r="L322" s="857"/>
    </row>
    <row r="323" spans="1:32" s="60" customFormat="1" ht="13.5">
      <c r="A323" s="371" t="s">
        <v>159</v>
      </c>
      <c r="B323" s="977" t="s">
        <v>18827</v>
      </c>
      <c r="C323" s="978"/>
      <c r="D323" s="978"/>
      <c r="E323" s="978"/>
      <c r="F323" s="978"/>
      <c r="G323" s="978"/>
      <c r="H323" s="978"/>
      <c r="I323" s="979"/>
      <c r="J323" s="979"/>
      <c r="K323" s="979"/>
      <c r="L323" s="372"/>
    </row>
    <row r="324" spans="1:32" ht="15.75" customHeight="1">
      <c r="A324" s="567" t="s">
        <v>161</v>
      </c>
      <c r="B324" s="759" t="str">
        <f>IFERROR(VLOOKUP(I324,'SINAPI '!A:D,2,0),IFERROR(VLOOKUP(I324,SETOP!A:D,3,FALSE),"NOME DO SERVIÇO INVÁLIDO"))</f>
        <v>JUNÇÃO SIMPLES DE PVC, 45 GRAUS, SÉRIE NORMAL, PARA ESGOTO PREDIAL, DN 100 MM, INSTALADA EM DRENO - FORNECIMENTO E INSTALAÇÃO. AF_07/2021</v>
      </c>
      <c r="C324" s="760"/>
      <c r="D324" s="760"/>
      <c r="E324" s="760"/>
      <c r="F324" s="760"/>
      <c r="G324" s="760"/>
      <c r="H324" s="760"/>
      <c r="I324" s="34" t="s">
        <v>6288</v>
      </c>
      <c r="J324" s="538" t="s">
        <v>20</v>
      </c>
      <c r="K324" s="538" t="str">
        <f>IFERROR(VLOOKUP(I324,'SINAPI '!A:D,3,FALSE),IFERROR(VLOOKUP(I324,SETOP!A:D,4,FALSE),"UNIDADE INVÁLIDA"))</f>
        <v>UN</v>
      </c>
      <c r="L324" s="361">
        <f>J325</f>
        <v>2</v>
      </c>
    </row>
    <row r="325" spans="1:32" ht="15.75" customHeight="1">
      <c r="A325" s="378"/>
      <c r="B325" s="800"/>
      <c r="C325" s="800"/>
      <c r="D325" s="800"/>
      <c r="E325" s="800"/>
      <c r="F325" s="800"/>
      <c r="G325" s="800"/>
      <c r="H325" s="800"/>
      <c r="I325" s="116" t="s">
        <v>18836</v>
      </c>
      <c r="J325" s="116">
        <v>2</v>
      </c>
      <c r="K325" s="115"/>
      <c r="L325" s="536"/>
    </row>
    <row r="326" spans="1:32" ht="15.75" customHeight="1">
      <c r="A326" s="852"/>
      <c r="B326" s="853"/>
      <c r="C326" s="853"/>
      <c r="D326" s="853"/>
      <c r="E326" s="853"/>
      <c r="F326" s="853"/>
      <c r="G326" s="853"/>
      <c r="H326" s="853"/>
      <c r="I326" s="853"/>
      <c r="J326" s="853"/>
      <c r="K326" s="853"/>
      <c r="L326" s="854"/>
    </row>
    <row r="327" spans="1:32">
      <c r="A327" s="567" t="s">
        <v>18837</v>
      </c>
      <c r="B327" s="759" t="str">
        <f>IFERROR(VLOOKUP(I327,'SINAPI '!A:D,2,0),IFERROR(VLOOKUP(I327,SETOP!A:D,3,FALSE),"NOME DO SERVIÇO INVÁLIDO"))</f>
        <v xml:space="preserve">RALO SECO / RALO DE PASSAGEM EM PVC, QUADRADO, 100 X 100 X 53 MM, SAIDA 40 MM, COM GRELHA BRANCA                                                                                                                                                                                                                                                                                                                                                                                                          </v>
      </c>
      <c r="C327" s="760"/>
      <c r="D327" s="760"/>
      <c r="E327" s="760"/>
      <c r="F327" s="760"/>
      <c r="G327" s="760"/>
      <c r="H327" s="760"/>
      <c r="I327" s="558">
        <v>5102</v>
      </c>
      <c r="J327" s="538" t="s">
        <v>20</v>
      </c>
      <c r="K327" s="538" t="str">
        <f>IFERROR(VLOOKUP(I327,'SINAPI '!A:D,3,FALSE),IFERROR(VLOOKUP(I327,SETOP!A:D,4,FALSE),"UNIDADE INVÁLIDA"))</f>
        <v xml:space="preserve">UN    </v>
      </c>
      <c r="L327" s="564">
        <f>J328</f>
        <v>2</v>
      </c>
    </row>
    <row r="328" spans="1:32" ht="15.75" customHeight="1">
      <c r="A328" s="362"/>
      <c r="B328" s="800"/>
      <c r="C328" s="800"/>
      <c r="D328" s="800"/>
      <c r="E328" s="800"/>
      <c r="F328" s="800"/>
      <c r="G328" s="800"/>
      <c r="H328" s="800"/>
      <c r="I328" s="116" t="s">
        <v>18836</v>
      </c>
      <c r="J328" s="116">
        <v>2</v>
      </c>
      <c r="K328" s="116"/>
      <c r="L328" s="536"/>
    </row>
    <row r="329" spans="1:32" ht="15.75" customHeight="1">
      <c r="A329" s="1113"/>
      <c r="B329" s="822"/>
      <c r="C329" s="822"/>
      <c r="D329" s="822"/>
      <c r="E329" s="822"/>
      <c r="F329" s="822"/>
      <c r="G329" s="822"/>
      <c r="H329" s="822"/>
      <c r="I329" s="822"/>
      <c r="J329" s="822"/>
      <c r="K329" s="822"/>
      <c r="L329" s="823"/>
    </row>
    <row r="330" spans="1:32">
      <c r="A330" s="567" t="s">
        <v>18838</v>
      </c>
      <c r="B330" s="759" t="str">
        <f>IFERROR(VLOOKUP(I330,'SINAPI '!A:D,2,0),IFERROR(VLOOKUP(I330,SETOP!A:D,3,FALSE),"NOME DO SERVIÇO INVÁLIDO"))</f>
        <v xml:space="preserve">CAIXA SIFONADA PVC, 100 X 100 X 50 MM, COM GRELHA REDONDA, BRANCA                                                                                                                                                                                                                                                                                                                                                                                                                                         </v>
      </c>
      <c r="C330" s="760"/>
      <c r="D330" s="760"/>
      <c r="E330" s="760"/>
      <c r="F330" s="760"/>
      <c r="G330" s="760"/>
      <c r="H330" s="760"/>
      <c r="I330" s="558">
        <v>5103</v>
      </c>
      <c r="J330" s="538" t="s">
        <v>22</v>
      </c>
      <c r="K330" s="538" t="str">
        <f>IFERROR(VLOOKUP(I330,'SINAPI '!A:D,3,FALSE),IFERROR(VLOOKUP(I330,SETOP!A:D,4,FALSE),"UNIDADE INVÁLIDA"))</f>
        <v xml:space="preserve">UN    </v>
      </c>
      <c r="L330" s="564">
        <f>J331</f>
        <v>1</v>
      </c>
    </row>
    <row r="331" spans="1:32">
      <c r="A331" s="373"/>
      <c r="B331" s="853"/>
      <c r="C331" s="853"/>
      <c r="D331" s="853"/>
      <c r="E331" s="853"/>
      <c r="F331" s="853"/>
      <c r="G331" s="853"/>
      <c r="H331" s="853"/>
      <c r="I331" s="116" t="s">
        <v>18836</v>
      </c>
      <c r="J331" s="116">
        <v>1</v>
      </c>
      <c r="K331" s="116"/>
      <c r="L331" s="564"/>
    </row>
    <row r="332" spans="1:32" ht="15.75" customHeight="1">
      <c r="A332" s="858"/>
      <c r="B332" s="800"/>
      <c r="C332" s="800"/>
      <c r="D332" s="800"/>
      <c r="E332" s="800"/>
      <c r="F332" s="800"/>
      <c r="G332" s="800"/>
      <c r="H332" s="800"/>
      <c r="I332" s="800"/>
      <c r="J332" s="800"/>
      <c r="K332" s="800"/>
      <c r="L332" s="859"/>
    </row>
    <row r="333" spans="1:32" ht="15.75" customHeight="1">
      <c r="A333" s="567" t="s">
        <v>18839</v>
      </c>
      <c r="B333" s="759" t="str">
        <f>IFERROR(VLOOKUP(I333,'SINAPI '!A:D,2,0),IFERROR(VLOOKUP(I333,SETOP!A:D,3,FALSE),"NOME DO SERVIÇO INVÁLIDO"))</f>
        <v>un</v>
      </c>
      <c r="C333" s="760"/>
      <c r="D333" s="760"/>
      <c r="E333" s="760"/>
      <c r="F333" s="760"/>
      <c r="G333" s="760"/>
      <c r="H333" s="760"/>
      <c r="I333" s="35" t="s">
        <v>2715</v>
      </c>
      <c r="J333" s="538" t="s">
        <v>20</v>
      </c>
      <c r="K333" s="538">
        <f>IFERROR(VLOOKUP(I333,'SINAPI '!A:D,3,FALSE),IFERROR(VLOOKUP(I333,SETOP!A:D,4,FALSE),"UNIDADE INVÁLIDA"))</f>
        <v>756.97</v>
      </c>
      <c r="L333" s="361">
        <f>J334</f>
        <v>2</v>
      </c>
    </row>
    <row r="334" spans="1:32" s="97" customFormat="1" ht="15.75" customHeight="1">
      <c r="A334" s="623"/>
      <c r="B334" s="983"/>
      <c r="C334" s="819"/>
      <c r="D334" s="819"/>
      <c r="E334" s="819"/>
      <c r="F334" s="819"/>
      <c r="G334" s="819"/>
      <c r="H334" s="984"/>
      <c r="I334" s="116" t="s">
        <v>18836</v>
      </c>
      <c r="J334" s="116">
        <v>2</v>
      </c>
      <c r="K334" s="624"/>
      <c r="L334" s="374"/>
      <c r="M334" s="118"/>
      <c r="N334" s="118"/>
      <c r="O334" s="118"/>
      <c r="P334" s="118"/>
      <c r="Q334" s="118"/>
      <c r="R334" s="118"/>
      <c r="S334" s="118"/>
      <c r="T334" s="118"/>
      <c r="U334" s="118"/>
      <c r="V334" s="118"/>
      <c r="W334" s="118"/>
      <c r="X334" s="118"/>
      <c r="Y334" s="118"/>
      <c r="Z334" s="118"/>
      <c r="AA334" s="118"/>
      <c r="AB334" s="118"/>
      <c r="AC334" s="118"/>
      <c r="AD334" s="118"/>
      <c r="AE334" s="118"/>
      <c r="AF334" s="118"/>
    </row>
    <row r="335" spans="1:32" s="145" customFormat="1" ht="15.75" customHeight="1">
      <c r="A335" s="852"/>
      <c r="B335" s="853"/>
      <c r="C335" s="853"/>
      <c r="D335" s="853"/>
      <c r="E335" s="853"/>
      <c r="F335" s="853"/>
      <c r="G335" s="853"/>
      <c r="H335" s="853"/>
      <c r="I335" s="853"/>
      <c r="J335" s="853"/>
      <c r="K335" s="853"/>
      <c r="L335" s="854"/>
      <c r="M335" s="144"/>
      <c r="N335" s="144"/>
      <c r="O335" s="144"/>
      <c r="P335" s="144"/>
      <c r="Q335" s="144"/>
      <c r="R335" s="144"/>
      <c r="S335" s="144"/>
      <c r="T335" s="144"/>
      <c r="U335" s="144"/>
      <c r="V335" s="144"/>
      <c r="W335" s="144"/>
      <c r="X335" s="144"/>
      <c r="Y335" s="144"/>
      <c r="Z335" s="144"/>
      <c r="AA335" s="144"/>
      <c r="AB335" s="144"/>
      <c r="AC335" s="144"/>
      <c r="AD335" s="144"/>
      <c r="AE335" s="144"/>
      <c r="AF335" s="144"/>
    </row>
    <row r="336" spans="1:32">
      <c r="A336" s="567" t="s">
        <v>18840</v>
      </c>
      <c r="B336" s="759" t="str">
        <f>IFERROR(VLOOKUP(I336,'SINAPI '!A:D,2,0),IFERROR(VLOOKUP(I336,SETOP!A:D,3,FALSE),"NOME DO SERVIÇO INVÁLIDO"))</f>
        <v>un</v>
      </c>
      <c r="C336" s="760"/>
      <c r="D336" s="760"/>
      <c r="E336" s="760"/>
      <c r="F336" s="760"/>
      <c r="G336" s="760"/>
      <c r="H336" s="760"/>
      <c r="I336" s="35" t="s">
        <v>2717</v>
      </c>
      <c r="J336" s="538" t="s">
        <v>20</v>
      </c>
      <c r="K336" s="538">
        <f>IFERROR(VLOOKUP(I336,'SINAPI '!A:D,3,FALSE),IFERROR(VLOOKUP(I336,SETOP!A:D,4,FALSE),"UNIDADE INVÁLIDA"))</f>
        <v>987.18</v>
      </c>
      <c r="L336" s="564">
        <f>J337</f>
        <v>1</v>
      </c>
    </row>
    <row r="337" spans="1:32" ht="15.75" customHeight="1">
      <c r="A337" s="362"/>
      <c r="B337" s="800"/>
      <c r="C337" s="800"/>
      <c r="D337" s="800"/>
      <c r="E337" s="800"/>
      <c r="F337" s="800"/>
      <c r="G337" s="800"/>
      <c r="H337" s="800"/>
      <c r="I337" s="116" t="s">
        <v>18836</v>
      </c>
      <c r="J337" s="116">
        <v>1</v>
      </c>
      <c r="K337" s="116"/>
      <c r="L337" s="536"/>
    </row>
    <row r="338" spans="1:32" ht="15.75" customHeight="1">
      <c r="A338" s="858"/>
      <c r="B338" s="800"/>
      <c r="C338" s="800"/>
      <c r="D338" s="800"/>
      <c r="E338" s="800"/>
      <c r="F338" s="800"/>
      <c r="G338" s="800"/>
      <c r="H338" s="800"/>
      <c r="I338" s="800"/>
      <c r="J338" s="800"/>
      <c r="K338" s="800"/>
      <c r="L338" s="859"/>
    </row>
    <row r="339" spans="1:32" ht="15.75" customHeight="1">
      <c r="A339" s="459" t="s">
        <v>18841</v>
      </c>
      <c r="B339" s="985" t="str">
        <f>IFERROR(VLOOKUP(I339,'SINAPI '!A:D,2,0),IFERROR(VLOOKUP(I339,SETOP!A:D,3,FALSE),"NOME DO SERVIÇO INVÁLIDO"))</f>
        <v xml:space="preserve">TUBO PVC  SERIE NORMAL, DN 100 MM, PARA ESGOTO  PREDIAL (NBR 5688)                                                                                                                                                                                                                                                                                                                                                                                                                                        </v>
      </c>
      <c r="C339" s="784"/>
      <c r="D339" s="784"/>
      <c r="E339" s="784"/>
      <c r="F339" s="784"/>
      <c r="G339" s="784"/>
      <c r="H339" s="784"/>
      <c r="I339" s="558">
        <v>9836</v>
      </c>
      <c r="J339" s="75" t="s">
        <v>22</v>
      </c>
      <c r="K339" s="76" t="str">
        <f>IFERROR(VLOOKUP(I339,'SINAPI '!A:D,3,FALSE),IFERROR(VLOOKUP(I339,SETOP!A:D,4,FALSE),"UNIDADE INVÁLIDA"))</f>
        <v xml:space="preserve">M     </v>
      </c>
      <c r="L339" s="342">
        <f>J340</f>
        <v>6</v>
      </c>
    </row>
    <row r="340" spans="1:32" ht="15.75" customHeight="1">
      <c r="A340" s="375"/>
      <c r="B340" s="1105"/>
      <c r="C340" s="1106"/>
      <c r="D340" s="1106"/>
      <c r="E340" s="1106"/>
      <c r="F340" s="1106"/>
      <c r="G340" s="1106"/>
      <c r="H340" s="1107"/>
      <c r="I340" s="135" t="s">
        <v>18818</v>
      </c>
      <c r="J340" s="111">
        <v>6</v>
      </c>
      <c r="K340" s="625"/>
      <c r="L340" s="564"/>
    </row>
    <row r="341" spans="1:32" ht="15.75" customHeight="1">
      <c r="A341" s="981"/>
      <c r="B341" s="916"/>
      <c r="C341" s="916"/>
      <c r="D341" s="916"/>
      <c r="E341" s="916"/>
      <c r="F341" s="916"/>
      <c r="G341" s="916"/>
      <c r="H341" s="916"/>
      <c r="I341" s="916"/>
      <c r="J341" s="916"/>
      <c r="K341" s="916"/>
      <c r="L341" s="982"/>
    </row>
    <row r="342" spans="1:32" ht="15.75" customHeight="1">
      <c r="A342" s="157" t="s">
        <v>18842</v>
      </c>
      <c r="B342" s="770" t="str">
        <f>IFERROR(VLOOKUP(I342,'SINAPI '!A:D,2,0),IFERROR(VLOOKUP(I342,SETOP!A:D,3,FALSE),"NOME DO SERVIÇO INVÁLIDO"))</f>
        <v>NOME DO SERVIÇO INVÁLIDO</v>
      </c>
      <c r="C342" s="756"/>
      <c r="D342" s="756"/>
      <c r="E342" s="756"/>
      <c r="F342" s="756"/>
      <c r="G342" s="756"/>
      <c r="H342" s="756"/>
      <c r="I342" s="558">
        <v>1965</v>
      </c>
      <c r="J342" s="36" t="s">
        <v>22</v>
      </c>
      <c r="K342" s="28" t="str">
        <f>IFERROR(VLOOKUP(I342,'SINAPI '!A:D,3,FALSE),IFERROR(VLOOKUP(I342,SETOP!A:D,4,FALSE),"UNIDADE INVÁLIDA"))</f>
        <v>UNIDADE INVÁLIDA</v>
      </c>
      <c r="L342" s="356">
        <f>J343</f>
        <v>1</v>
      </c>
    </row>
    <row r="343" spans="1:32">
      <c r="A343" s="376"/>
      <c r="B343" s="1108"/>
      <c r="C343" s="1011"/>
      <c r="D343" s="1011"/>
      <c r="E343" s="1011"/>
      <c r="F343" s="1011"/>
      <c r="G343" s="1011"/>
      <c r="H343" s="1109"/>
      <c r="I343" s="117" t="s">
        <v>18836</v>
      </c>
      <c r="J343" s="117">
        <v>1</v>
      </c>
      <c r="K343" s="111"/>
      <c r="L343" s="340"/>
    </row>
    <row r="344" spans="1:32" ht="15.75" customHeight="1">
      <c r="A344" s="858"/>
      <c r="B344" s="800"/>
      <c r="C344" s="800"/>
      <c r="D344" s="800"/>
      <c r="E344" s="800"/>
      <c r="F344" s="800"/>
      <c r="G344" s="800"/>
      <c r="H344" s="800"/>
      <c r="I344" s="800"/>
      <c r="J344" s="800"/>
      <c r="K344" s="800"/>
      <c r="L344" s="859"/>
    </row>
    <row r="345" spans="1:32" ht="15.75" customHeight="1">
      <c r="A345" s="550" t="s">
        <v>18843</v>
      </c>
      <c r="B345" s="759" t="str">
        <f>IFERROR(VLOOKUP(I345,'SINAPI '!A:D,2,0),IFERROR(VLOOKUP(I345,SETOP!A:D,3,FALSE),"NOME DO SERVIÇO INVÁLIDO"))</f>
        <v xml:space="preserve">TUBO PVC  SERIE NORMAL, DN 40 MM, PARA ESGOTO  PREDIAL (NBR 5688)                                                                                                                                                                                                                                                                                                                                                                                                                                         </v>
      </c>
      <c r="C345" s="760"/>
      <c r="D345" s="760"/>
      <c r="E345" s="760"/>
      <c r="F345" s="760"/>
      <c r="G345" s="760"/>
      <c r="H345" s="760"/>
      <c r="I345" s="559">
        <v>9835</v>
      </c>
      <c r="J345" s="538" t="s">
        <v>22</v>
      </c>
      <c r="K345" s="36" t="str">
        <f>IFERROR(VLOOKUP(I345,'SINAPI '!A:D,3,FALSE),IFERROR(VLOOKUP(I345,SETOP!A:D,4,FALSE),"UNIDADE INVÁLIDA"))</f>
        <v xml:space="preserve">M     </v>
      </c>
      <c r="L345" s="368">
        <f>J346</f>
        <v>6</v>
      </c>
    </row>
    <row r="346" spans="1:32" ht="15.75" customHeight="1">
      <c r="A346" s="379"/>
      <c r="B346" s="1110"/>
      <c r="C346" s="1110"/>
      <c r="D346" s="1110"/>
      <c r="E346" s="1110"/>
      <c r="F346" s="1110"/>
      <c r="G346" s="1110"/>
      <c r="H346" s="1111"/>
      <c r="I346" s="135" t="s">
        <v>18818</v>
      </c>
      <c r="J346" s="111">
        <v>6</v>
      </c>
      <c r="K346" s="626"/>
      <c r="L346" s="536"/>
      <c r="M346" s="10"/>
      <c r="N346" s="10"/>
      <c r="O346" s="10"/>
      <c r="P346" s="10"/>
      <c r="Q346" s="10"/>
      <c r="R346" s="10"/>
      <c r="S346" s="10"/>
      <c r="T346" s="10"/>
      <c r="U346" s="10"/>
      <c r="V346" s="10"/>
      <c r="W346" s="10"/>
      <c r="X346" s="10"/>
      <c r="Y346" s="10"/>
      <c r="Z346" s="10"/>
      <c r="AA346" s="10"/>
      <c r="AB346" s="10"/>
      <c r="AC346" s="10"/>
      <c r="AD346" s="10"/>
      <c r="AE346" s="10"/>
      <c r="AF346" s="10"/>
    </row>
    <row r="347" spans="1:32" ht="15.75" customHeight="1">
      <c r="A347" s="1007"/>
      <c r="B347" s="1104"/>
      <c r="C347" s="1104"/>
      <c r="D347" s="1104"/>
      <c r="E347" s="1104"/>
      <c r="F347" s="1104"/>
      <c r="G347" s="1104"/>
      <c r="H347" s="1104"/>
      <c r="I347" s="1104"/>
      <c r="J347" s="1104"/>
      <c r="K347" s="1104"/>
      <c r="L347" s="1112"/>
    </row>
    <row r="348" spans="1:32">
      <c r="A348" s="157" t="s">
        <v>18844</v>
      </c>
      <c r="B348" s="985" t="str">
        <f>IFERROR(VLOOKUP(I348,'SINAPI '!A:D,2,0),IFERROR(VLOOKUP(I348,SETOP!A:D,3,FALSE),"NOME DO SERVIÇO INVÁLIDO"))</f>
        <v xml:space="preserve">TUBO PVC SERIE NORMAL, DN 50 MM, PARA ESGOTO PREDIAL (NBR 5688)                                                                                                                                                                                                                                                                                                                                                                                                                                           </v>
      </c>
      <c r="C348" s="784"/>
      <c r="D348" s="784"/>
      <c r="E348" s="784"/>
      <c r="F348" s="784"/>
      <c r="G348" s="784"/>
      <c r="H348" s="784"/>
      <c r="I348" s="558">
        <v>9838</v>
      </c>
      <c r="J348" s="75" t="s">
        <v>22</v>
      </c>
      <c r="K348" s="28" t="str">
        <f>IFERROR(VLOOKUP(I348,'SINAPI '!A:D,3,FALSE),IFERROR(VLOOKUP(I348,SETOP!A:D,4,FALSE),"UNIDADE INVÁLIDA"))</f>
        <v xml:space="preserve">M     </v>
      </c>
      <c r="L348" s="340">
        <f>J349</f>
        <v>6</v>
      </c>
    </row>
    <row r="349" spans="1:32" ht="15.75" customHeight="1">
      <c r="A349" s="563"/>
      <c r="B349" s="989"/>
      <c r="C349" s="990"/>
      <c r="D349" s="990"/>
      <c r="E349" s="990"/>
      <c r="F349" s="990"/>
      <c r="G349" s="990"/>
      <c r="H349" s="991"/>
      <c r="I349" s="135" t="s">
        <v>18818</v>
      </c>
      <c r="J349" s="111">
        <v>6</v>
      </c>
      <c r="K349" s="627"/>
      <c r="L349" s="537"/>
    </row>
    <row r="350" spans="1:32" ht="15.75" customHeight="1">
      <c r="A350" s="898"/>
      <c r="B350" s="988"/>
      <c r="C350" s="988"/>
      <c r="D350" s="988"/>
      <c r="E350" s="988"/>
      <c r="F350" s="988"/>
      <c r="G350" s="988"/>
      <c r="H350" s="988"/>
      <c r="I350" s="988"/>
      <c r="J350" s="988"/>
      <c r="K350" s="988"/>
      <c r="L350" s="896"/>
    </row>
    <row r="351" spans="1:32" ht="15.75" customHeight="1">
      <c r="A351" s="458" t="s">
        <v>18845</v>
      </c>
      <c r="B351" s="783" t="str">
        <f>IFERROR(VLOOKUP(I351,'SINAPI '!A:D,2,0),IFERROR(VLOOKUP(I351,SETOP!A:D,3,FALSE),"NOME DO SERVIÇO INVÁLIDO"))</f>
        <v xml:space="preserve">CURVA PVC LONGA 90 GRAUS, DN 50 MM, PARA ESGOTO PREDIAL                                                                                                                                                                                                                                                                                                                                                                                                                                                   </v>
      </c>
      <c r="C351" s="673"/>
      <c r="D351" s="673"/>
      <c r="E351" s="673"/>
      <c r="F351" s="673"/>
      <c r="G351" s="673"/>
      <c r="H351" s="673"/>
      <c r="I351" s="110">
        <v>1968</v>
      </c>
      <c r="J351" s="146" t="s">
        <v>22</v>
      </c>
      <c r="K351" s="76" t="str">
        <f>IFERROR(VLOOKUP(I351,'SINAPI '!A:D,3,FALSE),IFERROR(VLOOKUP(I351,SETOP!A:D,4,FALSE),"UNIDADE INVÁLIDA"))</f>
        <v xml:space="preserve">UN    </v>
      </c>
      <c r="L351" s="368">
        <f>J352</f>
        <v>1</v>
      </c>
    </row>
    <row r="352" spans="1:32" ht="15.75" customHeight="1">
      <c r="A352" s="378"/>
      <c r="B352" s="800"/>
      <c r="C352" s="800"/>
      <c r="D352" s="800"/>
      <c r="E352" s="800"/>
      <c r="F352" s="800"/>
      <c r="G352" s="800"/>
      <c r="H352" s="800"/>
      <c r="I352" s="116" t="s">
        <v>18836</v>
      </c>
      <c r="J352" s="116">
        <v>1</v>
      </c>
      <c r="K352" s="169"/>
      <c r="L352" s="536"/>
    </row>
    <row r="353" spans="1:12" ht="15.75" customHeight="1">
      <c r="A353" s="855"/>
      <c r="B353" s="856"/>
      <c r="C353" s="856"/>
      <c r="D353" s="856"/>
      <c r="E353" s="856"/>
      <c r="F353" s="856"/>
      <c r="G353" s="856"/>
      <c r="H353" s="856"/>
      <c r="I353" s="908"/>
      <c r="J353" s="908"/>
      <c r="K353" s="908"/>
      <c r="L353" s="857"/>
    </row>
    <row r="354" spans="1:12" s="60" customFormat="1" ht="13.5">
      <c r="A354" s="377" t="s">
        <v>163</v>
      </c>
      <c r="B354" s="977" t="s">
        <v>18830</v>
      </c>
      <c r="C354" s="978"/>
      <c r="D354" s="978"/>
      <c r="E354" s="978"/>
      <c r="F354" s="978"/>
      <c r="G354" s="978"/>
      <c r="H354" s="978"/>
      <c r="I354" s="979"/>
      <c r="J354" s="979"/>
      <c r="K354" s="979"/>
      <c r="L354" s="372"/>
    </row>
    <row r="355" spans="1:12" ht="33" customHeight="1">
      <c r="A355" s="163" t="s">
        <v>18831</v>
      </c>
      <c r="B355" s="759" t="str">
        <f>IFERROR(VLOOKUP(I355,'SINAPI '!A:D,2,0),IFERROR(VLOOKUP(I355,SETOP!A:D,3,FALSE),"NOME DO SERVIÇO INVÁLIDO"))</f>
        <v>un</v>
      </c>
      <c r="C355" s="760"/>
      <c r="D355" s="760"/>
      <c r="E355" s="760"/>
      <c r="F355" s="760"/>
      <c r="G355" s="760"/>
      <c r="H355" s="760"/>
      <c r="I355" s="35" t="s">
        <v>3325</v>
      </c>
      <c r="J355" s="538" t="s">
        <v>20</v>
      </c>
      <c r="K355" s="538">
        <f>IFERROR(VLOOKUP(I355,'SINAPI '!A:D,3,FALSE),IFERROR(VLOOKUP(I355,SETOP!A:D,4,FALSE),"UNIDADE INVÁLIDA"))</f>
        <v>718.25</v>
      </c>
      <c r="L355" s="361">
        <f>J356</f>
        <v>1</v>
      </c>
    </row>
    <row r="356" spans="1:12" ht="15.75" customHeight="1">
      <c r="A356" s="362"/>
      <c r="B356" s="764"/>
      <c r="C356" s="765"/>
      <c r="D356" s="765"/>
      <c r="E356" s="765"/>
      <c r="F356" s="765"/>
      <c r="G356" s="765"/>
      <c r="H356" s="766"/>
      <c r="I356" s="116" t="s">
        <v>18836</v>
      </c>
      <c r="J356" s="116">
        <v>1</v>
      </c>
      <c r="K356" s="116"/>
      <c r="L356" s="536"/>
    </row>
    <row r="357" spans="1:12" ht="15.75" customHeight="1">
      <c r="A357" s="980"/>
      <c r="B357" s="765"/>
      <c r="C357" s="765"/>
      <c r="D357" s="765"/>
      <c r="E357" s="765"/>
      <c r="F357" s="765"/>
      <c r="G357" s="765"/>
      <c r="H357" s="765"/>
      <c r="I357" s="765"/>
      <c r="J357" s="765"/>
      <c r="K357" s="765"/>
      <c r="L357" s="799"/>
    </row>
    <row r="358" spans="1:12" ht="15.75" customHeight="1">
      <c r="A358" s="163" t="s">
        <v>18832</v>
      </c>
      <c r="B358" s="759" t="str">
        <f>IFERROR(VLOOKUP(I358,'SINAPI '!A:D,2,0),IFERROR(VLOOKUP(I358,SETOP!A:D,3,FALSE),"NOME DO SERVIÇO INVÁLIDO"))</f>
        <v>un</v>
      </c>
      <c r="C358" s="760"/>
      <c r="D358" s="760"/>
      <c r="E358" s="760"/>
      <c r="F358" s="760"/>
      <c r="G358" s="760"/>
      <c r="H358" s="760"/>
      <c r="I358" s="35" t="s">
        <v>125</v>
      </c>
      <c r="J358" s="538" t="s">
        <v>20</v>
      </c>
      <c r="K358" s="538">
        <f>IFERROR(VLOOKUP(I358,'SINAPI '!A:D,3,FALSE),IFERROR(VLOOKUP(I358,SETOP!A:D,4,FALSE),"UNIDADE INVÁLIDA"))</f>
        <v>377.95</v>
      </c>
      <c r="L358" s="361">
        <f>J359</f>
        <v>1</v>
      </c>
    </row>
    <row r="359" spans="1:12" ht="15.75" customHeight="1">
      <c r="A359" s="378"/>
      <c r="B359" s="764"/>
      <c r="C359" s="765"/>
      <c r="D359" s="765"/>
      <c r="E359" s="765"/>
      <c r="F359" s="765"/>
      <c r="G359" s="765"/>
      <c r="H359" s="766"/>
      <c r="I359" s="116" t="s">
        <v>18836</v>
      </c>
      <c r="J359" s="116">
        <v>1</v>
      </c>
      <c r="K359" s="115"/>
      <c r="L359" s="536"/>
    </row>
    <row r="360" spans="1:12" ht="15.75" customHeight="1">
      <c r="A360" s="1114"/>
      <c r="B360" s="1115"/>
      <c r="C360" s="1115"/>
      <c r="D360" s="1115"/>
      <c r="E360" s="1115"/>
      <c r="F360" s="1115"/>
      <c r="G360" s="1115"/>
      <c r="H360" s="1115"/>
      <c r="I360" s="1115"/>
      <c r="J360" s="1115"/>
      <c r="K360" s="1115"/>
      <c r="L360" s="1116"/>
    </row>
    <row r="361" spans="1:12" ht="15.75" customHeight="1">
      <c r="A361" s="163" t="s">
        <v>18833</v>
      </c>
      <c r="B361" s="759" t="str">
        <f>IFERROR(VLOOKUP(I361,'SINAPI '!A:D,2,0),IFERROR(VLOOKUP(I361,SETOP!A:D,3,FALSE),"NOME DO SERVIÇO INVÁLIDO"))</f>
        <v>BANCADA DE GRANITO CINZA POLIDO, DE 1,50 X 0,60 M, PARA PIA DE COZINHA - FORNECIMENTO E INSTALAÇÃO. AF_01/2020</v>
      </c>
      <c r="C361" s="760"/>
      <c r="D361" s="760"/>
      <c r="E361" s="760"/>
      <c r="F361" s="760"/>
      <c r="G361" s="760"/>
      <c r="H361" s="760"/>
      <c r="I361" s="34" t="s">
        <v>9501</v>
      </c>
      <c r="J361" s="538" t="s">
        <v>22</v>
      </c>
      <c r="K361" s="538" t="str">
        <f>IFERROR(VLOOKUP(I361,'SINAPI '!A:D,3,FALSE),IFERROR(VLOOKUP(I361,SETOP!A:D,4,FALSE),"UNIDADE INVÁLIDA"))</f>
        <v>UN</v>
      </c>
      <c r="L361" s="564">
        <f>K363</f>
        <v>3</v>
      </c>
    </row>
    <row r="362" spans="1:12" ht="15.75" customHeight="1">
      <c r="A362" s="884"/>
      <c r="B362" s="880"/>
      <c r="C362" s="881"/>
      <c r="D362" s="881"/>
      <c r="E362" s="881"/>
      <c r="F362" s="881"/>
      <c r="G362" s="881"/>
      <c r="H362" s="882"/>
      <c r="I362" s="116" t="s">
        <v>18846</v>
      </c>
      <c r="J362" s="116" t="s">
        <v>18847</v>
      </c>
      <c r="K362" s="116" t="s">
        <v>14</v>
      </c>
      <c r="L362" s="536"/>
    </row>
    <row r="363" spans="1:12" ht="15.75" customHeight="1">
      <c r="A363" s="873"/>
      <c r="B363" s="868"/>
      <c r="C363" s="869"/>
      <c r="D363" s="869"/>
      <c r="E363" s="869"/>
      <c r="F363" s="869"/>
      <c r="G363" s="869"/>
      <c r="H363" s="870"/>
      <c r="I363" s="116">
        <v>4.5</v>
      </c>
      <c r="J363" s="167">
        <v>1.5</v>
      </c>
      <c r="K363" s="116">
        <f>I363/J363</f>
        <v>3</v>
      </c>
      <c r="L363" s="536"/>
    </row>
    <row r="364" spans="1:12" ht="15.75" customHeight="1">
      <c r="A364" s="858"/>
      <c r="B364" s="800"/>
      <c r="C364" s="800"/>
      <c r="D364" s="800"/>
      <c r="E364" s="800"/>
      <c r="F364" s="800"/>
      <c r="G364" s="800"/>
      <c r="H364" s="800"/>
      <c r="I364" s="800"/>
      <c r="J364" s="800"/>
      <c r="K364" s="800"/>
      <c r="L364" s="859"/>
    </row>
    <row r="365" spans="1:12" ht="15.75" customHeight="1">
      <c r="A365" s="172" t="s">
        <v>18834</v>
      </c>
      <c r="B365" s="770" t="str">
        <f>IFERROR(VLOOKUP(I365,'SINAPI '!A:D,2,0),IFERROR(VLOOKUP(I365,SETOP!A:D,3,FALSE),"NOME DO SERVIÇO INVÁLIDO"))</f>
        <v>un</v>
      </c>
      <c r="C365" s="756"/>
      <c r="D365" s="756"/>
      <c r="E365" s="756"/>
      <c r="F365" s="756"/>
      <c r="G365" s="756"/>
      <c r="H365" s="757"/>
      <c r="I365" s="29" t="s">
        <v>3331</v>
      </c>
      <c r="J365" s="28" t="s">
        <v>20</v>
      </c>
      <c r="K365" s="28">
        <f>IFERROR(VLOOKUP(I365,'SINAPI '!A:D,3,FALSE),IFERROR(VLOOKUP(I365,SETOP!A:D,4,FALSE),"UNIDADE INVÁLIDA"))</f>
        <v>230.36</v>
      </c>
      <c r="L365" s="368">
        <f>J366</f>
        <v>1</v>
      </c>
    </row>
    <row r="366" spans="1:12" ht="15.75" customHeight="1">
      <c r="A366" s="379"/>
      <c r="B366" s="1106"/>
      <c r="C366" s="1106"/>
      <c r="D366" s="1106"/>
      <c r="E366" s="1106"/>
      <c r="F366" s="1106"/>
      <c r="G366" s="1106"/>
      <c r="H366" s="1107"/>
      <c r="I366" s="116" t="s">
        <v>18836</v>
      </c>
      <c r="J366" s="116">
        <v>1</v>
      </c>
      <c r="K366" s="169"/>
      <c r="L366" s="536"/>
    </row>
    <row r="367" spans="1:12" ht="15.75" customHeight="1">
      <c r="A367" s="855"/>
      <c r="B367" s="908"/>
      <c r="C367" s="908"/>
      <c r="D367" s="908"/>
      <c r="E367" s="908"/>
      <c r="F367" s="908"/>
      <c r="G367" s="908"/>
      <c r="H367" s="908"/>
      <c r="I367" s="908"/>
      <c r="J367" s="908"/>
      <c r="K367" s="908"/>
      <c r="L367" s="857"/>
    </row>
    <row r="368" spans="1:12" s="60" customFormat="1" ht="13.5">
      <c r="A368" s="380" t="s">
        <v>18848</v>
      </c>
      <c r="B368" s="977" t="s">
        <v>215</v>
      </c>
      <c r="C368" s="978"/>
      <c r="D368" s="978"/>
      <c r="E368" s="978"/>
      <c r="F368" s="978"/>
      <c r="G368" s="978"/>
      <c r="H368" s="978"/>
      <c r="I368" s="979"/>
      <c r="J368" s="979"/>
      <c r="K368" s="979"/>
      <c r="L368" s="345"/>
    </row>
    <row r="369" spans="1:12" ht="15.75" customHeight="1">
      <c r="A369" s="172" t="s">
        <v>18849</v>
      </c>
      <c r="B369" s="846" t="str">
        <f>IFERROR(VLOOKUP(I369,'SINAPI '!A:D,2,0),IFERROR(VLOOKUP(I369,SETOP!A:D,3,FALSE),"NOME DO SERVIÇO INVÁLIDO"))</f>
        <v xml:space="preserve">CALHA / PERFIL PLUVIAL DE PVC, DIAMETRO ENTRE *119 E 170* MM, COMPRIMENTO DE 3 M, PARA DRENAGEM PLUVIAL PREDIAL                                                                                                                                                                                                                                                                                                                                                                                           </v>
      </c>
      <c r="C369" s="847"/>
      <c r="D369" s="847"/>
      <c r="E369" s="847"/>
      <c r="F369" s="847"/>
      <c r="G369" s="847"/>
      <c r="H369" s="847"/>
      <c r="I369" s="558">
        <v>12618</v>
      </c>
      <c r="J369" s="36" t="s">
        <v>22</v>
      </c>
      <c r="K369" s="28" t="str">
        <f>IFERROR(VLOOKUP(I369,'SINAPI '!A:D,3,FALSE),IFERROR(VLOOKUP(I369,SETOP!A:D,4,FALSE),"UNIDADE INVÁLIDA"))</f>
        <v xml:space="preserve">UN    </v>
      </c>
      <c r="L369" s="470">
        <f>ROUNDUP(J371,0)</f>
        <v>5</v>
      </c>
    </row>
    <row r="370" spans="1:12" ht="15.75" customHeight="1">
      <c r="A370" s="1014"/>
      <c r="B370" s="800"/>
      <c r="C370" s="800"/>
      <c r="D370" s="800"/>
      <c r="E370" s="800"/>
      <c r="F370" s="800"/>
      <c r="G370" s="800"/>
      <c r="H370" s="800"/>
      <c r="I370" s="170" t="s">
        <v>18818</v>
      </c>
      <c r="J370" s="111">
        <v>12.9</v>
      </c>
      <c r="K370" s="625"/>
      <c r="L370" s="536"/>
    </row>
    <row r="371" spans="1:12">
      <c r="A371" s="1014"/>
      <c r="B371" s="800"/>
      <c r="C371" s="800"/>
      <c r="D371" s="800"/>
      <c r="E371" s="800"/>
      <c r="F371" s="800"/>
      <c r="G371" s="800"/>
      <c r="H371" s="800"/>
      <c r="I371" s="171" t="s">
        <v>18795</v>
      </c>
      <c r="J371" s="628">
        <f>J370/3</f>
        <v>4.3</v>
      </c>
      <c r="K371" s="625"/>
      <c r="L371" s="536"/>
    </row>
    <row r="372" spans="1:12" ht="15.75" customHeight="1">
      <c r="A372" s="1119"/>
      <c r="B372" s="1120"/>
      <c r="C372" s="1120"/>
      <c r="D372" s="1120"/>
      <c r="E372" s="1120"/>
      <c r="F372" s="1120"/>
      <c r="G372" s="1120"/>
      <c r="H372" s="1120"/>
      <c r="I372" s="1120"/>
      <c r="J372" s="1120"/>
      <c r="K372" s="1120"/>
      <c r="L372" s="1121"/>
    </row>
    <row r="373" spans="1:12" ht="15.75" customHeight="1">
      <c r="A373" s="156" t="s">
        <v>18850</v>
      </c>
      <c r="B373" s="770" t="str">
        <f>IFERROR(VLOOKUP(I373,'SINAPI '!A:D,2,0),IFERROR(VLOOKUP(I373,SETOP!A:D,3,FALSE),"NOME DO SERVIÇO INVÁLIDO"))</f>
        <v xml:space="preserve">CONDUTOR PLUVIAL, PVC, CIRCULAR, DIAMETRO ENTRE 80 E 100 MM, PARA DRENAGEM PLUVIAL PREDIAL                                                                                                                                                                                                                                                                                                                                                                                                                </v>
      </c>
      <c r="C373" s="756"/>
      <c r="D373" s="756"/>
      <c r="E373" s="756"/>
      <c r="F373" s="756"/>
      <c r="G373" s="756"/>
      <c r="H373" s="756"/>
      <c r="I373" s="558">
        <v>12623</v>
      </c>
      <c r="J373" s="36" t="s">
        <v>22</v>
      </c>
      <c r="K373" s="28" t="str">
        <f>IFERROR(VLOOKUP(I373,'SINAPI '!A:D,3,FALSE),IFERROR(VLOOKUP(I373,SETOP!A:D,4,FALSE),"UNIDADE INVÁLIDA"))</f>
        <v xml:space="preserve">M     </v>
      </c>
      <c r="L373" s="471">
        <f>J374</f>
        <v>3.5</v>
      </c>
    </row>
    <row r="374" spans="1:12" ht="15.75" customHeight="1">
      <c r="A374" s="563"/>
      <c r="B374" s="846"/>
      <c r="C374" s="986"/>
      <c r="D374" s="986"/>
      <c r="E374" s="986"/>
      <c r="F374" s="986"/>
      <c r="G374" s="986"/>
      <c r="H374" s="987"/>
      <c r="I374" s="170" t="s">
        <v>18818</v>
      </c>
      <c r="J374" s="111">
        <v>3.5</v>
      </c>
      <c r="K374" s="629"/>
      <c r="L374" s="340"/>
    </row>
    <row r="375" spans="1:12" ht="15.75" customHeight="1">
      <c r="A375" s="794"/>
      <c r="B375" s="795"/>
      <c r="C375" s="795"/>
      <c r="D375" s="795"/>
      <c r="E375" s="795"/>
      <c r="F375" s="795"/>
      <c r="G375" s="795"/>
      <c r="H375" s="795"/>
      <c r="I375" s="795"/>
      <c r="J375" s="795"/>
      <c r="K375" s="795"/>
      <c r="L375" s="796"/>
    </row>
    <row r="376" spans="1:12" s="60" customFormat="1" ht="13.5">
      <c r="A376" s="338">
        <v>9</v>
      </c>
      <c r="B376" s="755" t="s">
        <v>18851</v>
      </c>
      <c r="C376" s="756"/>
      <c r="D376" s="756"/>
      <c r="E376" s="756"/>
      <c r="F376" s="756"/>
      <c r="G376" s="756"/>
      <c r="H376" s="757"/>
      <c r="I376" s="758"/>
      <c r="J376" s="758"/>
      <c r="K376" s="758"/>
      <c r="L376" s="339" t="s">
        <v>14</v>
      </c>
    </row>
    <row r="377" spans="1:12" s="109" customFormat="1" ht="15.75" customHeight="1">
      <c r="A377" s="172" t="s">
        <v>175</v>
      </c>
      <c r="B377" s="846" t="str">
        <f>IFERROR(VLOOKUP(I377,'SINAPI '!A:D,2,0),IFERROR(VLOOKUP(I377,SETOP!A:D,3,FALSE),"NOME DO SERVIÇO INVÁLIDO"))</f>
        <v xml:space="preserve">CAIXA DE PASSAGEM ELETRICA, PARA PISO, EM PVC, DIMENSOES DE 3/4" A 4"                                                                                                                                                                                                                                                                                                                                                                                                                                     </v>
      </c>
      <c r="C377" s="847"/>
      <c r="D377" s="847"/>
      <c r="E377" s="847"/>
      <c r="F377" s="847"/>
      <c r="G377" s="847"/>
      <c r="H377" s="847"/>
      <c r="I377" s="107">
        <v>43104</v>
      </c>
      <c r="J377" s="99" t="s">
        <v>22</v>
      </c>
      <c r="K377" s="193" t="str">
        <f>IFERROR(VLOOKUP(I377,'SINAPI '!A:D,3,FALSE),IFERROR(VLOOKUP(I377,SETOP!A:D,4,FALSE),"UNIDADE INVÁLIDA"))</f>
        <v xml:space="preserve">UN    </v>
      </c>
      <c r="L377" s="472">
        <f>J378</f>
        <v>1</v>
      </c>
    </row>
    <row r="378" spans="1:12" ht="15.75" customHeight="1">
      <c r="A378" s="362"/>
      <c r="B378" s="764"/>
      <c r="C378" s="765"/>
      <c r="D378" s="765"/>
      <c r="E378" s="765"/>
      <c r="F378" s="765"/>
      <c r="G378" s="765"/>
      <c r="H378" s="766"/>
      <c r="I378" s="116" t="s">
        <v>18836</v>
      </c>
      <c r="J378" s="116">
        <v>1</v>
      </c>
      <c r="K378" s="116"/>
      <c r="L378" s="536"/>
    </row>
    <row r="379" spans="1:12" ht="15.75" customHeight="1">
      <c r="A379" s="767"/>
      <c r="B379" s="768"/>
      <c r="C379" s="768"/>
      <c r="D379" s="768"/>
      <c r="E379" s="768"/>
      <c r="F379" s="768"/>
      <c r="G379" s="768"/>
      <c r="H379" s="768"/>
      <c r="I379" s="768"/>
      <c r="J379" s="768"/>
      <c r="K379" s="768"/>
      <c r="L379" s="769"/>
    </row>
    <row r="380" spans="1:12" ht="15.75" customHeight="1">
      <c r="A380" s="156" t="s">
        <v>176</v>
      </c>
      <c r="B380" s="770" t="str">
        <f>IFERROR(VLOOKUP(I380,'SINAPI '!A:D,2,0),IFERROR(VLOOKUP(I380,SETOP!A:D,3,FALSE),"NOME DO SERVIÇO INVÁLIDO"))</f>
        <v>CABO DE COBRE FLEXÍVEL ISOLADO, 2,5 MM², ANTI-CHAMA 450/750 V, PARA CIRCUITOS TERMINAIS - FORNECIMENTO E INSTALAÇÃO. AF_12/2015</v>
      </c>
      <c r="C380" s="756"/>
      <c r="D380" s="756"/>
      <c r="E380" s="756"/>
      <c r="F380" s="756"/>
      <c r="G380" s="756"/>
      <c r="H380" s="756"/>
      <c r="I380" s="34" t="s">
        <v>7555</v>
      </c>
      <c r="J380" s="36" t="s">
        <v>22</v>
      </c>
      <c r="K380" s="28" t="str">
        <f>IFERROR(VLOOKUP(I380,'SINAPI '!A:D,3,FALSE),IFERROR(VLOOKUP(I380,SETOP!A:D,4,FALSE),"UNIDADE INVÁLIDA"))</f>
        <v>M</v>
      </c>
      <c r="L380" s="536">
        <f>J381</f>
        <v>107.5</v>
      </c>
    </row>
    <row r="381" spans="1:12" ht="15.75" customHeight="1">
      <c r="A381" s="381"/>
      <c r="B381" s="788"/>
      <c r="C381" s="789"/>
      <c r="D381" s="789"/>
      <c r="E381" s="789"/>
      <c r="F381" s="789"/>
      <c r="G381" s="789"/>
      <c r="H381" s="790"/>
      <c r="I381" s="545" t="s">
        <v>20844</v>
      </c>
      <c r="J381" s="558">
        <f>86*1.25</f>
        <v>107.5</v>
      </c>
      <c r="K381" s="558"/>
      <c r="L381" s="564"/>
    </row>
    <row r="382" spans="1:12" ht="15.75" customHeight="1">
      <c r="A382" s="791"/>
      <c r="B382" s="792"/>
      <c r="C382" s="792"/>
      <c r="D382" s="792"/>
      <c r="E382" s="792"/>
      <c r="F382" s="792"/>
      <c r="G382" s="792"/>
      <c r="H382" s="792"/>
      <c r="I382" s="792"/>
      <c r="J382" s="792"/>
      <c r="K382" s="792"/>
      <c r="L382" s="793"/>
    </row>
    <row r="383" spans="1:12" ht="15.75" customHeight="1">
      <c r="A383" s="156" t="s">
        <v>178</v>
      </c>
      <c r="B383" s="770" t="str">
        <f>IFERROR(VLOOKUP(I383,'SINAPI '!A:D,2,0),IFERROR(VLOOKUP(I383,SETOP!A:D,3,FALSE),"NOME DO SERVIÇO INVÁLIDO"))</f>
        <v>CABO DE COBRE FLEXÍVEL ISOLADO, 6 MM², ANTI-CHAMA 450/750 V, PARA CIRCUITOS TERMINAIS - FORNECIMENTO E INSTALAÇÃO. AF_12/2015</v>
      </c>
      <c r="C383" s="756"/>
      <c r="D383" s="756"/>
      <c r="E383" s="756"/>
      <c r="F383" s="756"/>
      <c r="G383" s="756"/>
      <c r="H383" s="756"/>
      <c r="I383" s="34" t="s">
        <v>7559</v>
      </c>
      <c r="J383" s="36" t="s">
        <v>22</v>
      </c>
      <c r="K383" s="28" t="str">
        <f>IFERROR(VLOOKUP(I383,'SINAPI '!A:D,3,FALSE),IFERROR(VLOOKUP(I383,SETOP!A:D,4,FALSE),"UNIDADE INVÁLIDA"))</f>
        <v>M</v>
      </c>
      <c r="L383" s="536">
        <f>J384</f>
        <v>40</v>
      </c>
    </row>
    <row r="384" spans="1:12" ht="15.75" customHeight="1">
      <c r="A384" s="362"/>
      <c r="B384" s="785"/>
      <c r="C384" s="786"/>
      <c r="D384" s="786"/>
      <c r="E384" s="786"/>
      <c r="F384" s="786"/>
      <c r="G384" s="786"/>
      <c r="H384" s="787"/>
      <c r="I384" s="545" t="s">
        <v>20844</v>
      </c>
      <c r="J384" s="558">
        <f>32*1.25</f>
        <v>40</v>
      </c>
      <c r="K384" s="116"/>
      <c r="L384" s="536"/>
    </row>
    <row r="385" spans="1:12" ht="15.75" customHeight="1">
      <c r="A385" s="761"/>
      <c r="B385" s="762"/>
      <c r="C385" s="762"/>
      <c r="D385" s="762"/>
      <c r="E385" s="762"/>
      <c r="F385" s="762"/>
      <c r="G385" s="762"/>
      <c r="H385" s="762"/>
      <c r="I385" s="762"/>
      <c r="J385" s="762"/>
      <c r="K385" s="762"/>
      <c r="L385" s="763"/>
    </row>
    <row r="386" spans="1:12" ht="15.75" customHeight="1">
      <c r="A386" s="156" t="s">
        <v>218</v>
      </c>
      <c r="B386" s="770" t="str">
        <f>IFERROR(VLOOKUP(I386,'SINAPI '!A:D,2,0),IFERROR(VLOOKUP(I386,SETOP!A:D,3,FALSE),"NOME DO SERVIÇO INVÁLIDO"))</f>
        <v>ELETRODUTO FLEXÍVEL CORRUGADO, PEAD, DN 50 (1 1/2"), PARA REDE ENTERRADA DE DISTRIBUIÇÃO DE ENERGIA ELÉTRICA - FORNECIMENTO E INSTALAÇÃO. AF_12/2021</v>
      </c>
      <c r="C386" s="756"/>
      <c r="D386" s="756"/>
      <c r="E386" s="756"/>
      <c r="F386" s="756"/>
      <c r="G386" s="756"/>
      <c r="H386" s="756"/>
      <c r="I386" s="34" t="s">
        <v>7500</v>
      </c>
      <c r="J386" s="36" t="s">
        <v>22</v>
      </c>
      <c r="K386" s="28" t="str">
        <f>IFERROR(VLOOKUP(I386,'SINAPI '!A:D,3,FALSE),IFERROR(VLOOKUP(I386,SETOP!A:D,4,FALSE),"UNIDADE INVÁLIDA"))</f>
        <v>M</v>
      </c>
      <c r="L386" s="536"/>
    </row>
    <row r="387" spans="1:12" ht="15.75" customHeight="1">
      <c r="A387" s="630"/>
      <c r="B387" s="785"/>
      <c r="C387" s="786"/>
      <c r="D387" s="786"/>
      <c r="E387" s="786"/>
      <c r="F387" s="786"/>
      <c r="G387" s="786"/>
      <c r="H387" s="787"/>
      <c r="I387" s="545" t="s">
        <v>20844</v>
      </c>
      <c r="J387" s="558">
        <f>(J381+J384)/2</f>
        <v>73.75</v>
      </c>
      <c r="K387" s="115"/>
      <c r="L387" s="536">
        <f>J387</f>
        <v>73.75</v>
      </c>
    </row>
    <row r="388" spans="1:12" ht="15.75" customHeight="1">
      <c r="A388" s="794"/>
      <c r="B388" s="795"/>
      <c r="C388" s="795"/>
      <c r="D388" s="795"/>
      <c r="E388" s="795"/>
      <c r="F388" s="795"/>
      <c r="G388" s="795"/>
      <c r="H388" s="795"/>
      <c r="I388" s="795"/>
      <c r="J388" s="795"/>
      <c r="K388" s="795"/>
      <c r="L388" s="796"/>
    </row>
    <row r="389" spans="1:12" ht="28.5" customHeight="1">
      <c r="A389" s="163" t="s">
        <v>220</v>
      </c>
      <c r="B389" s="797" t="str">
        <f>IFERROR(VLOOKUP(I389,'SINAPI '!A:D,2,0),IFERROR(VLOOKUP(I389,SETOP!A:D,3,FALSE),"NOME DO SERVIÇO INVÁLIDO"))</f>
        <v>un</v>
      </c>
      <c r="C389" s="798"/>
      <c r="D389" s="798"/>
      <c r="E389" s="798"/>
      <c r="F389" s="798"/>
      <c r="G389" s="798"/>
      <c r="H389" s="798"/>
      <c r="I389" s="561" t="s">
        <v>19253</v>
      </c>
      <c r="J389" s="561" t="s">
        <v>20</v>
      </c>
      <c r="K389" s="561">
        <f>IFERROR(VLOOKUP(I389,'SINAPI '!A:D,3,FALSE),IFERROR(VLOOKUP(I389,SETOP!A:D,4,FALSE),"UNIDADE INVÁLIDA"))</f>
        <v>4820.3100000000004</v>
      </c>
      <c r="L389" s="564">
        <f>J390</f>
        <v>1</v>
      </c>
    </row>
    <row r="390" spans="1:12">
      <c r="A390" s="362"/>
      <c r="B390" s="764"/>
      <c r="C390" s="765"/>
      <c r="D390" s="765"/>
      <c r="E390" s="765"/>
      <c r="F390" s="765"/>
      <c r="G390" s="765"/>
      <c r="H390" s="766"/>
      <c r="I390" s="116" t="s">
        <v>18836</v>
      </c>
      <c r="J390" s="116">
        <v>1</v>
      </c>
      <c r="K390" s="116"/>
      <c r="L390" s="536"/>
    </row>
    <row r="391" spans="1:12" ht="15.75" customHeight="1">
      <c r="A391" s="362"/>
      <c r="B391" s="764"/>
      <c r="C391" s="765"/>
      <c r="D391" s="765"/>
      <c r="E391" s="765"/>
      <c r="F391" s="765"/>
      <c r="G391" s="765"/>
      <c r="H391" s="765"/>
      <c r="I391" s="765"/>
      <c r="J391" s="765"/>
      <c r="K391" s="765"/>
      <c r="L391" s="799"/>
    </row>
    <row r="392" spans="1:12">
      <c r="A392" s="163" t="s">
        <v>222</v>
      </c>
      <c r="B392" s="797" t="str">
        <f>IFERROR(VLOOKUP(I392,'SINAPI '!A:D,2,0),IFERROR(VLOOKUP(I392,SETOP!A:D,3,FALSE),"NOME DO SERVIÇO INVÁLIDO"))</f>
        <v>LUMINÁRIA ARANDELA TIPO MEIA LUA, DE SOBREPOR, COM 1 LÂMPADA FLUORESCENTE DE 15 W, SEM REATOR - FORNECIMENTO E INSTALAÇÃO. AF_02/2020</v>
      </c>
      <c r="C392" s="798"/>
      <c r="D392" s="798"/>
      <c r="E392" s="798"/>
      <c r="F392" s="798"/>
      <c r="G392" s="798"/>
      <c r="H392" s="798"/>
      <c r="I392" s="544" t="s">
        <v>7982</v>
      </c>
      <c r="J392" s="561" t="s">
        <v>22</v>
      </c>
      <c r="K392" s="561" t="str">
        <f>IFERROR(VLOOKUP(I392,'SINAPI '!A:D,3,FALSE),IFERROR(VLOOKUP(I392,SETOP!A:D,4,FALSE),"UNIDADE INVÁLIDA"))</f>
        <v>UN</v>
      </c>
      <c r="L392" s="361">
        <f>J393</f>
        <v>4</v>
      </c>
    </row>
    <row r="393" spans="1:12" ht="15.75" customHeight="1">
      <c r="A393" s="630"/>
      <c r="B393" s="800"/>
      <c r="C393" s="800"/>
      <c r="D393" s="800"/>
      <c r="E393" s="800"/>
      <c r="F393" s="800"/>
      <c r="G393" s="800"/>
      <c r="H393" s="800"/>
      <c r="I393" s="389"/>
      <c r="J393" s="116">
        <v>4</v>
      </c>
      <c r="K393" s="115"/>
      <c r="L393" s="536"/>
    </row>
    <row r="394" spans="1:12" ht="15.75" customHeight="1">
      <c r="A394" s="794"/>
      <c r="B394" s="795"/>
      <c r="C394" s="795"/>
      <c r="D394" s="795"/>
      <c r="E394" s="795"/>
      <c r="F394" s="795"/>
      <c r="G394" s="795"/>
      <c r="H394" s="795"/>
      <c r="I394" s="795"/>
      <c r="J394" s="795"/>
      <c r="K394" s="795"/>
      <c r="L394" s="796"/>
    </row>
    <row r="395" spans="1:12" ht="38.25" customHeight="1">
      <c r="A395" s="163" t="s">
        <v>225</v>
      </c>
      <c r="B395" s="797" t="str">
        <f>IFERROR(VLOOKUP(I395,'SINAPI '!A:D,2,0),IFERROR(VLOOKUP(I395,SETOP!A:D,3,FALSE),"NOME DO SERVIÇO INVÁLIDO"))</f>
        <v>QUADRO DE DISTRIBUIÇÃO DE ENERGIA EM CHAPA DE AÇO GALVANIZADO, DE EMBUTIR, COM BARRAMENTO TRIFÁSICO, PARA 12 DISJUNTORES DIN 100A - FORNECIMENTO E INSTALAÇÃO. AF_10/2020</v>
      </c>
      <c r="C395" s="798"/>
      <c r="D395" s="798"/>
      <c r="E395" s="798"/>
      <c r="F395" s="798"/>
      <c r="G395" s="798"/>
      <c r="H395" s="798"/>
      <c r="I395" s="544" t="s">
        <v>7671</v>
      </c>
      <c r="J395" s="561" t="s">
        <v>22</v>
      </c>
      <c r="K395" s="561" t="str">
        <f>IFERROR(VLOOKUP(I395,'SINAPI '!A:D,3,FALSE),IFERROR(VLOOKUP(I395,SETOP!A:D,4,FALSE),"UNIDADE INVÁLIDA"))</f>
        <v>UN</v>
      </c>
      <c r="L395" s="564">
        <f>J396</f>
        <v>1</v>
      </c>
    </row>
    <row r="396" spans="1:12" s="210" customFormat="1" ht="15.75" customHeight="1">
      <c r="A396" s="163"/>
      <c r="B396" s="804"/>
      <c r="C396" s="805"/>
      <c r="D396" s="805"/>
      <c r="E396" s="805"/>
      <c r="F396" s="805"/>
      <c r="G396" s="805"/>
      <c r="H396" s="806"/>
      <c r="I396" s="116" t="s">
        <v>18836</v>
      </c>
      <c r="J396" s="116">
        <v>1</v>
      </c>
      <c r="K396" s="561"/>
      <c r="L396" s="564"/>
    </row>
    <row r="397" spans="1:12" s="210" customFormat="1" ht="15.75" customHeight="1">
      <c r="A397" s="801"/>
      <c r="B397" s="802"/>
      <c r="C397" s="802"/>
      <c r="D397" s="802"/>
      <c r="E397" s="802"/>
      <c r="F397" s="802"/>
      <c r="G397" s="802"/>
      <c r="H397" s="802"/>
      <c r="I397" s="802"/>
      <c r="J397" s="802"/>
      <c r="K397" s="802"/>
      <c r="L397" s="803"/>
    </row>
    <row r="398" spans="1:12" s="210" customFormat="1" ht="15.75" customHeight="1">
      <c r="A398" s="163" t="s">
        <v>226</v>
      </c>
      <c r="B398" s="797" t="str">
        <f>IFERROR(VLOOKUP(I398,'SINAPI '!A:D,2,0),IFERROR(VLOOKUP(I398,SETOP!A:D,3,FALSE),"NOME DO SERVIÇO INVÁLIDO"))</f>
        <v>TOMADA MÉDIA DE EMBUTIR (1 MÓDULO), 2P+T 10 A, INCLUINDO SUPORTE E PLACA - FORNECIMENTO E INSTALAÇÃO. AF_12/2015</v>
      </c>
      <c r="C398" s="798"/>
      <c r="D398" s="798"/>
      <c r="E398" s="798"/>
      <c r="F398" s="798"/>
      <c r="G398" s="798"/>
      <c r="H398" s="798"/>
      <c r="I398" s="544" t="s">
        <v>7747</v>
      </c>
      <c r="J398" s="561" t="s">
        <v>22</v>
      </c>
      <c r="K398" s="561" t="str">
        <f>IFERROR(VLOOKUP(I398,'SINAPI '!A:D,3,FALSE),IFERROR(VLOOKUP(I398,SETOP!A:D,4,FALSE),"UNIDADE INVÁLIDA"))</f>
        <v>UN</v>
      </c>
      <c r="L398" s="564">
        <f>J399</f>
        <v>4</v>
      </c>
    </row>
    <row r="399" spans="1:12" s="210" customFormat="1" ht="15.75" customHeight="1">
      <c r="A399" s="163"/>
      <c r="B399" s="804"/>
      <c r="C399" s="805"/>
      <c r="D399" s="805"/>
      <c r="E399" s="805"/>
      <c r="F399" s="805"/>
      <c r="G399" s="805"/>
      <c r="H399" s="806"/>
      <c r="I399" s="116" t="s">
        <v>18836</v>
      </c>
      <c r="J399" s="116">
        <v>4</v>
      </c>
      <c r="K399" s="561"/>
      <c r="L399" s="564"/>
    </row>
    <row r="400" spans="1:12" ht="15.75" customHeight="1">
      <c r="A400" s="794"/>
      <c r="B400" s="795"/>
      <c r="C400" s="795"/>
      <c r="D400" s="795"/>
      <c r="E400" s="795"/>
      <c r="F400" s="795"/>
      <c r="G400" s="795"/>
      <c r="H400" s="795"/>
      <c r="I400" s="795"/>
      <c r="J400" s="795"/>
      <c r="K400" s="795"/>
      <c r="L400" s="796"/>
    </row>
    <row r="401" spans="1:12" ht="15.75" customHeight="1">
      <c r="A401" s="163" t="s">
        <v>227</v>
      </c>
      <c r="B401" s="797" t="str">
        <f>IFERROR(VLOOKUP(I401,'SINAPI '!A:D,2,0),IFERROR(VLOOKUP(I401,SETOP!A:D,3,FALSE),"NOME DO SERVIÇO INVÁLIDO"))</f>
        <v>TOMADA BAIXA DE EMBUTIR (1 MÓDULO), 2P+T 10 A, INCLUINDO SUPORTE E PLACA - FORNECIMENTO E INSTALAÇÃO. AF_12/2015</v>
      </c>
      <c r="C401" s="798"/>
      <c r="D401" s="798"/>
      <c r="E401" s="798"/>
      <c r="F401" s="798"/>
      <c r="G401" s="798"/>
      <c r="H401" s="798"/>
      <c r="I401" s="544" t="s">
        <v>7751</v>
      </c>
      <c r="J401" s="561" t="s">
        <v>22</v>
      </c>
      <c r="K401" s="561" t="str">
        <f>IFERROR(VLOOKUP(I401,'SINAPI '!A:D,3,FALSE),IFERROR(VLOOKUP(I401,SETOP!A:D,4,FALSE),"UNIDADE INVÁLIDA"))</f>
        <v>UN</v>
      </c>
      <c r="L401" s="361">
        <f>J402+6</f>
        <v>8</v>
      </c>
    </row>
    <row r="402" spans="1:12" ht="15.75" customHeight="1">
      <c r="A402" s="362"/>
      <c r="B402" s="764"/>
      <c r="C402" s="765"/>
      <c r="D402" s="765"/>
      <c r="E402" s="765"/>
      <c r="F402" s="765"/>
      <c r="G402" s="765"/>
      <c r="H402" s="766"/>
      <c r="I402" s="116" t="s">
        <v>18836</v>
      </c>
      <c r="J402" s="116">
        <v>2</v>
      </c>
      <c r="K402" s="116"/>
      <c r="L402" s="536"/>
    </row>
    <row r="403" spans="1:12" s="210" customFormat="1" ht="15.75" customHeight="1">
      <c r="A403" s="767"/>
      <c r="B403" s="768"/>
      <c r="C403" s="768"/>
      <c r="D403" s="768"/>
      <c r="E403" s="768"/>
      <c r="F403" s="768"/>
      <c r="G403" s="768"/>
      <c r="H403" s="768"/>
      <c r="I403" s="768"/>
      <c r="J403" s="768"/>
      <c r="K403" s="768"/>
      <c r="L403" s="769"/>
    </row>
    <row r="404" spans="1:12" s="210" customFormat="1" ht="15.75" customHeight="1">
      <c r="A404" s="163" t="s">
        <v>229</v>
      </c>
      <c r="B404" s="797" t="str">
        <f>IFERROR(VLOOKUP(I404,'SINAPI '!A:D,2,0),IFERROR(VLOOKUP(I404,SETOP!A:D,3,FALSE),"NOME DO SERVIÇO INVÁLIDO"))</f>
        <v>CAIXA RETANGULAR 4" X 2" ALTA (2,00 M DO PISO), PVC, INSTALADA EM PAREDE - FORNECIMENTO E INSTALAÇÃO. AF_12/2015</v>
      </c>
      <c r="C404" s="798"/>
      <c r="D404" s="798"/>
      <c r="E404" s="798"/>
      <c r="F404" s="798"/>
      <c r="G404" s="798"/>
      <c r="H404" s="798"/>
      <c r="I404" s="544" t="s">
        <v>7587</v>
      </c>
      <c r="J404" s="561" t="s">
        <v>22</v>
      </c>
      <c r="K404" s="561" t="str">
        <f>IFERROR(VLOOKUP(I404,'SINAPI '!A:D,3,FALSE),IFERROR(VLOOKUP(I404,SETOP!A:D,4,FALSE),"UNIDADE INVÁLIDA"))</f>
        <v>UN</v>
      </c>
      <c r="L404" s="361">
        <f>J405+6</f>
        <v>11</v>
      </c>
    </row>
    <row r="405" spans="1:12" s="210" customFormat="1" ht="15.75" customHeight="1">
      <c r="A405" s="362"/>
      <c r="B405" s="764"/>
      <c r="C405" s="765"/>
      <c r="D405" s="765"/>
      <c r="E405" s="765"/>
      <c r="F405" s="765"/>
      <c r="G405" s="765"/>
      <c r="H405" s="766"/>
      <c r="I405" s="116" t="s">
        <v>18836</v>
      </c>
      <c r="J405" s="116">
        <v>5</v>
      </c>
      <c r="K405" s="116"/>
      <c r="L405" s="536"/>
    </row>
    <row r="406" spans="1:12" s="210" customFormat="1" ht="15.75" customHeight="1">
      <c r="A406" s="767"/>
      <c r="B406" s="768"/>
      <c r="C406" s="768"/>
      <c r="D406" s="768"/>
      <c r="E406" s="768"/>
      <c r="F406" s="768"/>
      <c r="G406" s="768"/>
      <c r="H406" s="768"/>
      <c r="I406" s="768"/>
      <c r="J406" s="768"/>
      <c r="K406" s="768"/>
      <c r="L406" s="769"/>
    </row>
    <row r="407" spans="1:12" s="210" customFormat="1" ht="15.75" customHeight="1">
      <c r="A407" s="163" t="s">
        <v>230</v>
      </c>
      <c r="B407" s="879" t="str">
        <f>IFERROR(VLOOKUP(I407,'SINAPI '!A:D,2,0),IFERROR(VLOOKUP(I407,SETOP!A:D,3,FALSE),"NOME DO SERVIÇO INVÁLIDO"))</f>
        <v>CAIXA RETANGULAR 4" X 2" MÉDIA (1,30 M DO PISO), PVC, INSTALADA EM PAREDE - FORNECIMENTO E INSTALAÇÃO. AF_12/2015</v>
      </c>
      <c r="C407" s="798"/>
      <c r="D407" s="798"/>
      <c r="E407" s="798"/>
      <c r="F407" s="798"/>
      <c r="G407" s="798"/>
      <c r="H407" s="798"/>
      <c r="I407" s="70" t="s">
        <v>7588</v>
      </c>
      <c r="J407" s="572" t="s">
        <v>22</v>
      </c>
      <c r="K407" s="572" t="str">
        <f>IFERROR(VLOOKUP(I407,'SINAPI '!A:D,3,FALSE),IFERROR(VLOOKUP(I407,SETOP!A:D,4,FALSE),"UNIDADE INVÁLIDA"))</f>
        <v>UN</v>
      </c>
      <c r="L407" s="361">
        <f>J408</f>
        <v>8</v>
      </c>
    </row>
    <row r="408" spans="1:12" s="210" customFormat="1" ht="15.75" customHeight="1">
      <c r="A408" s="362"/>
      <c r="B408" s="764"/>
      <c r="C408" s="765"/>
      <c r="D408" s="765"/>
      <c r="E408" s="765"/>
      <c r="F408" s="765"/>
      <c r="G408" s="765"/>
      <c r="H408" s="766"/>
      <c r="I408" s="116" t="s">
        <v>18836</v>
      </c>
      <c r="J408" s="116">
        <v>8</v>
      </c>
      <c r="K408" s="116"/>
      <c r="L408" s="536"/>
    </row>
    <row r="409" spans="1:12" s="210" customFormat="1" ht="15.75" customHeight="1">
      <c r="A409" s="767"/>
      <c r="B409" s="768"/>
      <c r="C409" s="768"/>
      <c r="D409" s="768"/>
      <c r="E409" s="768"/>
      <c r="F409" s="768"/>
      <c r="G409" s="768"/>
      <c r="H409" s="768"/>
      <c r="I409" s="768"/>
      <c r="J409" s="768"/>
      <c r="K409" s="768"/>
      <c r="L409" s="769"/>
    </row>
    <row r="410" spans="1:12" s="210" customFormat="1" ht="15.75" customHeight="1">
      <c r="A410" s="163" t="s">
        <v>18866</v>
      </c>
      <c r="B410" s="759" t="str">
        <f>IFERROR(VLOOKUP(I410,'SINAPI '!A:D,2,0),IFERROR(VLOOKUP(I410,SETOP!A:D,3,FALSE),"NOME DO SERVIÇO INVÁLIDO"))</f>
        <v>CAIXA RETANGULAR 4" X 2" BAIXA (0,30 M DO PISO), PVC, INSTALADA EM PAREDE - FORNECIMENTO E INSTALAÇÃO. AF_12/2015</v>
      </c>
      <c r="C410" s="760"/>
      <c r="D410" s="760"/>
      <c r="E410" s="760"/>
      <c r="F410" s="760"/>
      <c r="G410" s="760"/>
      <c r="H410" s="760"/>
      <c r="I410" s="34" t="s">
        <v>7589</v>
      </c>
      <c r="J410" s="538" t="s">
        <v>22</v>
      </c>
      <c r="K410" s="538" t="str">
        <f>IFERROR(VLOOKUP(I410,'SINAPI '!A:D,3,FALSE),IFERROR(VLOOKUP(I410,SETOP!A:D,4,FALSE),"UNIDADE INVÁLIDA"))</f>
        <v>UN</v>
      </c>
      <c r="L410" s="361">
        <f>J411</f>
        <v>2</v>
      </c>
    </row>
    <row r="411" spans="1:12" s="210" customFormat="1" ht="15.75" customHeight="1">
      <c r="A411" s="362"/>
      <c r="B411" s="764"/>
      <c r="C411" s="765"/>
      <c r="D411" s="765"/>
      <c r="E411" s="765"/>
      <c r="F411" s="765"/>
      <c r="G411" s="765"/>
      <c r="H411" s="766"/>
      <c r="I411" s="116" t="s">
        <v>18836</v>
      </c>
      <c r="J411" s="116">
        <v>2</v>
      </c>
      <c r="K411" s="116"/>
      <c r="L411" s="536"/>
    </row>
    <row r="412" spans="1:12" s="210" customFormat="1" ht="15.75" customHeight="1">
      <c r="A412" s="767"/>
      <c r="B412" s="768"/>
      <c r="C412" s="768"/>
      <c r="D412" s="768"/>
      <c r="E412" s="768"/>
      <c r="F412" s="768"/>
      <c r="G412" s="768"/>
      <c r="H412" s="768"/>
      <c r="I412" s="768"/>
      <c r="J412" s="768"/>
      <c r="K412" s="768"/>
      <c r="L412" s="769"/>
    </row>
    <row r="413" spans="1:12" s="210" customFormat="1" ht="15.75" customHeight="1">
      <c r="A413" s="163" t="s">
        <v>18867</v>
      </c>
      <c r="B413" s="783" t="str">
        <f>IFERROR(VLOOKUP(I413,'SINAPI '!A:D,2,0),IFERROR(VLOOKUP(I413,SETOP!A:D,3,FALSE),"NOME DO SERVIÇO INVÁLIDO"))</f>
        <v>INTERRUPTOR SIMPLES (2 MÓDULOS), 10A/250V, INCLUINDO SUPORTE E PLACA - FORNECIMENTO E INSTALAÇÃO. AF_12/2015</v>
      </c>
      <c r="C413" s="673"/>
      <c r="D413" s="673"/>
      <c r="E413" s="673"/>
      <c r="F413" s="673"/>
      <c r="G413" s="673"/>
      <c r="H413" s="673"/>
      <c r="I413" s="94" t="s">
        <v>7710</v>
      </c>
      <c r="J413" s="538" t="s">
        <v>22</v>
      </c>
      <c r="K413" s="538" t="str">
        <f>IFERROR(VLOOKUP(I413,'SINAPI '!A:D,3,FALSE),IFERROR(VLOOKUP(I413,SETOP!A:D,4,FALSE),"UNIDADE INVÁLIDA"))</f>
        <v>UN</v>
      </c>
      <c r="L413" s="361">
        <f>J414</f>
        <v>3</v>
      </c>
    </row>
    <row r="414" spans="1:12" s="210" customFormat="1" ht="15.75" customHeight="1">
      <c r="A414" s="362"/>
      <c r="B414" s="764"/>
      <c r="C414" s="765"/>
      <c r="D414" s="765"/>
      <c r="E414" s="765"/>
      <c r="F414" s="765"/>
      <c r="G414" s="765"/>
      <c r="H414" s="766"/>
      <c r="I414" s="116" t="s">
        <v>18836</v>
      </c>
      <c r="J414" s="116">
        <v>3</v>
      </c>
      <c r="K414" s="116"/>
      <c r="L414" s="536"/>
    </row>
    <row r="415" spans="1:12" s="210" customFormat="1" ht="15.75" customHeight="1">
      <c r="A415" s="767"/>
      <c r="B415" s="768"/>
      <c r="C415" s="768"/>
      <c r="D415" s="768"/>
      <c r="E415" s="768"/>
      <c r="F415" s="768"/>
      <c r="G415" s="768"/>
      <c r="H415" s="768"/>
      <c r="I415" s="768"/>
      <c r="J415" s="768"/>
      <c r="K415" s="768"/>
      <c r="L415" s="769"/>
    </row>
    <row r="416" spans="1:12" s="210" customFormat="1" ht="15.75" customHeight="1">
      <c r="A416" s="163" t="s">
        <v>18868</v>
      </c>
      <c r="B416" s="759" t="str">
        <f>IFERROR(VLOOKUP(I416,'SINAPI '!A:D,2,0),IFERROR(VLOOKUP(I416,SETOP!A:D,3,FALSE),"NOME DO SERVIÇO INVÁLIDO"))</f>
        <v>DISJUNTOR BIPOLAR TIPO DIN, CORRENTE NOMINAL DE 20A - FORNECIMENTO E INSTALAÇÃO. AF_10/2020</v>
      </c>
      <c r="C416" s="760"/>
      <c r="D416" s="760"/>
      <c r="E416" s="760"/>
      <c r="F416" s="760"/>
      <c r="G416" s="760"/>
      <c r="H416" s="760"/>
      <c r="I416" s="34" t="s">
        <v>7655</v>
      </c>
      <c r="J416" s="538" t="s">
        <v>22</v>
      </c>
      <c r="K416" s="538" t="str">
        <f>IFERROR(VLOOKUP(I416,'SINAPI '!A:D,3,FALSE),IFERROR(VLOOKUP(I416,SETOP!A:D,4,FALSE),"UNIDADE INVÁLIDA"))</f>
        <v>UN</v>
      </c>
      <c r="L416" s="361">
        <f>J417</f>
        <v>2</v>
      </c>
    </row>
    <row r="417" spans="1:12" s="210" customFormat="1" ht="15.75" customHeight="1">
      <c r="A417" s="362"/>
      <c r="B417" s="764"/>
      <c r="C417" s="765"/>
      <c r="D417" s="765"/>
      <c r="E417" s="765"/>
      <c r="F417" s="765"/>
      <c r="G417" s="765"/>
      <c r="H417" s="766"/>
      <c r="I417" s="116" t="s">
        <v>18836</v>
      </c>
      <c r="J417" s="116">
        <v>2</v>
      </c>
      <c r="K417" s="116"/>
      <c r="L417" s="536"/>
    </row>
    <row r="418" spans="1:12" s="210" customFormat="1" ht="15.75" customHeight="1">
      <c r="A418" s="767"/>
      <c r="B418" s="768"/>
      <c r="C418" s="768"/>
      <c r="D418" s="768"/>
      <c r="E418" s="768"/>
      <c r="F418" s="768"/>
      <c r="G418" s="768"/>
      <c r="H418" s="768"/>
      <c r="I418" s="768"/>
      <c r="J418" s="768"/>
      <c r="K418" s="768"/>
      <c r="L418" s="769"/>
    </row>
    <row r="419" spans="1:12" s="210" customFormat="1" ht="15.75" customHeight="1">
      <c r="A419" s="163" t="s">
        <v>18869</v>
      </c>
      <c r="B419" s="759" t="str">
        <f>IFERROR(VLOOKUP(I419,'SINAPI '!A:D,2,0),IFERROR(VLOOKUP(I419,SETOP!A:D,3,FALSE),"NOME DO SERVIÇO INVÁLIDO"))</f>
        <v>DISJUNTOR BIPOLAR TIPO DIN, CORRENTE NOMINAL DE 40A - FORNECIMENTO E INSTALAÇÃO. AF_10/2020</v>
      </c>
      <c r="C419" s="760"/>
      <c r="D419" s="760"/>
      <c r="E419" s="760"/>
      <c r="F419" s="760"/>
      <c r="G419" s="760"/>
      <c r="H419" s="760"/>
      <c r="I419" s="34" t="s">
        <v>7658</v>
      </c>
      <c r="J419" s="538" t="s">
        <v>22</v>
      </c>
      <c r="K419" s="538" t="str">
        <f>IFERROR(VLOOKUP(I419,'SINAPI '!A:D,3,FALSE),IFERROR(VLOOKUP(I419,SETOP!A:D,4,FALSE),"UNIDADE INVÁLIDA"))</f>
        <v>UN</v>
      </c>
      <c r="L419" s="361">
        <f>J420</f>
        <v>1</v>
      </c>
    </row>
    <row r="420" spans="1:12" s="210" customFormat="1" ht="15.75" customHeight="1">
      <c r="A420" s="362"/>
      <c r="B420" s="764"/>
      <c r="C420" s="765"/>
      <c r="D420" s="765"/>
      <c r="E420" s="765"/>
      <c r="F420" s="765"/>
      <c r="G420" s="765"/>
      <c r="H420" s="766"/>
      <c r="I420" s="116" t="s">
        <v>18836</v>
      </c>
      <c r="J420" s="116">
        <v>1</v>
      </c>
      <c r="K420" s="116"/>
      <c r="L420" s="536"/>
    </row>
    <row r="421" spans="1:12" s="210" customFormat="1" ht="15.75" customHeight="1">
      <c r="A421" s="761"/>
      <c r="B421" s="762"/>
      <c r="C421" s="762"/>
      <c r="D421" s="762"/>
      <c r="E421" s="762"/>
      <c r="F421" s="762"/>
      <c r="G421" s="762"/>
      <c r="H421" s="762"/>
      <c r="I421" s="762"/>
      <c r="J421" s="762"/>
      <c r="K421" s="762"/>
      <c r="L421" s="763"/>
    </row>
    <row r="422" spans="1:12" s="60" customFormat="1" ht="13.5">
      <c r="A422" s="338">
        <v>10</v>
      </c>
      <c r="B422" s="755" t="s">
        <v>78</v>
      </c>
      <c r="C422" s="756"/>
      <c r="D422" s="756"/>
      <c r="E422" s="756"/>
      <c r="F422" s="756"/>
      <c r="G422" s="756"/>
      <c r="H422" s="757"/>
      <c r="I422" s="758"/>
      <c r="J422" s="979"/>
      <c r="K422" s="979"/>
      <c r="L422" s="344" t="s">
        <v>14</v>
      </c>
    </row>
    <row r="423" spans="1:12" s="90" customFormat="1" ht="13.5" customHeight="1">
      <c r="A423" s="236" t="s">
        <v>180</v>
      </c>
      <c r="B423" s="846" t="str">
        <f>IFERROR(VLOOKUP(I423,'SINAPI '!A:D,2,0),IFERROR(VLOOKUP(I423,SETOP!A:D,3,FALSE),"NOME DO SERVIÇO INVÁLIDO"))</f>
        <v>PEITORIL LINEAR EM GRANITO OU MÁRMORE, L = 15CM, COMPRIMENTO DE ATÉ 2M, ASSENTADO COM ARGAMASSA 1:6 COM ADITIVO. AF_11/2020</v>
      </c>
      <c r="C423" s="847"/>
      <c r="D423" s="847"/>
      <c r="E423" s="847"/>
      <c r="F423" s="847"/>
      <c r="G423" s="847"/>
      <c r="H423" s="771"/>
      <c r="I423" s="27" t="s">
        <v>10776</v>
      </c>
      <c r="J423" s="28" t="s">
        <v>22</v>
      </c>
      <c r="K423" s="28" t="str">
        <f>IFERROR(VLOOKUP(I423,'SINAPI '!A:D,3,FALSE),IFERROR(VLOOKUP(I423,SETOP!A:D,4,FALSE),"UNIDADE INVÁLIDA"))</f>
        <v>M</v>
      </c>
      <c r="L423" s="382">
        <f>SUM(K425:K427)</f>
        <v>9.2000000000000011</v>
      </c>
    </row>
    <row r="424" spans="1:12" s="90" customFormat="1" ht="15" customHeight="1">
      <c r="A424" s="1122"/>
      <c r="B424" s="1129"/>
      <c r="C424" s="1129"/>
      <c r="D424" s="1129"/>
      <c r="E424" s="1129"/>
      <c r="F424" s="1129"/>
      <c r="G424" s="1129"/>
      <c r="H424" s="251" t="s">
        <v>20819</v>
      </c>
      <c r="I424" s="116" t="s">
        <v>20783</v>
      </c>
      <c r="J424" s="116" t="s">
        <v>20784</v>
      </c>
      <c r="K424" s="116" t="s">
        <v>20787</v>
      </c>
      <c r="L424" s="568"/>
    </row>
    <row r="425" spans="1:12" s="90" customFormat="1" ht="15" customHeight="1">
      <c r="A425" s="1123"/>
      <c r="B425" s="1129"/>
      <c r="C425" s="1129"/>
      <c r="D425" s="1129"/>
      <c r="E425" s="1129"/>
      <c r="F425" s="1129"/>
      <c r="G425" s="1129"/>
      <c r="H425" s="116" t="s">
        <v>20815</v>
      </c>
      <c r="I425" s="167">
        <v>3</v>
      </c>
      <c r="J425" s="167">
        <v>2.1</v>
      </c>
      <c r="K425" s="116">
        <f>I425*J425</f>
        <v>6.3000000000000007</v>
      </c>
      <c r="L425" s="568"/>
    </row>
    <row r="426" spans="1:12" s="90" customFormat="1" ht="15" customHeight="1">
      <c r="A426" s="1123"/>
      <c r="B426" s="1129"/>
      <c r="C426" s="1129"/>
      <c r="D426" s="1129"/>
      <c r="E426" s="1129"/>
      <c r="F426" s="1129"/>
      <c r="G426" s="1129"/>
      <c r="H426" s="241" t="s">
        <v>20816</v>
      </c>
      <c r="I426" s="242">
        <v>1</v>
      </c>
      <c r="J426" s="243">
        <v>0.8</v>
      </c>
      <c r="K426" s="116">
        <f t="shared" ref="K426:K427" si="3">I426*J426</f>
        <v>0.8</v>
      </c>
      <c r="L426" s="568"/>
    </row>
    <row r="427" spans="1:12" s="90" customFormat="1" ht="15" customHeight="1">
      <c r="A427" s="1124"/>
      <c r="B427" s="1129"/>
      <c r="C427" s="1129"/>
      <c r="D427" s="1129"/>
      <c r="E427" s="1129"/>
      <c r="F427" s="1129"/>
      <c r="G427" s="1129"/>
      <c r="H427" s="241" t="s">
        <v>20817</v>
      </c>
      <c r="I427" s="242">
        <v>1</v>
      </c>
      <c r="J427" s="243">
        <v>2.1</v>
      </c>
      <c r="K427" s="116">
        <f t="shared" si="3"/>
        <v>2.1</v>
      </c>
      <c r="L427" s="568"/>
    </row>
    <row r="428" spans="1:12" s="90" customFormat="1" ht="13.5">
      <c r="A428" s="158"/>
      <c r="B428" s="463"/>
      <c r="C428" s="631"/>
      <c r="D428" s="631"/>
      <c r="E428" s="631"/>
      <c r="F428" s="631"/>
      <c r="G428" s="631"/>
      <c r="H428" s="632"/>
      <c r="I428" s="240"/>
      <c r="J428" s="239"/>
      <c r="K428" s="239"/>
      <c r="L428" s="568"/>
    </row>
    <row r="429" spans="1:12" ht="36.75" customHeight="1">
      <c r="A429" s="156" t="s">
        <v>181</v>
      </c>
      <c r="B429" s="770" t="str">
        <f>IFERROR(VLOOKUP(I429,'SINAPI '!A:D,2,0),IFERROR(VLOOKUP(I429,SETOP!A:D,3,FALSE),"NOME DO SERVIÇO INVÁLIDO"))</f>
        <v>m2</v>
      </c>
      <c r="C429" s="756"/>
      <c r="D429" s="756"/>
      <c r="E429" s="756"/>
      <c r="F429" s="756"/>
      <c r="G429" s="756"/>
      <c r="H429" s="757"/>
      <c r="I429" s="538" t="s">
        <v>4511</v>
      </c>
      <c r="J429" s="76" t="s">
        <v>20</v>
      </c>
      <c r="K429" s="76">
        <f>IFERROR(VLOOKUP(I429,'SINAPI '!A:D,3,FALSE),IFERROR(VLOOKUP(I429,SETOP!A:D,4,FALSE),"UNIDADE INVÁLIDA"))</f>
        <v>752.7</v>
      </c>
      <c r="L429" s="383">
        <f>I432*J432*K432+I436*J436*K436</f>
        <v>6.9400000000000013</v>
      </c>
    </row>
    <row r="430" spans="1:12" ht="15.75" customHeight="1">
      <c r="A430" s="871"/>
      <c r="B430" s="862"/>
      <c r="C430" s="863"/>
      <c r="D430" s="863"/>
      <c r="E430" s="863"/>
      <c r="F430" s="863"/>
      <c r="G430" s="863"/>
      <c r="H430" s="864"/>
      <c r="I430" s="842" t="s">
        <v>20769</v>
      </c>
      <c r="J430" s="844"/>
      <c r="K430" s="116"/>
      <c r="L430" s="1030"/>
    </row>
    <row r="431" spans="1:12" ht="15.75" customHeight="1">
      <c r="A431" s="872"/>
      <c r="B431" s="865"/>
      <c r="C431" s="866"/>
      <c r="D431" s="866"/>
      <c r="E431" s="866"/>
      <c r="F431" s="866"/>
      <c r="G431" s="866"/>
      <c r="H431" s="867"/>
      <c r="I431" s="543" t="s">
        <v>18826</v>
      </c>
      <c r="J431" s="543" t="s">
        <v>20771</v>
      </c>
      <c r="K431" s="116" t="s">
        <v>18795</v>
      </c>
      <c r="L431" s="1117"/>
    </row>
    <row r="432" spans="1:12" s="109" customFormat="1" ht="15.75" customHeight="1">
      <c r="A432" s="872"/>
      <c r="B432" s="865"/>
      <c r="C432" s="866"/>
      <c r="D432" s="866"/>
      <c r="E432" s="866"/>
      <c r="F432" s="866"/>
      <c r="G432" s="866"/>
      <c r="H432" s="867"/>
      <c r="I432" s="543">
        <v>0.8</v>
      </c>
      <c r="J432" s="136">
        <v>0.8</v>
      </c>
      <c r="K432" s="116">
        <v>1</v>
      </c>
      <c r="L432" s="1117"/>
    </row>
    <row r="433" spans="1:12" s="109" customFormat="1" ht="15.75" customHeight="1">
      <c r="A433" s="872"/>
      <c r="B433" s="865"/>
      <c r="C433" s="866"/>
      <c r="D433" s="866"/>
      <c r="E433" s="866"/>
      <c r="F433" s="866"/>
      <c r="G433" s="866"/>
      <c r="H433" s="867"/>
      <c r="I433" s="543"/>
      <c r="J433" s="136"/>
      <c r="K433" s="116"/>
      <c r="L433" s="1117"/>
    </row>
    <row r="434" spans="1:12" s="109" customFormat="1" ht="15.75" customHeight="1">
      <c r="A434" s="872"/>
      <c r="B434" s="865"/>
      <c r="C434" s="866"/>
      <c r="D434" s="866"/>
      <c r="E434" s="866"/>
      <c r="F434" s="866"/>
      <c r="G434" s="866"/>
      <c r="H434" s="867"/>
      <c r="I434" s="842" t="s">
        <v>20770</v>
      </c>
      <c r="J434" s="844"/>
      <c r="K434" s="116"/>
      <c r="L434" s="1117"/>
    </row>
    <row r="435" spans="1:12" s="109" customFormat="1" ht="15.75" customHeight="1">
      <c r="A435" s="872"/>
      <c r="B435" s="865"/>
      <c r="C435" s="866"/>
      <c r="D435" s="866"/>
      <c r="E435" s="866"/>
      <c r="F435" s="866"/>
      <c r="G435" s="866"/>
      <c r="H435" s="867"/>
      <c r="I435" s="543" t="s">
        <v>18826</v>
      </c>
      <c r="J435" s="543" t="s">
        <v>20772</v>
      </c>
      <c r="K435" s="116"/>
      <c r="L435" s="1117"/>
    </row>
    <row r="436" spans="1:12" s="109" customFormat="1" ht="15.75" customHeight="1">
      <c r="A436" s="872"/>
      <c r="B436" s="865"/>
      <c r="C436" s="866"/>
      <c r="D436" s="866"/>
      <c r="E436" s="866"/>
      <c r="F436" s="866"/>
      <c r="G436" s="866"/>
      <c r="H436" s="867"/>
      <c r="I436" s="543">
        <v>2.1</v>
      </c>
      <c r="J436" s="136">
        <v>1.5</v>
      </c>
      <c r="K436" s="116">
        <v>2</v>
      </c>
      <c r="L436" s="1117"/>
    </row>
    <row r="437" spans="1:12" ht="15.75" customHeight="1">
      <c r="A437" s="873"/>
      <c r="B437" s="868"/>
      <c r="C437" s="869"/>
      <c r="D437" s="869"/>
      <c r="E437" s="869"/>
      <c r="F437" s="869"/>
      <c r="G437" s="869"/>
      <c r="H437" s="870"/>
      <c r="I437" s="168"/>
      <c r="J437" s="560"/>
      <c r="K437" s="116"/>
      <c r="L437" s="1118"/>
    </row>
    <row r="438" spans="1:12" ht="15.75" customHeight="1">
      <c r="A438" s="876"/>
      <c r="B438" s="877"/>
      <c r="C438" s="877"/>
      <c r="D438" s="877"/>
      <c r="E438" s="877"/>
      <c r="F438" s="877"/>
      <c r="G438" s="877"/>
      <c r="H438" s="877"/>
      <c r="I438" s="877"/>
      <c r="J438" s="877"/>
      <c r="K438" s="877"/>
      <c r="L438" s="878"/>
    </row>
    <row r="439" spans="1:12" ht="15.75" customHeight="1">
      <c r="A439" s="156" t="s">
        <v>183</v>
      </c>
      <c r="B439" s="770" t="str">
        <f>IFERROR(VLOOKUP(I439,'SINAPI '!A:D,2,0),IFERROR(VLOOKUP(I439,SETOP!A:D,3,FALSE),"NOME DO SERVIÇO INVÁLIDO"))</f>
        <v>m2</v>
      </c>
      <c r="C439" s="756"/>
      <c r="D439" s="756"/>
      <c r="E439" s="756"/>
      <c r="F439" s="756"/>
      <c r="G439" s="756"/>
      <c r="H439" s="757"/>
      <c r="I439" s="538" t="s">
        <v>4515</v>
      </c>
      <c r="J439" s="28" t="s">
        <v>20</v>
      </c>
      <c r="K439" s="28">
        <f>IFERROR(VLOOKUP(I439,'SINAPI '!A:D,3,FALSE),IFERROR(VLOOKUP(I439,SETOP!A:D,4,FALSE),"UNIDADE INVÁLIDA"))</f>
        <v>541.78</v>
      </c>
      <c r="L439" s="564">
        <f>I441*J441*K441</f>
        <v>4.2</v>
      </c>
    </row>
    <row r="440" spans="1:12" ht="15.75" customHeight="1">
      <c r="A440" s="874"/>
      <c r="B440" s="1033"/>
      <c r="C440" s="1011"/>
      <c r="D440" s="1011"/>
      <c r="E440" s="1011"/>
      <c r="F440" s="1011"/>
      <c r="G440" s="1011"/>
      <c r="H440" s="1109"/>
      <c r="I440" s="543" t="s">
        <v>18826</v>
      </c>
      <c r="J440" s="543" t="s">
        <v>20771</v>
      </c>
      <c r="K440" s="116" t="s">
        <v>18795</v>
      </c>
      <c r="L440" s="564"/>
    </row>
    <row r="441" spans="1:12" ht="15.75" customHeight="1">
      <c r="A441" s="875"/>
      <c r="B441" s="910"/>
      <c r="C441" s="911"/>
      <c r="D441" s="911"/>
      <c r="E441" s="911"/>
      <c r="F441" s="911"/>
      <c r="G441" s="911"/>
      <c r="H441" s="912"/>
      <c r="I441" s="543">
        <v>2.1</v>
      </c>
      <c r="J441" s="136">
        <v>1</v>
      </c>
      <c r="K441" s="116">
        <v>2</v>
      </c>
      <c r="L441" s="536"/>
    </row>
    <row r="442" spans="1:12" ht="16.5" customHeight="1">
      <c r="A442" s="767"/>
      <c r="B442" s="768"/>
      <c r="C442" s="768"/>
      <c r="D442" s="768"/>
      <c r="E442" s="768"/>
      <c r="F442" s="768"/>
      <c r="G442" s="768"/>
      <c r="H442" s="768"/>
      <c r="I442" s="768"/>
      <c r="J442" s="768"/>
      <c r="K442" s="768"/>
      <c r="L442" s="769"/>
    </row>
    <row r="443" spans="1:12" ht="15.75" customHeight="1">
      <c r="A443" s="156" t="s">
        <v>18852</v>
      </c>
      <c r="B443" s="770" t="str">
        <f>IFERROR(VLOOKUP(I443,'SINAPI '!A:D,2,0),IFERROR(VLOOKUP(I443,SETOP!A:D,3,FALSE),"NOME DO SERVIÇO INVÁLIDO"))</f>
        <v>m2</v>
      </c>
      <c r="C443" s="756"/>
      <c r="D443" s="756"/>
      <c r="E443" s="756"/>
      <c r="F443" s="756"/>
      <c r="G443" s="756"/>
      <c r="H443" s="757"/>
      <c r="I443" s="538" t="s">
        <v>93</v>
      </c>
      <c r="J443" s="28" t="s">
        <v>20</v>
      </c>
      <c r="K443" s="28">
        <f>IFERROR(VLOOKUP(I443,'SINAPI '!A:D,3,FALSE),IFERROR(VLOOKUP(I443,SETOP!A:D,4,FALSE),"UNIDADE INVÁLIDA"))</f>
        <v>341.77</v>
      </c>
      <c r="L443" s="564">
        <f>I445*J445*K445</f>
        <v>4.2</v>
      </c>
    </row>
    <row r="444" spans="1:12" ht="15.75" customHeight="1">
      <c r="A444" s="874"/>
      <c r="B444" s="974"/>
      <c r="C444" s="975"/>
      <c r="D444" s="975"/>
      <c r="E444" s="975"/>
      <c r="F444" s="975"/>
      <c r="G444" s="975"/>
      <c r="H444" s="976"/>
      <c r="I444" s="543" t="s">
        <v>18826</v>
      </c>
      <c r="J444" s="543" t="s">
        <v>20771</v>
      </c>
      <c r="K444" s="116" t="s">
        <v>18795</v>
      </c>
      <c r="L444" s="564"/>
    </row>
    <row r="445" spans="1:12" ht="15.75" customHeight="1">
      <c r="A445" s="875"/>
      <c r="B445" s="933"/>
      <c r="C445" s="934"/>
      <c r="D445" s="934"/>
      <c r="E445" s="934"/>
      <c r="F445" s="934"/>
      <c r="G445" s="934"/>
      <c r="H445" s="935"/>
      <c r="I445" s="543">
        <v>2.1</v>
      </c>
      <c r="J445" s="136">
        <v>1</v>
      </c>
      <c r="K445" s="116">
        <v>2</v>
      </c>
      <c r="L445" s="564"/>
    </row>
    <row r="446" spans="1:12" ht="15.75" customHeight="1">
      <c r="A446" s="761"/>
      <c r="B446" s="762"/>
      <c r="C446" s="762"/>
      <c r="D446" s="762"/>
      <c r="E446" s="762"/>
      <c r="F446" s="762"/>
      <c r="G446" s="762"/>
      <c r="H446" s="762"/>
      <c r="I446" s="762"/>
      <c r="J446" s="762"/>
      <c r="K446" s="762"/>
      <c r="L446" s="763"/>
    </row>
    <row r="447" spans="1:12" ht="35.25" customHeight="1">
      <c r="A447" s="156" t="s">
        <v>18853</v>
      </c>
      <c r="B447" s="770" t="str">
        <f>IFERROR(VLOOKUP(I447,'SINAPI '!A:D,2,0),IFERROR(VLOOKUP(I447,SETOP!A:D,3,FALSE),"NOME DO SERVIÇO INVÁLIDO"))</f>
        <v>PINTURA COM TINTA ALQUÍDICA DE FUNDO E ACABAMENTO (ESMALTE SINTÉTICO GRAFITE) PULVERIZADA SOBRE SUPERFÍCIES METÁLICAS (EXCETO PERFIL) EXECUTADO EM OBRA (POR DEMÃO). AF_01/2020_PE</v>
      </c>
      <c r="C447" s="756"/>
      <c r="D447" s="756"/>
      <c r="E447" s="756"/>
      <c r="F447" s="756"/>
      <c r="G447" s="756"/>
      <c r="H447" s="756"/>
      <c r="I447" s="34" t="s">
        <v>10413</v>
      </c>
      <c r="J447" s="36" t="s">
        <v>22</v>
      </c>
      <c r="K447" s="28" t="str">
        <f>IFERROR(VLOOKUP(I447,'SINAPI '!A:D,3,FALSE),IFERROR(VLOOKUP(I447,SETOP!A:D,4,FALSE),"UNIDADE INVÁLIDA"))</f>
        <v>M2</v>
      </c>
      <c r="L447" s="536">
        <f>2*2*(K449+K450)</f>
        <v>36.120000000000005</v>
      </c>
    </row>
    <row r="448" spans="1:12" ht="15.75" customHeight="1">
      <c r="A448" s="871"/>
      <c r="B448" s="862"/>
      <c r="C448" s="863"/>
      <c r="D448" s="863"/>
      <c r="E448" s="863"/>
      <c r="F448" s="863"/>
      <c r="G448" s="864"/>
      <c r="H448" s="116"/>
      <c r="I448" s="167" t="s">
        <v>20773</v>
      </c>
      <c r="J448" s="196" t="s">
        <v>18815</v>
      </c>
      <c r="K448" s="116" t="s">
        <v>20776</v>
      </c>
      <c r="L448" s="536"/>
    </row>
    <row r="449" spans="1:12" ht="15.75" customHeight="1">
      <c r="A449" s="872"/>
      <c r="B449" s="865"/>
      <c r="C449" s="866"/>
      <c r="D449" s="866"/>
      <c r="E449" s="866"/>
      <c r="F449" s="866"/>
      <c r="G449" s="867"/>
      <c r="H449" s="115" t="s">
        <v>20774</v>
      </c>
      <c r="I449" s="34">
        <v>0.8</v>
      </c>
      <c r="J449" s="34">
        <v>2.1</v>
      </c>
      <c r="K449" s="115">
        <f>I449*J449</f>
        <v>1.6800000000000002</v>
      </c>
      <c r="L449" s="536"/>
    </row>
    <row r="450" spans="1:12" ht="15.75" customHeight="1">
      <c r="A450" s="873"/>
      <c r="B450" s="868"/>
      <c r="C450" s="869"/>
      <c r="D450" s="869"/>
      <c r="E450" s="869"/>
      <c r="F450" s="869"/>
      <c r="G450" s="870"/>
      <c r="H450" s="115" t="s">
        <v>20775</v>
      </c>
      <c r="I450" s="545">
        <v>3.5</v>
      </c>
      <c r="J450" s="558">
        <v>2.1</v>
      </c>
      <c r="K450" s="115">
        <f>I450*J450</f>
        <v>7.3500000000000005</v>
      </c>
      <c r="L450" s="564"/>
    </row>
    <row r="451" spans="1:12" ht="15.75" customHeight="1">
      <c r="A451" s="807"/>
      <c r="B451" s="808"/>
      <c r="C451" s="808"/>
      <c r="D451" s="808"/>
      <c r="E451" s="808"/>
      <c r="F451" s="808"/>
      <c r="G451" s="808"/>
      <c r="H451" s="808"/>
      <c r="I451" s="808"/>
      <c r="J451" s="808"/>
      <c r="K451" s="808"/>
      <c r="L451" s="809"/>
    </row>
    <row r="452" spans="1:12" ht="15.75" customHeight="1">
      <c r="A452" s="156" t="s">
        <v>20814</v>
      </c>
      <c r="B452" s="770" t="str">
        <f>IFERROR(VLOOKUP(I452,'SINAPI '!A:D,2,0),IFERROR(VLOOKUP(I452,SETOP!A:D,3,FALSE),"NOME DO SERVIÇO INVÁLIDO"))</f>
        <v>U</v>
      </c>
      <c r="C452" s="756"/>
      <c r="D452" s="756"/>
      <c r="E452" s="756"/>
      <c r="F452" s="756"/>
      <c r="G452" s="756"/>
      <c r="H452" s="757"/>
      <c r="I452" s="538" t="s">
        <v>4557</v>
      </c>
      <c r="J452" s="28" t="s">
        <v>20</v>
      </c>
      <c r="K452" s="28">
        <f>IFERROR(VLOOKUP(I452,'SINAPI '!A:D,3,FALSE),IFERROR(VLOOKUP(I452,SETOP!A:D,4,FALSE),"UNIDADE INVÁLIDA"))</f>
        <v>555.11</v>
      </c>
      <c r="L452" s="361">
        <f>J453</f>
        <v>2</v>
      </c>
    </row>
    <row r="453" spans="1:12" ht="15.75" customHeight="1">
      <c r="A453" s="362"/>
      <c r="B453" s="785"/>
      <c r="C453" s="786"/>
      <c r="D453" s="786"/>
      <c r="E453" s="786"/>
      <c r="F453" s="786"/>
      <c r="G453" s="786"/>
      <c r="H453" s="787"/>
      <c r="I453" s="116" t="s">
        <v>18836</v>
      </c>
      <c r="J453" s="116">
        <v>2</v>
      </c>
      <c r="K453" s="116"/>
      <c r="L453" s="536"/>
    </row>
    <row r="454" spans="1:12" ht="15.75" customHeight="1">
      <c r="A454" s="761"/>
      <c r="B454" s="762"/>
      <c r="C454" s="762"/>
      <c r="D454" s="762"/>
      <c r="E454" s="762"/>
      <c r="F454" s="762"/>
      <c r="G454" s="762"/>
      <c r="H454" s="762"/>
      <c r="I454" s="762"/>
      <c r="J454" s="762"/>
      <c r="K454" s="762"/>
      <c r="L454" s="763"/>
    </row>
    <row r="455" spans="1:12" s="60" customFormat="1" ht="13.5">
      <c r="A455" s="338">
        <v>11</v>
      </c>
      <c r="B455" s="755" t="s">
        <v>18856</v>
      </c>
      <c r="C455" s="756"/>
      <c r="D455" s="756"/>
      <c r="E455" s="756"/>
      <c r="F455" s="756"/>
      <c r="G455" s="756"/>
      <c r="H455" s="757"/>
      <c r="I455" s="758"/>
      <c r="J455" s="758"/>
      <c r="K455" s="758"/>
      <c r="L455" s="339" t="s">
        <v>14</v>
      </c>
    </row>
    <row r="456" spans="1:12" s="60" customFormat="1" ht="13.5">
      <c r="A456" s="360" t="s">
        <v>18854</v>
      </c>
      <c r="B456" s="816" t="s">
        <v>20782</v>
      </c>
      <c r="C456" s="817"/>
      <c r="D456" s="817"/>
      <c r="E456" s="817"/>
      <c r="F456" s="817"/>
      <c r="G456" s="817"/>
      <c r="H456" s="817"/>
      <c r="I456" s="758"/>
      <c r="J456" s="758"/>
      <c r="K456" s="758"/>
      <c r="L456" s="344"/>
    </row>
    <row r="457" spans="1:12" ht="35.25" customHeight="1">
      <c r="A457" s="156" t="s">
        <v>20778</v>
      </c>
      <c r="B457" s="770" t="str">
        <f>IFERROR(VLOOKUP(I457,'SINAPI '!A:D,2,0),IFERROR(VLOOKUP(I457,SETOP!A:D,3,FALSE),"NOME DO SERVIÇO INVÁLIDO"))</f>
        <v>CONTRAPISO EM ARGAMASSA TRAÇO 1:4 (CIMENTO E AREIA), PREPARO MECÂNICO COM BETONEIRA 400 L, APLICADO EM ÁREAS SECAS SOBRE LAJE, ADERIDO, ACABAMENTO NÃO REFORÇADO, ESPESSURA 3CM. AF_07/2021</v>
      </c>
      <c r="C457" s="756"/>
      <c r="D457" s="756"/>
      <c r="E457" s="756"/>
      <c r="F457" s="756"/>
      <c r="G457" s="756"/>
      <c r="H457" s="757"/>
      <c r="I457" s="27" t="s">
        <v>10538</v>
      </c>
      <c r="J457" s="76" t="s">
        <v>20</v>
      </c>
      <c r="K457" s="76" t="str">
        <f>IFERROR(VLOOKUP(I457,'SINAPI '!A:D,3,FALSE),IFERROR(VLOOKUP(I457,SETOP!A:D,4,FALSE),"UNIDADE INVÁLIDA"))</f>
        <v>M2</v>
      </c>
      <c r="L457" s="361">
        <f>SUM(I459:I462)*1.25</f>
        <v>110.77500000000001</v>
      </c>
    </row>
    <row r="458" spans="1:12" s="109" customFormat="1" ht="15.75" customHeight="1">
      <c r="A458" s="871"/>
      <c r="B458" s="862"/>
      <c r="C458" s="863"/>
      <c r="D458" s="863"/>
      <c r="E458" s="863"/>
      <c r="F458" s="863"/>
      <c r="G458" s="863"/>
      <c r="H458" s="864"/>
      <c r="I458" s="116" t="s">
        <v>20777</v>
      </c>
      <c r="J458" s="116"/>
      <c r="K458" s="116"/>
      <c r="L458" s="361"/>
    </row>
    <row r="459" spans="1:12" s="109" customFormat="1" ht="15.75" customHeight="1">
      <c r="A459" s="872"/>
      <c r="B459" s="865"/>
      <c r="C459" s="866"/>
      <c r="D459" s="866"/>
      <c r="E459" s="866"/>
      <c r="F459" s="866"/>
      <c r="G459" s="866"/>
      <c r="H459" s="867"/>
      <c r="I459" s="116">
        <v>33.5</v>
      </c>
      <c r="J459" s="116"/>
      <c r="K459" s="116"/>
      <c r="L459" s="536"/>
    </row>
    <row r="460" spans="1:12" s="109" customFormat="1" ht="15.75" customHeight="1">
      <c r="A460" s="872"/>
      <c r="B460" s="865"/>
      <c r="C460" s="866"/>
      <c r="D460" s="866"/>
      <c r="E460" s="866"/>
      <c r="F460" s="866"/>
      <c r="G460" s="866"/>
      <c r="H460" s="867"/>
      <c r="I460" s="116">
        <v>12.22</v>
      </c>
      <c r="J460" s="116"/>
      <c r="K460" s="116"/>
      <c r="L460" s="536"/>
    </row>
    <row r="461" spans="1:12" s="109" customFormat="1" ht="15.75" customHeight="1">
      <c r="A461" s="872"/>
      <c r="B461" s="865"/>
      <c r="C461" s="866"/>
      <c r="D461" s="866"/>
      <c r="E461" s="866"/>
      <c r="F461" s="866"/>
      <c r="G461" s="866"/>
      <c r="H461" s="867"/>
      <c r="I461" s="116">
        <v>17.920000000000002</v>
      </c>
      <c r="J461" s="116"/>
      <c r="K461" s="116"/>
      <c r="L461" s="536"/>
    </row>
    <row r="462" spans="1:12" s="109" customFormat="1" ht="15.75" customHeight="1">
      <c r="A462" s="873"/>
      <c r="B462" s="868"/>
      <c r="C462" s="869"/>
      <c r="D462" s="869"/>
      <c r="E462" s="869"/>
      <c r="F462" s="869"/>
      <c r="G462" s="869"/>
      <c r="H462" s="870"/>
      <c r="I462" s="116">
        <v>24.98</v>
      </c>
      <c r="J462" s="116"/>
      <c r="K462" s="116"/>
      <c r="L462" s="536"/>
    </row>
    <row r="463" spans="1:12" s="109" customFormat="1" ht="15.75" customHeight="1">
      <c r="A463" s="761"/>
      <c r="B463" s="762"/>
      <c r="C463" s="762"/>
      <c r="D463" s="762"/>
      <c r="E463" s="762"/>
      <c r="F463" s="762"/>
      <c r="G463" s="762"/>
      <c r="H463" s="762"/>
      <c r="I463" s="762"/>
      <c r="J463" s="762"/>
      <c r="K463" s="762"/>
      <c r="L463" s="763"/>
    </row>
    <row r="464" spans="1:12" s="109" customFormat="1" ht="15.75" customHeight="1">
      <c r="A464" s="156" t="s">
        <v>20779</v>
      </c>
      <c r="B464" s="770" t="str">
        <f>IFERROR(VLOOKUP(I464,'SINAPI '!A:D,2,0),IFERROR(VLOOKUP(I464,SETOP!A:D,3,FALSE),"NOME DO SERVIÇO INVÁLIDO"))</f>
        <v>SOLEIRA EM GRANITO, LARGURA 15 CM, ESPESSURA 2,0 CM. AF_09/2020</v>
      </c>
      <c r="C464" s="756"/>
      <c r="D464" s="756"/>
      <c r="E464" s="756"/>
      <c r="F464" s="756"/>
      <c r="G464" s="756"/>
      <c r="H464" s="756"/>
      <c r="I464" s="34" t="s">
        <v>10500</v>
      </c>
      <c r="J464" s="36" t="s">
        <v>22</v>
      </c>
      <c r="K464" s="28" t="str">
        <f>IFERROR(VLOOKUP(I464,'SINAPI '!A:D,3,FALSE),IFERROR(VLOOKUP(I464,SETOP!A:D,4,FALSE),"UNIDADE INVÁLIDA"))</f>
        <v>M</v>
      </c>
      <c r="L464" s="536">
        <f>I466*J466</f>
        <v>1.6</v>
      </c>
    </row>
    <row r="465" spans="1:26" s="109" customFormat="1" ht="15.75" customHeight="1">
      <c r="A465" s="871"/>
      <c r="B465" s="862"/>
      <c r="C465" s="863"/>
      <c r="D465" s="863"/>
      <c r="E465" s="863"/>
      <c r="F465" s="863"/>
      <c r="G465" s="863"/>
      <c r="H465" s="864"/>
      <c r="I465" s="116" t="s">
        <v>20783</v>
      </c>
      <c r="J465" s="116" t="s">
        <v>20784</v>
      </c>
      <c r="K465" s="116"/>
      <c r="L465" s="536"/>
    </row>
    <row r="466" spans="1:26" s="109" customFormat="1" ht="15.75" customHeight="1">
      <c r="A466" s="873"/>
      <c r="B466" s="868"/>
      <c r="C466" s="869"/>
      <c r="D466" s="869"/>
      <c r="E466" s="869"/>
      <c r="F466" s="869"/>
      <c r="G466" s="869"/>
      <c r="H466" s="870"/>
      <c r="I466" s="116">
        <v>2</v>
      </c>
      <c r="J466" s="116">
        <v>0.8</v>
      </c>
      <c r="K466" s="116"/>
      <c r="L466" s="536"/>
    </row>
    <row r="467" spans="1:26" s="109" customFormat="1" ht="15.75" customHeight="1">
      <c r="A467" s="761"/>
      <c r="B467" s="762"/>
      <c r="C467" s="762"/>
      <c r="D467" s="762"/>
      <c r="E467" s="762"/>
      <c r="F467" s="762"/>
      <c r="G467" s="762"/>
      <c r="H467" s="762"/>
      <c r="I467" s="762"/>
      <c r="J467" s="762"/>
      <c r="K467" s="762"/>
      <c r="L467" s="763"/>
    </row>
    <row r="468" spans="1:26" s="109" customFormat="1" ht="15.75" customHeight="1">
      <c r="A468" s="156" t="s">
        <v>20780</v>
      </c>
      <c r="B468" s="770" t="str">
        <f>IFERROR(VLOOKUP(I468,'SINAPI '!A:D,2,0),IFERROR(VLOOKUP(I468,SETOP!A:D,3,FALSE),"NOME DO SERVIÇO INVÁLIDO"))</f>
        <v>REVESTIMENTO CERÂMICO PARA PISO COM PLACAS TIPO PORCELANATO DE DIMENSÕES 60X60 CM APLICADA EM AMBIENTES DE ÁREA MENOR QUE 5 M². AF_06/2014</v>
      </c>
      <c r="C468" s="756"/>
      <c r="D468" s="756"/>
      <c r="E468" s="756"/>
      <c r="F468" s="756"/>
      <c r="G468" s="756"/>
      <c r="H468" s="756"/>
      <c r="I468" s="34" t="s">
        <v>10482</v>
      </c>
      <c r="J468" s="36" t="s">
        <v>22</v>
      </c>
      <c r="K468" s="28" t="str">
        <f>IFERROR(VLOOKUP(I468,'SINAPI '!A:D,3,FALSE),IFERROR(VLOOKUP(I468,SETOP!A:D,4,FALSE),"UNIDADE INVÁLIDA"))</f>
        <v>M2</v>
      </c>
      <c r="L468" s="361">
        <f>SUM(I470:I473)*1.2</f>
        <v>106.34400000000001</v>
      </c>
    </row>
    <row r="469" spans="1:26" s="109" customFormat="1" ht="15.75" customHeight="1">
      <c r="A469" s="871"/>
      <c r="B469" s="862"/>
      <c r="C469" s="863"/>
      <c r="D469" s="863"/>
      <c r="E469" s="863"/>
      <c r="F469" s="863"/>
      <c r="G469" s="863"/>
      <c r="H469" s="864"/>
      <c r="I469" s="116" t="s">
        <v>20777</v>
      </c>
      <c r="J469" s="116"/>
      <c r="K469" s="116"/>
      <c r="L469" s="536"/>
    </row>
    <row r="470" spans="1:26" ht="15.75" customHeight="1">
      <c r="A470" s="872"/>
      <c r="B470" s="865"/>
      <c r="C470" s="866"/>
      <c r="D470" s="866"/>
      <c r="E470" s="866"/>
      <c r="F470" s="866"/>
      <c r="G470" s="866"/>
      <c r="H470" s="867"/>
      <c r="I470" s="116">
        <v>33.5</v>
      </c>
      <c r="J470" s="116"/>
      <c r="K470" s="116"/>
      <c r="L470" s="536"/>
    </row>
    <row r="471" spans="1:26" ht="15.75" customHeight="1">
      <c r="A471" s="872"/>
      <c r="B471" s="865"/>
      <c r="C471" s="866"/>
      <c r="D471" s="866"/>
      <c r="E471" s="866"/>
      <c r="F471" s="866"/>
      <c r="G471" s="866"/>
      <c r="H471" s="867"/>
      <c r="I471" s="116">
        <v>12.22</v>
      </c>
      <c r="J471" s="116"/>
      <c r="K471" s="116"/>
      <c r="L471" s="536"/>
    </row>
    <row r="472" spans="1:26" ht="15.75" customHeight="1">
      <c r="A472" s="872"/>
      <c r="B472" s="865"/>
      <c r="C472" s="866"/>
      <c r="D472" s="866"/>
      <c r="E472" s="866"/>
      <c r="F472" s="866"/>
      <c r="G472" s="866"/>
      <c r="H472" s="867"/>
      <c r="I472" s="116">
        <v>17.920000000000002</v>
      </c>
      <c r="J472" s="116"/>
      <c r="K472" s="116"/>
      <c r="L472" s="536"/>
    </row>
    <row r="473" spans="1:26" ht="15.75" customHeight="1">
      <c r="A473" s="873"/>
      <c r="B473" s="868"/>
      <c r="C473" s="869"/>
      <c r="D473" s="869"/>
      <c r="E473" s="869"/>
      <c r="F473" s="869"/>
      <c r="G473" s="869"/>
      <c r="H473" s="870"/>
      <c r="I473" s="116">
        <v>24.98</v>
      </c>
      <c r="J473" s="116"/>
      <c r="K473" s="116"/>
      <c r="L473" s="536"/>
    </row>
    <row r="474" spans="1:26" ht="15.75" customHeight="1">
      <c r="A474" s="876"/>
      <c r="B474" s="877"/>
      <c r="C474" s="877"/>
      <c r="D474" s="877"/>
      <c r="E474" s="877"/>
      <c r="F474" s="877"/>
      <c r="G474" s="877"/>
      <c r="H474" s="877"/>
      <c r="I474" s="877"/>
      <c r="J474" s="877"/>
      <c r="K474" s="877"/>
      <c r="L474" s="878"/>
    </row>
    <row r="475" spans="1:26" s="97" customFormat="1" ht="22.5" customHeight="1">
      <c r="A475" s="156" t="s">
        <v>20781</v>
      </c>
      <c r="B475" s="770" t="str">
        <f>IFERROR(VLOOKUP(I475,'SINAPI '!A:D,2,0),IFERROR(VLOOKUP(I475,SETOP!A:D,3,FALSE),"NOME DO SERVIÇO INVÁLIDO"))</f>
        <v>RODAPÉ CERÂMICO DE 7CM DE ALTURA COM PLACAS TIPO ESMALTADA EXTRA DE DIMENSÕES 60X60CM. AF_06/2014</v>
      </c>
      <c r="C475" s="756"/>
      <c r="D475" s="756"/>
      <c r="E475" s="756"/>
      <c r="F475" s="756"/>
      <c r="G475" s="756"/>
      <c r="H475" s="756"/>
      <c r="I475" s="34" t="s">
        <v>10523</v>
      </c>
      <c r="J475" s="36" t="s">
        <v>22</v>
      </c>
      <c r="K475" s="28" t="str">
        <f>IFERROR(VLOOKUP(I475,'SINAPI '!A:D,3,FALSE),IFERROR(VLOOKUP(I475,SETOP!A:D,4,FALSE),"UNIDADE INVÁLIDA"))</f>
        <v>M</v>
      </c>
      <c r="L475" s="384">
        <f>(J478+J479+J482+J483)*1.05</f>
        <v>80.22</v>
      </c>
      <c r="M475" s="200"/>
      <c r="N475" s="200"/>
      <c r="O475" s="200"/>
      <c r="P475" s="200"/>
      <c r="Q475" s="200"/>
      <c r="R475" s="200"/>
      <c r="S475" s="200"/>
      <c r="T475" s="200"/>
      <c r="U475" s="201"/>
      <c r="V475" s="201"/>
      <c r="W475" s="201"/>
      <c r="X475" s="201"/>
      <c r="Y475" s="201"/>
      <c r="Z475" s="201"/>
    </row>
    <row r="476" spans="1:26" s="97" customFormat="1" ht="15.75" customHeight="1">
      <c r="A476" s="781"/>
      <c r="B476" s="992"/>
      <c r="C476" s="993"/>
      <c r="D476" s="993"/>
      <c r="E476" s="993"/>
      <c r="F476" s="994"/>
      <c r="G476" s="848" t="s">
        <v>20799</v>
      </c>
      <c r="H476" s="849"/>
      <c r="I476" s="849"/>
      <c r="J476" s="850"/>
      <c r="K476" s="543"/>
      <c r="L476" s="385"/>
    </row>
    <row r="477" spans="1:26" s="97" customFormat="1">
      <c r="A477" s="845"/>
      <c r="B477" s="995"/>
      <c r="C477" s="890"/>
      <c r="D477" s="890"/>
      <c r="E477" s="890"/>
      <c r="F477" s="891"/>
      <c r="G477" s="544" t="s">
        <v>20789</v>
      </c>
      <c r="H477" s="851" t="s">
        <v>20785</v>
      </c>
      <c r="I477" s="851"/>
      <c r="J477" s="203" t="s">
        <v>20787</v>
      </c>
      <c r="K477" s="202"/>
      <c r="L477" s="385"/>
    </row>
    <row r="478" spans="1:26" s="97" customFormat="1" ht="15.75" customHeight="1">
      <c r="A478" s="845"/>
      <c r="B478" s="995"/>
      <c r="C478" s="890"/>
      <c r="D478" s="890"/>
      <c r="E478" s="890"/>
      <c r="F478" s="891"/>
      <c r="G478" s="170" t="s">
        <v>20788</v>
      </c>
      <c r="H478" s="202">
        <v>9.6999999999999993</v>
      </c>
      <c r="I478" s="202">
        <v>6.7</v>
      </c>
      <c r="J478" s="202">
        <f>(H478+I478)*2</f>
        <v>32.799999999999997</v>
      </c>
      <c r="K478" s="202"/>
      <c r="L478" s="562"/>
    </row>
    <row r="479" spans="1:26" s="97" customFormat="1" ht="15.75" customHeight="1">
      <c r="A479" s="845"/>
      <c r="B479" s="995"/>
      <c r="C479" s="890"/>
      <c r="D479" s="890"/>
      <c r="E479" s="890"/>
      <c r="F479" s="891"/>
      <c r="G479" s="544" t="s">
        <v>20786</v>
      </c>
      <c r="H479" s="202">
        <v>4.55</v>
      </c>
      <c r="I479" s="202">
        <v>3.95</v>
      </c>
      <c r="J479" s="202">
        <f>(H479+I479)*2</f>
        <v>17</v>
      </c>
      <c r="K479" s="202"/>
      <c r="L479" s="562"/>
    </row>
    <row r="480" spans="1:26" s="97" customFormat="1" ht="15.75" customHeight="1">
      <c r="A480" s="845"/>
      <c r="B480" s="995"/>
      <c r="C480" s="890"/>
      <c r="D480" s="890"/>
      <c r="E480" s="890"/>
      <c r="F480" s="891"/>
      <c r="G480" s="848" t="s">
        <v>20798</v>
      </c>
      <c r="H480" s="849"/>
      <c r="I480" s="849"/>
      <c r="J480" s="850"/>
      <c r="K480" s="633"/>
      <c r="L480" s="562"/>
    </row>
    <row r="481" spans="1:12" s="97" customFormat="1" ht="15.75" customHeight="1">
      <c r="A481" s="845"/>
      <c r="B481" s="995"/>
      <c r="C481" s="890"/>
      <c r="D481" s="890"/>
      <c r="E481" s="890"/>
      <c r="F481" s="891"/>
      <c r="G481" s="544" t="s">
        <v>20789</v>
      </c>
      <c r="H481" s="851" t="s">
        <v>20785</v>
      </c>
      <c r="I481" s="851"/>
      <c r="J481" s="203" t="s">
        <v>20787</v>
      </c>
      <c r="K481" s="543"/>
      <c r="L481" s="385"/>
    </row>
    <row r="482" spans="1:12" s="97" customFormat="1">
      <c r="A482" s="845"/>
      <c r="B482" s="995"/>
      <c r="C482" s="890"/>
      <c r="D482" s="890"/>
      <c r="E482" s="890"/>
      <c r="F482" s="891"/>
      <c r="G482" s="170" t="s">
        <v>20790</v>
      </c>
      <c r="H482" s="202">
        <v>10</v>
      </c>
      <c r="I482" s="202">
        <v>7</v>
      </c>
      <c r="J482" s="202">
        <f>H482+I482</f>
        <v>17</v>
      </c>
      <c r="K482" s="202"/>
      <c r="L482" s="385"/>
    </row>
    <row r="483" spans="1:12" s="97" customFormat="1" ht="15.75" customHeight="1">
      <c r="A483" s="782"/>
      <c r="B483" s="996"/>
      <c r="C483" s="892"/>
      <c r="D483" s="892"/>
      <c r="E483" s="892"/>
      <c r="F483" s="893"/>
      <c r="G483" s="544" t="s">
        <v>20791</v>
      </c>
      <c r="H483" s="202">
        <v>1</v>
      </c>
      <c r="I483" s="202">
        <v>0.2</v>
      </c>
      <c r="J483" s="202">
        <f>(H483+I483)*2*4</f>
        <v>9.6</v>
      </c>
      <c r="K483" s="202"/>
      <c r="L483" s="562"/>
    </row>
    <row r="484" spans="1:12" s="97" customFormat="1" ht="15.75" customHeight="1">
      <c r="A484" s="948"/>
      <c r="B484" s="949"/>
      <c r="C484" s="949"/>
      <c r="D484" s="949"/>
      <c r="E484" s="949"/>
      <c r="F484" s="949"/>
      <c r="G484" s="949"/>
      <c r="H484" s="949"/>
      <c r="I484" s="949"/>
      <c r="J484" s="949"/>
      <c r="K484" s="949"/>
      <c r="L484" s="950"/>
    </row>
    <row r="485" spans="1:12" s="60" customFormat="1" ht="13.5">
      <c r="A485" s="360" t="s">
        <v>18855</v>
      </c>
      <c r="B485" s="816" t="s">
        <v>20792</v>
      </c>
      <c r="C485" s="817"/>
      <c r="D485" s="817"/>
      <c r="E485" s="817"/>
      <c r="F485" s="817"/>
      <c r="G485" s="817"/>
      <c r="H485" s="817"/>
      <c r="I485" s="758"/>
      <c r="J485" s="758"/>
      <c r="K485" s="758"/>
      <c r="L485" s="344"/>
    </row>
    <row r="486" spans="1:12" s="97" customFormat="1">
      <c r="A486" s="156" t="s">
        <v>20793</v>
      </c>
      <c r="B486" s="770" t="str">
        <f>IFERROR(VLOOKUP(I486,'SINAPI '!A:D,2,0),IFERROR(VLOOKUP(I486,SETOP!A:D,3,FALSE),"NOME DO SERVIÇO INVÁLIDO"))</f>
        <v>m2</v>
      </c>
      <c r="C486" s="756"/>
      <c r="D486" s="756"/>
      <c r="E486" s="756"/>
      <c r="F486" s="756"/>
      <c r="G486" s="756"/>
      <c r="H486" s="757"/>
      <c r="I486" s="538" t="s">
        <v>3609</v>
      </c>
      <c r="J486" s="28" t="s">
        <v>20</v>
      </c>
      <c r="K486" s="28">
        <f>IFERROR(VLOOKUP(I486,'SINAPI '!A:D,3,FALSE),IFERROR(VLOOKUP(I486,SETOP!A:D,4,FALSE),"UNIDADE INVÁLIDA"))</f>
        <v>78.400000000000006</v>
      </c>
      <c r="L486" s="385">
        <f>K488</f>
        <v>25.375</v>
      </c>
    </row>
    <row r="487" spans="1:12" s="97" customFormat="1" ht="15.75" customHeight="1">
      <c r="A487" s="813"/>
      <c r="B487" s="836"/>
      <c r="C487" s="837"/>
      <c r="D487" s="837"/>
      <c r="E487" s="837"/>
      <c r="F487" s="837"/>
      <c r="G487" s="837"/>
      <c r="H487" s="838"/>
      <c r="I487" s="202" t="s">
        <v>20773</v>
      </c>
      <c r="J487" s="202" t="s">
        <v>20800</v>
      </c>
      <c r="K487" s="202" t="s">
        <v>20776</v>
      </c>
      <c r="L487" s="562"/>
    </row>
    <row r="488" spans="1:12" s="97" customFormat="1" ht="15.75" customHeight="1">
      <c r="A488" s="815"/>
      <c r="B488" s="842"/>
      <c r="C488" s="843"/>
      <c r="D488" s="843"/>
      <c r="E488" s="843"/>
      <c r="F488" s="843"/>
      <c r="G488" s="843"/>
      <c r="H488" s="844"/>
      <c r="I488" s="633">
        <v>3.5</v>
      </c>
      <c r="J488" s="633">
        <v>7.25</v>
      </c>
      <c r="K488" s="633">
        <f>I488*J488</f>
        <v>25.375</v>
      </c>
      <c r="L488" s="562"/>
    </row>
    <row r="489" spans="1:12" s="97" customFormat="1" ht="15.75" customHeight="1">
      <c r="A489" s="386"/>
      <c r="B489" s="208"/>
      <c r="C489" s="208"/>
      <c r="D489" s="208"/>
      <c r="E489" s="208"/>
      <c r="F489" s="208"/>
      <c r="G489" s="208"/>
      <c r="H489" s="208"/>
      <c r="I489" s="208"/>
      <c r="J489" s="208"/>
      <c r="K489" s="208"/>
      <c r="L489" s="473"/>
    </row>
    <row r="490" spans="1:12" s="97" customFormat="1" ht="15.75" customHeight="1">
      <c r="A490" s="156" t="s">
        <v>20794</v>
      </c>
      <c r="B490" s="770" t="str">
        <f>IFERROR(VLOOKUP(I490,'SINAPI '!A:D,2,0),IFERROR(VLOOKUP(I490,SETOP!A:D,3,FALSE),"NOME DO SERVIÇO INVÁLIDO"))</f>
        <v>m3</v>
      </c>
      <c r="C490" s="756"/>
      <c r="D490" s="756"/>
      <c r="E490" s="756"/>
      <c r="F490" s="756"/>
      <c r="G490" s="756"/>
      <c r="H490" s="771"/>
      <c r="I490" s="209" t="s">
        <v>202</v>
      </c>
      <c r="J490" s="193" t="s">
        <v>20</v>
      </c>
      <c r="K490" s="28">
        <f>IFERROR(VLOOKUP(I490,'SINAPI '!A:D,3,FALSE),IFERROR(VLOOKUP(I490,SETOP!A:D,4,FALSE),"UNIDADE INVÁLIDA"))</f>
        <v>163.9</v>
      </c>
      <c r="L490" s="474">
        <f>K492</f>
        <v>1.5225</v>
      </c>
    </row>
    <row r="491" spans="1:12" s="97" customFormat="1" ht="15.75" customHeight="1">
      <c r="A491" s="335"/>
      <c r="B491" s="634"/>
      <c r="C491" s="634"/>
      <c r="D491" s="634"/>
      <c r="E491" s="634"/>
      <c r="F491" s="634"/>
      <c r="G491" s="634"/>
      <c r="H491" s="543" t="s">
        <v>18815</v>
      </c>
      <c r="I491" s="202" t="s">
        <v>20773</v>
      </c>
      <c r="J491" s="202" t="s">
        <v>20800</v>
      </c>
      <c r="K491" s="202" t="s">
        <v>20801</v>
      </c>
      <c r="L491" s="475"/>
    </row>
    <row r="492" spans="1:12" s="97" customFormat="1" ht="15.75" customHeight="1">
      <c r="A492" s="335"/>
      <c r="B492" s="634"/>
      <c r="C492" s="634"/>
      <c r="D492" s="634"/>
      <c r="E492" s="634"/>
      <c r="F492" s="634"/>
      <c r="G492" s="634"/>
      <c r="H492" s="543">
        <v>0.05</v>
      </c>
      <c r="I492" s="633">
        <v>3.5</v>
      </c>
      <c r="J492" s="633">
        <v>7.25</v>
      </c>
      <c r="K492" s="633">
        <f>I492*J492*H492*1.2</f>
        <v>1.5225</v>
      </c>
      <c r="L492" s="475"/>
    </row>
    <row r="493" spans="1:12" s="97" customFormat="1" ht="15.75" customHeight="1">
      <c r="A493" s="772"/>
      <c r="B493" s="773"/>
      <c r="C493" s="773"/>
      <c r="D493" s="773"/>
      <c r="E493" s="773"/>
      <c r="F493" s="773"/>
      <c r="G493" s="773"/>
      <c r="H493" s="773"/>
      <c r="I493" s="773"/>
      <c r="J493" s="773"/>
      <c r="K493" s="773"/>
      <c r="L493" s="774"/>
    </row>
    <row r="494" spans="1:12" s="97" customFormat="1">
      <c r="A494" s="172" t="s">
        <v>20795</v>
      </c>
      <c r="B494" s="770" t="str">
        <f>IFERROR(VLOOKUP(I494,'SINAPI '!A:D,2,0),IFERROR(VLOOKUP(I494,SETOP!A:D,3,FALSE),"NOME DO SERVIÇO INVÁLIDO"))</f>
        <v>m2</v>
      </c>
      <c r="C494" s="756"/>
      <c r="D494" s="756"/>
      <c r="E494" s="756"/>
      <c r="F494" s="756"/>
      <c r="G494" s="756"/>
      <c r="H494" s="757"/>
      <c r="I494" s="538" t="s">
        <v>3802</v>
      </c>
      <c r="J494" s="28" t="s">
        <v>20</v>
      </c>
      <c r="K494" s="28">
        <f>IFERROR(VLOOKUP(I494,'SINAPI '!A:D,3,FALSE),IFERROR(VLOOKUP(I494,SETOP!A:D,4,FALSE),"UNIDADE INVÁLIDA"))</f>
        <v>2.73</v>
      </c>
      <c r="L494" s="385">
        <f>K496</f>
        <v>17.5</v>
      </c>
    </row>
    <row r="495" spans="1:12" s="97" customFormat="1" ht="15.75" customHeight="1">
      <c r="A495" s="956"/>
      <c r="B495" s="204"/>
      <c r="C495" s="204"/>
      <c r="D495" s="204"/>
      <c r="E495" s="204"/>
      <c r="F495" s="204"/>
      <c r="G495" s="204"/>
      <c r="H495" s="205"/>
      <c r="I495" s="202" t="s">
        <v>20773</v>
      </c>
      <c r="J495" s="202" t="s">
        <v>20800</v>
      </c>
      <c r="K495" s="202" t="s">
        <v>20776</v>
      </c>
      <c r="L495" s="562"/>
    </row>
    <row r="496" spans="1:12" s="97" customFormat="1" ht="15.75" customHeight="1">
      <c r="A496" s="956"/>
      <c r="B496" s="206"/>
      <c r="C496" s="206"/>
      <c r="D496" s="206"/>
      <c r="E496" s="206"/>
      <c r="F496" s="206"/>
      <c r="G496" s="206"/>
      <c r="H496" s="207"/>
      <c r="I496" s="633">
        <v>7</v>
      </c>
      <c r="J496" s="633">
        <v>2.5</v>
      </c>
      <c r="K496" s="633">
        <f>I496*J496</f>
        <v>17.5</v>
      </c>
      <c r="L496" s="562"/>
    </row>
    <row r="497" spans="1:32" s="97" customFormat="1" ht="15.75" customHeight="1">
      <c r="A497" s="953"/>
      <c r="B497" s="954"/>
      <c r="C497" s="954"/>
      <c r="D497" s="954"/>
      <c r="E497" s="954"/>
      <c r="F497" s="954"/>
      <c r="G497" s="954"/>
      <c r="H497" s="954"/>
      <c r="I497" s="954"/>
      <c r="J497" s="954"/>
      <c r="K497" s="954"/>
      <c r="L497" s="955"/>
    </row>
    <row r="498" spans="1:32" s="97" customFormat="1">
      <c r="A498" s="156" t="s">
        <v>20796</v>
      </c>
      <c r="B498" s="770" t="str">
        <f>IFERROR(VLOOKUP(I498,'SINAPI '!A:D,2,0),IFERROR(VLOOKUP(I498,SETOP!A:D,3,FALSE),"NOME DO SERVIÇO INVÁLIDO"))</f>
        <v>m2</v>
      </c>
      <c r="C498" s="756"/>
      <c r="D498" s="756"/>
      <c r="E498" s="756"/>
      <c r="F498" s="756"/>
      <c r="G498" s="756"/>
      <c r="H498" s="757"/>
      <c r="I498" s="538" t="s">
        <v>3905</v>
      </c>
      <c r="J498" s="28" t="s">
        <v>20</v>
      </c>
      <c r="K498" s="28">
        <f>IFERROR(VLOOKUP(I498,'SINAPI '!A:D,3,FALSE),IFERROR(VLOOKUP(I498,SETOP!A:D,4,FALSE),"UNIDADE INVÁLIDA"))</f>
        <v>80.81</v>
      </c>
      <c r="L498" s="562">
        <f>K500</f>
        <v>17.5</v>
      </c>
    </row>
    <row r="499" spans="1:32" s="97" customFormat="1" ht="15.75" customHeight="1">
      <c r="A499" s="781"/>
      <c r="B499" s="775"/>
      <c r="C499" s="776"/>
      <c r="D499" s="776"/>
      <c r="E499" s="776"/>
      <c r="F499" s="776"/>
      <c r="G499" s="776"/>
      <c r="H499" s="777"/>
      <c r="I499" s="202" t="s">
        <v>20773</v>
      </c>
      <c r="J499" s="202" t="s">
        <v>20800</v>
      </c>
      <c r="K499" s="202" t="s">
        <v>20776</v>
      </c>
      <c r="L499" s="562"/>
    </row>
    <row r="500" spans="1:32" s="97" customFormat="1" ht="15.75" customHeight="1">
      <c r="A500" s="782"/>
      <c r="B500" s="778"/>
      <c r="C500" s="779"/>
      <c r="D500" s="779"/>
      <c r="E500" s="779"/>
      <c r="F500" s="779"/>
      <c r="G500" s="779"/>
      <c r="H500" s="780"/>
      <c r="I500" s="633">
        <v>7</v>
      </c>
      <c r="J500" s="633">
        <v>2.5</v>
      </c>
      <c r="K500" s="633">
        <f>I500*J500</f>
        <v>17.5</v>
      </c>
      <c r="L500" s="385"/>
    </row>
    <row r="501" spans="1:32" s="97" customFormat="1">
      <c r="A501" s="772"/>
      <c r="B501" s="773"/>
      <c r="C501" s="773"/>
      <c r="D501" s="773"/>
      <c r="E501" s="773"/>
      <c r="F501" s="773"/>
      <c r="G501" s="773"/>
      <c r="H501" s="773"/>
      <c r="I501" s="773"/>
      <c r="J501" s="773"/>
      <c r="K501" s="773"/>
      <c r="L501" s="774"/>
    </row>
    <row r="502" spans="1:32" s="97" customFormat="1">
      <c r="A502" s="156" t="s">
        <v>20797</v>
      </c>
      <c r="B502" s="770" t="str">
        <f>IFERROR(VLOOKUP(I502,'SINAPI '!A:D,2,0),IFERROR(VLOOKUP(I502,SETOP!A:D,3,FALSE),"NOME DO SERVIÇO INVÁLIDO"))</f>
        <v>ASSENTAMENTO DE GUIA (MEIO-FIO) EM TRECHO RETO, CONFECCIONADA EM CONCRETO PRÉ-FABRICADO, DIMENSÕES 100X15X13X30 CM (COMPRIMENTO X BASE INFERIOR X BASE SUPERIOR X ALTURA), PARA VIAS URBANAS (USO VIÁRIO). AF_06/2016</v>
      </c>
      <c r="C502" s="756"/>
      <c r="D502" s="756"/>
      <c r="E502" s="756"/>
      <c r="F502" s="756"/>
      <c r="G502" s="756"/>
      <c r="H502" s="756"/>
      <c r="I502" s="34" t="s">
        <v>6591</v>
      </c>
      <c r="J502" s="36" t="s">
        <v>22</v>
      </c>
      <c r="K502" s="28" t="str">
        <f>IFERROR(VLOOKUP(I502,'SINAPI '!A:D,3,FALSE),IFERROR(VLOOKUP(I502,SETOP!A:D,4,FALSE),"UNIDADE INVÁLIDA"))</f>
        <v>M</v>
      </c>
      <c r="L502" s="562"/>
    </row>
    <row r="503" spans="1:32" s="97" customFormat="1" ht="15.75" customHeight="1">
      <c r="A503" s="951"/>
      <c r="B503" s="775"/>
      <c r="C503" s="776"/>
      <c r="D503" s="776"/>
      <c r="E503" s="776"/>
      <c r="F503" s="776"/>
      <c r="G503" s="776"/>
      <c r="H503" s="777"/>
      <c r="I503" s="116" t="s">
        <v>20784</v>
      </c>
      <c r="J503" s="633"/>
      <c r="K503" s="633"/>
      <c r="L503" s="476">
        <f>I504</f>
        <v>14.5</v>
      </c>
    </row>
    <row r="504" spans="1:32" s="97" customFormat="1" ht="15.75" customHeight="1">
      <c r="A504" s="952"/>
      <c r="B504" s="778"/>
      <c r="C504" s="779"/>
      <c r="D504" s="779"/>
      <c r="E504" s="779"/>
      <c r="F504" s="779"/>
      <c r="G504" s="779"/>
      <c r="H504" s="780"/>
      <c r="I504" s="116">
        <f>7.25 * 2</f>
        <v>14.5</v>
      </c>
      <c r="J504" s="543"/>
      <c r="K504" s="543"/>
      <c r="L504" s="385"/>
    </row>
    <row r="505" spans="1:32" s="97" customFormat="1">
      <c r="A505" s="818"/>
      <c r="B505" s="819"/>
      <c r="C505" s="819"/>
      <c r="D505" s="819"/>
      <c r="E505" s="819"/>
      <c r="F505" s="819"/>
      <c r="G505" s="819"/>
      <c r="H505" s="819"/>
      <c r="I505" s="819"/>
      <c r="J505" s="819"/>
      <c r="K505" s="819"/>
      <c r="L505" s="820"/>
    </row>
    <row r="506" spans="1:32" s="60" customFormat="1" ht="13.5">
      <c r="A506" s="338">
        <v>12</v>
      </c>
      <c r="B506" s="755" t="s">
        <v>20802</v>
      </c>
      <c r="C506" s="756"/>
      <c r="D506" s="756"/>
      <c r="E506" s="756"/>
      <c r="F506" s="756"/>
      <c r="G506" s="756"/>
      <c r="H506" s="757"/>
      <c r="I506" s="758"/>
      <c r="J506" s="758"/>
      <c r="K506" s="758"/>
      <c r="L506" s="339" t="s">
        <v>14</v>
      </c>
    </row>
    <row r="507" spans="1:32" s="97" customFormat="1">
      <c r="A507" s="156" t="s">
        <v>18858</v>
      </c>
      <c r="B507" s="770" t="str">
        <f>IFERROR(VLOOKUP(I507,'SINAPI '!A:D,2,0),IFERROR(VLOOKUP(I507,SETOP!A:D,3,FALSE),"NOME DO SERVIÇO INVÁLIDO"))</f>
        <v>NOME DO SERVIÇO INVÁLIDO</v>
      </c>
      <c r="C507" s="756"/>
      <c r="D507" s="756"/>
      <c r="E507" s="756"/>
      <c r="F507" s="756"/>
      <c r="G507" s="756"/>
      <c r="H507" s="756"/>
      <c r="I507" s="34" t="s">
        <v>10598</v>
      </c>
      <c r="J507" s="36" t="s">
        <v>22</v>
      </c>
      <c r="K507" s="28" t="str">
        <f>IFERROR(VLOOKUP(I507,'SINAPI '!A:D,3,FALSE),IFERROR(VLOOKUP(I507,SETOP!A:D,4,FALSE),"UNIDADE INVÁLIDA"))</f>
        <v>UNIDADE INVÁLIDA</v>
      </c>
      <c r="L507" s="476">
        <f>SUM(K510:K513)</f>
        <v>266.40999999999997</v>
      </c>
    </row>
    <row r="508" spans="1:32" s="97" customFormat="1" ht="15.75" customHeight="1">
      <c r="A508" s="813"/>
      <c r="B508" s="775"/>
      <c r="C508" s="776"/>
      <c r="D508" s="776"/>
      <c r="E508" s="776"/>
      <c r="F508" s="776"/>
      <c r="G508" s="777"/>
      <c r="H508" s="848" t="s">
        <v>20804</v>
      </c>
      <c r="I508" s="849"/>
      <c r="J508" s="849"/>
      <c r="K508" s="850"/>
      <c r="L508" s="827"/>
    </row>
    <row r="509" spans="1:32" s="97" customFormat="1" ht="15.75" customHeight="1">
      <c r="A509" s="814"/>
      <c r="B509" s="824"/>
      <c r="C509" s="825"/>
      <c r="D509" s="825"/>
      <c r="E509" s="825"/>
      <c r="F509" s="825"/>
      <c r="G509" s="826"/>
      <c r="H509" s="544" t="s">
        <v>20789</v>
      </c>
      <c r="I509" s="851" t="s">
        <v>20785</v>
      </c>
      <c r="J509" s="851"/>
      <c r="K509" s="203" t="s">
        <v>20803</v>
      </c>
      <c r="L509" s="828"/>
      <c r="M509" s="118"/>
      <c r="N509" s="118"/>
      <c r="O509" s="118"/>
      <c r="P509" s="118"/>
      <c r="Q509" s="118"/>
      <c r="R509" s="118"/>
      <c r="S509" s="118"/>
      <c r="T509" s="118"/>
      <c r="U509" s="118"/>
      <c r="V509" s="118"/>
      <c r="W509" s="118"/>
      <c r="X509" s="118"/>
      <c r="Y509" s="118"/>
      <c r="Z509" s="118"/>
      <c r="AA509" s="118"/>
      <c r="AB509" s="118"/>
      <c r="AC509" s="118"/>
      <c r="AD509" s="118"/>
      <c r="AE509" s="118"/>
      <c r="AF509" s="118"/>
    </row>
    <row r="510" spans="1:32" s="97" customFormat="1" ht="15.75" customHeight="1">
      <c r="A510" s="814"/>
      <c r="B510" s="824"/>
      <c r="C510" s="825"/>
      <c r="D510" s="825"/>
      <c r="E510" s="825"/>
      <c r="F510" s="825"/>
      <c r="G510" s="826"/>
      <c r="H510" s="170" t="s">
        <v>20788</v>
      </c>
      <c r="I510" s="202">
        <v>9.6999999999999993</v>
      </c>
      <c r="J510" s="202">
        <v>6.7</v>
      </c>
      <c r="K510" s="202">
        <f>(I510+J510)*2*2.85*2</f>
        <v>186.95999999999998</v>
      </c>
      <c r="L510" s="828"/>
    </row>
    <row r="511" spans="1:32" s="97" customFormat="1" ht="15.75" customHeight="1">
      <c r="A511" s="814"/>
      <c r="B511" s="824"/>
      <c r="C511" s="825"/>
      <c r="D511" s="825"/>
      <c r="E511" s="825"/>
      <c r="F511" s="825"/>
      <c r="G511" s="826"/>
      <c r="H511" s="544" t="s">
        <v>20805</v>
      </c>
      <c r="I511" s="202">
        <v>1</v>
      </c>
      <c r="J511" s="202">
        <v>1.6</v>
      </c>
      <c r="K511" s="202">
        <f>(I511+J511)*2*0.7</f>
        <v>3.6399999999999997</v>
      </c>
      <c r="L511" s="828"/>
    </row>
    <row r="512" spans="1:32" s="97" customFormat="1" ht="15.75" customHeight="1">
      <c r="A512" s="814"/>
      <c r="B512" s="824"/>
      <c r="C512" s="825"/>
      <c r="D512" s="825"/>
      <c r="E512" s="825"/>
      <c r="F512" s="825"/>
      <c r="G512" s="826"/>
      <c r="H512" s="544" t="s">
        <v>20786</v>
      </c>
      <c r="I512" s="202">
        <v>4.55</v>
      </c>
      <c r="J512" s="202">
        <v>3.95</v>
      </c>
      <c r="K512" s="202">
        <f>(I512+J512)*2*2.85</f>
        <v>48.45</v>
      </c>
      <c r="L512" s="828"/>
    </row>
    <row r="513" spans="1:12" s="97" customFormat="1" ht="15.75" customHeight="1">
      <c r="A513" s="815"/>
      <c r="B513" s="778"/>
      <c r="C513" s="779"/>
      <c r="D513" s="779"/>
      <c r="E513" s="779"/>
      <c r="F513" s="779"/>
      <c r="G513" s="780"/>
      <c r="H513" s="544" t="s">
        <v>20791</v>
      </c>
      <c r="I513" s="202">
        <v>1</v>
      </c>
      <c r="J513" s="202">
        <v>0.2</v>
      </c>
      <c r="K513" s="202">
        <f>(I513+J513)*2*4*2.85</f>
        <v>27.36</v>
      </c>
      <c r="L513" s="829"/>
    </row>
    <row r="514" spans="1:12" s="97" customFormat="1" ht="15.75" customHeight="1">
      <c r="A514" s="957"/>
      <c r="B514" s="958"/>
      <c r="C514" s="958"/>
      <c r="D514" s="958"/>
      <c r="E514" s="958"/>
      <c r="F514" s="958"/>
      <c r="G514" s="958"/>
      <c r="H514" s="958"/>
      <c r="I514" s="958"/>
      <c r="J514" s="958"/>
      <c r="K514" s="958"/>
      <c r="L514" s="959"/>
    </row>
    <row r="515" spans="1:12" s="97" customFormat="1" ht="38.25" customHeight="1">
      <c r="A515" s="156" t="s">
        <v>18859</v>
      </c>
      <c r="B515" s="770" t="str">
        <f>IFERROR(VLOOKUP(I515,'SINAPI '!A:D,2,0),IFERROR(VLOOKUP(I515,SETOP!A:D,3,FALSE),"NOME DO SERVIÇO INVÁLIDO"))</f>
        <v>MASSA ÚNICA, PARA RECEBIMENTO DE PINTURA, EM ARGAMASSA TRAÇO 1:2:8, PREPARO MANUAL, APLICADA MANUALMENTE EM FACES INTERNAS DE PAREDES, ESPESSURA DE 20MM, COM EXECUÇÃO DE TALISCAS. AF_06/2014</v>
      </c>
      <c r="C515" s="756"/>
      <c r="D515" s="756"/>
      <c r="E515" s="756"/>
      <c r="F515" s="756"/>
      <c r="G515" s="756"/>
      <c r="H515" s="756"/>
      <c r="I515" s="34" t="s">
        <v>10658</v>
      </c>
      <c r="J515" s="36" t="s">
        <v>22</v>
      </c>
      <c r="K515" s="28" t="str">
        <f>IFERROR(VLOOKUP(I515,'SINAPI '!A:D,3,FALSE),IFERROR(VLOOKUP(I515,SETOP!A:D,4,FALSE),"UNIDADE INVÁLIDA"))</f>
        <v>M2</v>
      </c>
      <c r="L515" s="476">
        <f>K517-K520</f>
        <v>246.72999999999996</v>
      </c>
    </row>
    <row r="516" spans="1:12" s="97" customFormat="1" ht="15.75" customHeight="1">
      <c r="A516" s="781"/>
      <c r="B516" s="836"/>
      <c r="C516" s="837"/>
      <c r="D516" s="837"/>
      <c r="E516" s="837"/>
      <c r="F516" s="837"/>
      <c r="G516" s="838"/>
      <c r="H516" s="232"/>
      <c r="I516" s="233"/>
      <c r="J516" s="233"/>
      <c r="K516" s="234"/>
      <c r="L516" s="827"/>
    </row>
    <row r="517" spans="1:12" s="97" customFormat="1" ht="15.75" customHeight="1">
      <c r="A517" s="845"/>
      <c r="B517" s="839"/>
      <c r="C517" s="840"/>
      <c r="D517" s="840"/>
      <c r="E517" s="840"/>
      <c r="F517" s="840"/>
      <c r="G517" s="841"/>
      <c r="H517" s="830" t="s">
        <v>20809</v>
      </c>
      <c r="I517" s="831"/>
      <c r="J517" s="832"/>
      <c r="K517" s="235">
        <f>L507</f>
        <v>266.40999999999997</v>
      </c>
      <c r="L517" s="828"/>
    </row>
    <row r="518" spans="1:12" s="97" customFormat="1" ht="15.75" customHeight="1">
      <c r="A518" s="845"/>
      <c r="B518" s="839"/>
      <c r="C518" s="840"/>
      <c r="D518" s="840"/>
      <c r="E518" s="840"/>
      <c r="F518" s="840"/>
      <c r="G518" s="841"/>
      <c r="H518" s="833" t="s">
        <v>20810</v>
      </c>
      <c r="I518" s="834"/>
      <c r="J518" s="834"/>
      <c r="K518" s="835"/>
      <c r="L518" s="828"/>
    </row>
    <row r="519" spans="1:12" s="97" customFormat="1" ht="15.75" customHeight="1">
      <c r="A519" s="845"/>
      <c r="B519" s="839"/>
      <c r="C519" s="840"/>
      <c r="D519" s="840"/>
      <c r="E519" s="840"/>
      <c r="F519" s="840"/>
      <c r="G519" s="841"/>
      <c r="H519" s="231" t="s">
        <v>20806</v>
      </c>
      <c r="I519" s="203" t="s">
        <v>20807</v>
      </c>
      <c r="J519" s="203" t="s">
        <v>20808</v>
      </c>
      <c r="K519" s="203" t="s">
        <v>20803</v>
      </c>
      <c r="L519" s="828"/>
    </row>
    <row r="520" spans="1:12" s="97" customFormat="1" ht="15.75" customHeight="1">
      <c r="A520" s="782"/>
      <c r="B520" s="842"/>
      <c r="C520" s="843"/>
      <c r="D520" s="843"/>
      <c r="E520" s="843"/>
      <c r="F520" s="843"/>
      <c r="G520" s="844"/>
      <c r="H520" s="202">
        <v>1.6</v>
      </c>
      <c r="I520" s="202">
        <v>2.6</v>
      </c>
      <c r="J520" s="202">
        <v>4.8499999999999996</v>
      </c>
      <c r="K520" s="202">
        <f>(J520*2+I520)*H520</f>
        <v>19.68</v>
      </c>
      <c r="L520" s="829"/>
    </row>
    <row r="521" spans="1:12" s="97" customFormat="1" ht="15.75" customHeight="1">
      <c r="A521" s="818"/>
      <c r="B521" s="819"/>
      <c r="C521" s="819"/>
      <c r="D521" s="819"/>
      <c r="E521" s="819"/>
      <c r="F521" s="819"/>
      <c r="G521" s="819"/>
      <c r="H521" s="819"/>
      <c r="I521" s="819"/>
      <c r="J521" s="819"/>
      <c r="K521" s="819"/>
      <c r="L521" s="820"/>
    </row>
    <row r="522" spans="1:12" s="97" customFormat="1" ht="33.75" customHeight="1">
      <c r="A522" s="156" t="s">
        <v>18860</v>
      </c>
      <c r="B522" s="846" t="str">
        <f>IFERROR(VLOOKUP(I522,'SINAPI '!A:D,2,0),IFERROR(VLOOKUP(I522,SETOP!A:D,3,FALSE),"NOME DO SERVIÇO INVÁLIDO"))</f>
        <v>EMBOÇO, PARA RECEBIMENTO DE CERÂMICA, EM ARGAMASSA TRAÇO 1:2:8, PREPARO MANUAL, APLICADO MANUALMENTE EM FACES INTERNAS DE PAREDES, PARA AMBIENTE COM ÁREA MENOR QUE 5M2, ESPESSURA DE 20MM, COM EXECUÇÃO DE TALISCAS. AF_06/2014</v>
      </c>
      <c r="C522" s="847"/>
      <c r="D522" s="847"/>
      <c r="E522" s="847"/>
      <c r="F522" s="847"/>
      <c r="G522" s="847"/>
      <c r="H522" s="771"/>
      <c r="I522" s="27" t="s">
        <v>10656</v>
      </c>
      <c r="J522" s="193" t="s">
        <v>22</v>
      </c>
      <c r="K522" s="193" t="str">
        <f>IFERROR(VLOOKUP(I522,'SINAPI '!A:D,3,FALSE),IFERROR(VLOOKUP(I522,SETOP!A:D,4,FALSE),"UNIDADE INVÁLIDA"))</f>
        <v>M2</v>
      </c>
      <c r="L522" s="385">
        <f>K525+K526</f>
        <v>23.32</v>
      </c>
    </row>
    <row r="523" spans="1:12" s="97" customFormat="1" ht="15.75" customHeight="1">
      <c r="A523" s="813"/>
      <c r="B523" s="1131"/>
      <c r="C523" s="961"/>
      <c r="D523" s="961"/>
      <c r="E523" s="1132"/>
      <c r="F523" s="1133" t="s">
        <v>20811</v>
      </c>
      <c r="G523" s="1133"/>
      <c r="H523" s="1133"/>
      <c r="I523" s="1133"/>
      <c r="J523" s="1133"/>
      <c r="K523" s="1133"/>
      <c r="L523" s="562"/>
    </row>
    <row r="524" spans="1:12" s="97" customFormat="1" ht="15.75" customHeight="1">
      <c r="A524" s="814"/>
      <c r="B524" s="824"/>
      <c r="C524" s="825"/>
      <c r="D524" s="825"/>
      <c r="E524" s="826"/>
      <c r="F524" s="968"/>
      <c r="G524" s="968"/>
      <c r="H524" s="545" t="s">
        <v>20806</v>
      </c>
      <c r="I524" s="545" t="s">
        <v>20807</v>
      </c>
      <c r="J524" s="545" t="s">
        <v>20808</v>
      </c>
      <c r="K524" s="545" t="s">
        <v>20813</v>
      </c>
      <c r="L524" s="562"/>
    </row>
    <row r="525" spans="1:12" s="97" customFormat="1" ht="15.75" customHeight="1">
      <c r="A525" s="814"/>
      <c r="B525" s="824"/>
      <c r="C525" s="825"/>
      <c r="D525" s="825"/>
      <c r="E525" s="826"/>
      <c r="F525" s="851" t="s">
        <v>20812</v>
      </c>
      <c r="G525" s="851"/>
      <c r="H525" s="170">
        <v>1.6</v>
      </c>
      <c r="I525" s="202">
        <v>2.6</v>
      </c>
      <c r="J525" s="202">
        <v>4.8499999999999996</v>
      </c>
      <c r="K525" s="202">
        <f>(J525*2+I525)*H525</f>
        <v>19.68</v>
      </c>
      <c r="L525" s="562"/>
    </row>
    <row r="526" spans="1:12" s="97" customFormat="1" ht="15.75" customHeight="1">
      <c r="A526" s="815"/>
      <c r="B526" s="778"/>
      <c r="C526" s="779"/>
      <c r="D526" s="779"/>
      <c r="E526" s="780"/>
      <c r="F526" s="1130" t="s">
        <v>20805</v>
      </c>
      <c r="G526" s="1130"/>
      <c r="H526" s="544">
        <v>0.7</v>
      </c>
      <c r="I526" s="202">
        <v>1</v>
      </c>
      <c r="J526" s="202">
        <v>1.6</v>
      </c>
      <c r="K526" s="202">
        <f>(I526+J526)*H526*2</f>
        <v>3.6399999999999997</v>
      </c>
      <c r="L526" s="562"/>
    </row>
    <row r="527" spans="1:12" s="97" customFormat="1" ht="15.75" customHeight="1">
      <c r="A527" s="810"/>
      <c r="B527" s="811"/>
      <c r="C527" s="811"/>
      <c r="D527" s="811"/>
      <c r="E527" s="811"/>
      <c r="F527" s="811"/>
      <c r="G527" s="811"/>
      <c r="H527" s="811"/>
      <c r="I527" s="811"/>
      <c r="J527" s="811"/>
      <c r="K527" s="811"/>
      <c r="L527" s="812"/>
    </row>
    <row r="528" spans="1:12" s="60" customFormat="1" ht="13.5">
      <c r="A528" s="338">
        <v>13</v>
      </c>
      <c r="B528" s="755" t="s">
        <v>20830</v>
      </c>
      <c r="C528" s="756"/>
      <c r="D528" s="756"/>
      <c r="E528" s="756"/>
      <c r="F528" s="756"/>
      <c r="G528" s="756"/>
      <c r="H528" s="757"/>
      <c r="I528" s="758"/>
      <c r="J528" s="758"/>
      <c r="K528" s="758"/>
      <c r="L528" s="339" t="s">
        <v>14</v>
      </c>
    </row>
    <row r="529" spans="1:61" s="60" customFormat="1" ht="13.5">
      <c r="A529" s="360" t="s">
        <v>18862</v>
      </c>
      <c r="B529" s="816" t="s">
        <v>20829</v>
      </c>
      <c r="C529" s="817"/>
      <c r="D529" s="817"/>
      <c r="E529" s="817"/>
      <c r="F529" s="817"/>
      <c r="G529" s="817"/>
      <c r="H529" s="817"/>
      <c r="I529" s="758"/>
      <c r="J529" s="758"/>
      <c r="K529" s="758"/>
      <c r="L529" s="344"/>
    </row>
    <row r="530" spans="1:61" s="97" customFormat="1" ht="15.75" customHeight="1">
      <c r="A530" s="163" t="s">
        <v>18870</v>
      </c>
      <c r="B530" s="759" t="str">
        <f>IFERROR(VLOOKUP(I530,'SINAPI '!A:D,2,0),IFERROR(VLOOKUP(I530,SETOP!A:D,3,FALSE),"NOME DO SERVIÇO INVÁLIDO"))</f>
        <v>APLICAÇÃO DE FUNDO SELADOR ACRÍLICO EM PAREDES, UMA DEMÃO. AF_06/2014</v>
      </c>
      <c r="C530" s="760"/>
      <c r="D530" s="760"/>
      <c r="E530" s="760"/>
      <c r="F530" s="760"/>
      <c r="G530" s="760"/>
      <c r="H530" s="760"/>
      <c r="I530" s="34" t="s">
        <v>10351</v>
      </c>
      <c r="J530" s="538" t="s">
        <v>22</v>
      </c>
      <c r="K530" s="538" t="str">
        <f>IFERROR(VLOOKUP(I530,'SINAPI '!A:D,3,FALSE),IFERROR(VLOOKUP(I530,SETOP!A:D,4,FALSE),"UNIDADE INVÁLIDA"))</f>
        <v>M2</v>
      </c>
      <c r="L530" s="385">
        <f>K531</f>
        <v>246.72999999999996</v>
      </c>
    </row>
    <row r="531" spans="1:61" s="97" customFormat="1" ht="15.75" customHeight="1">
      <c r="A531" s="387"/>
      <c r="B531" s="968"/>
      <c r="C531" s="968"/>
      <c r="D531" s="968"/>
      <c r="E531" s="968"/>
      <c r="F531" s="968"/>
      <c r="G531" s="968"/>
      <c r="H531" s="968"/>
      <c r="I531" s="314" t="s">
        <v>20832</v>
      </c>
      <c r="J531" s="315" t="s">
        <v>20831</v>
      </c>
      <c r="K531" s="231">
        <f>L515</f>
        <v>246.72999999999996</v>
      </c>
      <c r="L531" s="552"/>
    </row>
    <row r="532" spans="1:61" s="179" customFormat="1" ht="15.75" customHeight="1">
      <c r="A532" s="821"/>
      <c r="B532" s="822"/>
      <c r="C532" s="822"/>
      <c r="D532" s="822"/>
      <c r="E532" s="822"/>
      <c r="F532" s="822"/>
      <c r="G532" s="822"/>
      <c r="H532" s="822"/>
      <c r="I532" s="822"/>
      <c r="J532" s="822"/>
      <c r="K532" s="822"/>
      <c r="L532" s="823"/>
    </row>
    <row r="533" spans="1:61" s="311" customFormat="1" ht="15.75" customHeight="1">
      <c r="A533" s="163" t="s">
        <v>18871</v>
      </c>
      <c r="B533" s="759" t="str">
        <f>IFERROR(VLOOKUP(I533,'SINAPI '!A:D,2,0),IFERROR(VLOOKUP(I533,SETOP!A:D,3,FALSE),"NOME DO SERVIÇO INVÁLIDO"))</f>
        <v>APLICAÇÃO MANUAL DE PINTURA COM TINTA LÁTEX ACRÍLICA EM PAREDES, DUAS DEMÃOS. AF_06/2014</v>
      </c>
      <c r="C533" s="760"/>
      <c r="D533" s="760"/>
      <c r="E533" s="760"/>
      <c r="F533" s="760"/>
      <c r="G533" s="760"/>
      <c r="H533" s="760"/>
      <c r="I533" s="34" t="s">
        <v>10353</v>
      </c>
      <c r="J533" s="538" t="s">
        <v>22</v>
      </c>
      <c r="K533" s="538" t="str">
        <f>IFERROR(VLOOKUP(I533,'SINAPI '!A:D,3,FALSE),IFERROR(VLOOKUP(I533,SETOP!A:D,4,FALSE),"UNIDADE INVÁLIDA"))</f>
        <v>M2</v>
      </c>
      <c r="L533" s="564">
        <f>SUM(K535:K537)</f>
        <v>123.10499999999999</v>
      </c>
      <c r="M533" s="179"/>
      <c r="N533" s="179"/>
      <c r="O533" s="179"/>
      <c r="P533" s="179"/>
      <c r="Q533" s="179"/>
      <c r="R533" s="179"/>
      <c r="S533" s="179"/>
      <c r="T533" s="179"/>
      <c r="U533" s="179"/>
      <c r="V533" s="179"/>
      <c r="W533" s="179"/>
      <c r="X533" s="179"/>
      <c r="Y533" s="179"/>
      <c r="Z533" s="179"/>
      <c r="AA533" s="179"/>
      <c r="AB533" s="179"/>
      <c r="AC533" s="179"/>
      <c r="AD533" s="179"/>
      <c r="AE533" s="179"/>
      <c r="AF533" s="179"/>
      <c r="AG533" s="179"/>
      <c r="AH533" s="179"/>
      <c r="AI533" s="179"/>
      <c r="AJ533" s="179"/>
      <c r="AK533" s="179"/>
      <c r="AL533" s="179"/>
      <c r="AM533" s="179"/>
      <c r="AN533" s="179"/>
      <c r="AO533" s="179"/>
      <c r="AP533" s="179"/>
      <c r="AQ533" s="179"/>
      <c r="AR533" s="179"/>
      <c r="AS533" s="179"/>
      <c r="AT533" s="179"/>
      <c r="AU533" s="179"/>
      <c r="AV533" s="179"/>
      <c r="AW533" s="179"/>
      <c r="AX533" s="179"/>
      <c r="AY533" s="179"/>
      <c r="AZ533" s="179"/>
      <c r="BA533" s="179"/>
      <c r="BB533" s="179"/>
      <c r="BC533" s="179"/>
      <c r="BD533" s="179"/>
      <c r="BE533" s="179"/>
      <c r="BF533" s="179"/>
      <c r="BG533" s="179"/>
      <c r="BH533" s="179"/>
      <c r="BI533" s="179"/>
    </row>
    <row r="534" spans="1:61" s="311" customFormat="1" ht="15.75" customHeight="1">
      <c r="A534" s="972"/>
      <c r="B534" s="902"/>
      <c r="C534" s="903"/>
      <c r="D534" s="903"/>
      <c r="E534" s="903"/>
      <c r="F534" s="903"/>
      <c r="G534" s="904"/>
      <c r="H534" s="544" t="s">
        <v>20789</v>
      </c>
      <c r="I534" s="851" t="s">
        <v>20785</v>
      </c>
      <c r="J534" s="851"/>
      <c r="K534" s="203" t="s">
        <v>20803</v>
      </c>
      <c r="L534" s="564"/>
      <c r="M534" s="179"/>
      <c r="N534" s="179"/>
      <c r="O534" s="179"/>
      <c r="P534" s="179"/>
      <c r="Q534" s="179"/>
      <c r="R534" s="179"/>
      <c r="S534" s="179"/>
      <c r="T534" s="179"/>
      <c r="U534" s="179"/>
      <c r="V534" s="179"/>
      <c r="W534" s="179"/>
      <c r="X534" s="179"/>
      <c r="Y534" s="179"/>
      <c r="Z534" s="179"/>
      <c r="AA534" s="179"/>
      <c r="AB534" s="179"/>
      <c r="AC534" s="179"/>
      <c r="AD534" s="179"/>
      <c r="AE534" s="179"/>
      <c r="AF534" s="179"/>
      <c r="AG534" s="179"/>
      <c r="AH534" s="179"/>
      <c r="AI534" s="179"/>
      <c r="AJ534" s="179"/>
      <c r="AK534" s="179"/>
      <c r="AL534" s="179"/>
      <c r="AM534" s="179"/>
      <c r="AN534" s="179"/>
      <c r="AO534" s="179"/>
      <c r="AP534" s="179"/>
      <c r="AQ534" s="179"/>
      <c r="AR534" s="179"/>
      <c r="AS534" s="179"/>
      <c r="AT534" s="179"/>
      <c r="AU534" s="179"/>
      <c r="AV534" s="179"/>
      <c r="AW534" s="179"/>
      <c r="AX534" s="179"/>
      <c r="AY534" s="179"/>
      <c r="AZ534" s="179"/>
      <c r="BA534" s="179"/>
      <c r="BB534" s="179"/>
      <c r="BC534" s="179"/>
      <c r="BD534" s="179"/>
      <c r="BE534" s="179"/>
      <c r="BF534" s="179"/>
      <c r="BG534" s="179"/>
      <c r="BH534" s="179"/>
      <c r="BI534" s="179"/>
    </row>
    <row r="535" spans="1:61" s="311" customFormat="1" ht="15.75" customHeight="1">
      <c r="A535" s="901"/>
      <c r="B535" s="905"/>
      <c r="C535" s="856"/>
      <c r="D535" s="856"/>
      <c r="E535" s="856"/>
      <c r="F535" s="856"/>
      <c r="G535" s="906"/>
      <c r="H535" s="170" t="s">
        <v>20834</v>
      </c>
      <c r="I535" s="202">
        <v>4.8499999999999996</v>
      </c>
      <c r="J535" s="202">
        <v>2.6</v>
      </c>
      <c r="K535" s="202">
        <f>(I535*2+J535)*1.25</f>
        <v>15.374999999999998</v>
      </c>
      <c r="L535" s="536"/>
      <c r="M535" s="179"/>
      <c r="N535" s="179"/>
      <c r="O535" s="179"/>
      <c r="P535" s="179"/>
      <c r="Q535" s="179"/>
      <c r="R535" s="179"/>
      <c r="S535" s="179"/>
      <c r="T535" s="179"/>
      <c r="U535" s="179"/>
      <c r="V535" s="179"/>
      <c r="W535" s="179"/>
      <c r="X535" s="179"/>
      <c r="Y535" s="179"/>
      <c r="Z535" s="179"/>
      <c r="AA535" s="179"/>
      <c r="AB535" s="179"/>
      <c r="AC535" s="179"/>
      <c r="AD535" s="179"/>
      <c r="AE535" s="179"/>
      <c r="AF535" s="179"/>
      <c r="AG535" s="179"/>
      <c r="AH535" s="179"/>
      <c r="AI535" s="179"/>
      <c r="AJ535" s="179"/>
      <c r="AK535" s="179"/>
      <c r="AL535" s="179"/>
      <c r="AM535" s="179"/>
      <c r="AN535" s="179"/>
      <c r="AO535" s="179"/>
      <c r="AP535" s="179"/>
      <c r="AQ535" s="179"/>
      <c r="AR535" s="179"/>
      <c r="AS535" s="179"/>
      <c r="AT535" s="179"/>
      <c r="AU535" s="179"/>
      <c r="AV535" s="179"/>
      <c r="AW535" s="179"/>
      <c r="AX535" s="179"/>
      <c r="AY535" s="179"/>
      <c r="AZ535" s="179"/>
      <c r="BA535" s="179"/>
      <c r="BB535" s="179"/>
      <c r="BC535" s="179"/>
      <c r="BD535" s="179"/>
      <c r="BE535" s="179"/>
      <c r="BF535" s="179"/>
      <c r="BG535" s="179"/>
      <c r="BH535" s="179"/>
      <c r="BI535" s="179"/>
    </row>
    <row r="536" spans="1:61" s="311" customFormat="1" ht="15.75" customHeight="1">
      <c r="A536" s="901"/>
      <c r="B536" s="905"/>
      <c r="C536" s="856"/>
      <c r="D536" s="856"/>
      <c r="E536" s="856"/>
      <c r="F536" s="856"/>
      <c r="G536" s="906"/>
      <c r="H536" s="544" t="s">
        <v>20833</v>
      </c>
      <c r="I536" s="202">
        <v>5</v>
      </c>
      <c r="J536" s="202">
        <v>6.7</v>
      </c>
      <c r="K536" s="202">
        <f>(I536*2+J536+4.1)*2.85</f>
        <v>59.279999999999994</v>
      </c>
      <c r="L536" s="536"/>
      <c r="M536" s="179"/>
      <c r="N536" s="179"/>
      <c r="O536" s="179"/>
      <c r="P536" s="179"/>
      <c r="Q536" s="179"/>
      <c r="R536" s="179"/>
      <c r="S536" s="179"/>
      <c r="T536" s="179"/>
      <c r="U536" s="179"/>
      <c r="V536" s="179"/>
      <c r="W536" s="179"/>
      <c r="X536" s="179"/>
      <c r="Y536" s="179"/>
      <c r="Z536" s="179"/>
      <c r="AA536" s="179"/>
      <c r="AB536" s="179"/>
      <c r="AC536" s="179"/>
      <c r="AD536" s="179"/>
      <c r="AE536" s="179"/>
      <c r="AF536" s="179"/>
      <c r="AG536" s="179"/>
      <c r="AH536" s="179"/>
      <c r="AI536" s="179"/>
      <c r="AJ536" s="179"/>
      <c r="AK536" s="179"/>
      <c r="AL536" s="179"/>
      <c r="AM536" s="179"/>
      <c r="AN536" s="179"/>
      <c r="AO536" s="179"/>
      <c r="AP536" s="179"/>
      <c r="AQ536" s="179"/>
      <c r="AR536" s="179"/>
      <c r="AS536" s="179"/>
      <c r="AT536" s="179"/>
      <c r="AU536" s="179"/>
      <c r="AV536" s="179"/>
      <c r="AW536" s="179"/>
      <c r="AX536" s="179"/>
      <c r="AY536" s="179"/>
      <c r="AZ536" s="179"/>
      <c r="BA536" s="179"/>
      <c r="BB536" s="179"/>
      <c r="BC536" s="179"/>
      <c r="BD536" s="179"/>
      <c r="BE536" s="179"/>
      <c r="BF536" s="179"/>
      <c r="BG536" s="179"/>
      <c r="BH536" s="179"/>
      <c r="BI536" s="179"/>
    </row>
    <row r="537" spans="1:61" s="311" customFormat="1">
      <c r="A537" s="875"/>
      <c r="B537" s="910"/>
      <c r="C537" s="911"/>
      <c r="D537" s="911"/>
      <c r="E537" s="911"/>
      <c r="F537" s="911"/>
      <c r="G537" s="912"/>
      <c r="H537" s="544" t="s">
        <v>20786</v>
      </c>
      <c r="I537" s="202">
        <v>4.55</v>
      </c>
      <c r="J537" s="202">
        <v>3.95</v>
      </c>
      <c r="K537" s="202">
        <f>(I537+J537)*2*2.85</f>
        <v>48.45</v>
      </c>
      <c r="L537" s="536"/>
      <c r="M537" s="179"/>
      <c r="N537" s="179"/>
      <c r="O537" s="179"/>
      <c r="P537" s="179"/>
      <c r="Q537" s="179"/>
      <c r="R537" s="179"/>
      <c r="S537" s="179"/>
      <c r="T537" s="179"/>
      <c r="U537" s="179"/>
      <c r="V537" s="179"/>
      <c r="W537" s="179"/>
      <c r="X537" s="179"/>
      <c r="Y537" s="179"/>
      <c r="Z537" s="179"/>
      <c r="AA537" s="179"/>
      <c r="AB537" s="179"/>
      <c r="AC537" s="179"/>
      <c r="AD537" s="179"/>
      <c r="AE537" s="179"/>
      <c r="AF537" s="179"/>
      <c r="AG537" s="179"/>
      <c r="AH537" s="179"/>
      <c r="AI537" s="179"/>
      <c r="AJ537" s="179"/>
      <c r="AK537" s="179"/>
      <c r="AL537" s="179"/>
      <c r="AM537" s="179"/>
      <c r="AN537" s="179"/>
      <c r="AO537" s="179"/>
      <c r="AP537" s="179"/>
      <c r="AQ537" s="179"/>
      <c r="AR537" s="179"/>
      <c r="AS537" s="179"/>
      <c r="AT537" s="179"/>
      <c r="AU537" s="179"/>
      <c r="AV537" s="179"/>
      <c r="AW537" s="179"/>
      <c r="AX537" s="179"/>
      <c r="AY537" s="179"/>
      <c r="AZ537" s="179"/>
      <c r="BA537" s="179"/>
      <c r="BB537" s="179"/>
      <c r="BC537" s="179"/>
      <c r="BD537" s="179"/>
      <c r="BE537" s="179"/>
      <c r="BF537" s="179"/>
      <c r="BG537" s="179"/>
      <c r="BH537" s="179"/>
      <c r="BI537" s="179"/>
    </row>
    <row r="538" spans="1:61" s="311" customFormat="1" ht="15.75" customHeight="1">
      <c r="A538" s="761"/>
      <c r="B538" s="762"/>
      <c r="C538" s="762"/>
      <c r="D538" s="762"/>
      <c r="E538" s="762"/>
      <c r="F538" s="762"/>
      <c r="G538" s="762"/>
      <c r="H538" s="762"/>
      <c r="I538" s="762"/>
      <c r="J538" s="762"/>
      <c r="K538" s="762"/>
      <c r="L538" s="763"/>
      <c r="M538" s="179"/>
      <c r="N538" s="179"/>
      <c r="O538" s="179"/>
      <c r="P538" s="179"/>
      <c r="Q538" s="179"/>
      <c r="R538" s="179"/>
      <c r="S538" s="179"/>
      <c r="T538" s="179"/>
      <c r="U538" s="179"/>
      <c r="V538" s="179"/>
      <c r="W538" s="179"/>
      <c r="X538" s="179"/>
      <c r="Y538" s="179"/>
      <c r="Z538" s="179"/>
      <c r="AA538" s="179"/>
      <c r="AB538" s="179"/>
      <c r="AC538" s="179"/>
      <c r="AD538" s="179"/>
      <c r="AE538" s="179"/>
      <c r="AF538" s="179"/>
      <c r="AG538" s="179"/>
      <c r="AH538" s="179"/>
      <c r="AI538" s="179"/>
      <c r="AJ538" s="179"/>
      <c r="AK538" s="179"/>
      <c r="AL538" s="179"/>
      <c r="AM538" s="179"/>
      <c r="AN538" s="179"/>
      <c r="AO538" s="179"/>
      <c r="AP538" s="179"/>
      <c r="AQ538" s="179"/>
      <c r="AR538" s="179"/>
      <c r="AS538" s="179"/>
      <c r="AT538" s="179"/>
      <c r="AU538" s="179"/>
      <c r="AV538" s="179"/>
      <c r="AW538" s="179"/>
      <c r="AX538" s="179"/>
      <c r="AY538" s="179"/>
      <c r="AZ538" s="179"/>
      <c r="BA538" s="179"/>
      <c r="BB538" s="179"/>
      <c r="BC538" s="179"/>
      <c r="BD538" s="179"/>
      <c r="BE538" s="179"/>
      <c r="BF538" s="179"/>
      <c r="BG538" s="179"/>
      <c r="BH538" s="179"/>
      <c r="BI538" s="179"/>
    </row>
    <row r="539" spans="1:61" s="311" customFormat="1" ht="15.75" customHeight="1">
      <c r="A539" s="249" t="s">
        <v>18872</v>
      </c>
      <c r="B539" s="759" t="str">
        <f>IFERROR(VLOOKUP(I539,'SINAPI '!A:D,2,0),IFERROR(VLOOKUP(I539,SETOP!A:D,3,FALSE),"NOME DO SERVIÇO INVÁLIDO"))</f>
        <v>APLICAÇÃO MANUAL DE TINTA LÁTEX ACRÍLICA EM PAREDE EXTERNAS DE CASAS, DUAS DEMÃOS. AF_11/2016</v>
      </c>
      <c r="C539" s="760"/>
      <c r="D539" s="760"/>
      <c r="E539" s="760"/>
      <c r="F539" s="760"/>
      <c r="G539" s="760"/>
      <c r="H539" s="760"/>
      <c r="I539" s="34" t="s">
        <v>10364</v>
      </c>
      <c r="J539" s="538" t="s">
        <v>22</v>
      </c>
      <c r="K539" s="538" t="str">
        <f>IFERROR(VLOOKUP(I539,'SINAPI '!A:D,3,FALSE),IFERROR(VLOOKUP(I539,SETOP!A:D,4,FALSE),"UNIDADE INVÁLIDA"))</f>
        <v>M2</v>
      </c>
      <c r="L539" s="477">
        <f>K542+K543</f>
        <v>103.74000000000001</v>
      </c>
      <c r="M539" s="179"/>
      <c r="N539" s="179"/>
      <c r="O539" s="179"/>
      <c r="P539" s="179"/>
      <c r="Q539" s="179"/>
      <c r="R539" s="179"/>
      <c r="S539" s="179"/>
      <c r="T539" s="179"/>
      <c r="U539" s="179"/>
      <c r="V539" s="179"/>
      <c r="W539" s="179"/>
      <c r="X539" s="179"/>
      <c r="Y539" s="179"/>
      <c r="Z539" s="179"/>
      <c r="AA539" s="179"/>
      <c r="AB539" s="179"/>
      <c r="AC539" s="179"/>
      <c r="AD539" s="179"/>
      <c r="AE539" s="179"/>
      <c r="AF539" s="179"/>
      <c r="AG539" s="179"/>
      <c r="AH539" s="179"/>
      <c r="AI539" s="179"/>
      <c r="AJ539" s="179"/>
      <c r="AK539" s="179"/>
      <c r="AL539" s="179"/>
      <c r="AM539" s="179"/>
      <c r="AN539" s="179"/>
      <c r="AO539" s="179"/>
      <c r="AP539" s="179"/>
      <c r="AQ539" s="179"/>
      <c r="AR539" s="179"/>
      <c r="AS539" s="179"/>
      <c r="AT539" s="179"/>
      <c r="AU539" s="179"/>
      <c r="AV539" s="179"/>
      <c r="AW539" s="179"/>
      <c r="AX539" s="179"/>
      <c r="AY539" s="179"/>
      <c r="AZ539" s="179"/>
      <c r="BA539" s="179"/>
      <c r="BB539" s="179"/>
      <c r="BC539" s="179"/>
      <c r="BD539" s="179"/>
      <c r="BE539" s="179"/>
      <c r="BF539" s="179"/>
      <c r="BG539" s="179"/>
      <c r="BH539" s="179"/>
      <c r="BI539" s="179"/>
    </row>
    <row r="540" spans="1:61" s="311" customFormat="1" ht="15.75" customHeight="1">
      <c r="A540" s="945"/>
      <c r="B540" s="927"/>
      <c r="C540" s="928"/>
      <c r="D540" s="928"/>
      <c r="E540" s="928"/>
      <c r="F540" s="929"/>
      <c r="G540" s="115"/>
      <c r="H540" s="800" t="s">
        <v>20835</v>
      </c>
      <c r="I540" s="800"/>
      <c r="J540" s="800"/>
      <c r="K540" s="800"/>
      <c r="L540" s="564"/>
      <c r="M540" s="179"/>
      <c r="N540" s="179"/>
      <c r="O540" s="179"/>
      <c r="P540" s="179"/>
      <c r="Q540" s="179"/>
      <c r="R540" s="179"/>
      <c r="S540" s="179"/>
      <c r="T540" s="179"/>
      <c r="U540" s="179"/>
      <c r="V540" s="179"/>
      <c r="W540" s="179"/>
      <c r="X540" s="179"/>
      <c r="Y540" s="179"/>
      <c r="Z540" s="179"/>
      <c r="AA540" s="179"/>
      <c r="AB540" s="179"/>
      <c r="AC540" s="179"/>
      <c r="AD540" s="179"/>
      <c r="AE540" s="179"/>
      <c r="AF540" s="179"/>
      <c r="AG540" s="179"/>
      <c r="AH540" s="179"/>
      <c r="AI540" s="179"/>
      <c r="AJ540" s="179"/>
      <c r="AK540" s="179"/>
      <c r="AL540" s="179"/>
      <c r="AM540" s="179"/>
      <c r="AN540" s="179"/>
      <c r="AO540" s="179"/>
      <c r="AP540" s="179"/>
      <c r="AQ540" s="179"/>
      <c r="AR540" s="179"/>
      <c r="AS540" s="179"/>
      <c r="AT540" s="179"/>
      <c r="AU540" s="179"/>
      <c r="AV540" s="179"/>
      <c r="AW540" s="179"/>
      <c r="AX540" s="179"/>
      <c r="AY540" s="179"/>
      <c r="AZ540" s="179"/>
      <c r="BA540" s="179"/>
      <c r="BB540" s="179"/>
      <c r="BC540" s="179"/>
      <c r="BD540" s="179"/>
      <c r="BE540" s="179"/>
      <c r="BF540" s="179"/>
      <c r="BG540" s="179"/>
      <c r="BH540" s="179"/>
      <c r="BI540" s="179"/>
    </row>
    <row r="541" spans="1:61" s="311" customFormat="1" ht="15.75" customHeight="1">
      <c r="A541" s="946"/>
      <c r="B541" s="930"/>
      <c r="C541" s="931"/>
      <c r="D541" s="931"/>
      <c r="E541" s="931"/>
      <c r="F541" s="932"/>
      <c r="G541" s="115"/>
      <c r="H541" s="539" t="s">
        <v>20800</v>
      </c>
      <c r="I541" s="539" t="s">
        <v>20773</v>
      </c>
      <c r="J541" s="539" t="s">
        <v>20806</v>
      </c>
      <c r="K541" s="539" t="s">
        <v>20803</v>
      </c>
      <c r="L541" s="564"/>
      <c r="M541" s="179"/>
      <c r="N541" s="179"/>
      <c r="O541" s="179"/>
      <c r="P541" s="179"/>
      <c r="Q541" s="179"/>
      <c r="R541" s="179"/>
      <c r="S541" s="179"/>
      <c r="T541" s="179"/>
      <c r="U541" s="179"/>
      <c r="V541" s="179"/>
      <c r="W541" s="179"/>
      <c r="X541" s="179"/>
      <c r="Y541" s="179"/>
      <c r="Z541" s="179"/>
      <c r="AA541" s="179"/>
      <c r="AB541" s="179"/>
      <c r="AC541" s="179"/>
      <c r="AD541" s="179"/>
      <c r="AE541" s="179"/>
      <c r="AF541" s="179"/>
      <c r="AG541" s="179"/>
      <c r="AH541" s="179"/>
      <c r="AI541" s="179"/>
      <c r="AJ541" s="179"/>
      <c r="AK541" s="179"/>
      <c r="AL541" s="179"/>
      <c r="AM541" s="179"/>
      <c r="AN541" s="179"/>
      <c r="AO541" s="179"/>
      <c r="AP541" s="179"/>
      <c r="AQ541" s="179"/>
      <c r="AR541" s="179"/>
      <c r="AS541" s="179"/>
      <c r="AT541" s="179"/>
      <c r="AU541" s="179"/>
      <c r="AV541" s="179"/>
      <c r="AW541" s="179"/>
      <c r="AX541" s="179"/>
      <c r="AY541" s="179"/>
      <c r="AZ541" s="179"/>
      <c r="BA541" s="179"/>
      <c r="BB541" s="179"/>
      <c r="BC541" s="179"/>
      <c r="BD541" s="179"/>
      <c r="BE541" s="179"/>
      <c r="BF541" s="179"/>
      <c r="BG541" s="179"/>
      <c r="BH541" s="179"/>
      <c r="BI541" s="179"/>
    </row>
    <row r="542" spans="1:61" s="311" customFormat="1">
      <c r="A542" s="946"/>
      <c r="B542" s="930"/>
      <c r="C542" s="931"/>
      <c r="D542" s="931"/>
      <c r="E542" s="931"/>
      <c r="F542" s="932"/>
      <c r="G542" s="116" t="s">
        <v>20836</v>
      </c>
      <c r="H542" s="116">
        <v>10</v>
      </c>
      <c r="I542" s="116">
        <v>7</v>
      </c>
      <c r="J542" s="116">
        <v>2.85</v>
      </c>
      <c r="K542" s="116">
        <f>(H542*2+I542*2)*J542</f>
        <v>96.9</v>
      </c>
      <c r="L542" s="564"/>
      <c r="M542" s="179"/>
      <c r="N542" s="179"/>
      <c r="O542" s="179"/>
      <c r="P542" s="179"/>
      <c r="Q542" s="179"/>
      <c r="R542" s="179"/>
      <c r="S542" s="179"/>
      <c r="T542" s="179"/>
      <c r="U542" s="179"/>
      <c r="V542" s="179"/>
      <c r="W542" s="179"/>
      <c r="X542" s="179"/>
      <c r="Y542" s="179"/>
      <c r="Z542" s="179"/>
      <c r="AA542" s="179"/>
      <c r="AB542" s="179"/>
      <c r="AC542" s="179"/>
      <c r="AD542" s="179"/>
      <c r="AE542" s="179"/>
      <c r="AF542" s="179"/>
      <c r="AG542" s="179"/>
      <c r="AH542" s="179"/>
      <c r="AI542" s="179"/>
      <c r="AJ542" s="179"/>
      <c r="AK542" s="179"/>
      <c r="AL542" s="179"/>
      <c r="AM542" s="179"/>
      <c r="AN542" s="179"/>
      <c r="AO542" s="179"/>
      <c r="AP542" s="179"/>
      <c r="AQ542" s="179"/>
      <c r="AR542" s="179"/>
      <c r="AS542" s="179"/>
      <c r="AT542" s="179"/>
      <c r="AU542" s="179"/>
      <c r="AV542" s="179"/>
      <c r="AW542" s="179"/>
      <c r="AX542" s="179"/>
      <c r="AY542" s="179"/>
      <c r="AZ542" s="179"/>
      <c r="BA542" s="179"/>
      <c r="BB542" s="179"/>
      <c r="BC542" s="179"/>
      <c r="BD542" s="179"/>
      <c r="BE542" s="179"/>
      <c r="BF542" s="179"/>
      <c r="BG542" s="179"/>
      <c r="BH542" s="179"/>
      <c r="BI542" s="179"/>
    </row>
    <row r="543" spans="1:61" s="311" customFormat="1" ht="15.75" customHeight="1">
      <c r="A543" s="947"/>
      <c r="B543" s="933"/>
      <c r="C543" s="934"/>
      <c r="D543" s="934"/>
      <c r="E543" s="934"/>
      <c r="F543" s="935"/>
      <c r="G543" s="544" t="s">
        <v>20791</v>
      </c>
      <c r="H543" s="202">
        <v>1</v>
      </c>
      <c r="I543" s="202">
        <v>0.2</v>
      </c>
      <c r="J543" s="202">
        <v>2.85</v>
      </c>
      <c r="K543" s="202">
        <f>(H543+I543)*2*J543</f>
        <v>6.84</v>
      </c>
      <c r="L543" s="536"/>
      <c r="M543" s="179"/>
      <c r="N543" s="179"/>
      <c r="O543" s="179"/>
      <c r="P543" s="179"/>
      <c r="Q543" s="179"/>
      <c r="R543" s="179"/>
      <c r="S543" s="179"/>
      <c r="T543" s="179"/>
      <c r="U543" s="179"/>
      <c r="V543" s="179"/>
      <c r="W543" s="179"/>
      <c r="X543" s="179"/>
      <c r="Y543" s="179"/>
      <c r="Z543" s="179"/>
      <c r="AA543" s="179"/>
      <c r="AB543" s="179"/>
      <c r="AC543" s="179"/>
      <c r="AD543" s="179"/>
      <c r="AE543" s="179"/>
      <c r="AF543" s="179"/>
      <c r="AG543" s="179"/>
      <c r="AH543" s="179"/>
      <c r="AI543" s="179"/>
      <c r="AJ543" s="179"/>
      <c r="AK543" s="179"/>
      <c r="AL543" s="179"/>
      <c r="AM543" s="179"/>
      <c r="AN543" s="179"/>
      <c r="AO543" s="179"/>
      <c r="AP543" s="179"/>
      <c r="AQ543" s="179"/>
      <c r="AR543" s="179"/>
      <c r="AS543" s="179"/>
      <c r="AT543" s="179"/>
      <c r="AU543" s="179"/>
      <c r="AV543" s="179"/>
      <c r="AW543" s="179"/>
      <c r="AX543" s="179"/>
      <c r="AY543" s="179"/>
      <c r="AZ543" s="179"/>
      <c r="BA543" s="179"/>
      <c r="BB543" s="179"/>
      <c r="BC543" s="179"/>
      <c r="BD543" s="179"/>
      <c r="BE543" s="179"/>
      <c r="BF543" s="179"/>
      <c r="BG543" s="179"/>
      <c r="BH543" s="179"/>
      <c r="BI543" s="179"/>
    </row>
    <row r="544" spans="1:61" s="311" customFormat="1" ht="15.75" customHeight="1">
      <c r="A544" s="767"/>
      <c r="B544" s="768"/>
      <c r="C544" s="768"/>
      <c r="D544" s="768"/>
      <c r="E544" s="768"/>
      <c r="F544" s="768"/>
      <c r="G544" s="768"/>
      <c r="H544" s="768"/>
      <c r="I544" s="768"/>
      <c r="J544" s="768"/>
      <c r="K544" s="768"/>
      <c r="L544" s="769"/>
      <c r="M544" s="179"/>
      <c r="N544" s="179"/>
      <c r="O544" s="179"/>
      <c r="P544" s="179"/>
      <c r="Q544" s="179"/>
      <c r="R544" s="179"/>
      <c r="S544" s="179"/>
      <c r="T544" s="179"/>
      <c r="U544" s="179"/>
      <c r="V544" s="179"/>
      <c r="W544" s="179"/>
      <c r="X544" s="179"/>
      <c r="Y544" s="179"/>
      <c r="Z544" s="179"/>
      <c r="AA544" s="179"/>
      <c r="AB544" s="179"/>
      <c r="AC544" s="179"/>
      <c r="AD544" s="179"/>
      <c r="AE544" s="179"/>
      <c r="AF544" s="179"/>
      <c r="AG544" s="179"/>
      <c r="AH544" s="179"/>
      <c r="AI544" s="179"/>
      <c r="AJ544" s="179"/>
      <c r="AK544" s="179"/>
      <c r="AL544" s="179"/>
      <c r="AM544" s="179"/>
      <c r="AN544" s="179"/>
      <c r="AO544" s="179"/>
      <c r="AP544" s="179"/>
      <c r="AQ544" s="179"/>
      <c r="AR544" s="179"/>
      <c r="AS544" s="179"/>
      <c r="AT544" s="179"/>
      <c r="AU544" s="179"/>
      <c r="AV544" s="179"/>
      <c r="AW544" s="179"/>
      <c r="AX544" s="179"/>
      <c r="AY544" s="179"/>
      <c r="AZ544" s="179"/>
      <c r="BA544" s="179"/>
      <c r="BB544" s="179"/>
      <c r="BC544" s="179"/>
      <c r="BD544" s="179"/>
      <c r="BE544" s="179"/>
      <c r="BF544" s="179"/>
      <c r="BG544" s="179"/>
      <c r="BH544" s="179"/>
      <c r="BI544" s="179"/>
    </row>
    <row r="545" spans="1:61" s="311" customFormat="1" ht="36" customHeight="1">
      <c r="A545" s="156" t="s">
        <v>18873</v>
      </c>
      <c r="B545" s="783" t="str">
        <f>IFERROR(VLOOKUP(I545,'SINAPI '!A:D,2,0),IFERROR(VLOOKUP(I545,SETOP!A:D,3,FALSE),"NOME DO SERVIÇO INVÁLIDO"))</f>
        <v>m2</v>
      </c>
      <c r="C545" s="673"/>
      <c r="D545" s="673"/>
      <c r="E545" s="673"/>
      <c r="F545" s="673"/>
      <c r="G545" s="673"/>
      <c r="H545" s="784"/>
      <c r="I545" s="538" t="s">
        <v>4166</v>
      </c>
      <c r="J545" s="75" t="s">
        <v>20837</v>
      </c>
      <c r="K545" s="76">
        <f>IFERROR(VLOOKUP(I545,'SINAPI '!A:D,3,FALSE),IFERROR(VLOOKUP(I545,SETOP!A:D,4,FALSE),"UNIDADE INVÁLIDA"))</f>
        <v>69</v>
      </c>
      <c r="L545" s="477">
        <f>K547+K548</f>
        <v>21.5</v>
      </c>
      <c r="M545" s="179"/>
      <c r="N545" s="179"/>
      <c r="O545" s="179"/>
      <c r="P545" s="179"/>
      <c r="Q545" s="179"/>
      <c r="R545" s="179"/>
      <c r="S545" s="179"/>
      <c r="T545" s="179"/>
      <c r="U545" s="179"/>
      <c r="V545" s="179"/>
      <c r="W545" s="179"/>
      <c r="X545" s="179"/>
      <c r="Y545" s="179"/>
      <c r="Z545" s="179"/>
      <c r="AA545" s="179"/>
      <c r="AB545" s="179"/>
      <c r="AC545" s="179"/>
      <c r="AD545" s="179"/>
      <c r="AE545" s="179"/>
      <c r="AF545" s="179"/>
      <c r="AG545" s="179"/>
      <c r="AH545" s="179"/>
      <c r="AI545" s="179"/>
      <c r="AJ545" s="179"/>
      <c r="AK545" s="179"/>
      <c r="AL545" s="179"/>
      <c r="AM545" s="179"/>
      <c r="AN545" s="179"/>
      <c r="AO545" s="179"/>
      <c r="AP545" s="179"/>
      <c r="AQ545" s="179"/>
      <c r="AR545" s="179"/>
      <c r="AS545" s="179"/>
      <c r="AT545" s="179"/>
      <c r="AU545" s="179"/>
      <c r="AV545" s="179"/>
      <c r="AW545" s="179"/>
      <c r="AX545" s="179"/>
      <c r="AY545" s="179"/>
      <c r="AZ545" s="179"/>
      <c r="BA545" s="179"/>
      <c r="BB545" s="179"/>
      <c r="BC545" s="179"/>
      <c r="BD545" s="179"/>
      <c r="BE545" s="179"/>
      <c r="BF545" s="179"/>
      <c r="BG545" s="179"/>
      <c r="BH545" s="179"/>
      <c r="BI545" s="179"/>
    </row>
    <row r="546" spans="1:61" s="311" customFormat="1" ht="15.75" customHeight="1">
      <c r="A546" s="874"/>
      <c r="B546" s="853"/>
      <c r="C546" s="853"/>
      <c r="D546" s="853"/>
      <c r="E546" s="853"/>
      <c r="F546" s="853"/>
      <c r="G546" s="853"/>
      <c r="H546" s="539" t="s">
        <v>20800</v>
      </c>
      <c r="I546" s="539" t="s">
        <v>20773</v>
      </c>
      <c r="J546" s="539" t="s">
        <v>20806</v>
      </c>
      <c r="K546" s="116" t="s">
        <v>20813</v>
      </c>
      <c r="L546" s="564"/>
      <c r="M546" s="179"/>
      <c r="N546" s="179"/>
      <c r="O546" s="179"/>
      <c r="P546" s="179"/>
      <c r="Q546" s="179"/>
      <c r="R546" s="179"/>
      <c r="S546" s="179"/>
      <c r="T546" s="179"/>
      <c r="U546" s="179"/>
      <c r="V546" s="179"/>
      <c r="W546" s="179"/>
      <c r="X546" s="179"/>
      <c r="Y546" s="179"/>
      <c r="Z546" s="179"/>
      <c r="AA546" s="179"/>
      <c r="AB546" s="179"/>
      <c r="AC546" s="179"/>
      <c r="AD546" s="179"/>
      <c r="AE546" s="179"/>
      <c r="AF546" s="179"/>
      <c r="AG546" s="179"/>
      <c r="AH546" s="179"/>
      <c r="AI546" s="179"/>
      <c r="AJ546" s="179"/>
      <c r="AK546" s="179"/>
      <c r="AL546" s="179"/>
      <c r="AM546" s="179"/>
      <c r="AN546" s="179"/>
      <c r="AO546" s="179"/>
      <c r="AP546" s="179"/>
      <c r="AQ546" s="179"/>
      <c r="AR546" s="179"/>
      <c r="AS546" s="179"/>
      <c r="AT546" s="179"/>
      <c r="AU546" s="179"/>
      <c r="AV546" s="179"/>
      <c r="AW546" s="179"/>
      <c r="AX546" s="179"/>
      <c r="AY546" s="179"/>
      <c r="AZ546" s="179"/>
      <c r="BA546" s="179"/>
      <c r="BB546" s="179"/>
      <c r="BC546" s="179"/>
      <c r="BD546" s="179"/>
      <c r="BE546" s="179"/>
      <c r="BF546" s="179"/>
      <c r="BG546" s="179"/>
      <c r="BH546" s="179"/>
      <c r="BI546" s="179"/>
    </row>
    <row r="547" spans="1:61" s="311" customFormat="1" ht="15.75" customHeight="1">
      <c r="A547" s="901"/>
      <c r="B547" s="853"/>
      <c r="C547" s="853"/>
      <c r="D547" s="853"/>
      <c r="E547" s="853"/>
      <c r="F547" s="800" t="s">
        <v>20838</v>
      </c>
      <c r="G547" s="800"/>
      <c r="H547" s="116">
        <v>4.8499999999999996</v>
      </c>
      <c r="I547" s="116">
        <v>2.6</v>
      </c>
      <c r="J547" s="116">
        <v>1.6</v>
      </c>
      <c r="K547" s="116">
        <f>(H547*2+I547)*J547</f>
        <v>19.68</v>
      </c>
      <c r="L547" s="536"/>
      <c r="M547" s="179"/>
      <c r="N547" s="179"/>
      <c r="O547" s="179"/>
      <c r="P547" s="179"/>
      <c r="Q547" s="179"/>
      <c r="R547" s="179"/>
      <c r="S547" s="179"/>
      <c r="T547" s="179"/>
      <c r="U547" s="179"/>
      <c r="V547" s="179"/>
      <c r="W547" s="179"/>
      <c r="X547" s="179"/>
      <c r="Y547" s="179"/>
      <c r="Z547" s="179"/>
      <c r="AA547" s="179"/>
      <c r="AB547" s="179"/>
      <c r="AC547" s="179"/>
      <c r="AD547" s="179"/>
      <c r="AE547" s="179"/>
      <c r="AF547" s="179"/>
      <c r="AG547" s="179"/>
      <c r="AH547" s="179"/>
      <c r="AI547" s="179"/>
      <c r="AJ547" s="179"/>
      <c r="AK547" s="179"/>
      <c r="AL547" s="179"/>
      <c r="AM547" s="179"/>
      <c r="AN547" s="179"/>
      <c r="AO547" s="179"/>
      <c r="AP547" s="179"/>
      <c r="AQ547" s="179"/>
      <c r="AR547" s="179"/>
      <c r="AS547" s="179"/>
      <c r="AT547" s="179"/>
      <c r="AU547" s="179"/>
      <c r="AV547" s="179"/>
      <c r="AW547" s="179"/>
      <c r="AX547" s="179"/>
      <c r="AY547" s="179"/>
      <c r="AZ547" s="179"/>
      <c r="BA547" s="179"/>
      <c r="BB547" s="179"/>
      <c r="BC547" s="179"/>
      <c r="BD547" s="179"/>
      <c r="BE547" s="179"/>
      <c r="BF547" s="179"/>
      <c r="BG547" s="179"/>
      <c r="BH547" s="179"/>
      <c r="BI547" s="179"/>
    </row>
    <row r="548" spans="1:61" s="311" customFormat="1" ht="15.75" customHeight="1">
      <c r="A548" s="875"/>
      <c r="B548" s="853"/>
      <c r="C548" s="853"/>
      <c r="D548" s="853"/>
      <c r="E548" s="853"/>
      <c r="F548" s="800" t="s">
        <v>20805</v>
      </c>
      <c r="G548" s="800"/>
      <c r="H548" s="202">
        <v>1.6</v>
      </c>
      <c r="I548" s="202">
        <v>1</v>
      </c>
      <c r="J548" s="202">
        <v>0.7</v>
      </c>
      <c r="K548" s="116">
        <f>(H548+I548)*J548</f>
        <v>1.8199999999999998</v>
      </c>
      <c r="L548" s="536"/>
      <c r="M548" s="179"/>
      <c r="N548" s="179"/>
      <c r="O548" s="179"/>
      <c r="P548" s="179"/>
      <c r="Q548" s="179"/>
      <c r="R548" s="179"/>
      <c r="S548" s="179"/>
      <c r="T548" s="179"/>
      <c r="U548" s="179"/>
      <c r="V548" s="179"/>
      <c r="W548" s="179"/>
      <c r="X548" s="179"/>
      <c r="Y548" s="179"/>
      <c r="Z548" s="179"/>
      <c r="AA548" s="179"/>
      <c r="AB548" s="179"/>
      <c r="AC548" s="179"/>
      <c r="AD548" s="179"/>
      <c r="AE548" s="179"/>
      <c r="AF548" s="179"/>
      <c r="AG548" s="179"/>
      <c r="AH548" s="179"/>
      <c r="AI548" s="179"/>
      <c r="AJ548" s="179"/>
      <c r="AK548" s="179"/>
      <c r="AL548" s="179"/>
      <c r="AM548" s="179"/>
      <c r="AN548" s="179"/>
      <c r="AO548" s="179"/>
      <c r="AP548" s="179"/>
      <c r="AQ548" s="179"/>
      <c r="AR548" s="179"/>
      <c r="AS548" s="179"/>
      <c r="AT548" s="179"/>
      <c r="AU548" s="179"/>
      <c r="AV548" s="179"/>
      <c r="AW548" s="179"/>
      <c r="AX548" s="179"/>
      <c r="AY548" s="179"/>
      <c r="AZ548" s="179"/>
      <c r="BA548" s="179"/>
      <c r="BB548" s="179"/>
      <c r="BC548" s="179"/>
      <c r="BD548" s="179"/>
      <c r="BE548" s="179"/>
      <c r="BF548" s="179"/>
      <c r="BG548" s="179"/>
      <c r="BH548" s="179"/>
      <c r="BI548" s="179"/>
    </row>
    <row r="549" spans="1:61" s="311" customFormat="1" ht="15.75" customHeight="1">
      <c r="A549" s="767"/>
      <c r="B549" s="768"/>
      <c r="C549" s="768"/>
      <c r="D549" s="768"/>
      <c r="E549" s="768"/>
      <c r="F549" s="768"/>
      <c r="G549" s="768"/>
      <c r="H549" s="768"/>
      <c r="I549" s="768"/>
      <c r="J549" s="768"/>
      <c r="K549" s="768"/>
      <c r="L549" s="769"/>
      <c r="M549" s="179"/>
      <c r="N549" s="179"/>
      <c r="O549" s="179"/>
      <c r="P549" s="179"/>
      <c r="Q549" s="179"/>
      <c r="R549" s="179"/>
      <c r="S549" s="179"/>
      <c r="T549" s="179"/>
      <c r="U549" s="179"/>
      <c r="V549" s="179"/>
      <c r="W549" s="179"/>
      <c r="X549" s="179"/>
      <c r="Y549" s="179"/>
      <c r="Z549" s="179"/>
      <c r="AA549" s="179"/>
      <c r="AB549" s="179"/>
      <c r="AC549" s="179"/>
      <c r="AD549" s="179"/>
      <c r="AE549" s="179"/>
      <c r="AF549" s="179"/>
      <c r="AG549" s="179"/>
      <c r="AH549" s="179"/>
      <c r="AI549" s="179"/>
      <c r="AJ549" s="179"/>
      <c r="AK549" s="179"/>
      <c r="AL549" s="179"/>
      <c r="AM549" s="179"/>
      <c r="AN549" s="179"/>
      <c r="AO549" s="179"/>
      <c r="AP549" s="179"/>
      <c r="AQ549" s="179"/>
      <c r="AR549" s="179"/>
      <c r="AS549" s="179"/>
      <c r="AT549" s="179"/>
      <c r="AU549" s="179"/>
      <c r="AV549" s="179"/>
      <c r="AW549" s="179"/>
      <c r="AX549" s="179"/>
      <c r="AY549" s="179"/>
      <c r="AZ549" s="179"/>
      <c r="BA549" s="179"/>
      <c r="BB549" s="179"/>
      <c r="BC549" s="179"/>
      <c r="BD549" s="179"/>
      <c r="BE549" s="179"/>
      <c r="BF549" s="179"/>
      <c r="BG549" s="179"/>
      <c r="BH549" s="179"/>
      <c r="BI549" s="179"/>
    </row>
    <row r="550" spans="1:61" s="60" customFormat="1" ht="13.5">
      <c r="A550" s="338">
        <v>14</v>
      </c>
      <c r="B550" s="755" t="s">
        <v>20876</v>
      </c>
      <c r="C550" s="756"/>
      <c r="D550" s="756"/>
      <c r="E550" s="756"/>
      <c r="F550" s="756"/>
      <c r="G550" s="756"/>
      <c r="H550" s="757"/>
      <c r="I550" s="758"/>
      <c r="J550" s="758"/>
      <c r="K550" s="758"/>
      <c r="L550" s="339" t="s">
        <v>14</v>
      </c>
    </row>
    <row r="551" spans="1:61" s="456" customFormat="1" ht="15.75" customHeight="1">
      <c r="A551" s="163" t="s">
        <v>18863</v>
      </c>
      <c r="B551" s="759" t="str">
        <f>IFERROR(VLOOKUP(I551,'SINAPI '!A:D,2,0),IFERROR(VLOOKUP(I551,SETOP!A:D,3,FALSE),"NOME DO SERVIÇO INVÁLIDO"))</f>
        <v>m2</v>
      </c>
      <c r="C551" s="760"/>
      <c r="D551" s="760"/>
      <c r="E551" s="760"/>
      <c r="F551" s="760"/>
      <c r="G551" s="760"/>
      <c r="H551" s="760"/>
      <c r="I551" s="538" t="s">
        <v>4064</v>
      </c>
      <c r="J551" s="538" t="s">
        <v>22</v>
      </c>
      <c r="K551" s="538">
        <f>IFERROR(VLOOKUP(I551,'SINAPI '!A:D,3,FALSE),IFERROR(VLOOKUP(I551,SETOP!A:D,4,FALSE),"UNIDADE INVÁLIDA"))</f>
        <v>199.15</v>
      </c>
      <c r="L551" s="468">
        <f>K553</f>
        <v>1.6800000000000002</v>
      </c>
    </row>
    <row r="552" spans="1:61" s="456" customFormat="1" ht="15.75" customHeight="1">
      <c r="A552" s="1014"/>
      <c r="B552" s="1127"/>
      <c r="C552" s="1127"/>
      <c r="D552" s="1127"/>
      <c r="E552" s="1127"/>
      <c r="F552" s="1127"/>
      <c r="G552" s="1127"/>
      <c r="H552" s="539" t="s">
        <v>18795</v>
      </c>
      <c r="I552" s="539" t="s">
        <v>20773</v>
      </c>
      <c r="J552" s="539" t="s">
        <v>20808</v>
      </c>
      <c r="K552" s="555" t="s">
        <v>20803</v>
      </c>
      <c r="L552" s="883"/>
    </row>
    <row r="553" spans="1:61" s="456" customFormat="1" ht="15.75" customHeight="1">
      <c r="A553" s="1014"/>
      <c r="B553" s="1127"/>
      <c r="C553" s="1127"/>
      <c r="D553" s="1127"/>
      <c r="E553" s="1127"/>
      <c r="F553" s="1127"/>
      <c r="G553" s="1127"/>
      <c r="H553" s="117">
        <v>2</v>
      </c>
      <c r="I553" s="117">
        <v>0.4</v>
      </c>
      <c r="J553" s="117">
        <v>2.1</v>
      </c>
      <c r="K553" s="461">
        <f>H553*I553*J553</f>
        <v>1.6800000000000002</v>
      </c>
      <c r="L553" s="883"/>
    </row>
    <row r="554" spans="1:61" s="456" customFormat="1" ht="15.75" customHeight="1">
      <c r="A554" s="1014"/>
      <c r="B554" s="1127"/>
      <c r="C554" s="1127"/>
      <c r="D554" s="1127"/>
      <c r="E554" s="1127"/>
      <c r="F554" s="1127"/>
      <c r="G554" s="1127"/>
      <c r="H554" s="1127"/>
      <c r="I554" s="1127"/>
      <c r="J554" s="1127"/>
      <c r="K554" s="1127"/>
      <c r="L554" s="1128"/>
    </row>
    <row r="555" spans="1:61" s="456" customFormat="1" ht="15.75" customHeight="1">
      <c r="A555" s="465" t="s">
        <v>18864</v>
      </c>
      <c r="B555" s="1125" t="str">
        <f>IFERROR(VLOOKUP(I555,'SINAPI '!A:D,2,0),IFERROR(VLOOKUP(I555,SETOP!A:D,3,FALSE),"NOME DO SERVIÇO INVÁLIDO"))</f>
        <v>REMOÇÃO DE JANELAS, DE FORMA MANUAL, SEM REAPROVEITAMENTO. AF_12/2017</v>
      </c>
      <c r="C555" s="1126"/>
      <c r="D555" s="1126"/>
      <c r="E555" s="1126"/>
      <c r="F555" s="1126"/>
      <c r="G555" s="1126"/>
      <c r="H555" s="1126"/>
      <c r="I555" s="27" t="s">
        <v>11113</v>
      </c>
      <c r="J555" s="542" t="s">
        <v>22</v>
      </c>
      <c r="K555" s="542" t="str">
        <f>IFERROR(VLOOKUP(I555,'SINAPI '!A:D,3,FALSE),IFERROR(VLOOKUP(I555,SETOP!A:D,4,FALSE),"UNIDADE INVÁLIDA"))</f>
        <v>M2</v>
      </c>
      <c r="L555" s="468">
        <f>SUM(K557:K558)</f>
        <v>10.5</v>
      </c>
    </row>
    <row r="556" spans="1:61" s="456" customFormat="1" ht="15.75" customHeight="1">
      <c r="A556" s="884"/>
      <c r="B556" s="1134"/>
      <c r="C556" s="762"/>
      <c r="D556" s="762"/>
      <c r="E556" s="762"/>
      <c r="F556" s="1135"/>
      <c r="G556" s="539" t="s">
        <v>20891</v>
      </c>
      <c r="H556" s="539" t="s">
        <v>18795</v>
      </c>
      <c r="I556" s="539" t="s">
        <v>20773</v>
      </c>
      <c r="J556" s="539" t="s">
        <v>20806</v>
      </c>
      <c r="K556" s="539" t="s">
        <v>20803</v>
      </c>
      <c r="L556" s="1030"/>
    </row>
    <row r="557" spans="1:61" s="456" customFormat="1" ht="15.75" customHeight="1">
      <c r="A557" s="872"/>
      <c r="B557" s="1136"/>
      <c r="C557" s="1137"/>
      <c r="D557" s="1137"/>
      <c r="E557" s="1137"/>
      <c r="F557" s="1138"/>
      <c r="G557" s="34">
        <v>1</v>
      </c>
      <c r="H557" s="116">
        <v>3</v>
      </c>
      <c r="I557" s="116">
        <v>1</v>
      </c>
      <c r="J557" s="116">
        <v>1.5</v>
      </c>
      <c r="K557" s="464">
        <f>H557*I557*J557</f>
        <v>4.5</v>
      </c>
      <c r="L557" s="1117"/>
    </row>
    <row r="558" spans="1:61" s="456" customFormat="1" ht="15.75" customHeight="1">
      <c r="A558" s="873"/>
      <c r="B558" s="1139"/>
      <c r="C558" s="1140"/>
      <c r="D558" s="1140"/>
      <c r="E558" s="1140"/>
      <c r="F558" s="1141"/>
      <c r="G558" s="34">
        <v>2</v>
      </c>
      <c r="H558" s="115">
        <v>2</v>
      </c>
      <c r="I558" s="115">
        <v>2</v>
      </c>
      <c r="J558" s="115">
        <v>1.5</v>
      </c>
      <c r="K558" s="464">
        <f>H558*I558*J558</f>
        <v>6</v>
      </c>
      <c r="L558" s="1118"/>
    </row>
    <row r="559" spans="1:61" s="456" customFormat="1" ht="15.75" customHeight="1">
      <c r="A559" s="858"/>
      <c r="B559" s="800"/>
      <c r="C559" s="800"/>
      <c r="D559" s="800"/>
      <c r="E559" s="800"/>
      <c r="F559" s="800"/>
      <c r="G559" s="800"/>
      <c r="H559" s="800"/>
      <c r="I559" s="800"/>
      <c r="J559" s="800"/>
      <c r="K559" s="800"/>
      <c r="L559" s="859"/>
    </row>
    <row r="560" spans="1:61" s="456" customFormat="1" ht="15.75" customHeight="1">
      <c r="A560" s="163" t="s">
        <v>20877</v>
      </c>
      <c r="B560" s="1000" t="str">
        <f>IFERROR(VLOOKUP(I560,'SINAPI '!A:D,2,0),IFERROR(VLOOKUP(I560,SETOP!A:D,3,FALSE),"NOME DO SERVIÇO INVÁLIDO"))</f>
        <v>m2</v>
      </c>
      <c r="C560" s="1001"/>
      <c r="D560" s="1001"/>
      <c r="E560" s="1001"/>
      <c r="F560" s="1001"/>
      <c r="G560" s="1001"/>
      <c r="H560" s="1002"/>
      <c r="I560" s="538" t="s">
        <v>852</v>
      </c>
      <c r="J560" s="538" t="s">
        <v>20</v>
      </c>
      <c r="K560" s="538">
        <f>IFERROR(VLOOKUP(I560,'SINAPI '!A:D,3,FALSE),IFERROR(VLOOKUP(I560,SETOP!A:D,4,FALSE),"UNIDADE INVÁLIDA"))</f>
        <v>8.1300000000000008</v>
      </c>
      <c r="L560" s="468">
        <f>K562</f>
        <v>5.3999999999999995</v>
      </c>
    </row>
    <row r="561" spans="1:12" s="456" customFormat="1" ht="15.75" customHeight="1">
      <c r="A561" s="884"/>
      <c r="B561" s="1134"/>
      <c r="C561" s="762"/>
      <c r="D561" s="762"/>
      <c r="E561" s="762"/>
      <c r="F561" s="762"/>
      <c r="G561" s="1135"/>
      <c r="H561" s="539" t="s">
        <v>18795</v>
      </c>
      <c r="I561" s="539" t="s">
        <v>20773</v>
      </c>
      <c r="J561" s="539" t="s">
        <v>20806</v>
      </c>
      <c r="K561" s="539" t="s">
        <v>20803</v>
      </c>
      <c r="L561" s="883"/>
    </row>
    <row r="562" spans="1:12" s="456" customFormat="1" ht="15.75" customHeight="1">
      <c r="A562" s="873"/>
      <c r="B562" s="1139"/>
      <c r="C562" s="1140"/>
      <c r="D562" s="1140"/>
      <c r="E562" s="1140"/>
      <c r="F562" s="1140"/>
      <c r="G562" s="1141"/>
      <c r="H562" s="117">
        <v>6</v>
      </c>
      <c r="I562" s="117">
        <v>0.6</v>
      </c>
      <c r="J562" s="117">
        <v>1.5</v>
      </c>
      <c r="K562" s="466">
        <f>H562*I562*J562</f>
        <v>5.3999999999999995</v>
      </c>
      <c r="L562" s="883"/>
    </row>
    <row r="563" spans="1:12" s="456" customFormat="1" ht="15.75" customHeight="1">
      <c r="A563" s="1014"/>
      <c r="B563" s="1127"/>
      <c r="C563" s="1127"/>
      <c r="D563" s="1127"/>
      <c r="E563" s="1127"/>
      <c r="F563" s="1127"/>
      <c r="G563" s="1127"/>
      <c r="H563" s="1127"/>
      <c r="I563" s="1127"/>
      <c r="J563" s="1127"/>
      <c r="K563" s="1127"/>
      <c r="L563" s="1128"/>
    </row>
    <row r="564" spans="1:12" s="456" customFormat="1" ht="15.75" customHeight="1">
      <c r="A564" s="462" t="s">
        <v>20878</v>
      </c>
      <c r="B564" s="1094" t="str">
        <f>IFERROR(VLOOKUP(I564,'SINAPI '!A:D,2,0),IFERROR(VLOOKUP(I564,SETOP!A:D,3,FALSE),"NOME DO SERVIÇO INVÁLIDO"))</f>
        <v>un</v>
      </c>
      <c r="C564" s="1095"/>
      <c r="D564" s="1095"/>
      <c r="E564" s="1095"/>
      <c r="F564" s="1095"/>
      <c r="G564" s="1095"/>
      <c r="H564" s="1095"/>
      <c r="I564" s="541" t="s">
        <v>858</v>
      </c>
      <c r="J564" s="541" t="s">
        <v>20</v>
      </c>
      <c r="K564" s="541">
        <f>IFERROR(VLOOKUP(I564,'SINAPI '!A:D,3,FALSE),IFERROR(VLOOKUP(I564,SETOP!A:D,4,FALSE),"UNIDADE INVÁLIDA"))</f>
        <v>16.46</v>
      </c>
      <c r="L564" s="469">
        <f>K565</f>
        <v>6</v>
      </c>
    </row>
    <row r="565" spans="1:12" s="456" customFormat="1" ht="15.75" customHeight="1">
      <c r="A565" s="1014"/>
      <c r="B565" s="1127"/>
      <c r="C565" s="1127"/>
      <c r="D565" s="1127"/>
      <c r="E565" s="1127"/>
      <c r="F565" s="1127"/>
      <c r="G565" s="1127"/>
      <c r="H565" s="1127"/>
      <c r="I565" s="1127"/>
      <c r="J565" s="467" t="s">
        <v>18795</v>
      </c>
      <c r="K565" s="467">
        <v>6</v>
      </c>
      <c r="L565" s="537"/>
    </row>
    <row r="566" spans="1:12" s="456" customFormat="1" ht="15.75" customHeight="1">
      <c r="A566" s="1014"/>
      <c r="B566" s="1127"/>
      <c r="C566" s="1127"/>
      <c r="D566" s="1127"/>
      <c r="E566" s="1127"/>
      <c r="F566" s="1127"/>
      <c r="G566" s="1127"/>
      <c r="H566" s="1127"/>
      <c r="I566" s="1127"/>
      <c r="J566" s="1127"/>
      <c r="K566" s="1127"/>
      <c r="L566" s="1128"/>
    </row>
    <row r="567" spans="1:12" s="456" customFormat="1" ht="15.75" customHeight="1">
      <c r="A567" s="163" t="s">
        <v>20879</v>
      </c>
      <c r="B567" s="759" t="str">
        <f>IFERROR(VLOOKUP(I567,'SINAPI '!A:D,2,0),IFERROR(VLOOKUP(I567,SETOP!A:D,3,FALSE),"NOME DO SERVIÇO INVÁLIDO"))</f>
        <v>RECOLOCAÇÃO DE FOLHAS DE PORTA DE MADEIRA LEVE OU MÉDIA DE 70CM DE LARGURA, CONSIDERANDO REAPROVEITAMENTO DO MATERIAL. AF_12/2019</v>
      </c>
      <c r="C567" s="760"/>
      <c r="D567" s="760"/>
      <c r="E567" s="760"/>
      <c r="F567" s="760"/>
      <c r="G567" s="760"/>
      <c r="H567" s="760"/>
      <c r="I567" s="27" t="s">
        <v>6819</v>
      </c>
      <c r="J567" s="538" t="s">
        <v>22</v>
      </c>
      <c r="K567" s="538" t="str">
        <f>IFERROR(VLOOKUP(I567,'SINAPI '!A:D,3,FALSE),IFERROR(VLOOKUP(I567,SETOP!A:D,4,FALSE),"UNIDADE INVÁLIDA"))</f>
        <v>UN</v>
      </c>
      <c r="L567" s="370">
        <f>K568</f>
        <v>6</v>
      </c>
    </row>
    <row r="568" spans="1:12" s="456" customFormat="1" ht="15.75" customHeight="1">
      <c r="A568" s="534"/>
      <c r="B568" s="1127"/>
      <c r="C568" s="1127"/>
      <c r="D568" s="1127"/>
      <c r="E568" s="1127"/>
      <c r="F568" s="1127"/>
      <c r="G568" s="1127"/>
      <c r="H568" s="1127"/>
      <c r="I568" s="1127"/>
      <c r="J568" s="467" t="s">
        <v>18795</v>
      </c>
      <c r="K568" s="117">
        <v>6</v>
      </c>
      <c r="L568" s="537"/>
    </row>
    <row r="569" spans="1:12" s="456" customFormat="1" ht="15.75" customHeight="1">
      <c r="A569" s="1014"/>
      <c r="B569" s="1127"/>
      <c r="C569" s="1127"/>
      <c r="D569" s="1127"/>
      <c r="E569" s="1127"/>
      <c r="F569" s="1127"/>
      <c r="G569" s="1127"/>
      <c r="H569" s="1127"/>
      <c r="I569" s="1127"/>
      <c r="J569" s="1127"/>
      <c r="K569" s="1127"/>
      <c r="L569" s="1128"/>
    </row>
    <row r="570" spans="1:12" s="456" customFormat="1" ht="15.75" customHeight="1">
      <c r="A570" s="163" t="s">
        <v>20880</v>
      </c>
      <c r="B570" s="759" t="str">
        <f>IFERROR(VLOOKUP(I570,'SINAPI '!A:D,2,0),IFERROR(VLOOKUP(I570,SETOP!A:D,3,FALSE),"NOME DO SERVIÇO INVÁLIDO"))</f>
        <v>un</v>
      </c>
      <c r="C570" s="760"/>
      <c r="D570" s="760"/>
      <c r="E570" s="760"/>
      <c r="F570" s="760"/>
      <c r="G570" s="760"/>
      <c r="H570" s="760"/>
      <c r="I570" s="538" t="s">
        <v>855</v>
      </c>
      <c r="J570" s="538" t="s">
        <v>20</v>
      </c>
      <c r="K570" s="538">
        <f>IFERROR(VLOOKUP(I570,'SINAPI '!A:D,3,FALSE),IFERROR(VLOOKUP(I570,SETOP!A:D,4,FALSE),"UNIDADE INVÁLIDA"))</f>
        <v>38.979999999999997</v>
      </c>
      <c r="L570" s="361">
        <f>K571</f>
        <v>1</v>
      </c>
    </row>
    <row r="571" spans="1:12" s="456" customFormat="1" ht="15.75" customHeight="1">
      <c r="A571" s="534"/>
      <c r="B571" s="1127"/>
      <c r="C571" s="1127"/>
      <c r="D571" s="1127"/>
      <c r="E571" s="1127"/>
      <c r="F571" s="1127"/>
      <c r="G571" s="1127"/>
      <c r="H571" s="1127"/>
      <c r="I571" s="533"/>
      <c r="J571" s="539" t="s">
        <v>18795</v>
      </c>
      <c r="K571" s="116">
        <v>1</v>
      </c>
      <c r="L571" s="536"/>
    </row>
    <row r="572" spans="1:12" s="456" customFormat="1" ht="15.75" customHeight="1">
      <c r="A572" s="1005"/>
      <c r="B572" s="1137"/>
      <c r="C572" s="1137"/>
      <c r="D572" s="1137"/>
      <c r="E572" s="1137"/>
      <c r="F572" s="1137"/>
      <c r="G572" s="1137"/>
      <c r="H572" s="1137"/>
      <c r="I572" s="1137"/>
      <c r="J572" s="1137"/>
      <c r="K572" s="1137"/>
      <c r="L572" s="1147"/>
    </row>
    <row r="573" spans="1:12" s="456" customFormat="1" ht="37.5" customHeight="1">
      <c r="A573" s="163" t="s">
        <v>20881</v>
      </c>
      <c r="B573" s="1148" t="str">
        <f>IFERROR(VLOOKUP(I573,'SINAPI '!A:D,2,0),IFERROR(VLOOKUP(I573,SETOP!A:D,3,FALSE),"NOME DO SERVIÇO INVÁLIDO"))</f>
        <v>un</v>
      </c>
      <c r="C573" s="1149"/>
      <c r="D573" s="1149"/>
      <c r="E573" s="1149"/>
      <c r="F573" s="1149"/>
      <c r="G573" s="1149"/>
      <c r="H573" s="1150"/>
      <c r="I573" s="538" t="s">
        <v>4331</v>
      </c>
      <c r="J573" s="538" t="s">
        <v>20</v>
      </c>
      <c r="K573" s="538">
        <f>IFERROR(VLOOKUP(I573,'SINAPI '!A:D,3,FALSE),IFERROR(VLOOKUP(I573,SETOP!A:D,4,FALSE),"UNIDADE INVÁLIDA"))</f>
        <v>2948.26</v>
      </c>
      <c r="L573" s="361">
        <f>K574</f>
        <v>1</v>
      </c>
    </row>
    <row r="574" spans="1:12" s="456" customFormat="1" ht="15.75" customHeight="1">
      <c r="A574" s="540"/>
      <c r="B574" s="762"/>
      <c r="C574" s="762"/>
      <c r="D574" s="762"/>
      <c r="E574" s="762"/>
      <c r="F574" s="762"/>
      <c r="G574" s="762"/>
      <c r="H574" s="762"/>
      <c r="I574" s="1135"/>
      <c r="J574" s="467" t="s">
        <v>18795</v>
      </c>
      <c r="K574" s="117">
        <v>1</v>
      </c>
      <c r="L574" s="469"/>
    </row>
    <row r="575" spans="1:12" s="456" customFormat="1" ht="15.75" customHeight="1">
      <c r="A575" s="1014"/>
      <c r="B575" s="1127"/>
      <c r="C575" s="1127"/>
      <c r="D575" s="1127"/>
      <c r="E575" s="1127"/>
      <c r="F575" s="1127"/>
      <c r="G575" s="1127"/>
      <c r="H575" s="1127"/>
      <c r="I575" s="1127"/>
      <c r="J575" s="1127"/>
      <c r="K575" s="1127"/>
      <c r="L575" s="1128"/>
    </row>
    <row r="576" spans="1:12" s="456" customFormat="1" ht="15.75" customHeight="1">
      <c r="A576" s="163" t="s">
        <v>20882</v>
      </c>
      <c r="B576" s="1142" t="str">
        <f>IFERROR(VLOOKUP(I576,'SINAPI '!A:D,2,0),IFERROR(VLOOKUP(I576,SETOP!A:D,3,FALSE),"NOME DO SERVIÇO INVÁLIDO"))</f>
        <v>DEMOLIÇÃO DE ALVENARIA DE TIJOLO MACIÇO, DE FORMA MANUAL, SEM REAPROVEITAMENTO. AF_12/2017</v>
      </c>
      <c r="C576" s="1143"/>
      <c r="D576" s="1143"/>
      <c r="E576" s="1143"/>
      <c r="F576" s="1143"/>
      <c r="G576" s="1143"/>
      <c r="H576" s="1144"/>
      <c r="I576" s="94" t="s">
        <v>11093</v>
      </c>
      <c r="J576" s="635" t="s">
        <v>22</v>
      </c>
      <c r="K576" s="193" t="str">
        <f>IFERROR(VLOOKUP(I576,'SINAPI '!A:D,3,FALSE),IFERROR(VLOOKUP(I576,SETOP!A:D,4,FALSE),"UNIDADE INVÁLIDA"))</f>
        <v>M3</v>
      </c>
      <c r="L576" s="468">
        <f>K578</f>
        <v>0.4</v>
      </c>
    </row>
    <row r="577" spans="1:12" s="456" customFormat="1" ht="15.75" customHeight="1">
      <c r="A577" s="1014"/>
      <c r="B577" s="1145"/>
      <c r="C577" s="1145"/>
      <c r="D577" s="1145"/>
      <c r="E577" s="1145"/>
      <c r="F577" s="1145"/>
      <c r="G577" s="1146"/>
      <c r="H577" s="539" t="s">
        <v>20773</v>
      </c>
      <c r="I577" s="539" t="s">
        <v>20808</v>
      </c>
      <c r="J577" s="539" t="s">
        <v>20806</v>
      </c>
      <c r="K577" s="539" t="s">
        <v>20894</v>
      </c>
      <c r="L577" s="883"/>
    </row>
    <row r="578" spans="1:12" s="456" customFormat="1" ht="15.75" customHeight="1">
      <c r="A578" s="1014"/>
      <c r="B578" s="1140"/>
      <c r="C578" s="1140"/>
      <c r="D578" s="1140"/>
      <c r="E578" s="1140"/>
      <c r="F578" s="1140"/>
      <c r="G578" s="1141"/>
      <c r="H578" s="117">
        <v>0.2</v>
      </c>
      <c r="I578" s="117">
        <v>2</v>
      </c>
      <c r="J578" s="117">
        <v>1</v>
      </c>
      <c r="K578" s="466">
        <f>I578*J578*H578</f>
        <v>0.4</v>
      </c>
      <c r="L578" s="1030"/>
    </row>
    <row r="579" spans="1:12" s="483" customFormat="1" ht="15.75" customHeight="1">
      <c r="A579" s="1014"/>
      <c r="B579" s="1127"/>
      <c r="C579" s="1127"/>
      <c r="D579" s="1127"/>
      <c r="E579" s="1127"/>
      <c r="F579" s="1127"/>
      <c r="G579" s="1127"/>
      <c r="H579" s="1127"/>
      <c r="I579" s="1127"/>
      <c r="J579" s="1127"/>
      <c r="K579" s="1127"/>
      <c r="L579" s="1128"/>
    </row>
    <row r="580" spans="1:12" s="483" customFormat="1" ht="15.75" customHeight="1">
      <c r="A580" s="163" t="s">
        <v>20883</v>
      </c>
      <c r="B580" s="1157" t="str">
        <f>IFERROR(VLOOKUP(I580,'SINAPI '!A:D,2,0),IFERROR(VLOOKUP(I580,SETOP!A:D,3,FALSE),"NOME DO SERVIÇO INVÁLIDO"))</f>
        <v>PEITORIL LINEAR EM GRANITO OU MÁRMORE, L = 15CM, COMPRIMENTO DE ATÉ 2M, ASSENTADO COM ARGAMASSA 1:6 COM ADITIVO. AF_11/2020</v>
      </c>
      <c r="C580" s="1144"/>
      <c r="D580" s="1144"/>
      <c r="E580" s="1144"/>
      <c r="F580" s="1144"/>
      <c r="G580" s="1144"/>
      <c r="H580" s="1158"/>
      <c r="I580" s="27" t="s">
        <v>10776</v>
      </c>
      <c r="J580" s="28" t="s">
        <v>22</v>
      </c>
      <c r="K580" s="547" t="str">
        <f>IFERROR(VLOOKUP(I580,'SINAPI '!A:D,3,FALSE),IFERROR(VLOOKUP(I580,SETOP!A:D,4,FALSE),"UNIDADE INVÁLIDA"))</f>
        <v>M</v>
      </c>
      <c r="L580" s="535">
        <f>K582</f>
        <v>2</v>
      </c>
    </row>
    <row r="581" spans="1:12" s="483" customFormat="1" ht="15.75" customHeight="1">
      <c r="A581" s="1014"/>
      <c r="B581" s="1127"/>
      <c r="C581" s="1127"/>
      <c r="D581" s="1127"/>
      <c r="E581" s="1127"/>
      <c r="F581" s="1127"/>
      <c r="G581" s="1127"/>
      <c r="H581" s="1127"/>
      <c r="I581" s="484" t="s">
        <v>20783</v>
      </c>
      <c r="J581" s="116" t="s">
        <v>20784</v>
      </c>
      <c r="K581" s="116" t="s">
        <v>20787</v>
      </c>
      <c r="L581" s="1152"/>
    </row>
    <row r="582" spans="1:12" s="483" customFormat="1" ht="15.75" customHeight="1">
      <c r="A582" s="1014"/>
      <c r="B582" s="1127"/>
      <c r="C582" s="1127"/>
      <c r="D582" s="1127"/>
      <c r="E582" s="1127"/>
      <c r="F582" s="1127"/>
      <c r="G582" s="1127"/>
      <c r="H582" s="1127"/>
      <c r="I582" s="539">
        <v>1</v>
      </c>
      <c r="J582" s="539">
        <v>2</v>
      </c>
      <c r="K582" s="539">
        <f>I582*J582</f>
        <v>2</v>
      </c>
      <c r="L582" s="1159"/>
    </row>
    <row r="583" spans="1:12" s="483" customFormat="1" ht="15.75" customHeight="1">
      <c r="A583" s="1014"/>
      <c r="B583" s="1127"/>
      <c r="C583" s="1127"/>
      <c r="D583" s="1127"/>
      <c r="E583" s="1127"/>
      <c r="F583" s="1127"/>
      <c r="G583" s="1127"/>
      <c r="H583" s="1127"/>
      <c r="I583" s="1127"/>
      <c r="J583" s="1127"/>
      <c r="K583" s="1127"/>
      <c r="L583" s="1128"/>
    </row>
    <row r="584" spans="1:12" s="483" customFormat="1" ht="15.75" customHeight="1">
      <c r="A584" s="163" t="s">
        <v>20884</v>
      </c>
      <c r="B584" s="1157" t="str">
        <f>IFERROR(VLOOKUP(I584,'SINAPI '!A:D,2,0),IFERROR(VLOOKUP(I584,SETOP!A:D,3,FALSE),"NOME DO SERVIÇO INVÁLIDO"))</f>
        <v>m2</v>
      </c>
      <c r="C584" s="1144"/>
      <c r="D584" s="1144"/>
      <c r="E584" s="1144"/>
      <c r="F584" s="1144"/>
      <c r="G584" s="1144"/>
      <c r="H584" s="1158"/>
      <c r="I584" s="538" t="s">
        <v>4515</v>
      </c>
      <c r="J584" s="28" t="s">
        <v>20</v>
      </c>
      <c r="K584" s="28">
        <f>IFERROR(VLOOKUP(I584,'SINAPI '!A:D,3,FALSE),IFERROR(VLOOKUP(I584,SETOP!A:D,4,FALSE),"UNIDADE INVÁLIDA"))</f>
        <v>541.78</v>
      </c>
      <c r="L584" s="487">
        <f>I586*J586*K586+I587*J587*K587</f>
        <v>8</v>
      </c>
    </row>
    <row r="585" spans="1:12" s="483" customFormat="1" ht="15.75" customHeight="1">
      <c r="A585" s="1014"/>
      <c r="B585" s="1127"/>
      <c r="C585" s="1127"/>
      <c r="D585" s="1127"/>
      <c r="E585" s="1127"/>
      <c r="F585" s="1127"/>
      <c r="G585" s="1127"/>
      <c r="H585" s="539" t="s">
        <v>20891</v>
      </c>
      <c r="I585" s="135" t="s">
        <v>18826</v>
      </c>
      <c r="J585" s="135" t="s">
        <v>20771</v>
      </c>
      <c r="K585" s="486" t="s">
        <v>18795</v>
      </c>
      <c r="L585" s="1128"/>
    </row>
    <row r="586" spans="1:12" s="483" customFormat="1" ht="15.75" customHeight="1">
      <c r="A586" s="1014"/>
      <c r="B586" s="1127"/>
      <c r="C586" s="1127"/>
      <c r="D586" s="1127"/>
      <c r="E586" s="1127"/>
      <c r="F586" s="1127"/>
      <c r="G586" s="1127"/>
      <c r="H586" s="539">
        <v>1</v>
      </c>
      <c r="I586" s="543">
        <v>2</v>
      </c>
      <c r="J586" s="136">
        <v>1</v>
      </c>
      <c r="K586" s="116">
        <v>1</v>
      </c>
      <c r="L586" s="1128"/>
    </row>
    <row r="587" spans="1:12" s="483" customFormat="1" ht="15.75" customHeight="1">
      <c r="A587" s="1014"/>
      <c r="B587" s="1127"/>
      <c r="C587" s="1127"/>
      <c r="D587" s="1127"/>
      <c r="E587" s="1127"/>
      <c r="F587" s="1127"/>
      <c r="G587" s="1127"/>
      <c r="H587" s="539">
        <v>2</v>
      </c>
      <c r="I587" s="539">
        <v>2</v>
      </c>
      <c r="J587" s="539">
        <v>1.5</v>
      </c>
      <c r="K587" s="539">
        <v>2</v>
      </c>
      <c r="L587" s="1152"/>
    </row>
    <row r="588" spans="1:12" s="483" customFormat="1" ht="15.75" customHeight="1">
      <c r="A588" s="1014"/>
      <c r="B588" s="1127"/>
      <c r="C588" s="1127"/>
      <c r="D588" s="1127"/>
      <c r="E588" s="1127"/>
      <c r="F588" s="1127"/>
      <c r="G588" s="1127"/>
      <c r="H588" s="1127"/>
      <c r="I588" s="1127"/>
      <c r="J588" s="1127"/>
      <c r="K588" s="1127"/>
      <c r="L588" s="1128"/>
    </row>
    <row r="589" spans="1:12" s="483" customFormat="1" ht="15.75" customHeight="1">
      <c r="A589" s="163" t="s">
        <v>20885</v>
      </c>
      <c r="B589" s="1157" t="str">
        <f>IFERROR(VLOOKUP(I589,'SINAPI '!A:D,2,0),IFERROR(VLOOKUP(I589,SETOP!A:D,3,FALSE),"NOME DO SERVIÇO INVÁLIDO"))</f>
        <v>m2</v>
      </c>
      <c r="C589" s="1144"/>
      <c r="D589" s="1144"/>
      <c r="E589" s="1144"/>
      <c r="F589" s="1144"/>
      <c r="G589" s="1144"/>
      <c r="H589" s="1160"/>
      <c r="I589" s="538" t="s">
        <v>93</v>
      </c>
      <c r="J589" s="28" t="s">
        <v>20</v>
      </c>
      <c r="K589" s="28">
        <f>IFERROR(VLOOKUP(I589,'SINAPI '!A:D,3,FALSE),IFERROR(VLOOKUP(I589,SETOP!A:D,4,FALSE),"UNIDADE INVÁLIDA"))</f>
        <v>341.77</v>
      </c>
      <c r="L589" s="487">
        <f>I591*J591*K591+I592*J592*K592</f>
        <v>8</v>
      </c>
    </row>
    <row r="590" spans="1:12" s="483" customFormat="1" ht="15.75" customHeight="1">
      <c r="A590" s="1014"/>
      <c r="B590" s="1127"/>
      <c r="C590" s="1127"/>
      <c r="D590" s="1127"/>
      <c r="E590" s="1127"/>
      <c r="F590" s="1127"/>
      <c r="G590" s="1127"/>
      <c r="H590" s="539" t="s">
        <v>20891</v>
      </c>
      <c r="I590" s="135" t="s">
        <v>18826</v>
      </c>
      <c r="J590" s="135" t="s">
        <v>20771</v>
      </c>
      <c r="K590" s="486" t="s">
        <v>18795</v>
      </c>
      <c r="L590" s="1128"/>
    </row>
    <row r="591" spans="1:12" s="483" customFormat="1" ht="15.75" customHeight="1">
      <c r="A591" s="1014"/>
      <c r="B591" s="1127"/>
      <c r="C591" s="1127"/>
      <c r="D591" s="1127"/>
      <c r="E591" s="1127"/>
      <c r="F591" s="1127"/>
      <c r="G591" s="1127"/>
      <c r="H591" s="539">
        <v>1</v>
      </c>
      <c r="I591" s="543">
        <v>2</v>
      </c>
      <c r="J591" s="136">
        <v>1</v>
      </c>
      <c r="K591" s="485">
        <v>1</v>
      </c>
      <c r="L591" s="1128"/>
    </row>
    <row r="592" spans="1:12" s="483" customFormat="1" ht="15.75" customHeight="1">
      <c r="A592" s="1014"/>
      <c r="B592" s="1127"/>
      <c r="C592" s="1127"/>
      <c r="D592" s="1127"/>
      <c r="E592" s="1127"/>
      <c r="F592" s="1127"/>
      <c r="G592" s="1127"/>
      <c r="H592" s="467">
        <v>2</v>
      </c>
      <c r="I592" s="467">
        <v>2</v>
      </c>
      <c r="J592" s="467">
        <v>1.5</v>
      </c>
      <c r="K592" s="636">
        <v>2</v>
      </c>
      <c r="L592" s="1152"/>
    </row>
    <row r="593" spans="1:61" s="483" customFormat="1" ht="15.75" customHeight="1">
      <c r="A593" s="1014"/>
      <c r="B593" s="1127"/>
      <c r="C593" s="1127"/>
      <c r="D593" s="1127"/>
      <c r="E593" s="1127"/>
      <c r="F593" s="1127"/>
      <c r="G593" s="1127"/>
      <c r="H593" s="1127"/>
      <c r="I593" s="1127"/>
      <c r="J593" s="1127"/>
      <c r="K593" s="1127"/>
      <c r="L593" s="1128"/>
    </row>
    <row r="594" spans="1:61" s="483" customFormat="1" ht="30" customHeight="1">
      <c r="A594" s="163" t="s">
        <v>20888</v>
      </c>
      <c r="B594" s="1153" t="str">
        <f>IFERROR(VLOOKUP(I594,'SINAPI '!A:D,2,0),IFERROR(VLOOKUP(I594,SETOP!A:D,3,FALSE),"NOME DO SERVIÇO INVÁLIDO"))</f>
        <v>un</v>
      </c>
      <c r="C594" s="1154"/>
      <c r="D594" s="1154"/>
      <c r="E594" s="1154"/>
      <c r="F594" s="1154"/>
      <c r="G594" s="1154"/>
      <c r="H594" s="1154"/>
      <c r="I594" s="538" t="s">
        <v>111</v>
      </c>
      <c r="J594" s="538" t="s">
        <v>20</v>
      </c>
      <c r="K594" s="538">
        <f>IFERROR(VLOOKUP(I594,'SINAPI '!A:D,3,FALSE),IFERROR(VLOOKUP(I594,SETOP!A:D,4,FALSE),"UNIDADE INVÁLIDA"))</f>
        <v>123.98</v>
      </c>
      <c r="L594" s="536">
        <f>K596</f>
        <v>6</v>
      </c>
    </row>
    <row r="595" spans="1:61" s="483" customFormat="1" ht="15.75" customHeight="1">
      <c r="A595" s="1014"/>
      <c r="B595" s="1134"/>
      <c r="C595" s="762"/>
      <c r="D595" s="762"/>
      <c r="E595" s="762"/>
      <c r="F595" s="762"/>
      <c r="G595" s="762"/>
      <c r="H595" s="762"/>
      <c r="I595" s="762"/>
      <c r="J595" s="1135"/>
      <c r="K595" s="484" t="s">
        <v>20783</v>
      </c>
      <c r="L595" s="1128"/>
    </row>
    <row r="596" spans="1:61" s="483" customFormat="1" ht="15.75" customHeight="1">
      <c r="A596" s="1014"/>
      <c r="B596" s="1139"/>
      <c r="C596" s="1140"/>
      <c r="D596" s="1140"/>
      <c r="E596" s="1140"/>
      <c r="F596" s="1140"/>
      <c r="G596" s="1140"/>
      <c r="H596" s="1140"/>
      <c r="I596" s="1140"/>
      <c r="J596" s="1141"/>
      <c r="K596" s="557">
        <v>6</v>
      </c>
      <c r="L596" s="1152"/>
    </row>
    <row r="597" spans="1:61" s="483" customFormat="1" ht="15.75" customHeight="1">
      <c r="A597" s="767"/>
      <c r="B597" s="768"/>
      <c r="C597" s="768"/>
      <c r="D597" s="768"/>
      <c r="E597" s="768"/>
      <c r="F597" s="768"/>
      <c r="G597" s="768"/>
      <c r="H597" s="768"/>
      <c r="I597" s="768"/>
      <c r="J597" s="768"/>
      <c r="K597" s="768"/>
      <c r="L597" s="769"/>
    </row>
    <row r="598" spans="1:61" s="483" customFormat="1" ht="15.75" customHeight="1">
      <c r="A598" s="163" t="s">
        <v>20892</v>
      </c>
      <c r="B598" s="1153" t="str">
        <f>IFERROR(VLOOKUP(I598,'SINAPI '!A:D,2,0),IFERROR(VLOOKUP(I598,SETOP!A:D,3,FALSE),"NOME DO SERVIÇO INVÁLIDO"))</f>
        <v>m2</v>
      </c>
      <c r="C598" s="1154"/>
      <c r="D598" s="1154"/>
      <c r="E598" s="1154"/>
      <c r="F598" s="1154"/>
      <c r="G598" s="1154"/>
      <c r="H598" s="1154"/>
      <c r="I598" s="29" t="s">
        <v>786</v>
      </c>
      <c r="J598" s="538" t="s">
        <v>20</v>
      </c>
      <c r="K598" s="538">
        <f>IFERROR(VLOOKUP(I598,'SINAPI '!A:D,3,FALSE),IFERROR(VLOOKUP(I598,SETOP!A:D,4,FALSE),"UNIDADE INVÁLIDA"))</f>
        <v>79.12</v>
      </c>
      <c r="L598" s="637">
        <f>K600</f>
        <v>26.978999999999999</v>
      </c>
    </row>
    <row r="599" spans="1:61" s="483" customFormat="1" ht="15.75" customHeight="1">
      <c r="A599" s="1014"/>
      <c r="B599" s="1127"/>
      <c r="C599" s="1127"/>
      <c r="D599" s="1127"/>
      <c r="E599" s="1127"/>
      <c r="F599" s="1127"/>
      <c r="G599" s="1127"/>
      <c r="H599" s="544" t="s">
        <v>18825</v>
      </c>
      <c r="I599" s="543" t="s">
        <v>18818</v>
      </c>
      <c r="J599" s="543" t="s">
        <v>18826</v>
      </c>
      <c r="K599" s="543" t="s">
        <v>18821</v>
      </c>
      <c r="L599" s="1128"/>
    </row>
    <row r="600" spans="1:61" s="483" customFormat="1" ht="15.75" customHeight="1">
      <c r="A600" s="1014"/>
      <c r="B600" s="1127"/>
      <c r="C600" s="1127"/>
      <c r="D600" s="1127"/>
      <c r="E600" s="1127"/>
      <c r="F600" s="1127"/>
      <c r="G600" s="1127"/>
      <c r="H600" s="142">
        <v>15</v>
      </c>
      <c r="I600" s="135">
        <v>6.9</v>
      </c>
      <c r="J600" s="609">
        <v>3.4</v>
      </c>
      <c r="K600" s="609">
        <f>(1+(H600/100))*I600*J600</f>
        <v>26.978999999999999</v>
      </c>
      <c r="L600" s="1152"/>
    </row>
    <row r="601" spans="1:61" s="483" customFormat="1" ht="15.75" customHeight="1">
      <c r="A601" s="1014"/>
      <c r="B601" s="1127"/>
      <c r="C601" s="1127"/>
      <c r="D601" s="1127"/>
      <c r="E601" s="1127"/>
      <c r="F601" s="1127"/>
      <c r="G601" s="1127"/>
      <c r="H601" s="1127"/>
      <c r="I601" s="1127"/>
      <c r="J601" s="1127"/>
      <c r="K601" s="1127"/>
      <c r="L601" s="1128"/>
    </row>
    <row r="602" spans="1:61" s="483" customFormat="1" ht="15.75" customHeight="1">
      <c r="A602" s="462" t="s">
        <v>20893</v>
      </c>
      <c r="B602" s="1155" t="str">
        <f>IFERROR(VLOOKUP(I602,'SINAPI '!A:D,2,0),IFERROR(VLOOKUP(I602,SETOP!A:D,3,FALSE),"NOME DO SERVIÇO INVÁLIDO"))</f>
        <v>m2</v>
      </c>
      <c r="C602" s="1156"/>
      <c r="D602" s="1156"/>
      <c r="E602" s="1156"/>
      <c r="F602" s="1156"/>
      <c r="G602" s="1156"/>
      <c r="H602" s="1156"/>
      <c r="I602" s="100" t="s">
        <v>746</v>
      </c>
      <c r="J602" s="541" t="s">
        <v>20</v>
      </c>
      <c r="K602" s="541">
        <f>IFERROR(VLOOKUP(I602,'SINAPI '!A:D,3,FALSE),IFERROR(VLOOKUP(I602,SETOP!A:D,4,FALSE),"UNIDADE INVÁLIDA"))</f>
        <v>37.799999999999997</v>
      </c>
      <c r="L602" s="637">
        <f>K604</f>
        <v>26.978999999999999</v>
      </c>
    </row>
    <row r="603" spans="1:61" s="483" customFormat="1" ht="15.75" customHeight="1">
      <c r="A603" s="761"/>
      <c r="B603" s="1127"/>
      <c r="C603" s="1127"/>
      <c r="D603" s="1127"/>
      <c r="E603" s="1127"/>
      <c r="F603" s="1127"/>
      <c r="G603" s="1127"/>
      <c r="H603" s="544" t="s">
        <v>18825</v>
      </c>
      <c r="I603" s="543" t="s">
        <v>18818</v>
      </c>
      <c r="J603" s="543" t="s">
        <v>18826</v>
      </c>
      <c r="K603" s="543" t="s">
        <v>18821</v>
      </c>
      <c r="L603" s="1128"/>
    </row>
    <row r="604" spans="1:61" s="460" customFormat="1" ht="15.75" customHeight="1">
      <c r="A604" s="1005"/>
      <c r="B604" s="1151"/>
      <c r="C604" s="1151"/>
      <c r="D604" s="1151"/>
      <c r="E604" s="1151"/>
      <c r="F604" s="1151"/>
      <c r="G604" s="1151"/>
      <c r="H604" s="142">
        <v>15</v>
      </c>
      <c r="I604" s="135">
        <v>6.9</v>
      </c>
      <c r="J604" s="609">
        <v>3.4</v>
      </c>
      <c r="K604" s="609">
        <f>(1+(H604/100))*I604*J604</f>
        <v>26.978999999999999</v>
      </c>
      <c r="L604" s="1128"/>
    </row>
    <row r="605" spans="1:61" s="460" customFormat="1" ht="15.75" customHeight="1">
      <c r="A605" s="767"/>
      <c r="B605" s="768"/>
      <c r="C605" s="768"/>
      <c r="D605" s="768"/>
      <c r="E605" s="768"/>
      <c r="F605" s="768"/>
      <c r="G605" s="768"/>
      <c r="H605" s="768"/>
      <c r="I605" s="768"/>
      <c r="J605" s="768"/>
      <c r="K605" s="768"/>
      <c r="L605" s="769"/>
    </row>
    <row r="606" spans="1:61" s="60" customFormat="1" ht="13.5">
      <c r="A606" s="338">
        <v>15</v>
      </c>
      <c r="B606" s="755" t="s">
        <v>174</v>
      </c>
      <c r="C606" s="756"/>
      <c r="D606" s="756"/>
      <c r="E606" s="756"/>
      <c r="F606" s="756"/>
      <c r="G606" s="756"/>
      <c r="H606" s="757"/>
      <c r="I606" s="758"/>
      <c r="J606" s="758"/>
      <c r="K606" s="758"/>
      <c r="L606" s="339" t="s">
        <v>14</v>
      </c>
    </row>
    <row r="607" spans="1:61" s="311" customFormat="1" ht="15.75" customHeight="1">
      <c r="A607" s="156" t="s">
        <v>18865</v>
      </c>
      <c r="B607" s="770" t="str">
        <f>IFERROR(VLOOKUP(I607,'SINAPI '!A:D,2,0),IFERROR(VLOOKUP(I607,SETOP!A:D,3,FALSE),"NOME DO SERVIÇO INVÁLIDO"))</f>
        <v>U</v>
      </c>
      <c r="C607" s="756"/>
      <c r="D607" s="756"/>
      <c r="E607" s="756"/>
      <c r="F607" s="756"/>
      <c r="G607" s="756"/>
      <c r="H607" s="757"/>
      <c r="I607" s="29" t="s">
        <v>177</v>
      </c>
      <c r="J607" s="28" t="s">
        <v>20</v>
      </c>
      <c r="K607" s="28">
        <f>IFERROR(VLOOKUP(I607,'SINAPI '!A:D,3,FALSE),IFERROR(VLOOKUP(I607,SETOP!A:D,4,FALSE),"UNIDADE INVÁLIDA"))</f>
        <v>53.6</v>
      </c>
      <c r="L607" s="536">
        <f>J608</f>
        <v>3</v>
      </c>
      <c r="M607" s="179"/>
      <c r="N607" s="179"/>
      <c r="O607" s="179"/>
      <c r="P607" s="179"/>
      <c r="Q607" s="179"/>
      <c r="R607" s="179"/>
      <c r="S607" s="179"/>
      <c r="T607" s="179"/>
      <c r="U607" s="179"/>
      <c r="V607" s="179"/>
      <c r="W607" s="179"/>
      <c r="X607" s="179"/>
      <c r="Y607" s="179"/>
      <c r="Z607" s="179"/>
      <c r="AA607" s="179"/>
      <c r="AB607" s="179"/>
      <c r="AC607" s="179"/>
      <c r="AD607" s="179"/>
      <c r="AE607" s="179"/>
      <c r="AF607" s="179"/>
      <c r="AG607" s="179"/>
      <c r="AH607" s="179"/>
      <c r="AI607" s="179"/>
      <c r="AJ607" s="179"/>
      <c r="AK607" s="179"/>
      <c r="AL607" s="179"/>
      <c r="AM607" s="179"/>
      <c r="AN607" s="179"/>
      <c r="AO607" s="179"/>
      <c r="AP607" s="179"/>
      <c r="AQ607" s="179"/>
      <c r="AR607" s="179"/>
      <c r="AS607" s="179"/>
      <c r="AT607" s="179"/>
      <c r="AU607" s="179"/>
      <c r="AV607" s="179"/>
      <c r="AW607" s="179"/>
      <c r="AX607" s="179"/>
      <c r="AY607" s="179"/>
      <c r="AZ607" s="179"/>
      <c r="BA607" s="179"/>
      <c r="BB607" s="179"/>
      <c r="BC607" s="179"/>
      <c r="BD607" s="179"/>
      <c r="BE607" s="179"/>
      <c r="BF607" s="179"/>
      <c r="BG607" s="179"/>
      <c r="BH607" s="179"/>
      <c r="BI607" s="179"/>
    </row>
    <row r="608" spans="1:61" s="311" customFormat="1" ht="15.75" customHeight="1">
      <c r="A608" s="553"/>
      <c r="B608" s="788"/>
      <c r="C608" s="789"/>
      <c r="D608" s="789"/>
      <c r="E608" s="789"/>
      <c r="F608" s="789"/>
      <c r="G608" s="789"/>
      <c r="H608" s="790"/>
      <c r="I608" s="545" t="s">
        <v>20839</v>
      </c>
      <c r="J608" s="558">
        <v>3</v>
      </c>
      <c r="K608" s="558"/>
      <c r="L608" s="564"/>
      <c r="M608" s="179"/>
      <c r="N608" s="179"/>
      <c r="O608" s="179"/>
      <c r="P608" s="179"/>
      <c r="Q608" s="179"/>
      <c r="R608" s="179"/>
      <c r="S608" s="179"/>
      <c r="T608" s="179"/>
      <c r="U608" s="179"/>
      <c r="V608" s="179"/>
      <c r="W608" s="179"/>
      <c r="X608" s="179"/>
      <c r="Y608" s="179"/>
      <c r="Z608" s="179"/>
      <c r="AA608" s="179"/>
      <c r="AB608" s="179"/>
      <c r="AC608" s="179"/>
      <c r="AD608" s="179"/>
      <c r="AE608" s="179"/>
      <c r="AF608" s="179"/>
      <c r="AG608" s="179"/>
      <c r="AH608" s="179"/>
      <c r="AI608" s="179"/>
      <c r="AJ608" s="179"/>
      <c r="AK608" s="179"/>
      <c r="AL608" s="179"/>
      <c r="AM608" s="179"/>
      <c r="AN608" s="179"/>
      <c r="AO608" s="179"/>
      <c r="AP608" s="179"/>
      <c r="AQ608" s="179"/>
      <c r="AR608" s="179"/>
      <c r="AS608" s="179"/>
      <c r="AT608" s="179"/>
      <c r="AU608" s="179"/>
      <c r="AV608" s="179"/>
      <c r="AW608" s="179"/>
      <c r="AX608" s="179"/>
      <c r="AY608" s="179"/>
      <c r="AZ608" s="179"/>
      <c r="BA608" s="179"/>
      <c r="BB608" s="179"/>
      <c r="BC608" s="179"/>
      <c r="BD608" s="179"/>
      <c r="BE608" s="179"/>
      <c r="BF608" s="179"/>
      <c r="BG608" s="179"/>
      <c r="BH608" s="179"/>
      <c r="BI608" s="179"/>
    </row>
    <row r="609" spans="1:61" s="311" customFormat="1" ht="15.75" customHeight="1">
      <c r="A609" s="807"/>
      <c r="B609" s="808"/>
      <c r="C609" s="808"/>
      <c r="D609" s="808"/>
      <c r="E609" s="808"/>
      <c r="F609" s="808"/>
      <c r="G609" s="808"/>
      <c r="H609" s="808"/>
      <c r="I609" s="808"/>
      <c r="J609" s="808"/>
      <c r="K609" s="808"/>
      <c r="L609" s="809"/>
      <c r="M609" s="179"/>
      <c r="N609" s="179"/>
      <c r="O609" s="179"/>
      <c r="P609" s="179"/>
      <c r="Q609" s="179"/>
      <c r="R609" s="179"/>
      <c r="S609" s="179"/>
      <c r="T609" s="179"/>
      <c r="U609" s="179"/>
      <c r="V609" s="179"/>
      <c r="W609" s="179"/>
      <c r="X609" s="179"/>
      <c r="Y609" s="179"/>
      <c r="Z609" s="179"/>
      <c r="AA609" s="179"/>
      <c r="AB609" s="179"/>
      <c r="AC609" s="179"/>
      <c r="AD609" s="179"/>
      <c r="AE609" s="179"/>
      <c r="AF609" s="179"/>
      <c r="AG609" s="179"/>
      <c r="AH609" s="179"/>
      <c r="AI609" s="179"/>
      <c r="AJ609" s="179"/>
      <c r="AK609" s="179"/>
      <c r="AL609" s="179"/>
      <c r="AM609" s="179"/>
      <c r="AN609" s="179"/>
      <c r="AO609" s="179"/>
      <c r="AP609" s="179"/>
      <c r="AQ609" s="179"/>
      <c r="AR609" s="179"/>
      <c r="AS609" s="179"/>
      <c r="AT609" s="179"/>
      <c r="AU609" s="179"/>
      <c r="AV609" s="179"/>
      <c r="AW609" s="179"/>
      <c r="AX609" s="179"/>
      <c r="AY609" s="179"/>
      <c r="AZ609" s="179"/>
      <c r="BA609" s="179"/>
      <c r="BB609" s="179"/>
      <c r="BC609" s="179"/>
      <c r="BD609" s="179"/>
      <c r="BE609" s="179"/>
      <c r="BF609" s="179"/>
      <c r="BG609" s="179"/>
      <c r="BH609" s="179"/>
      <c r="BI609" s="179"/>
    </row>
    <row r="610" spans="1:61" s="311" customFormat="1" ht="15.75" customHeight="1">
      <c r="A610" s="156" t="s">
        <v>20886</v>
      </c>
      <c r="B610" s="770" t="str">
        <f>IFERROR(VLOOKUP(I610,'SINAPI '!A:D,2,0),IFERROR(VLOOKUP(I610,SETOP!A:D,3,FALSE),"NOME DO SERVIÇO INVÁLIDO"))</f>
        <v>U</v>
      </c>
      <c r="C610" s="756"/>
      <c r="D610" s="756"/>
      <c r="E610" s="756"/>
      <c r="F610" s="756"/>
      <c r="G610" s="756"/>
      <c r="H610" s="757"/>
      <c r="I610" s="29" t="s">
        <v>179</v>
      </c>
      <c r="J610" s="28" t="s">
        <v>20</v>
      </c>
      <c r="K610" s="28">
        <f>IFERROR(VLOOKUP(I610,'SINAPI '!A:D,3,FALSE),IFERROR(VLOOKUP(I610,SETOP!A:D,4,FALSE),"UNIDADE INVÁLIDA"))</f>
        <v>690.41</v>
      </c>
      <c r="L610" s="536">
        <f>J611</f>
        <v>1</v>
      </c>
      <c r="M610" s="179"/>
      <c r="N610" s="179"/>
      <c r="O610" s="179"/>
      <c r="P610" s="179"/>
      <c r="Q610" s="179"/>
      <c r="R610" s="179"/>
      <c r="S610" s="179"/>
      <c r="T610" s="179"/>
      <c r="U610" s="179"/>
      <c r="V610" s="179"/>
      <c r="W610" s="179"/>
      <c r="X610" s="179"/>
      <c r="Y610" s="179"/>
      <c r="Z610" s="179"/>
      <c r="AA610" s="179"/>
      <c r="AB610" s="179"/>
      <c r="AC610" s="179"/>
      <c r="AD610" s="179"/>
      <c r="AE610" s="179"/>
      <c r="AF610" s="179"/>
      <c r="AG610" s="179"/>
      <c r="AH610" s="179"/>
      <c r="AI610" s="179"/>
      <c r="AJ610" s="179"/>
      <c r="AK610" s="179"/>
      <c r="AL610" s="179"/>
      <c r="AM610" s="179"/>
      <c r="AN610" s="179"/>
      <c r="AO610" s="179"/>
      <c r="AP610" s="179"/>
      <c r="AQ610" s="179"/>
      <c r="AR610" s="179"/>
      <c r="AS610" s="179"/>
      <c r="AT610" s="179"/>
      <c r="AU610" s="179"/>
      <c r="AV610" s="179"/>
      <c r="AW610" s="179"/>
      <c r="AX610" s="179"/>
      <c r="AY610" s="179"/>
      <c r="AZ610" s="179"/>
      <c r="BA610" s="179"/>
      <c r="BB610" s="179"/>
      <c r="BC610" s="179"/>
      <c r="BD610" s="179"/>
      <c r="BE610" s="179"/>
      <c r="BF610" s="179"/>
      <c r="BG610" s="179"/>
      <c r="BH610" s="179"/>
      <c r="BI610" s="179"/>
    </row>
    <row r="611" spans="1:61" s="311" customFormat="1" ht="15.75" customHeight="1">
      <c r="A611" s="630"/>
      <c r="B611" s="785"/>
      <c r="C611" s="786"/>
      <c r="D611" s="786"/>
      <c r="E611" s="786"/>
      <c r="F611" s="786"/>
      <c r="G611" s="786"/>
      <c r="H611" s="787"/>
      <c r="I611" s="545" t="s">
        <v>20840</v>
      </c>
      <c r="J611" s="558">
        <v>1</v>
      </c>
      <c r="K611" s="115"/>
      <c r="L611" s="536"/>
      <c r="M611" s="179"/>
      <c r="N611" s="179"/>
      <c r="O611" s="179"/>
      <c r="P611" s="179"/>
      <c r="Q611" s="179"/>
      <c r="R611" s="179"/>
      <c r="S611" s="179"/>
      <c r="T611" s="179"/>
      <c r="U611" s="179"/>
      <c r="V611" s="179"/>
      <c r="W611" s="179"/>
      <c r="X611" s="179"/>
      <c r="Y611" s="179"/>
      <c r="Z611" s="179"/>
      <c r="AA611" s="179"/>
      <c r="AB611" s="179"/>
      <c r="AC611" s="179"/>
      <c r="AD611" s="179"/>
      <c r="AE611" s="179"/>
      <c r="AF611" s="179"/>
      <c r="AG611" s="179"/>
      <c r="AH611" s="179"/>
      <c r="AI611" s="179"/>
      <c r="AJ611" s="179"/>
      <c r="AK611" s="179"/>
      <c r="AL611" s="179"/>
      <c r="AM611" s="179"/>
      <c r="AN611" s="179"/>
      <c r="AO611" s="179"/>
      <c r="AP611" s="179"/>
      <c r="AQ611" s="179"/>
      <c r="AR611" s="179"/>
      <c r="AS611" s="179"/>
      <c r="AT611" s="179"/>
      <c r="AU611" s="179"/>
      <c r="AV611" s="179"/>
      <c r="AW611" s="179"/>
      <c r="AX611" s="179"/>
      <c r="AY611" s="179"/>
      <c r="AZ611" s="179"/>
      <c r="BA611" s="179"/>
      <c r="BB611" s="179"/>
      <c r="BC611" s="179"/>
      <c r="BD611" s="179"/>
      <c r="BE611" s="179"/>
      <c r="BF611" s="179"/>
      <c r="BG611" s="179"/>
      <c r="BH611" s="179"/>
      <c r="BI611" s="179"/>
    </row>
    <row r="612" spans="1:61" s="311" customFormat="1" ht="15.75" customHeight="1">
      <c r="A612" s="807"/>
      <c r="B612" s="808"/>
      <c r="C612" s="808"/>
      <c r="D612" s="808"/>
      <c r="E612" s="808"/>
      <c r="F612" s="808"/>
      <c r="G612" s="808"/>
      <c r="H612" s="808"/>
      <c r="I612" s="808"/>
      <c r="J612" s="808"/>
      <c r="K612" s="808"/>
      <c r="L612" s="809"/>
      <c r="M612" s="179"/>
      <c r="N612" s="179"/>
      <c r="O612" s="179"/>
      <c r="P612" s="179"/>
      <c r="Q612" s="179"/>
      <c r="R612" s="179"/>
      <c r="S612" s="179"/>
      <c r="T612" s="179"/>
      <c r="U612" s="179"/>
      <c r="V612" s="179"/>
      <c r="W612" s="179"/>
      <c r="X612" s="179"/>
      <c r="Y612" s="179"/>
      <c r="Z612" s="179"/>
      <c r="AA612" s="179"/>
      <c r="AB612" s="179"/>
      <c r="AC612" s="179"/>
      <c r="AD612" s="179"/>
      <c r="AE612" s="179"/>
      <c r="AF612" s="179"/>
      <c r="AG612" s="179"/>
      <c r="AH612" s="179"/>
      <c r="AI612" s="179"/>
      <c r="AJ612" s="179"/>
      <c r="AK612" s="179"/>
      <c r="AL612" s="179"/>
      <c r="AM612" s="179"/>
      <c r="AN612" s="179"/>
      <c r="AO612" s="179"/>
      <c r="AP612" s="179"/>
      <c r="AQ612" s="179"/>
      <c r="AR612" s="179"/>
      <c r="AS612" s="179"/>
      <c r="AT612" s="179"/>
      <c r="AU612" s="179"/>
      <c r="AV612" s="179"/>
      <c r="AW612" s="179"/>
      <c r="AX612" s="179"/>
      <c r="AY612" s="179"/>
      <c r="AZ612" s="179"/>
      <c r="BA612" s="179"/>
      <c r="BB612" s="179"/>
      <c r="BC612" s="179"/>
      <c r="BD612" s="179"/>
      <c r="BE612" s="179"/>
      <c r="BF612" s="179"/>
      <c r="BG612" s="179"/>
      <c r="BH612" s="179"/>
      <c r="BI612" s="179"/>
    </row>
    <row r="613" spans="1:61" s="60" customFormat="1" ht="13.5">
      <c r="A613" s="338">
        <v>16</v>
      </c>
      <c r="B613" s="755" t="s">
        <v>231</v>
      </c>
      <c r="C613" s="756"/>
      <c r="D613" s="756"/>
      <c r="E613" s="756"/>
      <c r="F613" s="756"/>
      <c r="G613" s="756"/>
      <c r="H613" s="757"/>
      <c r="I613" s="758"/>
      <c r="J613" s="758"/>
      <c r="K613" s="758"/>
      <c r="L613" s="339" t="s">
        <v>14</v>
      </c>
    </row>
    <row r="614" spans="1:61" s="311" customFormat="1" ht="15.75" customHeight="1">
      <c r="A614" s="156" t="s">
        <v>20887</v>
      </c>
      <c r="B614" s="770" t="str">
        <f>IFERROR(VLOOKUP(I614,'SINAPI '!A:D,2,0),IFERROR(VLOOKUP(I614,SETOP!A:D,3,FALSE),"NOME DO SERVIÇO INVÁLIDO"))</f>
        <v>m2</v>
      </c>
      <c r="C614" s="756"/>
      <c r="D614" s="756"/>
      <c r="E614" s="756"/>
      <c r="F614" s="756"/>
      <c r="G614" s="756"/>
      <c r="H614" s="757"/>
      <c r="I614" s="538" t="s">
        <v>234</v>
      </c>
      <c r="J614" s="28" t="s">
        <v>20</v>
      </c>
      <c r="K614" s="28">
        <f>IFERROR(VLOOKUP(I614,'SINAPI '!A:D,3,FALSE),IFERROR(VLOOKUP(I614,SETOP!A:D,4,FALSE),"UNIDADE INVÁLIDA"))</f>
        <v>6.48</v>
      </c>
      <c r="L614" s="536">
        <f>J615</f>
        <v>210</v>
      </c>
      <c r="M614" s="179"/>
      <c r="N614" s="179"/>
      <c r="O614" s="179"/>
      <c r="P614" s="179"/>
      <c r="Q614" s="179"/>
      <c r="R614" s="179"/>
      <c r="S614" s="179"/>
      <c r="T614" s="179"/>
      <c r="U614" s="179"/>
      <c r="V614" s="179"/>
      <c r="W614" s="179"/>
      <c r="X614" s="179"/>
      <c r="Y614" s="179"/>
      <c r="Z614" s="179"/>
      <c r="AA614" s="179"/>
      <c r="AB614" s="179"/>
      <c r="AC614" s="179"/>
      <c r="AD614" s="179"/>
      <c r="AE614" s="179"/>
      <c r="AF614" s="179"/>
      <c r="AG614" s="179"/>
      <c r="AH614" s="179"/>
      <c r="AI614" s="179"/>
      <c r="AJ614" s="179"/>
      <c r="AK614" s="179"/>
      <c r="AL614" s="179"/>
      <c r="AM614" s="179"/>
      <c r="AN614" s="179"/>
      <c r="AO614" s="179"/>
      <c r="AP614" s="179"/>
      <c r="AQ614" s="179"/>
      <c r="AR614" s="179"/>
      <c r="AS614" s="179"/>
      <c r="AT614" s="179"/>
      <c r="AU614" s="179"/>
      <c r="AV614" s="179"/>
      <c r="AW614" s="179"/>
      <c r="AX614" s="179"/>
      <c r="AY614" s="179"/>
      <c r="AZ614" s="179"/>
      <c r="BA614" s="179"/>
      <c r="BB614" s="179"/>
      <c r="BC614" s="179"/>
      <c r="BD614" s="179"/>
      <c r="BE614" s="179"/>
      <c r="BF614" s="179"/>
      <c r="BG614" s="179"/>
      <c r="BH614" s="179"/>
      <c r="BI614" s="179"/>
    </row>
    <row r="615" spans="1:61" s="311" customFormat="1" ht="15.75" customHeight="1">
      <c r="A615" s="362"/>
      <c r="B615" s="785"/>
      <c r="C615" s="786"/>
      <c r="D615" s="786"/>
      <c r="E615" s="786"/>
      <c r="F615" s="786"/>
      <c r="G615" s="786"/>
      <c r="H615" s="787"/>
      <c r="I615" s="545" t="s">
        <v>20841</v>
      </c>
      <c r="J615" s="558">
        <v>210</v>
      </c>
      <c r="K615" s="116"/>
      <c r="L615" s="536"/>
      <c r="M615" s="179"/>
      <c r="N615" s="179"/>
      <c r="O615" s="179"/>
      <c r="P615" s="179"/>
      <c r="Q615" s="179"/>
      <c r="R615" s="179"/>
      <c r="S615" s="179"/>
      <c r="T615" s="179"/>
      <c r="U615" s="179"/>
      <c r="V615" s="179"/>
      <c r="W615" s="179"/>
      <c r="X615" s="179"/>
      <c r="Y615" s="179"/>
      <c r="Z615" s="179"/>
      <c r="AA615" s="179"/>
      <c r="AB615" s="179"/>
      <c r="AC615" s="179"/>
      <c r="AD615" s="179"/>
      <c r="AE615" s="179"/>
      <c r="AF615" s="179"/>
      <c r="AG615" s="179"/>
      <c r="AH615" s="179"/>
      <c r="AI615" s="179"/>
      <c r="AJ615" s="179"/>
      <c r="AK615" s="179"/>
      <c r="AL615" s="179"/>
      <c r="AM615" s="179"/>
      <c r="AN615" s="179"/>
      <c r="AO615" s="179"/>
      <c r="AP615" s="179"/>
      <c r="AQ615" s="179"/>
      <c r="AR615" s="179"/>
      <c r="AS615" s="179"/>
      <c r="AT615" s="179"/>
      <c r="AU615" s="179"/>
      <c r="AV615" s="179"/>
      <c r="AW615" s="179"/>
      <c r="AX615" s="179"/>
      <c r="AY615" s="179"/>
      <c r="AZ615" s="179"/>
      <c r="BA615" s="179"/>
      <c r="BB615" s="179"/>
      <c r="BC615" s="179"/>
      <c r="BD615" s="179"/>
      <c r="BE615" s="179"/>
      <c r="BF615" s="179"/>
      <c r="BG615" s="179"/>
      <c r="BH615" s="179"/>
      <c r="BI615" s="179"/>
    </row>
    <row r="616" spans="1:61" s="311" customFormat="1" ht="15.75" customHeight="1">
      <c r="A616" s="767"/>
      <c r="B616" s="768"/>
      <c r="C616" s="768"/>
      <c r="D616" s="768"/>
      <c r="E616" s="768"/>
      <c r="F616" s="768"/>
      <c r="G616" s="768"/>
      <c r="H616" s="768"/>
      <c r="I616" s="768"/>
      <c r="J616" s="768"/>
      <c r="K616" s="768"/>
      <c r="L616" s="769"/>
      <c r="M616" s="179"/>
      <c r="N616" s="179"/>
      <c r="O616" s="179"/>
      <c r="P616" s="179"/>
      <c r="Q616" s="179"/>
      <c r="R616" s="179"/>
      <c r="S616" s="179"/>
      <c r="T616" s="179"/>
      <c r="U616" s="179"/>
      <c r="V616" s="179"/>
      <c r="W616" s="179"/>
      <c r="X616" s="179"/>
      <c r="Y616" s="179"/>
      <c r="Z616" s="179"/>
      <c r="AA616" s="179"/>
      <c r="AB616" s="179"/>
      <c r="AC616" s="179"/>
      <c r="AD616" s="179"/>
      <c r="AE616" s="179"/>
      <c r="AF616" s="179"/>
      <c r="AG616" s="179"/>
      <c r="AH616" s="179"/>
      <c r="AI616" s="179"/>
      <c r="AJ616" s="179"/>
      <c r="AK616" s="179"/>
      <c r="AL616" s="179"/>
      <c r="AM616" s="179"/>
      <c r="AN616" s="179"/>
      <c r="AO616" s="179"/>
      <c r="AP616" s="179"/>
      <c r="AQ616" s="179"/>
      <c r="AR616" s="179"/>
      <c r="AS616" s="179"/>
      <c r="AT616" s="179"/>
      <c r="AU616" s="179"/>
      <c r="AV616" s="179"/>
      <c r="AW616" s="179"/>
      <c r="AX616" s="179"/>
      <c r="AY616" s="179"/>
      <c r="AZ616" s="179"/>
      <c r="BA616" s="179"/>
      <c r="BB616" s="179"/>
      <c r="BC616" s="179"/>
      <c r="BD616" s="179"/>
      <c r="BE616" s="179"/>
      <c r="BF616" s="179"/>
      <c r="BG616" s="179"/>
      <c r="BH616" s="179"/>
      <c r="BI616" s="179"/>
    </row>
    <row r="617" spans="1:61" ht="15.75" customHeight="1">
      <c r="A617" s="388"/>
      <c r="B617" s="389"/>
      <c r="C617" s="389"/>
      <c r="D617" s="389"/>
      <c r="E617" s="389"/>
      <c r="F617" s="389"/>
      <c r="G617" s="389"/>
      <c r="H617" s="389"/>
      <c r="I617" s="389"/>
      <c r="J617" s="638"/>
      <c r="K617" s="389"/>
      <c r="L617" s="324"/>
    </row>
    <row r="618" spans="1:61" ht="15.75" customHeight="1">
      <c r="A618" s="388"/>
      <c r="B618" s="389"/>
      <c r="C618" s="389"/>
      <c r="D618" s="389"/>
      <c r="E618" s="389"/>
      <c r="F618" s="389"/>
      <c r="G618" s="389"/>
      <c r="H618" s="389"/>
      <c r="I618" s="389"/>
      <c r="J618" s="638"/>
      <c r="K618" s="389"/>
      <c r="L618" s="324"/>
    </row>
    <row r="619" spans="1:61" ht="15.75" customHeight="1">
      <c r="A619" s="388"/>
      <c r="B619" s="389"/>
      <c r="C619" s="389"/>
      <c r="D619" s="389"/>
      <c r="E619" s="389"/>
      <c r="F619" s="389"/>
      <c r="G619" s="389"/>
      <c r="H619" s="389"/>
      <c r="I619" s="389"/>
      <c r="J619" s="638"/>
      <c r="K619" s="389"/>
      <c r="L619" s="324"/>
    </row>
    <row r="620" spans="1:61" ht="15.75" customHeight="1">
      <c r="A620" s="938" t="s">
        <v>185</v>
      </c>
      <c r="B620" s="939"/>
      <c r="C620" s="939"/>
      <c r="D620" s="943"/>
      <c r="E620" s="917"/>
      <c r="F620" s="917"/>
      <c r="G620" s="917"/>
      <c r="H620" s="917"/>
      <c r="I620" s="917"/>
      <c r="J620" s="638"/>
      <c r="K620" s="389"/>
      <c r="L620" s="324"/>
    </row>
    <row r="621" spans="1:61" ht="15.75" customHeight="1">
      <c r="A621" s="940"/>
      <c r="B621" s="939"/>
      <c r="C621" s="939"/>
      <c r="D621" s="931" t="s">
        <v>4836</v>
      </c>
      <c r="E621" s="939"/>
      <c r="F621" s="939"/>
      <c r="G621" s="939"/>
      <c r="H621" s="939"/>
      <c r="I621" s="939"/>
      <c r="J621" s="638"/>
      <c r="K621" s="389"/>
      <c r="L621" s="324"/>
    </row>
    <row r="622" spans="1:61" ht="15.75" customHeight="1" thickBot="1">
      <c r="A622" s="941"/>
      <c r="B622" s="942"/>
      <c r="C622" s="942"/>
      <c r="D622" s="944" t="s">
        <v>186</v>
      </c>
      <c r="E622" s="942"/>
      <c r="F622" s="942"/>
      <c r="G622" s="942"/>
      <c r="H622" s="942"/>
      <c r="I622" s="942"/>
      <c r="J622" s="639"/>
      <c r="K622" s="640"/>
      <c r="L622" s="390"/>
    </row>
    <row r="623" spans="1:61" ht="15.75" customHeight="1"/>
    <row r="624" spans="1:61" ht="15.75" customHeight="1"/>
    <row r="625" spans="1:2" ht="15.75" customHeight="1"/>
    <row r="626" spans="1:2" ht="15.75" customHeight="1"/>
    <row r="627" spans="1:2" ht="15.75" customHeight="1"/>
    <row r="628" spans="1:2" ht="15.75" customHeight="1"/>
    <row r="629" spans="1:2" ht="15.75" customHeight="1"/>
    <row r="630" spans="1:2" ht="15.75" customHeight="1"/>
    <row r="631" spans="1:2" ht="15.75" customHeight="1"/>
    <row r="632" spans="1:2" ht="15.75" customHeight="1"/>
    <row r="633" spans="1:2" ht="15.75" customHeight="1"/>
    <row r="634" spans="1:2" ht="15.75" customHeight="1"/>
    <row r="635" spans="1:2" ht="15.75" customHeight="1">
      <c r="A635" s="49"/>
      <c r="B635" s="59"/>
    </row>
    <row r="636" spans="1:2" ht="15.75" customHeight="1">
      <c r="A636" s="49"/>
      <c r="B636" s="59"/>
    </row>
    <row r="637" spans="1:2" ht="15.75" customHeight="1">
      <c r="A637" s="49"/>
      <c r="B637" s="59"/>
    </row>
    <row r="638" spans="1:2" ht="15.75" customHeight="1"/>
    <row r="639" spans="1:2" ht="15.75" customHeight="1"/>
    <row r="640" spans="1:2"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sheetData>
  <mergeCells count="583">
    <mergeCell ref="B580:H580"/>
    <mergeCell ref="A583:L583"/>
    <mergeCell ref="B581:H582"/>
    <mergeCell ref="A581:A582"/>
    <mergeCell ref="L581:L582"/>
    <mergeCell ref="B584:H584"/>
    <mergeCell ref="L585:L587"/>
    <mergeCell ref="A588:L588"/>
    <mergeCell ref="B589:H589"/>
    <mergeCell ref="B585:G587"/>
    <mergeCell ref="A585:A587"/>
    <mergeCell ref="A603:A604"/>
    <mergeCell ref="B603:G604"/>
    <mergeCell ref="A605:L605"/>
    <mergeCell ref="L603:L604"/>
    <mergeCell ref="L590:L592"/>
    <mergeCell ref="A593:L593"/>
    <mergeCell ref="B590:G592"/>
    <mergeCell ref="A590:A592"/>
    <mergeCell ref="B594:H594"/>
    <mergeCell ref="L595:L596"/>
    <mergeCell ref="A597:L597"/>
    <mergeCell ref="A595:A596"/>
    <mergeCell ref="B595:J596"/>
    <mergeCell ref="B598:H598"/>
    <mergeCell ref="B602:H602"/>
    <mergeCell ref="L599:L600"/>
    <mergeCell ref="A601:L601"/>
    <mergeCell ref="B599:G600"/>
    <mergeCell ref="A599:A600"/>
    <mergeCell ref="B576:H576"/>
    <mergeCell ref="L577:L578"/>
    <mergeCell ref="A579:L579"/>
    <mergeCell ref="B577:G578"/>
    <mergeCell ref="A577:A578"/>
    <mergeCell ref="A566:L566"/>
    <mergeCell ref="A565:I565"/>
    <mergeCell ref="B567:H567"/>
    <mergeCell ref="B570:H570"/>
    <mergeCell ref="A569:L569"/>
    <mergeCell ref="B568:I568"/>
    <mergeCell ref="A572:L572"/>
    <mergeCell ref="B573:H573"/>
    <mergeCell ref="B571:H571"/>
    <mergeCell ref="A575:L575"/>
    <mergeCell ref="B574:I574"/>
    <mergeCell ref="A559:L559"/>
    <mergeCell ref="B556:F558"/>
    <mergeCell ref="A556:A558"/>
    <mergeCell ref="L556:L558"/>
    <mergeCell ref="B560:H560"/>
    <mergeCell ref="B564:H564"/>
    <mergeCell ref="A563:L563"/>
    <mergeCell ref="B561:G562"/>
    <mergeCell ref="A561:A562"/>
    <mergeCell ref="L561:L562"/>
    <mergeCell ref="B555:H555"/>
    <mergeCell ref="A554:L554"/>
    <mergeCell ref="B552:G553"/>
    <mergeCell ref="A552:A553"/>
    <mergeCell ref="L552:L553"/>
    <mergeCell ref="B35:D35"/>
    <mergeCell ref="F35:H35"/>
    <mergeCell ref="B424:G427"/>
    <mergeCell ref="F525:G525"/>
    <mergeCell ref="F526:G526"/>
    <mergeCell ref="B523:E526"/>
    <mergeCell ref="F523:K523"/>
    <mergeCell ref="F524:G524"/>
    <mergeCell ref="F547:G547"/>
    <mergeCell ref="F548:G548"/>
    <mergeCell ref="F546:G546"/>
    <mergeCell ref="B546:E548"/>
    <mergeCell ref="B530:H530"/>
    <mergeCell ref="B539:H539"/>
    <mergeCell ref="B531:H531"/>
    <mergeCell ref="I534:J534"/>
    <mergeCell ref="A538:L538"/>
    <mergeCell ref="B534:G537"/>
    <mergeCell ref="A534:A537"/>
    <mergeCell ref="B455:H455"/>
    <mergeCell ref="I455:K455"/>
    <mergeCell ref="A442:L442"/>
    <mergeCell ref="B440:H441"/>
    <mergeCell ref="A446:L446"/>
    <mergeCell ref="B444:H445"/>
    <mergeCell ref="A474:L474"/>
    <mergeCell ref="B457:H457"/>
    <mergeCell ref="B464:H464"/>
    <mergeCell ref="B456:H456"/>
    <mergeCell ref="I456:K456"/>
    <mergeCell ref="A463:L463"/>
    <mergeCell ref="B458:H462"/>
    <mergeCell ref="A458:A462"/>
    <mergeCell ref="B468:H468"/>
    <mergeCell ref="A467:L467"/>
    <mergeCell ref="B453:H453"/>
    <mergeCell ref="A454:L454"/>
    <mergeCell ref="B452:H452"/>
    <mergeCell ref="B429:H429"/>
    <mergeCell ref="B443:H443"/>
    <mergeCell ref="B422:H422"/>
    <mergeCell ref="I422:K422"/>
    <mergeCell ref="A372:L372"/>
    <mergeCell ref="B373:H373"/>
    <mergeCell ref="A375:L375"/>
    <mergeCell ref="B377:H377"/>
    <mergeCell ref="B423:H423"/>
    <mergeCell ref="A424:A427"/>
    <mergeCell ref="B376:H376"/>
    <mergeCell ref="I376:K376"/>
    <mergeCell ref="A360:L360"/>
    <mergeCell ref="B359:H359"/>
    <mergeCell ref="A364:L364"/>
    <mergeCell ref="B362:H363"/>
    <mergeCell ref="A362:A363"/>
    <mergeCell ref="B365:H365"/>
    <mergeCell ref="B366:H366"/>
    <mergeCell ref="A367:L367"/>
    <mergeCell ref="B506:H506"/>
    <mergeCell ref="I506:K506"/>
    <mergeCell ref="B368:H368"/>
    <mergeCell ref="I368:K368"/>
    <mergeCell ref="B369:H369"/>
    <mergeCell ref="A370:A371"/>
    <mergeCell ref="B370:H371"/>
    <mergeCell ref="B486:H486"/>
    <mergeCell ref="B494:H494"/>
    <mergeCell ref="A493:L493"/>
    <mergeCell ref="B487:H488"/>
    <mergeCell ref="I430:J430"/>
    <mergeCell ref="I434:J434"/>
    <mergeCell ref="B430:H437"/>
    <mergeCell ref="A430:A437"/>
    <mergeCell ref="L430:L437"/>
    <mergeCell ref="B340:H340"/>
    <mergeCell ref="A344:L344"/>
    <mergeCell ref="B343:H343"/>
    <mergeCell ref="B345:H345"/>
    <mergeCell ref="B346:H346"/>
    <mergeCell ref="A347:L347"/>
    <mergeCell ref="B348:H348"/>
    <mergeCell ref="B324:H324"/>
    <mergeCell ref="B325:H325"/>
    <mergeCell ref="A326:L326"/>
    <mergeCell ref="B327:H327"/>
    <mergeCell ref="A329:L329"/>
    <mergeCell ref="B330:H330"/>
    <mergeCell ref="B328:H328"/>
    <mergeCell ref="A332:L332"/>
    <mergeCell ref="B315:H315"/>
    <mergeCell ref="A316:L316"/>
    <mergeCell ref="B318:H318"/>
    <mergeCell ref="A319:L319"/>
    <mergeCell ref="A322:L322"/>
    <mergeCell ref="B321:H321"/>
    <mergeCell ref="I323:K323"/>
    <mergeCell ref="B323:H323"/>
    <mergeCell ref="B320:H320"/>
    <mergeCell ref="B317:H317"/>
    <mergeCell ref="A307:L307"/>
    <mergeCell ref="B306:H306"/>
    <mergeCell ref="B308:H308"/>
    <mergeCell ref="B311:H311"/>
    <mergeCell ref="A310:L310"/>
    <mergeCell ref="B309:H309"/>
    <mergeCell ref="B314:H314"/>
    <mergeCell ref="A313:L313"/>
    <mergeCell ref="B312:H312"/>
    <mergeCell ref="B297:H297"/>
    <mergeCell ref="I297:K297"/>
    <mergeCell ref="B298:H298"/>
    <mergeCell ref="I298:K298"/>
    <mergeCell ref="B299:H299"/>
    <mergeCell ref="A301:L301"/>
    <mergeCell ref="B300:H300"/>
    <mergeCell ref="B302:H302"/>
    <mergeCell ref="B305:H305"/>
    <mergeCell ref="A304:L304"/>
    <mergeCell ref="B303:H303"/>
    <mergeCell ref="B290:G291"/>
    <mergeCell ref="A290:A291"/>
    <mergeCell ref="A292:L292"/>
    <mergeCell ref="L290:L291"/>
    <mergeCell ref="B293:H293"/>
    <mergeCell ref="L294:L295"/>
    <mergeCell ref="A296:L296"/>
    <mergeCell ref="B294:H295"/>
    <mergeCell ref="A294:A295"/>
    <mergeCell ref="A284:L284"/>
    <mergeCell ref="B282:G283"/>
    <mergeCell ref="A282:A283"/>
    <mergeCell ref="L282:L283"/>
    <mergeCell ref="B285:H285"/>
    <mergeCell ref="B289:H289"/>
    <mergeCell ref="A288:L288"/>
    <mergeCell ref="A286:A287"/>
    <mergeCell ref="B286:G287"/>
    <mergeCell ref="B153:H153"/>
    <mergeCell ref="L154:L155"/>
    <mergeCell ref="A156:L156"/>
    <mergeCell ref="B154:G155"/>
    <mergeCell ref="A154:A155"/>
    <mergeCell ref="B157:H157"/>
    <mergeCell ref="L158:L159"/>
    <mergeCell ref="A160:L160"/>
    <mergeCell ref="B158:H159"/>
    <mergeCell ref="A158:A159"/>
    <mergeCell ref="H137:K137"/>
    <mergeCell ref="L137:L143"/>
    <mergeCell ref="H145:K145"/>
    <mergeCell ref="L145:L151"/>
    <mergeCell ref="A152:L152"/>
    <mergeCell ref="H138:K138"/>
    <mergeCell ref="H141:K141"/>
    <mergeCell ref="H146:K146"/>
    <mergeCell ref="H149:K149"/>
    <mergeCell ref="B137:G151"/>
    <mergeCell ref="A137:A151"/>
    <mergeCell ref="B67:H67"/>
    <mergeCell ref="A92:L92"/>
    <mergeCell ref="B93:H93"/>
    <mergeCell ref="B94:H94"/>
    <mergeCell ref="I93:K93"/>
    <mergeCell ref="I94:K94"/>
    <mergeCell ref="B68:H68"/>
    <mergeCell ref="L69:L71"/>
    <mergeCell ref="H71:K71"/>
    <mergeCell ref="L77:L79"/>
    <mergeCell ref="H79:K79"/>
    <mergeCell ref="L81:L83"/>
    <mergeCell ref="L85:L87"/>
    <mergeCell ref="H87:K87"/>
    <mergeCell ref="L89:L91"/>
    <mergeCell ref="B72:H72"/>
    <mergeCell ref="L73:L75"/>
    <mergeCell ref="B76:H76"/>
    <mergeCell ref="A77:G79"/>
    <mergeCell ref="B80:H80"/>
    <mergeCell ref="B84:H84"/>
    <mergeCell ref="A85:G87"/>
    <mergeCell ref="B88:H88"/>
    <mergeCell ref="A89:F91"/>
    <mergeCell ref="A1:L1"/>
    <mergeCell ref="B12:H12"/>
    <mergeCell ref="B13:H13"/>
    <mergeCell ref="B18:H18"/>
    <mergeCell ref="B24:H24"/>
    <mergeCell ref="B32:H32"/>
    <mergeCell ref="B42:H42"/>
    <mergeCell ref="B50:H50"/>
    <mergeCell ref="I32:K32"/>
    <mergeCell ref="B33:H33"/>
    <mergeCell ref="A2:C2"/>
    <mergeCell ref="E2:G2"/>
    <mergeCell ref="A6:B6"/>
    <mergeCell ref="C6:D6"/>
    <mergeCell ref="A7:B7"/>
    <mergeCell ref="C7:D7"/>
    <mergeCell ref="A3:G5"/>
    <mergeCell ref="G6:I6"/>
    <mergeCell ref="G7:I7"/>
    <mergeCell ref="B10:H10"/>
    <mergeCell ref="A11:L11"/>
    <mergeCell ref="A81:F83"/>
    <mergeCell ref="A135:L135"/>
    <mergeCell ref="L101:L103"/>
    <mergeCell ref="B109:H109"/>
    <mergeCell ref="B136:H136"/>
    <mergeCell ref="A122:L122"/>
    <mergeCell ref="B123:H123"/>
    <mergeCell ref="G115:K115"/>
    <mergeCell ref="G118:K118"/>
    <mergeCell ref="G119:K119"/>
    <mergeCell ref="D117:E117"/>
    <mergeCell ref="F117:F121"/>
    <mergeCell ref="B117:C121"/>
    <mergeCell ref="D120:E121"/>
    <mergeCell ref="A106:A108"/>
    <mergeCell ref="L106:L108"/>
    <mergeCell ref="B106:F108"/>
    <mergeCell ref="G108:K108"/>
    <mergeCell ref="G114:K114"/>
    <mergeCell ref="G111:K111"/>
    <mergeCell ref="L110:L121"/>
    <mergeCell ref="D111:E111"/>
    <mergeCell ref="A110:K110"/>
    <mergeCell ref="A111:A121"/>
    <mergeCell ref="I131:K131"/>
    <mergeCell ref="B132:H132"/>
    <mergeCell ref="B96:F98"/>
    <mergeCell ref="A133:A134"/>
    <mergeCell ref="B133:H134"/>
    <mergeCell ref="L133:L134"/>
    <mergeCell ref="B124:F125"/>
    <mergeCell ref="A124:A125"/>
    <mergeCell ref="A126:L126"/>
    <mergeCell ref="L124:L125"/>
    <mergeCell ref="B127:H127"/>
    <mergeCell ref="L128:L129"/>
    <mergeCell ref="A130:L130"/>
    <mergeCell ref="B128:F129"/>
    <mergeCell ref="A128:A129"/>
    <mergeCell ref="B131:H131"/>
    <mergeCell ref="B95:H95"/>
    <mergeCell ref="A96:A98"/>
    <mergeCell ref="A99:L99"/>
    <mergeCell ref="B100:H100"/>
    <mergeCell ref="B105:H105"/>
    <mergeCell ref="L96:L98"/>
    <mergeCell ref="B101:H103"/>
    <mergeCell ref="A101:A103"/>
    <mergeCell ref="A104:L104"/>
    <mergeCell ref="I485:K485"/>
    <mergeCell ref="B476:F483"/>
    <mergeCell ref="A476:A483"/>
    <mergeCell ref="B161:H161"/>
    <mergeCell ref="I161:K161"/>
    <mergeCell ref="B162:H162"/>
    <mergeCell ref="I162:K162"/>
    <mergeCell ref="B163:H163"/>
    <mergeCell ref="L164:L169"/>
    <mergeCell ref="B164:G169"/>
    <mergeCell ref="A164:A169"/>
    <mergeCell ref="A170:L170"/>
    <mergeCell ref="B171:H171"/>
    <mergeCell ref="B175:H175"/>
    <mergeCell ref="A174:L174"/>
    <mergeCell ref="A172:A173"/>
    <mergeCell ref="B172:G173"/>
    <mergeCell ref="L172:L173"/>
    <mergeCell ref="L176:L177"/>
    <mergeCell ref="A178:L178"/>
    <mergeCell ref="B176:G177"/>
    <mergeCell ref="A176:A177"/>
    <mergeCell ref="B179:H179"/>
    <mergeCell ref="I179:K179"/>
    <mergeCell ref="G476:J476"/>
    <mergeCell ref="G480:J480"/>
    <mergeCell ref="H481:I481"/>
    <mergeCell ref="B333:H333"/>
    <mergeCell ref="A353:L353"/>
    <mergeCell ref="B352:H352"/>
    <mergeCell ref="B354:H354"/>
    <mergeCell ref="I354:K354"/>
    <mergeCell ref="B355:H355"/>
    <mergeCell ref="B358:H358"/>
    <mergeCell ref="B361:H361"/>
    <mergeCell ref="A357:L357"/>
    <mergeCell ref="A341:L341"/>
    <mergeCell ref="B342:H342"/>
    <mergeCell ref="B336:H336"/>
    <mergeCell ref="B337:H337"/>
    <mergeCell ref="A335:L335"/>
    <mergeCell ref="B334:H334"/>
    <mergeCell ref="B339:H339"/>
    <mergeCell ref="B374:H374"/>
    <mergeCell ref="B351:H351"/>
    <mergeCell ref="A350:L350"/>
    <mergeCell ref="B349:H349"/>
    <mergeCell ref="B356:H356"/>
    <mergeCell ref="A487:A488"/>
    <mergeCell ref="B59:H59"/>
    <mergeCell ref="I67:K67"/>
    <mergeCell ref="B69:G71"/>
    <mergeCell ref="A73:F75"/>
    <mergeCell ref="G75:K75"/>
    <mergeCell ref="H164:K164"/>
    <mergeCell ref="H167:K167"/>
    <mergeCell ref="B180:H180"/>
    <mergeCell ref="B224:H224"/>
    <mergeCell ref="B234:H234"/>
    <mergeCell ref="B184:H184"/>
    <mergeCell ref="A185:A207"/>
    <mergeCell ref="H185:K185"/>
    <mergeCell ref="H186:K186"/>
    <mergeCell ref="H189:K189"/>
    <mergeCell ref="H193:K193"/>
    <mergeCell ref="H202:K202"/>
    <mergeCell ref="H205:K205"/>
    <mergeCell ref="A183:L183"/>
    <mergeCell ref="A181:A182"/>
    <mergeCell ref="B181:H182"/>
    <mergeCell ref="B192:K192"/>
    <mergeCell ref="B185:G191"/>
    <mergeCell ref="A620:C622"/>
    <mergeCell ref="D620:I620"/>
    <mergeCell ref="D621:I621"/>
    <mergeCell ref="D622:I622"/>
    <mergeCell ref="A544:L544"/>
    <mergeCell ref="H540:K540"/>
    <mergeCell ref="B540:F543"/>
    <mergeCell ref="A540:A543"/>
    <mergeCell ref="B465:H466"/>
    <mergeCell ref="A465:A466"/>
    <mergeCell ref="B469:H473"/>
    <mergeCell ref="A469:A473"/>
    <mergeCell ref="B475:H475"/>
    <mergeCell ref="A484:L484"/>
    <mergeCell ref="B485:H485"/>
    <mergeCell ref="H477:I477"/>
    <mergeCell ref="A546:A548"/>
    <mergeCell ref="A503:A504"/>
    <mergeCell ref="B503:H504"/>
    <mergeCell ref="A497:L497"/>
    <mergeCell ref="A495:A496"/>
    <mergeCell ref="B515:H515"/>
    <mergeCell ref="A514:L514"/>
    <mergeCell ref="B528:H528"/>
    <mergeCell ref="B193:G207"/>
    <mergeCell ref="A208:L208"/>
    <mergeCell ref="L185:L207"/>
    <mergeCell ref="L181:L182"/>
    <mergeCell ref="H194:K194"/>
    <mergeCell ref="H197:K197"/>
    <mergeCell ref="H201:K201"/>
    <mergeCell ref="B209:H209"/>
    <mergeCell ref="A210:A211"/>
    <mergeCell ref="B210:G211"/>
    <mergeCell ref="L210:L211"/>
    <mergeCell ref="A212:L212"/>
    <mergeCell ref="B213:H213"/>
    <mergeCell ref="I213:K213"/>
    <mergeCell ref="B214:H214"/>
    <mergeCell ref="A218:L218"/>
    <mergeCell ref="L215:L217"/>
    <mergeCell ref="A215:A217"/>
    <mergeCell ref="B219:H219"/>
    <mergeCell ref="L220:L222"/>
    <mergeCell ref="B220:G222"/>
    <mergeCell ref="B215:G217"/>
    <mergeCell ref="B241:H241"/>
    <mergeCell ref="A249:L249"/>
    <mergeCell ref="B280:H280"/>
    <mergeCell ref="A238:L238"/>
    <mergeCell ref="B240:H240"/>
    <mergeCell ref="B242:H248"/>
    <mergeCell ref="A242:A248"/>
    <mergeCell ref="L242:L248"/>
    <mergeCell ref="B250:H250"/>
    <mergeCell ref="B260:H260"/>
    <mergeCell ref="A263:L263"/>
    <mergeCell ref="B264:H264"/>
    <mergeCell ref="I264:K264"/>
    <mergeCell ref="B265:H265"/>
    <mergeCell ref="B272:H272"/>
    <mergeCell ref="B274:H274"/>
    <mergeCell ref="B276:H276"/>
    <mergeCell ref="B278:H278"/>
    <mergeCell ref="I280:K280"/>
    <mergeCell ref="A279:L279"/>
    <mergeCell ref="A261:G262"/>
    <mergeCell ref="A252:L252"/>
    <mergeCell ref="B253:H253"/>
    <mergeCell ref="I253:K253"/>
    <mergeCell ref="A233:L233"/>
    <mergeCell ref="A230:A232"/>
    <mergeCell ref="L235:L237"/>
    <mergeCell ref="A235:A237"/>
    <mergeCell ref="B239:H239"/>
    <mergeCell ref="I239:K239"/>
    <mergeCell ref="I240:K240"/>
    <mergeCell ref="A223:L223"/>
    <mergeCell ref="L225:L227"/>
    <mergeCell ref="A228:L228"/>
    <mergeCell ref="A225:A227"/>
    <mergeCell ref="B229:H229"/>
    <mergeCell ref="L230:L232"/>
    <mergeCell ref="B235:F237"/>
    <mergeCell ref="B225:G227"/>
    <mergeCell ref="B254:H254"/>
    <mergeCell ref="B255:H257"/>
    <mergeCell ref="A258:L258"/>
    <mergeCell ref="L255:L257"/>
    <mergeCell ref="A255:A257"/>
    <mergeCell ref="B259:H259"/>
    <mergeCell ref="I259:K259"/>
    <mergeCell ref="A271:L271"/>
    <mergeCell ref="B266:G270"/>
    <mergeCell ref="A266:A270"/>
    <mergeCell ref="A273:L273"/>
    <mergeCell ref="A275:L275"/>
    <mergeCell ref="A277:L277"/>
    <mergeCell ref="A338:L338"/>
    <mergeCell ref="B331:H331"/>
    <mergeCell ref="B281:H281"/>
    <mergeCell ref="A451:L451"/>
    <mergeCell ref="B448:G450"/>
    <mergeCell ref="A448:A450"/>
    <mergeCell ref="A444:A445"/>
    <mergeCell ref="A440:A441"/>
    <mergeCell ref="A438:L438"/>
    <mergeCell ref="B439:H439"/>
    <mergeCell ref="B447:H447"/>
    <mergeCell ref="A400:L400"/>
    <mergeCell ref="B399:H399"/>
    <mergeCell ref="B404:H404"/>
    <mergeCell ref="B402:H402"/>
    <mergeCell ref="A403:L403"/>
    <mergeCell ref="B407:H407"/>
    <mergeCell ref="B410:H410"/>
    <mergeCell ref="B413:H413"/>
    <mergeCell ref="B416:H416"/>
    <mergeCell ref="B401:H401"/>
    <mergeCell ref="I528:K528"/>
    <mergeCell ref="A527:L527"/>
    <mergeCell ref="A523:A526"/>
    <mergeCell ref="B529:H529"/>
    <mergeCell ref="I529:K529"/>
    <mergeCell ref="A505:L505"/>
    <mergeCell ref="A532:L532"/>
    <mergeCell ref="B533:H533"/>
    <mergeCell ref="B508:G513"/>
    <mergeCell ref="A508:A513"/>
    <mergeCell ref="L516:L520"/>
    <mergeCell ref="H517:J517"/>
    <mergeCell ref="H518:K518"/>
    <mergeCell ref="A521:L521"/>
    <mergeCell ref="B516:G520"/>
    <mergeCell ref="A516:A520"/>
    <mergeCell ref="B522:H522"/>
    <mergeCell ref="B507:H507"/>
    <mergeCell ref="H508:K508"/>
    <mergeCell ref="I509:J509"/>
    <mergeCell ref="L508:L513"/>
    <mergeCell ref="B606:H606"/>
    <mergeCell ref="I606:K606"/>
    <mergeCell ref="B607:H607"/>
    <mergeCell ref="B610:H610"/>
    <mergeCell ref="A609:L609"/>
    <mergeCell ref="B608:H608"/>
    <mergeCell ref="B613:H613"/>
    <mergeCell ref="I613:K613"/>
    <mergeCell ref="A612:L612"/>
    <mergeCell ref="B611:H611"/>
    <mergeCell ref="B614:H614"/>
    <mergeCell ref="A616:L616"/>
    <mergeCell ref="B615:H615"/>
    <mergeCell ref="B378:H378"/>
    <mergeCell ref="A379:L379"/>
    <mergeCell ref="B380:H380"/>
    <mergeCell ref="B383:H383"/>
    <mergeCell ref="B386:H386"/>
    <mergeCell ref="A385:L385"/>
    <mergeCell ref="B384:H384"/>
    <mergeCell ref="B381:H381"/>
    <mergeCell ref="A382:L382"/>
    <mergeCell ref="A388:L388"/>
    <mergeCell ref="B387:H387"/>
    <mergeCell ref="B389:H389"/>
    <mergeCell ref="B392:H392"/>
    <mergeCell ref="B390:H390"/>
    <mergeCell ref="B391:L391"/>
    <mergeCell ref="B395:H395"/>
    <mergeCell ref="B393:H393"/>
    <mergeCell ref="A394:L394"/>
    <mergeCell ref="B398:H398"/>
    <mergeCell ref="A397:L397"/>
    <mergeCell ref="B396:H396"/>
    <mergeCell ref="B550:H550"/>
    <mergeCell ref="I550:K550"/>
    <mergeCell ref="B551:H551"/>
    <mergeCell ref="B419:H419"/>
    <mergeCell ref="A421:L421"/>
    <mergeCell ref="B420:H420"/>
    <mergeCell ref="A406:L406"/>
    <mergeCell ref="B405:H405"/>
    <mergeCell ref="B408:H408"/>
    <mergeCell ref="A409:L409"/>
    <mergeCell ref="A412:L412"/>
    <mergeCell ref="B411:H411"/>
    <mergeCell ref="B414:H414"/>
    <mergeCell ref="A415:L415"/>
    <mergeCell ref="B417:H417"/>
    <mergeCell ref="A418:L418"/>
    <mergeCell ref="B490:H490"/>
    <mergeCell ref="B498:H498"/>
    <mergeCell ref="B502:H502"/>
    <mergeCell ref="A501:L501"/>
    <mergeCell ref="B499:H500"/>
    <mergeCell ref="A499:A500"/>
    <mergeCell ref="B545:H545"/>
    <mergeCell ref="A549:L549"/>
  </mergeCells>
  <printOptions horizontalCentered="1"/>
  <pageMargins left="0" right="0" top="0.78740157480314965" bottom="0.39370078740157483" header="0" footer="0"/>
  <pageSetup paperSize="9" scale="35" orientation="portrait" r:id="rId1"/>
  <drawing r:id="rId2"/>
</worksheet>
</file>

<file path=xl/worksheets/sheet3.xml><?xml version="1.0" encoding="utf-8"?>
<worksheet xmlns="http://schemas.openxmlformats.org/spreadsheetml/2006/main" xmlns:r="http://schemas.openxmlformats.org/officeDocument/2006/relationships">
  <dimension ref="A1:XFD973"/>
  <sheetViews>
    <sheetView zoomScale="70" zoomScaleNormal="70" workbookViewId="0">
      <selection activeCell="B191" sqref="B191:J193"/>
    </sheetView>
  </sheetViews>
  <sheetFormatPr defaultColWidth="14.42578125" defaultRowHeight="15" customHeight="1"/>
  <cols>
    <col min="1" max="1" width="7.85546875" style="44" bestFit="1" customWidth="1"/>
    <col min="2" max="2" width="8.42578125" customWidth="1"/>
    <col min="3" max="3" width="9.140625" customWidth="1"/>
    <col min="4" max="4" width="12" customWidth="1"/>
    <col min="5" max="7" width="9.140625" customWidth="1"/>
    <col min="8" max="8" width="38.42578125" customWidth="1"/>
    <col min="9" max="9" width="12.85546875" style="60" customWidth="1"/>
    <col min="10" max="10" width="15.85546875" bestFit="1" customWidth="1"/>
    <col min="11" max="11" width="15.7109375" bestFit="1" customWidth="1"/>
    <col min="12" max="12" width="11.28515625" style="230" customWidth="1"/>
    <col min="13" max="13" width="19" style="306" customWidth="1"/>
    <col min="14" max="14" width="17.7109375" style="306" customWidth="1"/>
    <col min="15" max="15" width="18.5703125" style="306" bestFit="1" customWidth="1"/>
    <col min="16" max="16" width="20.28515625" style="306" bestFit="1" customWidth="1"/>
    <col min="17" max="17" width="8" customWidth="1"/>
    <col min="18" max="18" width="27.28515625" bestFit="1" customWidth="1"/>
    <col min="19" max="19" width="8" customWidth="1"/>
    <col min="20" max="20" width="14.28515625" customWidth="1"/>
    <col min="21" max="29" width="8" customWidth="1"/>
  </cols>
  <sheetData>
    <row r="1" spans="1:29" ht="16.5" customHeight="1" thickBot="1">
      <c r="A1" s="1193" t="s">
        <v>0</v>
      </c>
      <c r="B1" s="1194"/>
      <c r="C1" s="1194"/>
      <c r="D1" s="1194"/>
      <c r="E1" s="1194"/>
      <c r="F1" s="1194"/>
      <c r="G1" s="1194"/>
      <c r="H1" s="1194"/>
      <c r="I1" s="1194"/>
      <c r="J1" s="1194"/>
      <c r="K1" s="1194"/>
      <c r="L1" s="1194"/>
      <c r="M1" s="1194"/>
      <c r="N1" s="1194"/>
      <c r="O1" s="1194"/>
      <c r="P1" s="1195"/>
    </row>
    <row r="2" spans="1:29">
      <c r="A2" s="1193" t="s">
        <v>1</v>
      </c>
      <c r="B2" s="1194"/>
      <c r="C2" s="1194"/>
      <c r="D2" s="517"/>
      <c r="E2" s="1196"/>
      <c r="F2" s="1194"/>
      <c r="G2" s="1194"/>
      <c r="H2" s="517"/>
      <c r="I2" s="182"/>
      <c r="J2" s="517"/>
      <c r="K2" s="148" t="s">
        <v>2</v>
      </c>
      <c r="L2" s="1196"/>
      <c r="M2" s="1194"/>
      <c r="N2" s="1194"/>
      <c r="O2" s="1194"/>
      <c r="P2" s="256"/>
    </row>
    <row r="3" spans="1:29" ht="16.5" customHeight="1">
      <c r="A3" s="1199" t="s">
        <v>18741</v>
      </c>
      <c r="B3" s="1198"/>
      <c r="C3" s="1198"/>
      <c r="D3" s="1198"/>
      <c r="E3" s="1198"/>
      <c r="F3" s="1198"/>
      <c r="G3" s="1198"/>
      <c r="H3" s="518"/>
      <c r="I3" s="489"/>
      <c r="J3" s="518"/>
      <c r="K3" s="1197" t="s">
        <v>4835</v>
      </c>
      <c r="L3" s="1198"/>
      <c r="M3" s="1198"/>
      <c r="N3" s="1198"/>
      <c r="O3" s="1198"/>
      <c r="P3" s="257"/>
    </row>
    <row r="4" spans="1:29">
      <c r="A4" s="1200"/>
      <c r="B4" s="1176"/>
      <c r="C4" s="1176"/>
      <c r="D4" s="1176"/>
      <c r="E4" s="1176"/>
      <c r="F4" s="1176"/>
      <c r="G4" s="1198"/>
      <c r="H4" s="149"/>
      <c r="I4" s="489"/>
      <c r="J4" s="518"/>
      <c r="K4" s="1197" t="s">
        <v>20889</v>
      </c>
      <c r="L4" s="1198"/>
      <c r="M4" s="1198"/>
      <c r="N4" s="1198"/>
      <c r="O4" s="1198"/>
      <c r="P4" s="257"/>
    </row>
    <row r="5" spans="1:29">
      <c r="A5" s="1200"/>
      <c r="B5" s="1198"/>
      <c r="C5" s="1198"/>
      <c r="D5" s="1198"/>
      <c r="E5" s="1198"/>
      <c r="F5" s="1198"/>
      <c r="G5" s="1198"/>
      <c r="H5" s="518"/>
      <c r="I5" s="489"/>
      <c r="J5" s="518"/>
      <c r="K5" s="1197" t="s">
        <v>4832</v>
      </c>
      <c r="L5" s="1198"/>
      <c r="M5" s="1198"/>
      <c r="N5" s="1198"/>
      <c r="O5" s="1198"/>
      <c r="P5" s="257"/>
    </row>
    <row r="6" spans="1:29">
      <c r="A6" s="488"/>
      <c r="B6" s="518"/>
      <c r="C6" s="518"/>
      <c r="D6" s="518"/>
      <c r="E6" s="518"/>
      <c r="F6" s="518"/>
      <c r="G6" s="518"/>
      <c r="H6" s="518"/>
      <c r="I6" s="489"/>
      <c r="J6" s="518"/>
      <c r="K6" s="518"/>
      <c r="L6" s="213"/>
      <c r="M6" s="258"/>
      <c r="N6" s="258"/>
      <c r="O6" s="258"/>
      <c r="P6" s="257"/>
    </row>
    <row r="7" spans="1:29" ht="15.75" customHeight="1">
      <c r="A7" s="1199" t="s">
        <v>3</v>
      </c>
      <c r="B7" s="1198"/>
      <c r="C7" s="1201">
        <f ca="1">NOW()</f>
        <v>44980.462856944447</v>
      </c>
      <c r="D7" s="1198"/>
      <c r="E7" s="518"/>
      <c r="F7" s="518"/>
      <c r="G7" s="518"/>
      <c r="H7" s="149"/>
      <c r="I7" s="489"/>
      <c r="J7" s="518"/>
      <c r="K7" s="518"/>
      <c r="L7" s="213"/>
      <c r="M7" s="258"/>
      <c r="N7" s="258"/>
      <c r="O7" s="258"/>
      <c r="P7" s="257"/>
    </row>
    <row r="8" spans="1:29" ht="27" customHeight="1">
      <c r="A8" s="1199" t="s">
        <v>4</v>
      </c>
      <c r="B8" s="1198"/>
      <c r="C8" s="1203">
        <f>BDI!F25/100</f>
        <v>0.22219999999999998</v>
      </c>
      <c r="D8" s="1204"/>
      <c r="E8" s="518"/>
      <c r="F8" s="518"/>
      <c r="G8" s="518"/>
      <c r="H8" s="518"/>
      <c r="I8" s="489"/>
      <c r="J8" s="518"/>
      <c r="K8" s="1197" t="s">
        <v>37358</v>
      </c>
      <c r="L8" s="1198"/>
      <c r="M8" s="1198"/>
      <c r="N8" s="258"/>
      <c r="O8" s="258"/>
      <c r="P8" s="257"/>
    </row>
    <row r="9" spans="1:29" ht="27" customHeight="1">
      <c r="A9" s="79"/>
      <c r="B9" s="519"/>
      <c r="C9" s="518"/>
      <c r="D9" s="518"/>
      <c r="E9" s="518"/>
      <c r="F9" s="518"/>
      <c r="G9" s="518"/>
      <c r="H9" s="518"/>
      <c r="I9" s="489"/>
      <c r="J9" s="518"/>
      <c r="K9" s="1197" t="s">
        <v>37359</v>
      </c>
      <c r="L9" s="1198"/>
      <c r="M9" s="1198"/>
      <c r="N9" s="258"/>
      <c r="O9" s="258"/>
      <c r="P9" s="257"/>
    </row>
    <row r="10" spans="1:29" ht="15.75" customHeight="1" thickBot="1">
      <c r="A10" s="150"/>
      <c r="B10" s="151"/>
      <c r="C10" s="152"/>
      <c r="D10" s="152"/>
      <c r="E10" s="152"/>
      <c r="F10" s="152"/>
      <c r="G10" s="152"/>
      <c r="H10" s="152"/>
      <c r="I10" s="183"/>
      <c r="J10" s="152"/>
      <c r="K10" s="152"/>
      <c r="L10" s="214"/>
      <c r="M10" s="259"/>
      <c r="N10" s="259"/>
      <c r="O10" s="259"/>
      <c r="P10" s="260"/>
    </row>
    <row r="11" spans="1:29">
      <c r="A11" s="1210" t="s">
        <v>4833</v>
      </c>
      <c r="B11" s="1211"/>
      <c r="C11" s="1211"/>
      <c r="D11" s="1211"/>
      <c r="E11" s="1211"/>
      <c r="F11" s="1211"/>
      <c r="G11" s="1211"/>
      <c r="H11" s="1211"/>
      <c r="I11" s="1211"/>
      <c r="J11" s="1211"/>
      <c r="K11" s="1211"/>
      <c r="L11" s="1211"/>
      <c r="M11" s="1211"/>
      <c r="N11" s="1211"/>
      <c r="O11" s="1211"/>
      <c r="P11" s="1212"/>
    </row>
    <row r="12" spans="1:29" ht="15.75" thickBot="1">
      <c r="A12" s="1213"/>
      <c r="B12" s="1214"/>
      <c r="C12" s="1214"/>
      <c r="D12" s="1214"/>
      <c r="E12" s="1214"/>
      <c r="F12" s="1214"/>
      <c r="G12" s="1214"/>
      <c r="H12" s="1214"/>
      <c r="I12" s="1214"/>
      <c r="J12" s="1214"/>
      <c r="K12" s="1214"/>
      <c r="L12" s="1214"/>
      <c r="M12" s="1214"/>
      <c r="N12" s="1214"/>
      <c r="O12" s="1214"/>
      <c r="P12" s="1215"/>
    </row>
    <row r="13" spans="1:29">
      <c r="A13" s="153" t="s">
        <v>7</v>
      </c>
      <c r="B13" s="1216" t="s">
        <v>8</v>
      </c>
      <c r="C13" s="1181"/>
      <c r="D13" s="1181"/>
      <c r="E13" s="1181"/>
      <c r="F13" s="1181"/>
      <c r="G13" s="1181"/>
      <c r="H13" s="1217"/>
      <c r="I13" s="48" t="s">
        <v>9</v>
      </c>
      <c r="J13" s="1" t="s">
        <v>10</v>
      </c>
      <c r="K13" s="1" t="s">
        <v>11</v>
      </c>
      <c r="L13" s="215" t="s">
        <v>12</v>
      </c>
      <c r="M13" s="261" t="s">
        <v>18770</v>
      </c>
      <c r="N13" s="261" t="s">
        <v>13</v>
      </c>
      <c r="O13" s="261" t="s">
        <v>14</v>
      </c>
      <c r="P13" s="262" t="s">
        <v>15</v>
      </c>
      <c r="Q13" s="2"/>
      <c r="R13" s="2"/>
      <c r="S13" s="2"/>
      <c r="T13" s="2"/>
      <c r="U13" s="2"/>
      <c r="V13" s="2"/>
      <c r="W13" s="2"/>
      <c r="X13" s="2"/>
      <c r="Y13" s="2"/>
      <c r="Z13" s="2"/>
      <c r="AA13" s="2"/>
      <c r="AB13" s="2"/>
      <c r="AC13" s="2"/>
    </row>
    <row r="14" spans="1:29">
      <c r="A14" s="1207" t="s">
        <v>20895</v>
      </c>
      <c r="B14" s="1208"/>
      <c r="C14" s="1208"/>
      <c r="D14" s="1208"/>
      <c r="E14" s="1208"/>
      <c r="F14" s="1208"/>
      <c r="G14" s="1208"/>
      <c r="H14" s="1208"/>
      <c r="I14" s="1208"/>
      <c r="J14" s="1208"/>
      <c r="K14" s="1208"/>
      <c r="L14" s="1208"/>
      <c r="M14" s="1208"/>
      <c r="N14" s="1208"/>
      <c r="O14" s="1208"/>
      <c r="P14" s="1209"/>
    </row>
    <row r="15" spans="1:29" ht="13.5" customHeight="1">
      <c r="A15" s="155">
        <v>1</v>
      </c>
      <c r="B15" s="1218" t="s">
        <v>16</v>
      </c>
      <c r="C15" s="1170"/>
      <c r="D15" s="1170"/>
      <c r="E15" s="1170"/>
      <c r="F15" s="1170"/>
      <c r="G15" s="1170"/>
      <c r="H15" s="1171"/>
      <c r="I15" s="652"/>
      <c r="J15" s="3"/>
      <c r="K15" s="3"/>
      <c r="L15" s="216"/>
      <c r="M15" s="265" t="s">
        <v>17</v>
      </c>
      <c r="N15" s="401">
        <f>A15</f>
        <v>1</v>
      </c>
      <c r="O15" s="265">
        <f>SUBTOTAL(9,O16:O18)</f>
        <v>6136.0870000000004</v>
      </c>
      <c r="P15" s="265">
        <f>SUBTOTAL(9,P16:P18)</f>
        <v>7499.5255313999996</v>
      </c>
      <c r="Q15" s="4"/>
      <c r="R15" s="4"/>
      <c r="S15" s="4"/>
      <c r="T15" s="4"/>
      <c r="U15" s="4"/>
      <c r="V15" s="4"/>
      <c r="W15" s="4"/>
      <c r="X15" s="4"/>
      <c r="Y15" s="4"/>
      <c r="Z15" s="4"/>
      <c r="AA15" s="4"/>
      <c r="AB15" s="4"/>
      <c r="AC15" s="4"/>
    </row>
    <row r="16" spans="1:29" ht="64.5" customHeight="1">
      <c r="A16" s="156" t="s">
        <v>18</v>
      </c>
      <c r="B16" s="1167" t="str">
        <f>IFERROR(VLOOKUP(I16,'SINAPI '!A:D,2,0),IFERROR(VLOOKUP(I16,SETOP!$A:$D,2,FALSE),"REVER"))</f>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
      <c r="C16" s="1168"/>
      <c r="D16" s="1168"/>
      <c r="E16" s="1168"/>
      <c r="F16" s="1168"/>
      <c r="G16" s="1168"/>
      <c r="H16" s="1168"/>
      <c r="I16" s="641" t="s">
        <v>22777</v>
      </c>
      <c r="J16" s="36" t="s">
        <v>20</v>
      </c>
      <c r="K16" s="63" t="str">
        <f>IFERROR(VLOOKUP(I16,'SINAPI '!A:D,3,FALSE),IFERROR(VLOOKUP(I16,SETOP!A:D,3,FALSE),"UNIDADE INVÁLIDA"))</f>
        <v>un</v>
      </c>
      <c r="L16" s="5">
        <f>'MEMÓRIA DE CALCULO'!L13</f>
        <v>1</v>
      </c>
      <c r="M16" s="266">
        <f>IFERROR(VLOOKUP(I16,'SINAPI '!$A:$D,4,FALSE),IFERROR(VLOOKUP(I16,SETOP!A:D,4,FALSE),"UNIDADE INVÁLIDA"))</f>
        <v>1340.46</v>
      </c>
      <c r="N16" s="266">
        <f>M16*(1+$C$8)</f>
        <v>1638.3102120000001</v>
      </c>
      <c r="O16" s="266">
        <f t="shared" ref="O16:O18" si="0">M16*L16</f>
        <v>1340.46</v>
      </c>
      <c r="P16" s="267">
        <f t="shared" ref="P16:P18" si="1">L16*N16</f>
        <v>1638.3102120000001</v>
      </c>
      <c r="Q16" s="4"/>
      <c r="R16" s="4"/>
      <c r="S16" s="4"/>
      <c r="T16" s="4"/>
      <c r="U16" s="4"/>
      <c r="V16" s="4"/>
      <c r="W16" s="4"/>
      <c r="X16" s="4"/>
      <c r="Y16" s="4"/>
      <c r="Z16" s="4"/>
      <c r="AA16" s="4"/>
      <c r="AB16" s="4"/>
      <c r="AC16" s="4"/>
    </row>
    <row r="17" spans="1:29" ht="48.75" customHeight="1">
      <c r="A17" s="156" t="s">
        <v>21</v>
      </c>
      <c r="B17" s="1167" t="str">
        <f>IFERROR(VLOOKUP(I17,'SINAPI '!A:D,2,0),IFERROR(VLOOKUP(I17,SETOP!$A:$D,2,FALSE),"REVER"))</f>
        <v xml:space="preserve">TAPUME FIXO DE PROTEÇÃO PARA FECHAMENTO DE OBRA EM TELHA METÁLICA GALVANIZADA, TIPO TRAPEZOIDAL, ESP. 0,5MM, COM MÓDULO NA DIMENSÃO DE (300X220)CM, COM REAPROVEITAMENTO, EXCLUSIVE PINTURA ESMALTE, INCLUSIVE PONTALETE E FIXAÇÃO
</v>
      </c>
      <c r="C17" s="1168"/>
      <c r="D17" s="1168"/>
      <c r="E17" s="1168"/>
      <c r="F17" s="1168"/>
      <c r="G17" s="1168"/>
      <c r="H17" s="1168"/>
      <c r="I17" s="641" t="s">
        <v>22797</v>
      </c>
      <c r="J17" s="36" t="s">
        <v>20</v>
      </c>
      <c r="K17" s="63" t="str">
        <f>IFERROR(VLOOKUP(I17,'SINAPI '!A:D,3,FALSE),IFERROR(VLOOKUP(I17,SETOP!A:D,3,FALSE),"UNIDADE INVÁLIDA"))</f>
        <v>m</v>
      </c>
      <c r="L17" s="5">
        <f>'MEMÓRIA DE CALCULO'!L18</f>
        <v>19.100000000000001</v>
      </c>
      <c r="M17" s="266">
        <f>IFERROR(VLOOKUP(I17,'SINAPI '!$A:$D,4,FALSE),IFERROR(VLOOKUP(I17,SETOP!A:D,4,FALSE),"UNIDADE INVÁLIDA"))</f>
        <v>170.97</v>
      </c>
      <c r="N17" s="266">
        <f t="shared" ref="N17:N18" si="2">M17*(1+$C$8)</f>
        <v>208.95953399999999</v>
      </c>
      <c r="O17" s="266">
        <f t="shared" si="0"/>
        <v>3265.527</v>
      </c>
      <c r="P17" s="267">
        <f t="shared" si="1"/>
        <v>3991.1270994000001</v>
      </c>
      <c r="Q17" s="4"/>
      <c r="R17" s="4"/>
      <c r="S17" s="4"/>
      <c r="T17" s="4"/>
      <c r="U17" s="4"/>
      <c r="V17" s="4"/>
      <c r="W17" s="4"/>
      <c r="X17" s="4"/>
      <c r="Y17" s="4"/>
      <c r="Z17" s="4"/>
      <c r="AA17" s="4"/>
      <c r="AB17" s="4"/>
      <c r="AC17" s="4"/>
    </row>
    <row r="18" spans="1:29" ht="48.75" customHeight="1">
      <c r="A18" s="156" t="s">
        <v>23</v>
      </c>
      <c r="B18" s="1167" t="str">
        <f>IFERROR(VLOOKUP(I18,'SINAPI '!A:D,2,0),IFERROR(VLOOKUP(I18,SETOP!$A:$D,2,FALSE),"REVER"))</f>
        <v>LOCAÇÃO DE OBRA COM GABARITO DE TÁBUAS CORRIDAS PONTALETADAS A CADA 2,00M, REAPROVEITAMENTO (2X), INCLUSIVE ACOMPANHAMENTO DE EQUIPE TOPOGRÁFICA PARA MARCAÇÃO DE PONTO TOPOGRÁFICO</v>
      </c>
      <c r="C18" s="1168"/>
      <c r="D18" s="1168"/>
      <c r="E18" s="1168"/>
      <c r="F18" s="1168"/>
      <c r="G18" s="1168"/>
      <c r="H18" s="1168"/>
      <c r="I18" s="641" t="s">
        <v>22786</v>
      </c>
      <c r="J18" s="36" t="s">
        <v>20</v>
      </c>
      <c r="K18" s="63" t="str">
        <f>IFERROR(VLOOKUP(I18,'SINAPI '!A:D,3,FALSE),IFERROR(VLOOKUP(I18,SETOP!A:D,3,FALSE),"UNIDADE INVÁLIDA"))</f>
        <v>m</v>
      </c>
      <c r="L18" s="5">
        <v>26</v>
      </c>
      <c r="M18" s="266">
        <f>IFERROR(VLOOKUP(I18,'SINAPI '!$A:$D,4,FALSE),IFERROR(VLOOKUP(I18,SETOP!A:D,4,FALSE),"UNIDADE INVÁLIDA"))</f>
        <v>58.85</v>
      </c>
      <c r="N18" s="266">
        <f t="shared" si="2"/>
        <v>71.926469999999995</v>
      </c>
      <c r="O18" s="266">
        <f t="shared" si="0"/>
        <v>1530.1000000000001</v>
      </c>
      <c r="P18" s="267">
        <f t="shared" si="1"/>
        <v>1870.0882199999999</v>
      </c>
      <c r="Q18" s="4"/>
      <c r="R18" s="4"/>
      <c r="S18" s="4"/>
      <c r="T18" s="4"/>
      <c r="U18" s="4"/>
      <c r="V18" s="4"/>
      <c r="W18" s="4"/>
      <c r="X18" s="4"/>
      <c r="Y18" s="4"/>
      <c r="Z18" s="4"/>
      <c r="AA18" s="4"/>
      <c r="AB18" s="4"/>
      <c r="AC18" s="4"/>
    </row>
    <row r="19" spans="1:29">
      <c r="A19" s="156"/>
      <c r="B19" s="1174"/>
      <c r="C19" s="1170"/>
      <c r="D19" s="1170"/>
      <c r="E19" s="1170"/>
      <c r="F19" s="1170"/>
      <c r="G19" s="1170"/>
      <c r="H19" s="1171"/>
      <c r="I19" s="76"/>
      <c r="J19" s="11"/>
      <c r="K19" s="11"/>
      <c r="L19" s="5"/>
      <c r="M19" s="266"/>
      <c r="N19" s="266"/>
      <c r="O19" s="266"/>
      <c r="P19" s="267"/>
      <c r="AA19" s="6"/>
      <c r="AB19" s="6"/>
      <c r="AC19" s="6"/>
    </row>
    <row r="20" spans="1:29">
      <c r="A20" s="155">
        <v>2</v>
      </c>
      <c r="B20" s="1206" t="s">
        <v>18752</v>
      </c>
      <c r="C20" s="1170"/>
      <c r="D20" s="1170"/>
      <c r="E20" s="1170"/>
      <c r="F20" s="1170"/>
      <c r="G20" s="1170"/>
      <c r="H20" s="1171"/>
      <c r="I20" s="184"/>
      <c r="J20" s="7"/>
      <c r="K20" s="7"/>
      <c r="L20" s="217"/>
      <c r="M20" s="268" t="s">
        <v>17</v>
      </c>
      <c r="N20" s="402">
        <f>A20</f>
        <v>2</v>
      </c>
      <c r="O20" s="268">
        <f>SUM(O21:O24)</f>
        <v>2128.4466850000003</v>
      </c>
      <c r="P20" s="268">
        <f>SUM(P21:P24)</f>
        <v>2601.3875384069997</v>
      </c>
      <c r="Q20" s="2"/>
      <c r="R20" s="2"/>
      <c r="S20" s="2"/>
      <c r="T20" s="2"/>
      <c r="U20" s="2"/>
      <c r="V20" s="2"/>
      <c r="W20" s="2"/>
      <c r="X20" s="2"/>
      <c r="Y20" s="2"/>
      <c r="Z20" s="2"/>
      <c r="AA20" s="8"/>
      <c r="AB20" s="8"/>
      <c r="AC20" s="8"/>
    </row>
    <row r="21" spans="1:29" s="30" customFormat="1" ht="28.5" customHeight="1">
      <c r="A21" s="157" t="s">
        <v>26</v>
      </c>
      <c r="B21" s="1167" t="str">
        <f>IFERROR(VLOOKUP(I21,'SINAPI '!A:D,2,0),IFERROR(VLOOKUP(I21,SETOP!$A:$D,2,FALSE),"REVER"))</f>
        <v>DEMOLIÇÃO DE ALVENARIA DE TIJOLO MACIÇO, DE FORMA MANUAL, SEM REAPROVEITAMENTO. AF_12/2017</v>
      </c>
      <c r="C21" s="1168"/>
      <c r="D21" s="1168"/>
      <c r="E21" s="1168"/>
      <c r="F21" s="1168"/>
      <c r="G21" s="1168"/>
      <c r="H21" s="1168"/>
      <c r="I21" s="34" t="s">
        <v>11093</v>
      </c>
      <c r="J21" s="32" t="s">
        <v>22</v>
      </c>
      <c r="K21" s="63" t="str">
        <f>IFERROR(VLOOKUP(I21,'SINAPI '!A:D,3,FALSE),IFERROR(VLOOKUP(I21,SETOP!A:D,3,FALSE),"UNIDADE INVÁLIDA"))</f>
        <v>M3</v>
      </c>
      <c r="L21" s="47">
        <f>'MEMÓRIA DE CALCULO'!L33</f>
        <v>9.3120000000000012</v>
      </c>
      <c r="M21" s="266" t="str">
        <f>IFERROR(VLOOKUP(I21,'SINAPI '!$A:$D,4,FALSE),IFERROR(VLOOKUP(I21,SETOP!A:D,5,FALSE),"UNIDADE INVÁLIDA"))</f>
        <v>92,88</v>
      </c>
      <c r="N21" s="263">
        <f t="shared" ref="N21" si="3">M21*(1+$C$8)</f>
        <v>113.51793599999999</v>
      </c>
      <c r="O21" s="263">
        <f t="shared" ref="O21" si="4">M21*L21</f>
        <v>864.89856000000009</v>
      </c>
      <c r="P21" s="264">
        <f t="shared" ref="P21" si="5">L21*N21</f>
        <v>1057.079020032</v>
      </c>
      <c r="Q21" s="2"/>
      <c r="R21" s="2"/>
      <c r="S21" s="2"/>
      <c r="T21" s="2"/>
      <c r="U21" s="2"/>
      <c r="V21" s="2"/>
      <c r="W21" s="2"/>
      <c r="X21" s="2"/>
      <c r="Y21" s="2"/>
      <c r="Z21" s="2"/>
      <c r="AA21" s="8"/>
      <c r="AB21" s="8"/>
      <c r="AC21" s="8"/>
    </row>
    <row r="22" spans="1:29" s="30" customFormat="1" ht="33" customHeight="1">
      <c r="A22" s="157" t="s">
        <v>201</v>
      </c>
      <c r="B22" s="1167" t="str">
        <f>IFERROR(VLOOKUP(I22,'SINAPI '!A:D,2,0),IFERROR(VLOOKUP(I22,SETOP!$A:$D,2,FALSE),"REVER"))</f>
        <v>DEMOLIÇÃO DE PAVIMENTO INTERTRAVADO, DE FORMA MANUAL, COM REAPROVEITAMENTO. AF_12/2017</v>
      </c>
      <c r="C22" s="1168"/>
      <c r="D22" s="1168"/>
      <c r="E22" s="1168"/>
      <c r="F22" s="1168"/>
      <c r="G22" s="1168"/>
      <c r="H22" s="1168"/>
      <c r="I22" s="34" t="s">
        <v>11103</v>
      </c>
      <c r="J22" s="32" t="s">
        <v>22</v>
      </c>
      <c r="K22" s="63" t="str">
        <f>IFERROR(VLOOKUP(I22,'SINAPI '!A:D,3,FALSE),IFERROR(VLOOKUP(I22,SETOP!A:D,3,FALSE),"UNIDADE INVÁLIDA"))</f>
        <v>M2</v>
      </c>
      <c r="L22" s="47">
        <f>'MEMÓRIA DE CALCULO'!L42</f>
        <v>65.4375</v>
      </c>
      <c r="M22" s="266" t="str">
        <f>IFERROR(VLOOKUP(I22,'SINAPI '!$A:$D,4,FALSE),IFERROR(VLOOKUP(I22,SETOP!A:D,5,FALSE),"UNIDADE INVÁLIDA"))</f>
        <v>12,13</v>
      </c>
      <c r="N22" s="263">
        <f t="shared" ref="N22:N24" si="6">M22*(1+$C$8)</f>
        <v>14.825286</v>
      </c>
      <c r="O22" s="263">
        <f t="shared" ref="O22:O24" si="7">M22*L22</f>
        <v>793.75687500000004</v>
      </c>
      <c r="P22" s="264">
        <f t="shared" ref="P22:P24" si="8">L22*N22</f>
        <v>970.12965262500006</v>
      </c>
      <c r="Q22" s="2"/>
      <c r="R22" s="2"/>
      <c r="S22" s="2"/>
      <c r="T22" s="2"/>
      <c r="U22" s="2"/>
      <c r="V22" s="2"/>
      <c r="W22" s="2"/>
      <c r="X22" s="2"/>
      <c r="Y22" s="2"/>
      <c r="Z22" s="2"/>
      <c r="AA22" s="8"/>
      <c r="AB22" s="8"/>
      <c r="AC22" s="8"/>
    </row>
    <row r="23" spans="1:29" s="30" customFormat="1">
      <c r="A23" s="157" t="s">
        <v>27</v>
      </c>
      <c r="B23" s="1167" t="str">
        <f>IFERROR(VLOOKUP(I23,'SINAPI '!A:D,2,0),IFERROR(VLOOKUP(I23,SETOP!$A:$D,2,FALSE),"REVER"))</f>
        <v>LIMPEZA MANUAL DE VEGETAÇÃO EM TERRENO COM ENXADA.AF_05/2018</v>
      </c>
      <c r="C23" s="1168"/>
      <c r="D23" s="1168"/>
      <c r="E23" s="1168"/>
      <c r="F23" s="1168"/>
      <c r="G23" s="1168"/>
      <c r="H23" s="1168"/>
      <c r="I23" s="34" t="s">
        <v>11305</v>
      </c>
      <c r="J23" s="32" t="s">
        <v>22</v>
      </c>
      <c r="K23" s="63" t="str">
        <f>IFERROR(VLOOKUP(I23,'SINAPI '!A:D,3,FALSE),IFERROR(VLOOKUP(I23,SETOP!A:D,3,FALSE),"UNIDADE INVÁLIDA"))</f>
        <v>M2</v>
      </c>
      <c r="L23" s="47">
        <f>'MEMÓRIA DE CALCULO'!L50</f>
        <v>50.75</v>
      </c>
      <c r="M23" s="266" t="str">
        <f>IFERROR(VLOOKUP(I23,'SINAPI '!$A:$D,4,FALSE),IFERROR(VLOOKUP(I23,SETOP!A:D,5,FALSE),"UNIDADE INVÁLIDA"))</f>
        <v>2,99</v>
      </c>
      <c r="N23" s="263">
        <f t="shared" si="6"/>
        <v>3.6543779999999999</v>
      </c>
      <c r="O23" s="263">
        <f t="shared" si="7"/>
        <v>151.74250000000001</v>
      </c>
      <c r="P23" s="264">
        <f t="shared" si="8"/>
        <v>185.45968349999998</v>
      </c>
      <c r="Q23" s="2"/>
      <c r="R23" s="2"/>
      <c r="S23" s="2"/>
      <c r="T23" s="2"/>
      <c r="U23" s="2"/>
      <c r="V23" s="2"/>
      <c r="W23" s="2"/>
      <c r="X23" s="2"/>
      <c r="Y23" s="2"/>
      <c r="Z23" s="2"/>
      <c r="AA23" s="8"/>
      <c r="AB23" s="8"/>
      <c r="AC23" s="8"/>
    </row>
    <row r="24" spans="1:29" s="30" customFormat="1" ht="47.25" customHeight="1">
      <c r="A24" s="157" t="s">
        <v>28</v>
      </c>
      <c r="B24" s="1167" t="str">
        <f>IFERROR(VLOOKUP(I24,'SINAPI '!A:D,2,0),IFERROR(VLOOKUP(I24,SETOP!$A:$D,2,FALSE),"REVER"))</f>
        <v>DEMOLIÇÃO MECANIZADA DE LAJE DE CONCRETO ARMADO, COM ESPESSURA DE ATÉ 15CM, , COM EQUIPAMENTO ELÉTRICO, INCLUSIVE AFASTAMENTO E EMPILHAMENTO, EXCLUSIVE TRANSPORTE E RETIRADA DO MATERIAL DEMOLIDO</v>
      </c>
      <c r="C24" s="1168"/>
      <c r="D24" s="1168"/>
      <c r="E24" s="1168"/>
      <c r="F24" s="1168"/>
      <c r="G24" s="1168"/>
      <c r="H24" s="1168"/>
      <c r="I24" s="35" t="s">
        <v>822</v>
      </c>
      <c r="J24" s="32" t="s">
        <v>20</v>
      </c>
      <c r="K24" s="63" t="str">
        <f>IFERROR(VLOOKUP(I24,'SINAPI '!A:D,3,FALSE),IFERROR(VLOOKUP(I24,SETOP!A:D,3,FALSE),"UNIDADE INVÁLIDA"))</f>
        <v>m2</v>
      </c>
      <c r="L24" s="47">
        <f>'MEMÓRIA DE CALCULO'!L59</f>
        <v>19.125</v>
      </c>
      <c r="M24" s="266">
        <f>IFERROR(VLOOKUP(I24,'SINAPI '!$A:$D,4,FALSE),IFERROR(VLOOKUP(I24,SETOP!A:D,4,FALSE),"UNIDADE INVÁLIDA"))</f>
        <v>16.63</v>
      </c>
      <c r="N24" s="263">
        <f t="shared" si="6"/>
        <v>20.325185999999999</v>
      </c>
      <c r="O24" s="263">
        <f t="shared" si="7"/>
        <v>318.04874999999998</v>
      </c>
      <c r="P24" s="264">
        <f t="shared" si="8"/>
        <v>388.71918224999996</v>
      </c>
      <c r="Q24" s="2"/>
      <c r="R24" s="2"/>
      <c r="S24" s="2"/>
      <c r="T24" s="2"/>
      <c r="U24" s="2"/>
      <c r="V24" s="2"/>
      <c r="W24" s="2"/>
      <c r="X24" s="2"/>
      <c r="Y24" s="2"/>
      <c r="Z24" s="2"/>
      <c r="AA24" s="8"/>
      <c r="AB24" s="8"/>
      <c r="AC24" s="8"/>
    </row>
    <row r="25" spans="1:29" s="30" customFormat="1">
      <c r="A25" s="157"/>
      <c r="B25" s="1174"/>
      <c r="C25" s="1170"/>
      <c r="D25" s="1170"/>
      <c r="E25" s="1170"/>
      <c r="F25" s="1170"/>
      <c r="G25" s="1170"/>
      <c r="H25" s="1171"/>
      <c r="I25" s="29"/>
      <c r="J25" s="9"/>
      <c r="K25" s="11"/>
      <c r="L25" s="47"/>
      <c r="M25" s="263"/>
      <c r="N25" s="263"/>
      <c r="O25" s="263"/>
      <c r="P25" s="264"/>
      <c r="Q25" s="2"/>
      <c r="R25" s="2"/>
      <c r="S25" s="2"/>
      <c r="T25" s="2"/>
      <c r="U25" s="2"/>
      <c r="V25" s="2"/>
      <c r="W25" s="2"/>
      <c r="X25" s="2"/>
      <c r="Y25" s="2"/>
      <c r="Z25" s="2"/>
      <c r="AA25" s="8"/>
      <c r="AB25" s="8"/>
      <c r="AC25" s="8"/>
    </row>
    <row r="26" spans="1:29" s="30" customFormat="1">
      <c r="A26" s="155">
        <v>3</v>
      </c>
      <c r="B26" s="1202" t="s">
        <v>25</v>
      </c>
      <c r="C26" s="1165"/>
      <c r="D26" s="1165"/>
      <c r="E26" s="1165"/>
      <c r="F26" s="1165"/>
      <c r="G26" s="1165"/>
      <c r="H26" s="1166"/>
      <c r="I26" s="184"/>
      <c r="J26" s="33"/>
      <c r="K26" s="33"/>
      <c r="L26" s="218"/>
      <c r="M26" s="270" t="s">
        <v>17</v>
      </c>
      <c r="N26" s="403">
        <f>A26</f>
        <v>3</v>
      </c>
      <c r="O26" s="270">
        <f>SUBTOTAL(9,O27:O32)</f>
        <v>3777.2639624999997</v>
      </c>
      <c r="P26" s="270">
        <f>SUBTOTAL(9,P27:P32)</f>
        <v>4616.5720149674989</v>
      </c>
      <c r="Q26" s="2"/>
      <c r="R26" s="2"/>
      <c r="S26" s="2"/>
      <c r="T26" s="2"/>
      <c r="U26" s="2"/>
      <c r="V26" s="2"/>
      <c r="W26" s="2"/>
      <c r="X26" s="2"/>
      <c r="Y26" s="2"/>
      <c r="Z26" s="2"/>
      <c r="AA26" s="8"/>
      <c r="AB26" s="8"/>
      <c r="AC26" s="8"/>
    </row>
    <row r="27" spans="1:29" ht="33" customHeight="1">
      <c r="A27" s="158" t="s">
        <v>33</v>
      </c>
      <c r="B27" s="1167" t="str">
        <f>IFERROR(VLOOKUP(I27,'SINAPI '!A:D,2,0),IFERROR(VLOOKUP(I27,SETOP!A:D,2,FALSE),"NOME DO SERVIÇO INVÁLIDO"))</f>
        <v>ESCAVAÇÃO MANUAL DE VALA PARA VIGA BALDRAME (INCLUINDO ESCAVAÇÃO PARA COLOCAÇÃO DE FÔRMAS). AF_06/2017</v>
      </c>
      <c r="C27" s="1168"/>
      <c r="D27" s="1168"/>
      <c r="E27" s="1168"/>
      <c r="F27" s="1168"/>
      <c r="G27" s="1168"/>
      <c r="H27" s="1168"/>
      <c r="I27" s="507" t="s">
        <v>9849</v>
      </c>
      <c r="J27" s="62" t="s">
        <v>22</v>
      </c>
      <c r="K27" s="63" t="str">
        <f>IFERROR(VLOOKUP(I27,'SINAPI '!A:D,3,FALSE),IFERROR(VLOOKUP(I27,SETOP!A:D,3,FALSE),"UNIDADE INVÁLIDA"))</f>
        <v>M3</v>
      </c>
      <c r="L27" s="64">
        <f>'MEMÓRIA DE CALCULO'!L68</f>
        <v>6.1000000000000005</v>
      </c>
      <c r="M27" s="266" t="str">
        <f>IFERROR(VLOOKUP(I27,'SINAPI '!$A:$D,4,FALSE),IFERROR(VLOOKUP(I27,SETOP!A:D,4,FALSE),"UNIDADE INVÁLIDA"))</f>
        <v>115,44</v>
      </c>
      <c r="N27" s="263">
        <f t="shared" ref="N27" si="9">M27*(1+$C$8)</f>
        <v>141.090768</v>
      </c>
      <c r="O27" s="263">
        <f t="shared" ref="O27" si="10">M27*L27</f>
        <v>704.18400000000008</v>
      </c>
      <c r="P27" s="264">
        <f t="shared" ref="P27" si="11">L27*N27</f>
        <v>860.65368480000006</v>
      </c>
      <c r="AA27" s="10"/>
      <c r="AB27" s="10"/>
      <c r="AC27" s="10"/>
    </row>
    <row r="28" spans="1:29" ht="15.75" customHeight="1">
      <c r="A28" s="158" t="s">
        <v>37</v>
      </c>
      <c r="B28" s="1167" t="str">
        <f>IFERROR(VLOOKUP(I28,'SINAPI '!A:D,2,0),IFERROR(VLOOKUP(I28,SETOP!A:D,2,FALSE),"NOME DO SERVIÇO INVÁLIDO"))</f>
        <v>REATERRO MANUAL APILOADO COM SOQUETE. AF_10/2017</v>
      </c>
      <c r="C28" s="1168"/>
      <c r="D28" s="1168"/>
      <c r="E28" s="1168"/>
      <c r="F28" s="1168"/>
      <c r="G28" s="1168"/>
      <c r="H28" s="1168"/>
      <c r="I28" s="507" t="s">
        <v>10089</v>
      </c>
      <c r="J28" s="62" t="s">
        <v>22</v>
      </c>
      <c r="K28" s="63" t="str">
        <f>IFERROR(VLOOKUP(I28,'SINAPI '!A:D,3,FALSE),IFERROR(VLOOKUP(I28,SETOP!A:D,3,FALSE),"UNIDADE INVÁLIDA"))</f>
        <v>M3</v>
      </c>
      <c r="L28" s="64">
        <f>'MEMÓRIA DE CALCULO'!L72</f>
        <v>16.099999999999998</v>
      </c>
      <c r="M28" s="266" t="str">
        <f>IFERROR(VLOOKUP(I28,'SINAPI '!$A:$D,4,FALSE),IFERROR(VLOOKUP(I28,SETOP!A:D,4,FALSE),"UNIDADE INVÁLIDA"))</f>
        <v>44,94</v>
      </c>
      <c r="N28" s="263">
        <f t="shared" ref="N28:N32" si="12">M28*(1+$C$8)</f>
        <v>54.925667999999995</v>
      </c>
      <c r="O28" s="263">
        <f t="shared" ref="O28:O32" si="13">M28*L28</f>
        <v>723.53399999999988</v>
      </c>
      <c r="P28" s="264">
        <f t="shared" ref="P28:P32" si="14">L28*N28</f>
        <v>884.30325479999976</v>
      </c>
      <c r="AA28" s="10"/>
      <c r="AB28" s="10"/>
      <c r="AC28" s="10"/>
    </row>
    <row r="29" spans="1:29" s="30" customFormat="1" ht="30.75" customHeight="1">
      <c r="A29" s="158" t="s">
        <v>40</v>
      </c>
      <c r="B29" s="1167" t="str">
        <f>IFERROR(VLOOKUP(I29,'SINAPI '!A:D,2,0),IFERROR(VLOOKUP(I29,SETOP!A:D,2,FALSE),"NOME DO SERVIÇO INVÁLIDO"))</f>
        <v>LASTRO COM MATERIAL GRANULAR (PEDRA BRITADA N.3), APLICADO EM PISOS OU LAJES SOBRE SOLO, ESPESSURA DE *10 CM*. AF_07/2019</v>
      </c>
      <c r="C29" s="1168"/>
      <c r="D29" s="1168"/>
      <c r="E29" s="1168"/>
      <c r="F29" s="1168"/>
      <c r="G29" s="1168"/>
      <c r="H29" s="1168"/>
      <c r="I29" s="507" t="s">
        <v>6982</v>
      </c>
      <c r="J29" s="65" t="s">
        <v>22</v>
      </c>
      <c r="K29" s="63" t="str">
        <f>IFERROR(VLOOKUP(I29,'SINAPI '!A:D,3,FALSE),IFERROR(VLOOKUP(I29,SETOP!A:D,3,FALSE),"UNIDADE INVÁLIDA"))</f>
        <v>M3</v>
      </c>
      <c r="L29" s="64">
        <f>'MEMÓRIA DE CALCULO'!L76</f>
        <v>0.6100000000000001</v>
      </c>
      <c r="M29" s="266" t="str">
        <f>IFERROR(VLOOKUP(I29,'SINAPI '!$A:$D,4,FALSE),IFERROR(VLOOKUP(I29,SETOP!A:D,4,FALSE),"UNIDADE INVÁLIDA"))</f>
        <v>152,38</v>
      </c>
      <c r="N29" s="263">
        <f t="shared" si="12"/>
        <v>186.23883599999999</v>
      </c>
      <c r="O29" s="263">
        <f t="shared" si="13"/>
        <v>92.951800000000006</v>
      </c>
      <c r="P29" s="264">
        <f t="shared" si="14"/>
        <v>113.60568996000001</v>
      </c>
      <c r="AA29" s="38"/>
      <c r="AB29" s="38"/>
      <c r="AC29" s="38"/>
    </row>
    <row r="30" spans="1:29" ht="46.5" customHeight="1">
      <c r="A30" s="158" t="s">
        <v>209</v>
      </c>
      <c r="B30" s="1167" t="str">
        <f>IFERROR(VLOOKUP(I30,'SINAPI '!A:D,2,0),IFERROR(VLOOKUP(I30,SETOP!A:D,2,FALSE),"NOME DO SERVIÇO INVÁLIDO"))</f>
        <v>CARGA, MANOBRA E DESCARGA DE SOLOS E MATERIAIS GRANULARES EM CAMINHÃO BASCULANTE 6 M³ - CARGA COM PÁ CARREGADEIRA (CAÇAMBA DE 1,7 A 2,8 M³ / 128 HP) E DESCARGA LIVRE (UNIDADE: M3). AF_07/2020</v>
      </c>
      <c r="C30" s="1168"/>
      <c r="D30" s="1168"/>
      <c r="E30" s="1168"/>
      <c r="F30" s="1168"/>
      <c r="G30" s="1168"/>
      <c r="H30" s="1168"/>
      <c r="I30" s="27" t="s">
        <v>11198</v>
      </c>
      <c r="J30" s="65" t="s">
        <v>22</v>
      </c>
      <c r="K30" s="63" t="str">
        <f>IFERROR(VLOOKUP(I30,'SINAPI '!A:D,3,FALSE),IFERROR(VLOOKUP(I30,SETOP!A:D,3,FALSE),"UNIDADE INVÁLIDA"))</f>
        <v>M3</v>
      </c>
      <c r="L30" s="66">
        <f>'MEMÓRIA DE CALCULO'!L80</f>
        <v>16.099999999999998</v>
      </c>
      <c r="M30" s="266" t="str">
        <f>IFERROR(VLOOKUP(I30,'SINAPI '!$A:$D,4,FALSE),IFERROR(VLOOKUP(I30,SETOP!A:D,4,FALSE),"UNIDADE INVÁLIDA"))</f>
        <v>8,65</v>
      </c>
      <c r="N30" s="263">
        <f t="shared" si="12"/>
        <v>10.57203</v>
      </c>
      <c r="O30" s="263">
        <f t="shared" si="13"/>
        <v>139.26499999999999</v>
      </c>
      <c r="P30" s="264">
        <f t="shared" si="14"/>
        <v>170.20968299999998</v>
      </c>
    </row>
    <row r="31" spans="1:29" ht="28.5" customHeight="1">
      <c r="A31" s="158" t="s">
        <v>210</v>
      </c>
      <c r="B31" s="1167" t="str">
        <f>IFERROR(VLOOKUP(I31,'SINAPI '!A:D,2,0),IFERROR(VLOOKUP(I31,SETOP!A:D,2,FALSE),"NOME DO SERVIÇO INVÁLIDO"))</f>
        <v>TRANSPORTE DE MATERIAL DE QUALQUER NATUREZA EM CAMINHÃO DMT &gt; 5 KM (DENTRO DO PERÍMETRO URBANO)</v>
      </c>
      <c r="C31" s="1168"/>
      <c r="D31" s="1168"/>
      <c r="E31" s="1168"/>
      <c r="F31" s="1168"/>
      <c r="G31" s="1168"/>
      <c r="H31" s="1168"/>
      <c r="I31" s="67" t="s">
        <v>4786</v>
      </c>
      <c r="J31" s="62" t="s">
        <v>20</v>
      </c>
      <c r="K31" s="63" t="str">
        <f>IFERROR(VLOOKUP(I31,'SINAPI '!A:D,3,FALSE),IFERROR(VLOOKUP(I31,SETOP!A:D,3,FALSE),"UNIDADE INVÁLIDA"))</f>
        <v>M3xKM</v>
      </c>
      <c r="L31" s="66">
        <f>'MEMÓRIA DE CALCULO'!L84</f>
        <v>397.33125000000001</v>
      </c>
      <c r="M31" s="266">
        <f>IFERROR(VLOOKUP(I31,'SINAPI '!$A:$D,4,FALSE),IFERROR(VLOOKUP(I31,SETOP!A:D,4,FALSE),"UNIDADE INVÁLIDA"))</f>
        <v>4.7699999999999996</v>
      </c>
      <c r="N31" s="263">
        <f t="shared" si="12"/>
        <v>5.8298939999999995</v>
      </c>
      <c r="O31" s="263">
        <f t="shared" si="13"/>
        <v>1895.2700625</v>
      </c>
      <c r="P31" s="264">
        <f t="shared" si="14"/>
        <v>2316.3990703874997</v>
      </c>
    </row>
    <row r="32" spans="1:29" ht="15" customHeight="1">
      <c r="A32" s="158" t="s">
        <v>18753</v>
      </c>
      <c r="B32" s="1167" t="str">
        <f>IFERROR(VLOOKUP(I32,'SINAPI '!A:D,2,0),IFERROR(VLOOKUP(I32,SETOP!A:D,2,FALSE),"NOME DO SERVIÇO INVÁLIDO"))</f>
        <v>CONCRETO MAGRO, TRAÇO 1:3:6, PREPARADO EM OBRA COM BETONEIRA, SEM FUNÇÃO ESTRUTURAL</v>
      </c>
      <c r="C32" s="1168"/>
      <c r="D32" s="1168"/>
      <c r="E32" s="1168"/>
      <c r="F32" s="1168"/>
      <c r="G32" s="1168"/>
      <c r="H32" s="1168"/>
      <c r="I32" s="68" t="s">
        <v>31</v>
      </c>
      <c r="J32" s="62" t="s">
        <v>20</v>
      </c>
      <c r="K32" s="63" t="str">
        <f>IFERROR(VLOOKUP(I32,'SINAPI '!A:D,3,FALSE),IFERROR(VLOOKUP(I32,SETOP!A:D,3,FALSE),"UNIDADE INVÁLIDA"))</f>
        <v>m3</v>
      </c>
      <c r="L32" s="66">
        <f>'MEMÓRIA DE CALCULO'!L88</f>
        <v>0.51000000000000012</v>
      </c>
      <c r="M32" s="266">
        <f>IFERROR(VLOOKUP(I32,'SINAPI '!$A:$D,4,FALSE),IFERROR(VLOOKUP(I32,SETOP!A:D,4,FALSE),"UNIDADE INVÁLIDA"))</f>
        <v>435.41</v>
      </c>
      <c r="N32" s="263">
        <f t="shared" si="12"/>
        <v>532.15810199999999</v>
      </c>
      <c r="O32" s="263">
        <f t="shared" si="13"/>
        <v>222.05910000000006</v>
      </c>
      <c r="P32" s="264">
        <f t="shared" si="14"/>
        <v>271.40063202000005</v>
      </c>
    </row>
    <row r="33" spans="1:29" ht="15.75" customHeight="1">
      <c r="A33" s="154"/>
      <c r="B33" s="1205"/>
      <c r="C33" s="1178"/>
      <c r="D33" s="1178"/>
      <c r="E33" s="1178"/>
      <c r="F33" s="1178"/>
      <c r="G33" s="1178"/>
      <c r="H33" s="1179"/>
      <c r="I33" s="100"/>
      <c r="J33" s="39"/>
      <c r="K33" s="40"/>
      <c r="L33" s="219"/>
      <c r="M33" s="273"/>
      <c r="N33" s="274"/>
      <c r="O33" s="273"/>
      <c r="P33" s="275"/>
    </row>
    <row r="34" spans="1:29" ht="15.75" customHeight="1">
      <c r="A34" s="159">
        <v>4</v>
      </c>
      <c r="B34" s="1206" t="s">
        <v>32</v>
      </c>
      <c r="C34" s="1170"/>
      <c r="D34" s="1170"/>
      <c r="E34" s="1170"/>
      <c r="F34" s="1170"/>
      <c r="G34" s="1170"/>
      <c r="H34" s="1171"/>
      <c r="I34" s="42"/>
      <c r="J34" s="7"/>
      <c r="K34" s="7"/>
      <c r="L34" s="217"/>
      <c r="M34" s="268" t="s">
        <v>17</v>
      </c>
      <c r="N34" s="402">
        <f>A34</f>
        <v>4</v>
      </c>
      <c r="O34" s="268">
        <f>SUM(O35,O42)</f>
        <v>19438.651690300001</v>
      </c>
      <c r="P34" s="269">
        <f>SUM(P35,P42)</f>
        <v>23757.92009588466</v>
      </c>
      <c r="Q34" s="2"/>
      <c r="R34" s="2"/>
      <c r="S34" s="2"/>
      <c r="T34" s="2"/>
      <c r="U34" s="2"/>
      <c r="V34" s="2"/>
      <c r="W34" s="2"/>
      <c r="X34" s="2"/>
      <c r="Y34" s="2"/>
      <c r="Z34" s="2"/>
      <c r="AA34" s="8"/>
      <c r="AB34" s="8"/>
      <c r="AC34" s="8"/>
    </row>
    <row r="35" spans="1:29">
      <c r="A35" s="155" t="s">
        <v>45</v>
      </c>
      <c r="B35" s="1187" t="s">
        <v>18777</v>
      </c>
      <c r="C35" s="1170"/>
      <c r="D35" s="1170"/>
      <c r="E35" s="1170"/>
      <c r="F35" s="1170"/>
      <c r="G35" s="1170"/>
      <c r="H35" s="1170"/>
      <c r="I35" s="185"/>
      <c r="J35" s="12"/>
      <c r="K35" s="12"/>
      <c r="L35" s="216"/>
      <c r="M35" s="276"/>
      <c r="N35" s="276"/>
      <c r="O35" s="277">
        <f>SUM(O36:O41)</f>
        <v>8423.8004643000004</v>
      </c>
      <c r="P35" s="278">
        <f>SUM(P36:P41)</f>
        <v>10295.568927467459</v>
      </c>
      <c r="AA35" s="10"/>
      <c r="AB35" s="10"/>
      <c r="AC35" s="10"/>
    </row>
    <row r="36" spans="1:29" ht="28.5" customHeight="1">
      <c r="A36" s="154" t="s">
        <v>46</v>
      </c>
      <c r="B36" s="1167" t="str">
        <f>IFERROR(VLOOKUP(I36,'SINAPI '!A:D,2,0),IFERROR(VLOOKUP(I36,SETOP!A:D,3,FALSE),"NOME DO SERVIÇO INVÁLIDO"))</f>
        <v>ESCAVAÇÃO MANUAL PARA BLOCO DE COROAMENTO OU SAPATA (INCLUINDO ESCAVAÇÃO PARA COLOCAÇÃO DE FÔRMAS). AF_06/2017</v>
      </c>
      <c r="C36" s="1168"/>
      <c r="D36" s="1168"/>
      <c r="E36" s="1168"/>
      <c r="F36" s="1168"/>
      <c r="G36" s="1168"/>
      <c r="H36" s="1168"/>
      <c r="I36" s="70" t="s">
        <v>9845</v>
      </c>
      <c r="J36" s="9" t="s">
        <v>22</v>
      </c>
      <c r="K36" s="63" t="str">
        <f>IFERROR(VLOOKUP(I36,'SINAPI '!A:D,3,FALSE),IFERROR(VLOOKUP(I36,SETOP!A:D,3,FALSE),"UNIDADE INVÁLIDA"))</f>
        <v>M3</v>
      </c>
      <c r="L36" s="47">
        <f>'MEMÓRIA DE CALCULO'!L95</f>
        <v>2.8079999999999998</v>
      </c>
      <c r="M36" s="266" t="str">
        <f>IFERROR(VLOOKUP(I36,'SINAPI '!$A:$D,4,FALSE),IFERROR(VLOOKUP(I36,SETOP!A:D,5,FALSE),"UNIDADE INVÁLIDA"))</f>
        <v>88,10</v>
      </c>
      <c r="N36" s="263">
        <f t="shared" ref="N36:N39" si="15">M36*(1+$C$8)</f>
        <v>107.67581999999999</v>
      </c>
      <c r="O36" s="263">
        <f t="shared" ref="O36:O39" si="16">M36*L36</f>
        <v>247.38479999999996</v>
      </c>
      <c r="P36" s="264">
        <f t="shared" ref="P36:P39" si="17">L36*N36</f>
        <v>302.35370255999993</v>
      </c>
      <c r="AA36" s="10"/>
      <c r="AB36" s="10"/>
      <c r="AC36" s="10"/>
    </row>
    <row r="37" spans="1:29" s="46" customFormat="1" ht="30.75" customHeight="1">
      <c r="A37" s="154" t="s">
        <v>47</v>
      </c>
      <c r="B37" s="1167" t="str">
        <f>IFERROR(VLOOKUP(I37,'SINAPI '!A:D,2,0),IFERROR(VLOOKUP(I37,SETOP!A:D,3,FALSE),"NOME DO SERVIÇO INVÁLIDO"))</f>
        <v>ESTACA BROCA DE CONCRETO, DIÂMETRO DE 25CM, ESCAVAÇÃO MANUAL COM TRADO CONCHA, COM ARMADURA DE ARRANQUE. AF_05/2020</v>
      </c>
      <c r="C37" s="1168"/>
      <c r="D37" s="1168"/>
      <c r="E37" s="1168"/>
      <c r="F37" s="1168"/>
      <c r="G37" s="1168"/>
      <c r="H37" s="1168"/>
      <c r="I37" s="507" t="s">
        <v>6950</v>
      </c>
      <c r="J37" s="9" t="s">
        <v>22</v>
      </c>
      <c r="K37" s="63" t="str">
        <f>IFERROR(VLOOKUP(I37,'SINAPI '!A:D,3,FALSE),IFERROR(VLOOKUP(I37,SETOP!A:D,3,FALSE),"UNIDADE INVÁLIDA"))</f>
        <v>M</v>
      </c>
      <c r="L37" s="160">
        <f>'MEMÓRIA DE CALCULO'!L100</f>
        <v>19.5</v>
      </c>
      <c r="M37" s="266" t="str">
        <f>IFERROR(VLOOKUP(I37,'SINAPI '!$A:$D,4,FALSE),IFERROR(VLOOKUP(I37,SETOP!A:D,5,FALSE),"UNIDADE INVÁLIDA"))</f>
        <v>83,37</v>
      </c>
      <c r="N37" s="263">
        <f t="shared" ref="N37:N38" si="18">M37*(1+$C$8)</f>
        <v>101.894814</v>
      </c>
      <c r="O37" s="263">
        <f t="shared" ref="O37:O38" si="19">M37*L37</f>
        <v>1625.7150000000001</v>
      </c>
      <c r="P37" s="264">
        <f t="shared" ref="P37:P38" si="20">L37*N37</f>
        <v>1986.9488729999998</v>
      </c>
      <c r="AA37" s="10"/>
      <c r="AB37" s="10"/>
      <c r="AC37" s="10"/>
    </row>
    <row r="38" spans="1:29" s="46" customFormat="1">
      <c r="A38" s="154" t="s">
        <v>48</v>
      </c>
      <c r="B38" s="1167" t="str">
        <f>IFERROR(VLOOKUP(I38,'SINAPI '!A:D,2,0),IFERROR(VLOOKUP(I38,SETOP!A:D,2,FALSE),"NOME DO SERVIÇO INVÁLIDO"))</f>
        <v>FORMA E DESFORMA DE TÁBUA E SARRAFO, REAPROVEITAMENTO (3X), EXCLUSIVE ESCORAMENTO</v>
      </c>
      <c r="C38" s="1168"/>
      <c r="D38" s="1168"/>
      <c r="E38" s="1168"/>
      <c r="F38" s="1168"/>
      <c r="G38" s="1168"/>
      <c r="H38" s="1168"/>
      <c r="I38" s="77" t="s">
        <v>38</v>
      </c>
      <c r="J38" s="9" t="s">
        <v>20</v>
      </c>
      <c r="K38" s="63" t="str">
        <f>IFERROR(VLOOKUP(I38,'SINAPI '!A:D,3,FALSE),IFERROR(VLOOKUP(I38,SETOP!A:D,3,FALSE),"UNIDADE INVÁLIDA"))</f>
        <v>m2</v>
      </c>
      <c r="L38" s="47">
        <f>'MEMÓRIA DE CALCULO'!L105</f>
        <v>18.72</v>
      </c>
      <c r="M38" s="266">
        <f>IFERROR(VLOOKUP(I38,'SINAPI '!$A:$D,4,FALSE),IFERROR(VLOOKUP(I38,SETOP!A:D,4,FALSE),"UNIDADE INVÁLIDA"))</f>
        <v>60.53</v>
      </c>
      <c r="N38" s="263">
        <f t="shared" si="18"/>
        <v>73.979765999999998</v>
      </c>
      <c r="O38" s="263">
        <f t="shared" si="19"/>
        <v>1133.1215999999999</v>
      </c>
      <c r="P38" s="264">
        <f t="shared" si="20"/>
        <v>1384.9012195199998</v>
      </c>
      <c r="AA38" s="10"/>
      <c r="AB38" s="10"/>
      <c r="AC38" s="10"/>
    </row>
    <row r="39" spans="1:29" ht="15" customHeight="1">
      <c r="A39" s="154" t="s">
        <v>18771</v>
      </c>
      <c r="B39" s="1167" t="str">
        <f>IFERROR(VLOOKUP(I39,'SINAPI '!A:D,2,0),IFERROR(VLOOKUP(I39,SETOP!A:D,2,FALSE),"NOME DO SERVIÇO INVÁLIDO"))</f>
        <v>CORTE, DOBRA E MONTAGEM DE AÇO CA-50 DIÂMETRO (6,3MM A 12,5MM)</v>
      </c>
      <c r="C39" s="1168"/>
      <c r="D39" s="1168"/>
      <c r="E39" s="1168"/>
      <c r="F39" s="1168"/>
      <c r="G39" s="1168"/>
      <c r="H39" s="1168"/>
      <c r="I39" s="29" t="s">
        <v>35</v>
      </c>
      <c r="J39" s="9" t="s">
        <v>20</v>
      </c>
      <c r="K39" s="63" t="str">
        <f>IFERROR(VLOOKUP(I39,'SINAPI '!A:D,3,FALSE),IFERROR(VLOOKUP(I39,SETOP!A:D,3,FALSE),"UNIDADE INVÁLIDA"))</f>
        <v>Kg</v>
      </c>
      <c r="L39" s="160">
        <f>'MEMÓRIA DE CALCULO'!L109</f>
        <v>148.69329799999997</v>
      </c>
      <c r="M39" s="266">
        <f>IFERROR(VLOOKUP(I39,'SINAPI '!$A:$D,4,FALSE),IFERROR(VLOOKUP(I39,SETOP!A:D,4,FALSE),"UNIDADE INVÁLIDA"))</f>
        <v>13.35</v>
      </c>
      <c r="N39" s="263">
        <f t="shared" si="15"/>
        <v>16.316369999999999</v>
      </c>
      <c r="O39" s="263">
        <f t="shared" si="16"/>
        <v>1985.0555282999997</v>
      </c>
      <c r="P39" s="264">
        <f t="shared" si="17"/>
        <v>2426.1348666882595</v>
      </c>
      <c r="AA39" s="10"/>
      <c r="AB39" s="10"/>
      <c r="AC39" s="10"/>
    </row>
    <row r="40" spans="1:29" s="46" customFormat="1" ht="30" customHeight="1">
      <c r="A40" s="154" t="s">
        <v>18772</v>
      </c>
      <c r="B40" s="1167" t="str">
        <f>IFERROR(VLOOKUP(I40,'SINAPI '!A:D,2,0),IFERROR(VLOOKUP(I40,SETOP!A:D,2,FALSE),"NOME DO SERVIÇO INVÁLIDO"))</f>
        <v>FORNECIMENTO DE CONCRETO ESTRUTURAL, USINADO, COM FCK 25 MPA, INCLUSIVE LANÇAMENTO, ADENSAMENTO E ACABAMENTO (FUNDAÇÃO)</v>
      </c>
      <c r="C40" s="1168"/>
      <c r="D40" s="1168"/>
      <c r="E40" s="1168"/>
      <c r="F40" s="1168"/>
      <c r="G40" s="1168"/>
      <c r="H40" s="1168"/>
      <c r="I40" s="29" t="s">
        <v>43</v>
      </c>
      <c r="J40" s="9" t="s">
        <v>20</v>
      </c>
      <c r="K40" s="63" t="str">
        <f>IFERROR(VLOOKUP(I40,'SINAPI '!A:D,3,FALSE),IFERROR(VLOOKUP(I40,SETOP!A:D,3,FALSE),"UNIDADE INVÁLIDA"))</f>
        <v>m3</v>
      </c>
      <c r="L40" s="78">
        <f>'MEMÓRIA DE CALCULO'!L123</f>
        <v>3.6503999999999999</v>
      </c>
      <c r="M40" s="266">
        <f>IFERROR(VLOOKUP(I40,'SINAPI '!$A:$D,4,FALSE),IFERROR(VLOOKUP(I40,SETOP!A:D,4,FALSE),"UNIDADE INVÁLIDA"))</f>
        <v>697.34</v>
      </c>
      <c r="N40" s="263">
        <f t="shared" ref="N40:N41" si="21">M40*(1+$C$8)</f>
        <v>852.288948</v>
      </c>
      <c r="O40" s="263">
        <f t="shared" ref="O40:O41" si="22">M40*L40</f>
        <v>2545.5699359999999</v>
      </c>
      <c r="P40" s="264">
        <f t="shared" ref="P40:P41" si="23">L40*N40</f>
        <v>3111.1955757791998</v>
      </c>
      <c r="AA40" s="38"/>
      <c r="AB40" s="38"/>
      <c r="AC40" s="38"/>
    </row>
    <row r="41" spans="1:29" ht="15" customHeight="1">
      <c r="A41" s="154" t="s">
        <v>18787</v>
      </c>
      <c r="B41" s="1167" t="str">
        <f>IFERROR(VLOOKUP(I41,'SINAPI '!A:D,2,0),IFERROR(VLOOKUP(I41,SETOP!A:D,2,FALSE),"NOME DO SERVIÇO INVÁLIDO"))</f>
        <v>PINTURA COM EMULSÃO ASFÁLTICA, DUAS (2) DEMÃOS</v>
      </c>
      <c r="C41" s="1168"/>
      <c r="D41" s="1168"/>
      <c r="E41" s="1168"/>
      <c r="F41" s="1168"/>
      <c r="G41" s="1168"/>
      <c r="H41" s="1168"/>
      <c r="I41" s="29" t="s">
        <v>39</v>
      </c>
      <c r="J41" s="9" t="s">
        <v>20</v>
      </c>
      <c r="K41" s="63" t="str">
        <f>IFERROR(VLOOKUP(I41,'SINAPI '!A:D,3,FALSE),IFERROR(VLOOKUP(I41,SETOP!A:D,3,FALSE),"UNIDADE INVÁLIDA"))</f>
        <v>m2</v>
      </c>
      <c r="L41" s="160">
        <f>'MEMÓRIA DE CALCULO'!L127</f>
        <v>37.44</v>
      </c>
      <c r="M41" s="266">
        <f>IFERROR(VLOOKUP(I41,'SINAPI '!$A:$D,4,FALSE),IFERROR(VLOOKUP(I41,SETOP!A:D,4,FALSE),"UNIDADE INVÁLIDA"))</f>
        <v>23.69</v>
      </c>
      <c r="N41" s="263">
        <f t="shared" si="21"/>
        <v>28.953918000000002</v>
      </c>
      <c r="O41" s="263">
        <f t="shared" si="22"/>
        <v>886.95359999999994</v>
      </c>
      <c r="P41" s="264">
        <f t="shared" si="23"/>
        <v>1084.0346899199999</v>
      </c>
      <c r="AA41" s="10"/>
      <c r="AB41" s="10"/>
      <c r="AC41" s="10"/>
    </row>
    <row r="42" spans="1:29">
      <c r="A42" s="155" t="s">
        <v>211</v>
      </c>
      <c r="B42" s="1218" t="s">
        <v>41</v>
      </c>
      <c r="C42" s="1170"/>
      <c r="D42" s="1170"/>
      <c r="E42" s="1170"/>
      <c r="F42" s="1170"/>
      <c r="G42" s="1170"/>
      <c r="H42" s="1170"/>
      <c r="I42" s="185"/>
      <c r="J42" s="12"/>
      <c r="K42" s="12"/>
      <c r="L42" s="216"/>
      <c r="M42" s="276"/>
      <c r="N42" s="276"/>
      <c r="O42" s="277">
        <f>SUM(O43:O46)</f>
        <v>11014.851226000002</v>
      </c>
      <c r="P42" s="278">
        <f t="shared" ref="P42" si="24">SUM(P43:P46)</f>
        <v>13462.351168417201</v>
      </c>
      <c r="AA42" s="10"/>
      <c r="AB42" s="10"/>
      <c r="AC42" s="10"/>
    </row>
    <row r="43" spans="1:29" ht="15.75" customHeight="1">
      <c r="A43" s="154" t="s">
        <v>18742</v>
      </c>
      <c r="B43" s="1167" t="str">
        <f>IFERROR(VLOOKUP(I43,'SINAPI '!A:D,2,0),IFERROR(VLOOKUP(I43,SETOP!A:D,2,FALSE),"NOME DO SERVIÇO INVÁLIDO"))</f>
        <v>FORMA E DESFORMA DE TÁBUA E SARRAFO, REAPROVEITAMENTO (3X), EXCLUSIVE ESCORAMENTO</v>
      </c>
      <c r="C43" s="1168"/>
      <c r="D43" s="1168"/>
      <c r="E43" s="1168"/>
      <c r="F43" s="1168"/>
      <c r="G43" s="1168"/>
      <c r="H43" s="1168"/>
      <c r="I43" s="29" t="s">
        <v>38</v>
      </c>
      <c r="J43" s="9" t="s">
        <v>20</v>
      </c>
      <c r="K43" s="63" t="str">
        <f>IFERROR(VLOOKUP(I43,'SINAPI '!A:D,3,FALSE),IFERROR(VLOOKUP(I43,SETOP!A:D,3,FALSE),"UNIDADE INVÁLIDA"))</f>
        <v>m2</v>
      </c>
      <c r="L43" s="47">
        <f>'MEMÓRIA DE CALCULO'!L132</f>
        <v>48.800000000000004</v>
      </c>
      <c r="M43" s="266">
        <f>IFERROR(VLOOKUP(I43,'SINAPI '!$A:$D,4,FALSE),IFERROR(VLOOKUP(I43,SETOP!A:D,4,FALSE),"UNIDADE INVÁLIDA"))</f>
        <v>60.53</v>
      </c>
      <c r="N43" s="263">
        <f t="shared" ref="N43:N46" si="25">M43*(1+$C$8)</f>
        <v>73.979765999999998</v>
      </c>
      <c r="O43" s="263">
        <f t="shared" ref="O43:O46" si="26">M43*L43</f>
        <v>2953.8640000000005</v>
      </c>
      <c r="P43" s="264">
        <f t="shared" ref="P43:P46" si="27">L43*N43</f>
        <v>3610.2125808000001</v>
      </c>
      <c r="AA43" s="10"/>
      <c r="AB43" s="10"/>
      <c r="AC43" s="10"/>
    </row>
    <row r="44" spans="1:29" ht="15.75" customHeight="1">
      <c r="A44" s="154" t="s">
        <v>18743</v>
      </c>
      <c r="B44" s="1167" t="str">
        <f>IFERROR(VLOOKUP(I44,'SINAPI '!A:D,2,0),IFERROR(VLOOKUP(I44,SETOP!A:D,2,FALSE),"NOME DO SERVIÇO INVÁLIDO"))</f>
        <v>CORTE, DOBRA E MONTAGEM DE AÇO CA-50/60</v>
      </c>
      <c r="C44" s="1168"/>
      <c r="D44" s="1168"/>
      <c r="E44" s="1168"/>
      <c r="F44" s="1168"/>
      <c r="G44" s="1168"/>
      <c r="H44" s="1168"/>
      <c r="I44" s="29" t="s">
        <v>42</v>
      </c>
      <c r="J44" s="9" t="s">
        <v>20</v>
      </c>
      <c r="K44" s="63" t="str">
        <f>IFERROR(VLOOKUP(I44,'SINAPI '!A:D,3,FALSE),IFERROR(VLOOKUP(I44,SETOP!A:D,3,FALSE),"UNIDADE INVÁLIDA"))</f>
        <v>Kg</v>
      </c>
      <c r="L44" s="47">
        <f>'MEMÓRIA DE CALCULO'!L136</f>
        <v>202.17230000000001</v>
      </c>
      <c r="M44" s="266">
        <f>IFERROR(VLOOKUP(I44,'SINAPI '!$A:$D,4,FALSE),IFERROR(VLOOKUP(I44,SETOP!A:D,4,FALSE),"UNIDADE INVÁLIDA"))</f>
        <v>13.42</v>
      </c>
      <c r="N44" s="263">
        <f t="shared" si="25"/>
        <v>16.401924000000001</v>
      </c>
      <c r="O44" s="263">
        <f t="shared" si="26"/>
        <v>2713.1522660000001</v>
      </c>
      <c r="P44" s="264">
        <f t="shared" si="27"/>
        <v>3316.0146995052005</v>
      </c>
      <c r="AA44" s="10"/>
      <c r="AB44" s="10"/>
      <c r="AC44" s="10"/>
    </row>
    <row r="45" spans="1:29" ht="36" customHeight="1">
      <c r="A45" s="154" t="s">
        <v>18744</v>
      </c>
      <c r="B45" s="1167" t="str">
        <f>IFERROR(VLOOKUP(I45,'SINAPI '!A:D,2,0),IFERROR(VLOOKUP(I45,SETOP!A:D,2,FALSE),"NOME DO SERVIÇO INVÁLIDO"))</f>
        <v>FORNECIMENTO DE CONCRETO ESTRUTURAL, USINADO, COM FCK 25 MPA, INCLUSIVE LANÇAMENTO, ADENSAMENTO E ACABAMENTO (FUNDAÇÃO)</v>
      </c>
      <c r="C45" s="1168"/>
      <c r="D45" s="1168"/>
      <c r="E45" s="1168"/>
      <c r="F45" s="1168"/>
      <c r="G45" s="1168"/>
      <c r="H45" s="1168"/>
      <c r="I45" s="29" t="s">
        <v>43</v>
      </c>
      <c r="J45" s="9" t="s">
        <v>20</v>
      </c>
      <c r="K45" s="63" t="str">
        <f>IFERROR(VLOOKUP(I45,'SINAPI '!A:D,3,FALSE),IFERROR(VLOOKUP(I45,SETOP!A:D,3,FALSE),"UNIDADE INVÁLIDA"))</f>
        <v>m3</v>
      </c>
      <c r="L45" s="47">
        <f>'MEMÓRIA DE CALCULO'!L153</f>
        <v>6.3440000000000012</v>
      </c>
      <c r="M45" s="266">
        <f>IFERROR(VLOOKUP(I45,'SINAPI '!$A:$D,4,FALSE),IFERROR(VLOOKUP(I45,SETOP!A:D,4,FALSE),"UNIDADE INVÁLIDA"))</f>
        <v>697.34</v>
      </c>
      <c r="N45" s="263">
        <f t="shared" si="25"/>
        <v>852.288948</v>
      </c>
      <c r="O45" s="263">
        <f t="shared" si="26"/>
        <v>4423.9249600000012</v>
      </c>
      <c r="P45" s="264">
        <f t="shared" si="27"/>
        <v>5406.9210861120009</v>
      </c>
      <c r="AA45" s="10"/>
      <c r="AB45" s="10"/>
      <c r="AC45" s="10"/>
    </row>
    <row r="46" spans="1:29" ht="15" customHeight="1">
      <c r="A46" s="154" t="s">
        <v>18745</v>
      </c>
      <c r="B46" s="1167" t="str">
        <f>IFERROR(VLOOKUP(I46,'SINAPI '!A:D,2,0),IFERROR(VLOOKUP(I46,SETOP!A:D,2,FALSE),"NOME DO SERVIÇO INVÁLIDO"))</f>
        <v>PINTURA COM EMULSÃO ASFÁLTICA, DUAS (2) DEMÃOS</v>
      </c>
      <c r="C46" s="1168"/>
      <c r="D46" s="1168"/>
      <c r="E46" s="1168"/>
      <c r="F46" s="1168"/>
      <c r="G46" s="1168"/>
      <c r="H46" s="1168"/>
      <c r="I46" s="29" t="s">
        <v>39</v>
      </c>
      <c r="J46" s="9" t="s">
        <v>20</v>
      </c>
      <c r="K46" s="63" t="str">
        <f>IFERROR(VLOOKUP(I46,'SINAPI '!A:D,3,FALSE),IFERROR(VLOOKUP(I46,SETOP!A:D,3,FALSE),"UNIDADE INVÁLIDA"))</f>
        <v>m2</v>
      </c>
      <c r="L46" s="47">
        <v>39</v>
      </c>
      <c r="M46" s="266">
        <f>IFERROR(VLOOKUP(I46,'SINAPI '!$A:$D,4,FALSE),IFERROR(VLOOKUP(I46,SETOP!A:D,4,FALSE),"UNIDADE INVÁLIDA"))</f>
        <v>23.69</v>
      </c>
      <c r="N46" s="263">
        <f t="shared" si="25"/>
        <v>28.953918000000002</v>
      </c>
      <c r="O46" s="263">
        <f t="shared" si="26"/>
        <v>923.91000000000008</v>
      </c>
      <c r="P46" s="264">
        <f t="shared" si="27"/>
        <v>1129.202802</v>
      </c>
      <c r="AA46" s="10"/>
      <c r="AB46" s="10"/>
      <c r="AC46" s="10"/>
    </row>
    <row r="47" spans="1:29">
      <c r="A47" s="154"/>
      <c r="B47" s="1174"/>
      <c r="C47" s="1170"/>
      <c r="D47" s="1170"/>
      <c r="E47" s="1170"/>
      <c r="F47" s="1170"/>
      <c r="G47" s="1170"/>
      <c r="H47" s="1171"/>
      <c r="I47" s="28"/>
      <c r="J47" s="9"/>
      <c r="K47" s="11"/>
      <c r="L47" s="5"/>
      <c r="M47" s="266"/>
      <c r="N47" s="263"/>
      <c r="O47" s="266"/>
      <c r="P47" s="267"/>
    </row>
    <row r="48" spans="1:29" ht="15.75" customHeight="1">
      <c r="A48" s="159">
        <v>5</v>
      </c>
      <c r="B48" s="1206" t="s">
        <v>44</v>
      </c>
      <c r="C48" s="1170"/>
      <c r="D48" s="1170"/>
      <c r="E48" s="1170"/>
      <c r="F48" s="1170"/>
      <c r="G48" s="1170"/>
      <c r="H48" s="1171"/>
      <c r="I48" s="42"/>
      <c r="J48" s="7"/>
      <c r="K48" s="7"/>
      <c r="L48" s="217"/>
      <c r="M48" s="268" t="s">
        <v>17</v>
      </c>
      <c r="N48" s="402">
        <v>5</v>
      </c>
      <c r="O48" s="268">
        <f>SUM(O49,O53,O57)</f>
        <v>20261.3597453</v>
      </c>
      <c r="P48" s="269">
        <f>SUM(P49,P53,P57)</f>
        <v>24763.433880705663</v>
      </c>
      <c r="Q48" s="2"/>
      <c r="R48" s="2"/>
      <c r="S48" s="2"/>
      <c r="T48" s="2"/>
      <c r="U48" s="2"/>
      <c r="V48" s="2"/>
      <c r="W48" s="2"/>
      <c r="X48" s="2"/>
      <c r="Y48" s="2"/>
      <c r="Z48" s="2"/>
      <c r="AA48" s="8"/>
      <c r="AB48" s="8"/>
      <c r="AC48" s="8"/>
    </row>
    <row r="49" spans="1:29">
      <c r="A49" s="155" t="s">
        <v>51</v>
      </c>
      <c r="B49" s="1187" t="s">
        <v>18796</v>
      </c>
      <c r="C49" s="1170"/>
      <c r="D49" s="1170"/>
      <c r="E49" s="1170"/>
      <c r="F49" s="1170"/>
      <c r="G49" s="1170"/>
      <c r="H49" s="1170"/>
      <c r="I49" s="185"/>
      <c r="J49" s="12"/>
      <c r="K49" s="12"/>
      <c r="L49" s="216"/>
      <c r="M49" s="276"/>
      <c r="N49" s="276"/>
      <c r="O49" s="277">
        <f>SUM(O50:O52)</f>
        <v>4909.4243352000003</v>
      </c>
      <c r="P49" s="278">
        <f>SUM(P50:P52)</f>
        <v>6000.2984224814409</v>
      </c>
      <c r="AA49" s="10"/>
      <c r="AB49" s="10"/>
      <c r="AC49" s="10"/>
    </row>
    <row r="50" spans="1:29" ht="15" customHeight="1">
      <c r="A50" s="154" t="s">
        <v>18746</v>
      </c>
      <c r="B50" s="1167" t="str">
        <f>IFERROR(VLOOKUP(I50,'SINAPI '!A:D,2,0),IFERROR(VLOOKUP(I50,SETOP!A:D,2,FALSE),"NOME DO SERVIÇO INVÁLIDO"))</f>
        <v>CORTE, DOBRA E MONTAGEM DE AÇO CA-50/60</v>
      </c>
      <c r="C50" s="1168"/>
      <c r="D50" s="1168"/>
      <c r="E50" s="1168"/>
      <c r="F50" s="1168"/>
      <c r="G50" s="1168"/>
      <c r="H50" s="1168"/>
      <c r="I50" s="77" t="s">
        <v>42</v>
      </c>
      <c r="J50" s="9" t="s">
        <v>20</v>
      </c>
      <c r="K50" s="63" t="str">
        <f>IFERROR(VLOOKUP(I50,'SINAPI '!A:D,3,FALSE),IFERROR(VLOOKUP(I50,SETOP!A:D,3,FALSE),"UNIDADE INVÁLIDA"))</f>
        <v>Kg</v>
      </c>
      <c r="L50" s="47">
        <f>'MEMÓRIA DE CALCULO'!L163</f>
        <v>83.520359999999997</v>
      </c>
      <c r="M50" s="266">
        <f>IFERROR(VLOOKUP(I50,'SINAPI '!$A:$D,4,FALSE),IFERROR(VLOOKUP(I50,SETOP!A:D,4,FALSE),"UNIDADE INVÁLIDA"))</f>
        <v>13.42</v>
      </c>
      <c r="N50" s="263">
        <f t="shared" ref="N50:N52" si="28">M50*(1+$C$8)</f>
        <v>16.401924000000001</v>
      </c>
      <c r="O50" s="263">
        <f t="shared" ref="O50:O52" si="29">M50*L50</f>
        <v>1120.8432312</v>
      </c>
      <c r="P50" s="264">
        <f t="shared" ref="P50:P52" si="30">L50*N50</f>
        <v>1369.89459717264</v>
      </c>
      <c r="AA50" s="10"/>
      <c r="AB50" s="10"/>
      <c r="AC50" s="10"/>
    </row>
    <row r="51" spans="1:29" ht="33" customHeight="1">
      <c r="A51" s="154" t="s">
        <v>18747</v>
      </c>
      <c r="B51" s="1167" t="str">
        <f>IFERROR(VLOOKUP(I51,'SINAPI '!A:D,2,0),IFERROR(VLOOKUP(I51,SETOP!A:D,2,FALSE),"NOME DO SERVIÇO INVÁLIDO"))</f>
        <v>MONTAGEM E DESMONTAGEM DE FÔRMA DE PILARES RETANGULARES E ESTRUTURAS SIMILARES, PÉ-DIREITO SIMPLES, EM MADEIRA SERRADA, 4 UTILIZAÇÕES. AF_09/2020</v>
      </c>
      <c r="C51" s="1168"/>
      <c r="D51" s="1168"/>
      <c r="E51" s="1168"/>
      <c r="F51" s="1168"/>
      <c r="G51" s="1168"/>
      <c r="H51" s="1168"/>
      <c r="I51" s="70" t="s">
        <v>7007</v>
      </c>
      <c r="J51" s="9" t="s">
        <v>22</v>
      </c>
      <c r="K51" s="63" t="str">
        <f>IFERROR(VLOOKUP(I51,'SINAPI '!A:D,3,FALSE),IFERROR(VLOOKUP(I51,SETOP!A:D,3,FALSE),"UNIDADE INVÁLIDA"))</f>
        <v>M2</v>
      </c>
      <c r="L51" s="47">
        <f>'MEMÓRIA DE CALCULO'!L171</f>
        <v>20.16</v>
      </c>
      <c r="M51" s="266" t="str">
        <f>IFERROR(VLOOKUP(I51,'SINAPI '!$A:$D,4,FALSE),IFERROR(VLOOKUP(I51,SETOP!A:D,4,FALSE),"UNIDADE INVÁLIDA"))</f>
        <v>149,27</v>
      </c>
      <c r="N51" s="263">
        <f t="shared" si="28"/>
        <v>182.437794</v>
      </c>
      <c r="O51" s="263">
        <f t="shared" si="29"/>
        <v>3009.2832000000003</v>
      </c>
      <c r="P51" s="264">
        <f t="shared" si="30"/>
        <v>3677.9459270399998</v>
      </c>
      <c r="AA51" s="13"/>
      <c r="AB51" s="13"/>
      <c r="AC51" s="13"/>
    </row>
    <row r="52" spans="1:29" ht="30" customHeight="1">
      <c r="A52" s="154" t="s">
        <v>18748</v>
      </c>
      <c r="B52" s="1167" t="str">
        <f>IFERROR(VLOOKUP(I52,'SINAPI '!A:D,2,0),IFERROR(VLOOKUP(I52,SETOP!A:D,2,FALSE),"NOME DO SERVIÇO INVÁLIDO"))</f>
        <v>FORNECIMENTO DE CONCRETO ESTRUTURAL, USINADO BOMBEADO, COM FCK 25 MPA, INCLUSIVE LANÇAMENTO, ADENSAMENTO E ACABAMENTO</v>
      </c>
      <c r="C52" s="1168"/>
      <c r="D52" s="1168"/>
      <c r="E52" s="1168"/>
      <c r="F52" s="1168"/>
      <c r="G52" s="1168"/>
      <c r="H52" s="1168"/>
      <c r="I52" s="69" t="s">
        <v>36</v>
      </c>
      <c r="J52" s="9" t="s">
        <v>20</v>
      </c>
      <c r="K52" s="63" t="str">
        <f>IFERROR(VLOOKUP(I52,'SINAPI '!A:D,3,FALSE),IFERROR(VLOOKUP(I52,SETOP!A:D,3,FALSE),"UNIDADE INVÁLIDA"))</f>
        <v>m3</v>
      </c>
      <c r="L52" s="86">
        <f>'MEMÓRIA DE CALCULO'!L175</f>
        <v>1.1088000000000005</v>
      </c>
      <c r="M52" s="266">
        <f>IFERROR(VLOOKUP(I52,'SINAPI '!$A:$D,4,FALSE),IFERROR(VLOOKUP(I52,SETOP!A:D,4,FALSE),"UNIDADE INVÁLIDA"))</f>
        <v>702.83</v>
      </c>
      <c r="N52" s="263">
        <f t="shared" si="28"/>
        <v>858.99882600000001</v>
      </c>
      <c r="O52" s="272">
        <f t="shared" si="29"/>
        <v>779.29790400000036</v>
      </c>
      <c r="P52" s="279">
        <f t="shared" si="30"/>
        <v>952.45789826880036</v>
      </c>
    </row>
    <row r="53" spans="1:29">
      <c r="A53" s="161" t="s">
        <v>53</v>
      </c>
      <c r="B53" s="1187" t="s">
        <v>18797</v>
      </c>
      <c r="C53" s="1170"/>
      <c r="D53" s="1170"/>
      <c r="E53" s="1170"/>
      <c r="F53" s="1170"/>
      <c r="G53" s="1170"/>
      <c r="H53" s="1170"/>
      <c r="I53" s="185"/>
      <c r="J53" s="12"/>
      <c r="K53" s="12"/>
      <c r="L53" s="216"/>
      <c r="M53" s="276"/>
      <c r="N53" s="276"/>
      <c r="O53" s="277">
        <f>SUM(O54:O56)</f>
        <v>9243.6141482000003</v>
      </c>
      <c r="P53" s="278">
        <f>SUM(P54:P56)</f>
        <v>11297.545211930039</v>
      </c>
      <c r="AA53" s="10"/>
      <c r="AB53" s="10"/>
      <c r="AC53" s="10"/>
    </row>
    <row r="54" spans="1:29" ht="15" customHeight="1">
      <c r="A54" s="154" t="s">
        <v>18749</v>
      </c>
      <c r="B54" s="1167" t="str">
        <f>IFERROR(VLOOKUP(I54,'SINAPI '!A:D,2,0),IFERROR(VLOOKUP(I54,SETOP!A:D,2,FALSE),"NOME DO SERVIÇO INVÁLIDO"))</f>
        <v>FORMA E DESFORMA DE TÁBUA E SARRAFO, REAPROVEITAMENTO (3X), EXCLUSIVE ESCORAMENTO</v>
      </c>
      <c r="C54" s="1168"/>
      <c r="D54" s="1168"/>
      <c r="E54" s="1168"/>
      <c r="F54" s="1168"/>
      <c r="G54" s="1168"/>
      <c r="H54" s="1168"/>
      <c r="I54" s="29" t="s">
        <v>38</v>
      </c>
      <c r="J54" s="9" t="s">
        <v>20</v>
      </c>
      <c r="K54" s="63" t="str">
        <f>IFERROR(VLOOKUP(I54,'SINAPI '!A:D,3,FALSE),IFERROR(VLOOKUP(I54,SETOP!A:D,3,FALSE),"UNIDADE INVÁLIDA"))</f>
        <v>m2</v>
      </c>
      <c r="L54" s="47">
        <f>'MEMÓRIA DE CALCULO'!L180</f>
        <v>44.72</v>
      </c>
      <c r="M54" s="266">
        <f>IFERROR(VLOOKUP(I54,'SINAPI '!$A:$D,4,FALSE),IFERROR(VLOOKUP(I54,SETOP!A:D,4,FALSE),"UNIDADE INVÁLIDA"))</f>
        <v>60.53</v>
      </c>
      <c r="N54" s="263">
        <f t="shared" ref="N54:N56" si="31">M54*(1+$C$8)</f>
        <v>73.979765999999998</v>
      </c>
      <c r="O54" s="263">
        <f t="shared" ref="O54:O56" si="32">M54*L54</f>
        <v>2706.9016000000001</v>
      </c>
      <c r="P54" s="264">
        <f t="shared" ref="P54:P56" si="33">L54*N54</f>
        <v>3308.3751355199997</v>
      </c>
    </row>
    <row r="55" spans="1:29" s="46" customFormat="1" ht="15.75" customHeight="1">
      <c r="A55" s="154" t="s">
        <v>18750</v>
      </c>
      <c r="B55" s="1167" t="str">
        <f>IFERROR(VLOOKUP(I55,'SINAPI '!A:D,2,0),IFERROR(VLOOKUP(I55,SETOP!A:D,2,FALSE),"NOME DO SERVIÇO INVÁLIDO"))</f>
        <v>CORTE, DOBRA E MONTAGEM DE AÇO CA-50/60</v>
      </c>
      <c r="C55" s="1168"/>
      <c r="D55" s="1168"/>
      <c r="E55" s="1168"/>
      <c r="F55" s="1168"/>
      <c r="G55" s="1168"/>
      <c r="H55" s="1168"/>
      <c r="I55" s="29" t="s">
        <v>42</v>
      </c>
      <c r="J55" s="9" t="s">
        <v>20</v>
      </c>
      <c r="K55" s="63" t="str">
        <f>IFERROR(VLOOKUP(I55,'SINAPI '!A:D,3,FALSE),IFERROR(VLOOKUP(I55,SETOP!A:D,3,FALSE),"UNIDADE INVÁLIDA"))</f>
        <v>Kg</v>
      </c>
      <c r="L55" s="47">
        <f>'MEMÓRIA DE CALCULO'!L184</f>
        <v>217.74950999999999</v>
      </c>
      <c r="M55" s="266">
        <f>IFERROR(VLOOKUP(I55,'SINAPI '!$A:$D,4,FALSE),IFERROR(VLOOKUP(I55,SETOP!A:D,4,FALSE),"UNIDADE INVÁLIDA"))</f>
        <v>13.42</v>
      </c>
      <c r="N55" s="263">
        <f t="shared" si="31"/>
        <v>16.401924000000001</v>
      </c>
      <c r="O55" s="263">
        <f t="shared" si="32"/>
        <v>2922.1984241999999</v>
      </c>
      <c r="P55" s="264">
        <f t="shared" si="33"/>
        <v>3571.5109140572399</v>
      </c>
    </row>
    <row r="56" spans="1:29" ht="31.5" customHeight="1">
      <c r="A56" s="154" t="s">
        <v>18751</v>
      </c>
      <c r="B56" s="1167" t="str">
        <f>IFERROR(VLOOKUP(I56,'SINAPI '!A:D,2,0),IFERROR(VLOOKUP(I56,SETOP!A:D,2,FALSE),"NOME DO SERVIÇO INVÁLIDO"))</f>
        <v>FORNECIMENTO DE CONCRETO ESTRUTURAL, USINADO BOMBEADO, COM FCK 25 MPA, INCLUSIVE LANÇAMENTO, ADENSAMENTO E ACABAMENTO</v>
      </c>
      <c r="C56" s="1168"/>
      <c r="D56" s="1168"/>
      <c r="E56" s="1168"/>
      <c r="F56" s="1168"/>
      <c r="G56" s="1168"/>
      <c r="H56" s="1168"/>
      <c r="I56" s="28" t="s">
        <v>36</v>
      </c>
      <c r="J56" s="9" t="s">
        <v>20</v>
      </c>
      <c r="K56" s="63" t="str">
        <f>IFERROR(VLOOKUP(I56,'SINAPI '!A:D,3,FALSE),IFERROR(VLOOKUP(I56,SETOP!A:D,3,FALSE),"UNIDADE INVÁLIDA"))</f>
        <v>m3</v>
      </c>
      <c r="L56" s="5">
        <f>'MEMÓRIA DE CALCULO'!L209</f>
        <v>5.1428000000000003</v>
      </c>
      <c r="M56" s="266">
        <f>IFERROR(VLOOKUP(I56,'SINAPI '!$A:$D,4,FALSE),IFERROR(VLOOKUP(I56,SETOP!A:D,4,FALSE),"UNIDADE INVÁLIDA"))</f>
        <v>702.83</v>
      </c>
      <c r="N56" s="263">
        <f t="shared" si="31"/>
        <v>858.99882600000001</v>
      </c>
      <c r="O56" s="266">
        <f t="shared" si="32"/>
        <v>3614.5141240000003</v>
      </c>
      <c r="P56" s="267">
        <f t="shared" si="33"/>
        <v>4417.6591623528002</v>
      </c>
      <c r="Q56" s="10"/>
      <c r="R56" s="10"/>
      <c r="S56" s="10"/>
      <c r="T56" s="10"/>
      <c r="U56" s="10"/>
      <c r="V56" s="10"/>
      <c r="W56" s="10"/>
      <c r="X56" s="10"/>
      <c r="Y56" s="10"/>
      <c r="Z56" s="10"/>
      <c r="AA56" s="10"/>
      <c r="AB56" s="10"/>
      <c r="AC56" s="10"/>
    </row>
    <row r="57" spans="1:29" s="46" customFormat="1">
      <c r="A57" s="161" t="s">
        <v>54</v>
      </c>
      <c r="B57" s="1187" t="s">
        <v>18754</v>
      </c>
      <c r="C57" s="1170"/>
      <c r="D57" s="1170"/>
      <c r="E57" s="1170"/>
      <c r="F57" s="1170"/>
      <c r="G57" s="1170"/>
      <c r="H57" s="1170"/>
      <c r="I57" s="185"/>
      <c r="J57" s="12"/>
      <c r="K57" s="12"/>
      <c r="L57" s="216"/>
      <c r="M57" s="276"/>
      <c r="N57" s="276"/>
      <c r="O57" s="277">
        <f>SUM(O58:O62)</f>
        <v>6108.3212618999996</v>
      </c>
      <c r="P57" s="278">
        <f>SUM(P58:P62)</f>
        <v>7465.5902462941804</v>
      </c>
      <c r="AA57" s="10"/>
      <c r="AB57" s="10"/>
      <c r="AC57" s="10"/>
    </row>
    <row r="58" spans="1:29" s="46" customFormat="1" ht="30.75" customHeight="1">
      <c r="A58" s="154" t="s">
        <v>18798</v>
      </c>
      <c r="B58" s="1167" t="str">
        <f>IFERROR(VLOOKUP(I58,'SINAPI '!A:D,2,0),IFERROR(VLOOKUP(I58,SETOP!A:D,2,FALSE),"NOME DO SERVIÇO INVÁLIDO"))</f>
        <v xml:space="preserve">TELA DE ACO SOLDADA NERVURADA, CA-60, Q-61, (0,97 KG/M2), DIAMETRO DO FIO = 3,4 MM, LARGURA = 2,45 M, ESPACAMENTO DA MALHA = 15 X 15 CM                                                                                                                                                                                                                                                                                                                                                                   </v>
      </c>
      <c r="C58" s="1168"/>
      <c r="D58" s="1168"/>
      <c r="E58" s="1168"/>
      <c r="F58" s="1168"/>
      <c r="G58" s="1168"/>
      <c r="H58" s="1168"/>
      <c r="I58" s="504">
        <v>10917</v>
      </c>
      <c r="J58" s="87" t="s">
        <v>22</v>
      </c>
      <c r="K58" s="63" t="str">
        <f>IFERROR(VLOOKUP(I58,'SINAPI '!A:D,3,FALSE),IFERROR(VLOOKUP(I58,SETOP!A:D,3,FALSE),"UNIDADE INVÁLIDA"))</f>
        <v xml:space="preserve">M2    </v>
      </c>
      <c r="L58" s="5">
        <f>'MEMÓRIA DE CALCULO'!L214</f>
        <v>30.710750000000001</v>
      </c>
      <c r="M58" s="266" t="str">
        <f>IFERROR(VLOOKUP(I58,'SINAPI '!$A:$D,4,FALSE),IFERROR(VLOOKUP(I58,SETOP!A:D,5,FALSE),"UNIDADE INVÁLIDA"))</f>
        <v>11,22</v>
      </c>
      <c r="N58" s="263">
        <f t="shared" ref="N58:N59" si="34">M58*(1+$C$8)</f>
        <v>13.713084</v>
      </c>
      <c r="O58" s="266">
        <f t="shared" ref="O58:O59" si="35">M58*L58</f>
        <v>344.57461500000005</v>
      </c>
      <c r="P58" s="267">
        <f>L58*N58</f>
        <v>421.13909445300004</v>
      </c>
    </row>
    <row r="59" spans="1:29" s="46" customFormat="1">
      <c r="A59" s="154" t="s">
        <v>18799</v>
      </c>
      <c r="B59" s="1167" t="str">
        <f>IFERROR(VLOOKUP(I59,'SINAPI '!A:D,2,0),IFERROR(VLOOKUP(I59,SETOP!A:D,2,FALSE),"NOME DO SERVIÇO INVÁLIDO"))</f>
        <v>FORMA E DESFORMA DE TÁBUA E SARRAFO, REAPROVEITAMENTO (3X), EXCLUSIVE ESCORAMENTO</v>
      </c>
      <c r="C59" s="1168"/>
      <c r="D59" s="1168"/>
      <c r="E59" s="1168"/>
      <c r="F59" s="1168"/>
      <c r="G59" s="1168"/>
      <c r="H59" s="1168"/>
      <c r="I59" s="28" t="s">
        <v>38</v>
      </c>
      <c r="J59" s="9" t="s">
        <v>20</v>
      </c>
      <c r="K59" s="63" t="str">
        <f>IFERROR(VLOOKUP(I59,'SINAPI '!A:D,3,FALSE),IFERROR(VLOOKUP(I59,SETOP!A:D,3,FALSE),"UNIDADE INVÁLIDA"))</f>
        <v>m2</v>
      </c>
      <c r="L59" s="47">
        <f>'MEMÓRIA DE CALCULO'!L219</f>
        <v>1.403</v>
      </c>
      <c r="M59" s="266">
        <f>IFERROR(VLOOKUP(I59,'SINAPI '!$A:$D,4,FALSE),IFERROR(VLOOKUP(I59,SETOP!A:D,4,FALSE),"UNIDADE INVÁLIDA"))</f>
        <v>60.53</v>
      </c>
      <c r="N59" s="263">
        <f t="shared" si="34"/>
        <v>73.979765999999998</v>
      </c>
      <c r="O59" s="263">
        <f t="shared" si="35"/>
        <v>84.923590000000004</v>
      </c>
      <c r="P59" s="264">
        <f t="shared" ref="P59" si="36">L59*N59</f>
        <v>103.79361169799999</v>
      </c>
      <c r="Q59" s="10"/>
      <c r="R59" s="10"/>
      <c r="S59" s="10"/>
      <c r="T59" s="10"/>
      <c r="U59" s="10"/>
      <c r="V59" s="10"/>
      <c r="W59" s="10"/>
      <c r="X59" s="10"/>
      <c r="Y59" s="10"/>
      <c r="Z59" s="10"/>
      <c r="AA59" s="10"/>
      <c r="AB59" s="10"/>
      <c r="AC59" s="10"/>
    </row>
    <row r="60" spans="1:29" ht="15" customHeight="1">
      <c r="A60" s="154" t="s">
        <v>18800</v>
      </c>
      <c r="B60" s="1167" t="str">
        <f>IFERROR(VLOOKUP(I60,'SINAPI '!A:D,2,0),IFERROR(VLOOKUP(I60,SETOP!A:D,2,FALSE),"NOME DO SERVIÇO INVÁLIDO"))</f>
        <v>LAJE PRÉ-MOLDADA, A REVESTIR, INCLUSIVE CAPEAMENTO E = 4 CM, SC = 100 KG/M2, L = 3,00 M</v>
      </c>
      <c r="C60" s="1168"/>
      <c r="D60" s="1168"/>
      <c r="E60" s="1168"/>
      <c r="F60" s="1168"/>
      <c r="G60" s="1168"/>
      <c r="H60" s="1168"/>
      <c r="I60" s="29" t="s">
        <v>49</v>
      </c>
      <c r="J60" s="9" t="s">
        <v>20</v>
      </c>
      <c r="K60" s="63" t="str">
        <f>IFERROR(VLOOKUP(I60,'SINAPI '!A:D,3,FALSE),IFERROR(VLOOKUP(I60,SETOP!A:D,3,FALSE),"UNIDADE INVÁLIDA"))</f>
        <v>m2</v>
      </c>
      <c r="L60" s="5">
        <f>'MEMÓRIA DE CALCULO'!L224</f>
        <v>30.710750000000001</v>
      </c>
      <c r="M60" s="266">
        <f>IFERROR(VLOOKUP(I60,'SINAPI '!$A:$D,4,FALSE),IFERROR(VLOOKUP(I60,SETOP!A:D,4,FALSE),"UNIDADE INVÁLIDA"))</f>
        <v>140.09</v>
      </c>
      <c r="N60" s="266">
        <f t="shared" ref="N60:N62" si="37">M60*(1+$C$8)</f>
        <v>171.21799799999999</v>
      </c>
      <c r="O60" s="266">
        <f t="shared" ref="O60:O62" si="38">M60*L60</f>
        <v>4302.2689675000001</v>
      </c>
      <c r="P60" s="267">
        <f t="shared" ref="P60:P62" si="39">L60*N60</f>
        <v>5258.2331320784997</v>
      </c>
    </row>
    <row r="61" spans="1:29" s="97" customFormat="1" ht="33" customHeight="1">
      <c r="A61" s="154" t="s">
        <v>18801</v>
      </c>
      <c r="B61" s="1167" t="str">
        <f>IFERROR(VLOOKUP(I61,'SINAPI '!A:D,2,0),IFERROR(VLOOKUP(I61,SETOP!A:D,2,FALSE),"NOME DO SERVIÇO INVÁLIDO"))</f>
        <v>CIMBRAMENTO PARA LAJE PRÉ-MOLDADA COM ESCORAMENTO METÁLICO, TIPO "A", ALTURA DE (200 ATÉ 310)CM, INCLUSIVE DESCARGA, MONTAGEM, DESMONTAGEM E CARGA</v>
      </c>
      <c r="C61" s="1168"/>
      <c r="D61" s="1168"/>
      <c r="E61" s="1168"/>
      <c r="F61" s="1168"/>
      <c r="G61" s="1168"/>
      <c r="H61" s="1168"/>
      <c r="I61" s="491" t="s">
        <v>3500</v>
      </c>
      <c r="J61" s="9" t="s">
        <v>20</v>
      </c>
      <c r="K61" s="63" t="str">
        <f>IFERROR(VLOOKUP(I61,'SINAPI '!A:D,3,FALSE),IFERROR(VLOOKUP(I61,SETOP!A:D,3,FALSE),"UNIDADE INVÁLIDA"))</f>
        <v>m2xmês</v>
      </c>
      <c r="L61" s="86">
        <f>'MEMÓRIA DE CALCULO'!L229</f>
        <v>30.710750000000001</v>
      </c>
      <c r="M61" s="266">
        <f>IFERROR(VLOOKUP(I61,'SINAPI '!$A:$D,4,FALSE),IFERROR(VLOOKUP(I61,SETOP!A:D,4,FALSE),"UNIDADE INVÁLIDA"))</f>
        <v>16.71</v>
      </c>
      <c r="N61" s="272">
        <f t="shared" si="37"/>
        <v>20.422962000000002</v>
      </c>
      <c r="O61" s="272">
        <f t="shared" si="38"/>
        <v>513.1766325000001</v>
      </c>
      <c r="P61" s="279">
        <f t="shared" si="39"/>
        <v>627.20448024150005</v>
      </c>
    </row>
    <row r="62" spans="1:29" ht="35.25" customHeight="1">
      <c r="A62" s="154" t="s">
        <v>18802</v>
      </c>
      <c r="B62" s="1167" t="str">
        <f>IFERROR(VLOOKUP(I62,'SINAPI '!A:D,2,0),IFERROR(VLOOKUP(I62,SETOP!A:D,2,FALSE),"NOME DO SERVIÇO INVÁLIDO"))</f>
        <v>FORNECIMENTO DE CONCRETO ESTRUTURAL, USINADO BOMBEADO, COM FCK 25 MPA, INCLUSIVE LANÇAMENTO, ADENSAMENTO E ACABAMENTO</v>
      </c>
      <c r="C62" s="1168"/>
      <c r="D62" s="1168"/>
      <c r="E62" s="1168"/>
      <c r="F62" s="1168"/>
      <c r="G62" s="1168"/>
      <c r="H62" s="1168"/>
      <c r="I62" s="28" t="s">
        <v>36</v>
      </c>
      <c r="J62" s="9" t="s">
        <v>20</v>
      </c>
      <c r="K62" s="63" t="str">
        <f>IFERROR(VLOOKUP(I62,'SINAPI '!A:D,3,FALSE),IFERROR(VLOOKUP(I62,SETOP!A:D,3,FALSE),"UNIDADE INVÁLIDA"))</f>
        <v>m3</v>
      </c>
      <c r="L62" s="5">
        <f>'MEMÓRIA DE CALCULO'!L234</f>
        <v>1.2284299999999999</v>
      </c>
      <c r="M62" s="266">
        <f>IFERROR(VLOOKUP(I62,'SINAPI '!$A:$D,4,FALSE),IFERROR(VLOOKUP(I62,SETOP!A:D,4,FALSE),"UNIDADE INVÁLIDA"))</f>
        <v>702.83</v>
      </c>
      <c r="N62" s="266">
        <f t="shared" si="37"/>
        <v>858.99882600000001</v>
      </c>
      <c r="O62" s="266">
        <f t="shared" si="38"/>
        <v>863.37745689999997</v>
      </c>
      <c r="P62" s="267">
        <f t="shared" si="39"/>
        <v>1055.2199278231799</v>
      </c>
    </row>
    <row r="63" spans="1:29">
      <c r="A63" s="154"/>
      <c r="B63" s="1174"/>
      <c r="C63" s="1170"/>
      <c r="D63" s="1170"/>
      <c r="E63" s="1170"/>
      <c r="F63" s="1170"/>
      <c r="G63" s="1170"/>
      <c r="H63" s="1171"/>
      <c r="I63" s="28"/>
      <c r="J63" s="11"/>
      <c r="K63" s="11"/>
      <c r="L63" s="5"/>
      <c r="M63" s="266"/>
      <c r="N63" s="266"/>
      <c r="O63" s="266"/>
      <c r="P63" s="267"/>
    </row>
    <row r="64" spans="1:29" ht="15.75" customHeight="1">
      <c r="A64" s="162">
        <v>6</v>
      </c>
      <c r="B64" s="1222" t="s">
        <v>18816</v>
      </c>
      <c r="C64" s="1223"/>
      <c r="D64" s="1223"/>
      <c r="E64" s="1223"/>
      <c r="F64" s="1223"/>
      <c r="G64" s="1223"/>
      <c r="H64" s="1224"/>
      <c r="I64" s="186"/>
      <c r="J64" s="102"/>
      <c r="K64" s="102"/>
      <c r="L64" s="220"/>
      <c r="M64" s="280" t="s">
        <v>17</v>
      </c>
      <c r="N64" s="404">
        <f>A64</f>
        <v>6</v>
      </c>
      <c r="O64" s="280">
        <f>SUM(O65,O68,O70,O72)</f>
        <v>13862.767379999999</v>
      </c>
      <c r="P64" s="307">
        <f>SUM(P65,P68,P70,P72)</f>
        <v>16943.074291836001</v>
      </c>
      <c r="Q64" s="2"/>
      <c r="R64" s="2"/>
      <c r="S64" s="2"/>
      <c r="T64" s="2"/>
      <c r="U64" s="2"/>
      <c r="V64" s="2"/>
      <c r="W64" s="2"/>
      <c r="X64" s="2"/>
      <c r="Y64" s="2"/>
      <c r="Z64" s="2"/>
      <c r="AA64" s="8"/>
      <c r="AB64" s="8"/>
      <c r="AC64" s="8"/>
    </row>
    <row r="65" spans="1:29" s="61" customFormat="1">
      <c r="A65" s="155" t="s">
        <v>60</v>
      </c>
      <c r="B65" s="1187" t="s">
        <v>18819</v>
      </c>
      <c r="C65" s="1170"/>
      <c r="D65" s="1170"/>
      <c r="E65" s="1170"/>
      <c r="F65" s="1170"/>
      <c r="G65" s="1170"/>
      <c r="H65" s="1170"/>
      <c r="I65" s="187"/>
      <c r="J65" s="12"/>
      <c r="K65" s="12"/>
      <c r="L65" s="216"/>
      <c r="M65" s="276"/>
      <c r="N65" s="276"/>
      <c r="O65" s="277">
        <f>SUM(O66:O67)</f>
        <v>11352.732979999999</v>
      </c>
      <c r="P65" s="278">
        <f>SUM(P66:P67)</f>
        <v>13875.310248156</v>
      </c>
      <c r="AA65" s="10"/>
      <c r="AB65" s="10"/>
      <c r="AC65" s="10"/>
    </row>
    <row r="66" spans="1:29" ht="38.25" customHeight="1">
      <c r="A66" s="156" t="s">
        <v>61</v>
      </c>
      <c r="B66" s="1167" t="str">
        <f>IFERROR(VLOOKUP(I66,'SINAPI '!A:D,2,0),IFERROR(VLOOKUP(I66,SETOP!A:D,2,FALSE),"NOME DO SERVIÇO INVÁLIDO"))</f>
        <v>ALVENARIA DE VEDAÇÃO DE BLOCOS CERÂMICOS FURADOS NA VERTICAL DE 14X19X39 CM (ESPESSURA 14 CM) E ARGAMASSA DE ASSENTAMENTO COM PREPARO MANUAL. AF_12/2021</v>
      </c>
      <c r="C66" s="1168"/>
      <c r="D66" s="1168"/>
      <c r="E66" s="1168"/>
      <c r="F66" s="1168"/>
      <c r="G66" s="1168"/>
      <c r="H66" s="1168"/>
      <c r="I66" s="34" t="s">
        <v>10109</v>
      </c>
      <c r="J66" s="178" t="s">
        <v>22</v>
      </c>
      <c r="K66" s="63" t="str">
        <f>IFERROR(VLOOKUP(I66,'SINAPI '!A:D,3,FALSE),IFERROR(VLOOKUP(I66,SETOP!A:D,3,FALSE),"UNIDADE INVÁLIDA"))</f>
        <v>M2</v>
      </c>
      <c r="L66" s="5">
        <f>'MEMÓRIA DE CALCULO'!L241</f>
        <v>144.31199999999998</v>
      </c>
      <c r="M66" s="266" t="str">
        <f>IFERROR(VLOOKUP(I66,'SINAPI '!$A:$D,4,FALSE),IFERROR(VLOOKUP(I66,SETOP!A:D,4,FALSE),"UNIDADE INVÁLIDA"))</f>
        <v>76,79</v>
      </c>
      <c r="N66" s="266">
        <f t="shared" ref="N66" si="40">M66*(1+$C$8)</f>
        <v>93.852738000000002</v>
      </c>
      <c r="O66" s="266">
        <f t="shared" ref="O66" si="41">M66*L66</f>
        <v>11081.71848</v>
      </c>
      <c r="P66" s="267">
        <f t="shared" ref="P66" si="42">L66*N66</f>
        <v>13544.076326255999</v>
      </c>
    </row>
    <row r="67" spans="1:29" s="61" customFormat="1" ht="37.5" customHeight="1">
      <c r="A67" s="156" t="s">
        <v>63</v>
      </c>
      <c r="B67" s="1167" t="str">
        <f>IFERROR(VLOOKUP(I67,'SINAPI '!A:D,2,0),IFERROR(VLOOKUP(I67,SETOP!A:D,2,FALSE),"NOME DO SERVIÇO INVÁLIDO"))</f>
        <v>FIXAÇÃO (ENCUNHAMENTO) DE ALVENARIA DE VEDAÇÃO COM ARGAMASSA APLICADA COM COLHER. AF_03/2016</v>
      </c>
      <c r="C67" s="1168"/>
      <c r="D67" s="1168"/>
      <c r="E67" s="1168"/>
      <c r="F67" s="1168"/>
      <c r="G67" s="1168"/>
      <c r="H67" s="1168"/>
      <c r="I67" s="34" t="s">
        <v>7378</v>
      </c>
      <c r="J67" s="178" t="s">
        <v>22</v>
      </c>
      <c r="K67" s="63" t="str">
        <f>IFERROR(VLOOKUP(I67,'SINAPI '!A:D,3,FALSE),IFERROR(VLOOKUP(I67,SETOP!A:D,3,FALSE),"UNIDADE INVÁLIDA"))</f>
        <v>M</v>
      </c>
      <c r="L67" s="5">
        <f>'MEMÓRIA DE CALCULO'!L250</f>
        <v>42.95</v>
      </c>
      <c r="M67" s="266" t="str">
        <f>IFERROR(VLOOKUP(I67,'SINAPI '!$A:$D,4,FALSE),IFERROR(VLOOKUP(I67,SETOP!A:D,4,FALSE),"UNIDADE INVÁLIDA"))</f>
        <v>6,31</v>
      </c>
      <c r="N67" s="266">
        <f t="shared" ref="N67" si="43">M67*(1+$C$8)</f>
        <v>7.7120819999999997</v>
      </c>
      <c r="O67" s="266">
        <f t="shared" ref="O67" si="44">M67*L67</f>
        <v>271.0145</v>
      </c>
      <c r="P67" s="267">
        <f t="shared" ref="P67" si="45">L67*N67</f>
        <v>331.23392189999998</v>
      </c>
    </row>
    <row r="68" spans="1:29" s="61" customFormat="1">
      <c r="A68" s="155" t="s">
        <v>72</v>
      </c>
      <c r="B68" s="1187" t="s">
        <v>18817</v>
      </c>
      <c r="C68" s="1170"/>
      <c r="D68" s="1170"/>
      <c r="E68" s="1170"/>
      <c r="F68" s="1170"/>
      <c r="G68" s="1170"/>
      <c r="H68" s="1170"/>
      <c r="I68" s="188"/>
      <c r="J68" s="88"/>
      <c r="K68" s="12"/>
      <c r="L68" s="216"/>
      <c r="M68" s="216"/>
      <c r="N68" s="276"/>
      <c r="O68" s="277">
        <f>O69</f>
        <v>104.68639999999999</v>
      </c>
      <c r="P68" s="278">
        <f>P69</f>
        <v>127.94771807999999</v>
      </c>
      <c r="AA68" s="10"/>
      <c r="AB68" s="10"/>
      <c r="AC68" s="10"/>
    </row>
    <row r="69" spans="1:29" s="61" customFormat="1" ht="39" customHeight="1">
      <c r="A69" s="156" t="s">
        <v>73</v>
      </c>
      <c r="B69" s="1167" t="str">
        <f>IFERROR(VLOOKUP(I69,'SINAPI '!A:D,2,0),IFERROR(VLOOKUP(I69,SETOP!A:D,2,FALSE),"NOME DO SERVIÇO INVÁLIDO"))</f>
        <v>ALVENARIA DE VEDAÇÃO DE BLOCOS CERÂMICOS FURADOS NA VERTICAL DE 9X19X39 CM (ESPESSURA 9 CM) E ARGAMASSA DE ASSENTAMENTO COM PREPARO MANUAL. AF_12/2021</v>
      </c>
      <c r="C69" s="1168"/>
      <c r="D69" s="1168"/>
      <c r="E69" s="1168"/>
      <c r="F69" s="1168"/>
      <c r="G69" s="1168"/>
      <c r="H69" s="1168"/>
      <c r="I69" s="34" t="s">
        <v>10107</v>
      </c>
      <c r="J69" s="178" t="s">
        <v>22</v>
      </c>
      <c r="K69" s="63" t="str">
        <f>IFERROR(VLOOKUP(I69,'SINAPI '!A:D,3,FALSE),IFERROR(VLOOKUP(I69,SETOP!A:D,4,FALSE),"UNIDADE INVÁLIDA"))</f>
        <v>M2</v>
      </c>
      <c r="L69" s="5">
        <f>'MEMÓRIA DE CALCULO'!L254</f>
        <v>1.8199999999999998</v>
      </c>
      <c r="M69" s="266" t="str">
        <f>IFERROR(VLOOKUP(I69,'SINAPI '!$A:$D,4,FALSE),IFERROR(VLOOKUP(I69,SETOP!A:D,4,FALSE),"UNIDADE INVÁLIDA"))</f>
        <v>57,52</v>
      </c>
      <c r="N69" s="266">
        <f t="shared" ref="N69" si="46">M69*(1+$C$8)</f>
        <v>70.300944000000001</v>
      </c>
      <c r="O69" s="266">
        <f t="shared" ref="O69" si="47">M69*L69</f>
        <v>104.68639999999999</v>
      </c>
      <c r="P69" s="267">
        <f t="shared" ref="P69" si="48">L69*N69</f>
        <v>127.94771807999999</v>
      </c>
    </row>
    <row r="70" spans="1:29" s="61" customFormat="1">
      <c r="A70" s="155" t="s">
        <v>213</v>
      </c>
      <c r="B70" s="1187" t="s">
        <v>18823</v>
      </c>
      <c r="C70" s="1170"/>
      <c r="D70" s="1170"/>
      <c r="E70" s="1170"/>
      <c r="F70" s="1170"/>
      <c r="G70" s="1170"/>
      <c r="H70" s="1170"/>
      <c r="I70" s="188"/>
      <c r="J70" s="88"/>
      <c r="K70" s="12"/>
      <c r="L70" s="216"/>
      <c r="M70" s="216"/>
      <c r="N70" s="276"/>
      <c r="O70" s="277">
        <f>O71</f>
        <v>963.98399999999981</v>
      </c>
      <c r="P70" s="278">
        <f>P71</f>
        <v>1178.1812447999998</v>
      </c>
      <c r="AA70" s="10"/>
      <c r="AB70" s="10"/>
      <c r="AC70" s="10"/>
    </row>
    <row r="71" spans="1:29" ht="47.25" customHeight="1">
      <c r="A71" s="156" t="s">
        <v>18822</v>
      </c>
      <c r="B71" s="1167" t="str">
        <f>IFERROR(VLOOKUP(I71,'SINAPI '!A:D,2,0),IFERROR(VLOOKUP(I71,SETOP!A:D,2,FALSE),"NOME DO SERVIÇO INVÁLIDO"))</f>
        <v>ALVENARIA ESTRUTURAL DE BLOCOS CERÂMICOS 14X19X29, (ESPESSURA DE 14 CM), PARA PAREDES COM ÁREA LÍQUIDA MENOR QUE 6M², SEM VÃOS, UTILIZANDO PALHETA E ARGAMASSA DE ASSENTAMENTO COM PREPARO MANUAL. AF_12/2014</v>
      </c>
      <c r="C71" s="1168"/>
      <c r="D71" s="1168"/>
      <c r="E71" s="1168"/>
      <c r="F71" s="1168"/>
      <c r="G71" s="1168"/>
      <c r="H71" s="1168"/>
      <c r="I71" s="27" t="s">
        <v>10133</v>
      </c>
      <c r="J71" s="28" t="s">
        <v>22</v>
      </c>
      <c r="K71" s="63" t="str">
        <f>IFERROR(VLOOKUP(I71,'SINAPI '!A:D,3,FALSE),IFERROR(VLOOKUP(I71,SETOP!A:D,4,FALSE),"UNIDADE INVÁLIDA"))</f>
        <v>M2</v>
      </c>
      <c r="L71" s="5">
        <f>'MEMÓRIA DE CALCULO'!L260</f>
        <v>11.2</v>
      </c>
      <c r="M71" s="266" t="str">
        <f>IFERROR(VLOOKUP(I71,'SINAPI '!$A:$D,4,FALSE),IFERROR(VLOOKUP(I71,SETOP!A:D,4,FALSE),"UNIDADE INVÁLIDA"))</f>
        <v>86,07</v>
      </c>
      <c r="N71" s="266">
        <f t="shared" ref="N71" si="49">M71*(1+$C$8)</f>
        <v>105.19475399999999</v>
      </c>
      <c r="O71" s="266">
        <f t="shared" ref="O71" si="50">M71*L71</f>
        <v>963.98399999999981</v>
      </c>
      <c r="P71" s="267">
        <f t="shared" ref="P71" si="51">L71*N71</f>
        <v>1178.1812447999998</v>
      </c>
    </row>
    <row r="72" spans="1:29" s="180" customFormat="1">
      <c r="A72" s="244" t="s">
        <v>20820</v>
      </c>
      <c r="B72" s="1192" t="s">
        <v>20821</v>
      </c>
      <c r="C72" s="1165"/>
      <c r="D72" s="1165"/>
      <c r="E72" s="1165"/>
      <c r="F72" s="1165"/>
      <c r="G72" s="1165"/>
      <c r="H72" s="1165"/>
      <c r="I72" s="245"/>
      <c r="J72" s="246"/>
      <c r="K72" s="247"/>
      <c r="L72" s="248"/>
      <c r="M72" s="248"/>
      <c r="N72" s="281"/>
      <c r="O72" s="282">
        <f>SUM(O73:O77)</f>
        <v>1441.364</v>
      </c>
      <c r="P72" s="308">
        <f>SUM(P73:P77)</f>
        <v>1761.6350808000002</v>
      </c>
      <c r="AA72" s="10"/>
      <c r="AB72" s="10"/>
      <c r="AC72" s="10"/>
    </row>
    <row r="73" spans="1:29" s="97" customFormat="1">
      <c r="A73" s="506" t="s">
        <v>20822</v>
      </c>
      <c r="B73" s="1167" t="str">
        <f>IFERROR(VLOOKUP(I73,'SINAPI '!A:D,2,0),IFERROR(VLOOKUP(I73,SETOP!A:D,2,FALSE),"NOME DO SERVIÇO INVÁLIDO"))</f>
        <v>VERGA PRÉ-MOLDADA PARA JANELAS COM ATÉ 1,5 M DE VÃO. AF_03/2016</v>
      </c>
      <c r="C73" s="1168"/>
      <c r="D73" s="1168"/>
      <c r="E73" s="1168"/>
      <c r="F73" s="1168"/>
      <c r="G73" s="1168"/>
      <c r="H73" s="1168"/>
      <c r="I73" s="34" t="s">
        <v>7359</v>
      </c>
      <c r="J73" s="490" t="s">
        <v>22</v>
      </c>
      <c r="K73" s="63" t="str">
        <f>IFERROR(VLOOKUP(I73,'SINAPI '!A:D,3,FALSE),IFERROR(VLOOKUP(I73,SETOP!A:D,4,FALSE),"UNIDADE INVÁLIDA"))</f>
        <v>M</v>
      </c>
      <c r="L73" s="5">
        <f>'MEMÓRIA DE CALCULO'!L265</f>
        <v>0.8</v>
      </c>
      <c r="M73" s="266" t="str">
        <f>IFERROR(VLOOKUP(I73,'SINAPI '!$A:$D,4,FALSE),IFERROR(VLOOKUP(I73,SETOP!A:D,4,FALSE),"UNIDADE INVÁLIDA"))</f>
        <v>61,03</v>
      </c>
      <c r="N73" s="266">
        <f t="shared" ref="N73" si="52">M73*(1+$C$8)</f>
        <v>74.590866000000005</v>
      </c>
      <c r="O73" s="266">
        <f t="shared" ref="O73" si="53">M73*L73</f>
        <v>48.824000000000005</v>
      </c>
      <c r="P73" s="267">
        <f t="shared" ref="P73" si="54">L73*N73</f>
        <v>59.672692800000007</v>
      </c>
      <c r="AA73" s="38"/>
      <c r="AB73" s="38"/>
      <c r="AC73" s="38"/>
    </row>
    <row r="74" spans="1:29" s="180" customFormat="1" ht="15" customHeight="1">
      <c r="A74" s="249" t="s">
        <v>20823</v>
      </c>
      <c r="B74" s="1167" t="str">
        <f>IFERROR(VLOOKUP(I74,'SINAPI '!A:D,2,0),IFERROR(VLOOKUP(I74,SETOP!A:D,2,FALSE),"NOME DO SERVIÇO INVÁLIDO"))</f>
        <v>VERGA PRÉ-MOLDADA PARA JANELAS COM MAIS DE 1,5 M DE VÃO. AF_03/2016</v>
      </c>
      <c r="C74" s="1168"/>
      <c r="D74" s="1168"/>
      <c r="E74" s="1168"/>
      <c r="F74" s="1168"/>
      <c r="G74" s="1168"/>
      <c r="H74" s="1168"/>
      <c r="I74" s="34" t="s">
        <v>7360</v>
      </c>
      <c r="J74" s="490" t="s">
        <v>22</v>
      </c>
      <c r="K74" s="63" t="str">
        <f>IFERROR(VLOOKUP(I74,'SINAPI '!A:D,3,FALSE),IFERROR(VLOOKUP(I74,SETOP!A:D,4,FALSE),"UNIDADE INVÁLIDA"))</f>
        <v>M</v>
      </c>
      <c r="L74" s="5">
        <f>'MEMÓRIA DE CALCULO'!L272</f>
        <v>8.4</v>
      </c>
      <c r="M74" s="266" t="str">
        <f>IFERROR(VLOOKUP(I74,'SINAPI '!$A:$D,4,FALSE),IFERROR(VLOOKUP(I74,SETOP!A:D,4,FALSE),"UNIDADE INVÁLIDA"))</f>
        <v>78,05</v>
      </c>
      <c r="N74" s="266">
        <f t="shared" ref="N74" si="55">M74*(1+$C$8)</f>
        <v>95.392709999999994</v>
      </c>
      <c r="O74" s="266">
        <f t="shared" ref="O74" si="56">M74*L74</f>
        <v>655.62</v>
      </c>
      <c r="P74" s="267">
        <f t="shared" ref="P74" si="57">L74*N74</f>
        <v>801.29876400000001</v>
      </c>
    </row>
    <row r="75" spans="1:29" s="180" customFormat="1" ht="15" customHeight="1">
      <c r="A75" s="493" t="s">
        <v>20824</v>
      </c>
      <c r="B75" s="1167" t="str">
        <f>IFERROR(VLOOKUP(I75,'SINAPI '!A:D,2,0),IFERROR(VLOOKUP(I75,SETOP!A:D,2,FALSE),"NOME DO SERVIÇO INVÁLIDO"))</f>
        <v>VERGA PRÉ-MOLDADA PARA PORTAS COM ATÉ 1,5 M DE VÃO. AF_03/2016</v>
      </c>
      <c r="C75" s="1168"/>
      <c r="D75" s="1168"/>
      <c r="E75" s="1168"/>
      <c r="F75" s="1168"/>
      <c r="G75" s="1168"/>
      <c r="H75" s="1168"/>
      <c r="I75" s="34" t="s">
        <v>7361</v>
      </c>
      <c r="J75" s="490" t="s">
        <v>22</v>
      </c>
      <c r="K75" s="63" t="str">
        <f>IFERROR(VLOOKUP(I75,'SINAPI '!A:D,3,FALSE),IFERROR(VLOOKUP(I75,SETOP!A:D,4,FALSE),"UNIDADE INVÁLIDA"))</f>
        <v>M</v>
      </c>
      <c r="L75" s="5">
        <f>'MEMÓRIA DE CALCULO'!L274</f>
        <v>1.6</v>
      </c>
      <c r="M75" s="266" t="str">
        <f>IFERROR(VLOOKUP(I75,'SINAPI '!$A:$D,4,FALSE),IFERROR(VLOOKUP(I75,SETOP!A:D,4,FALSE),"UNIDADE INVÁLIDA"))</f>
        <v>44,90</v>
      </c>
      <c r="N75" s="266">
        <f t="shared" ref="N75:N76" si="58">M75*(1+$C$8)</f>
        <v>54.876779999999997</v>
      </c>
      <c r="O75" s="266">
        <f t="shared" ref="O75:O76" si="59">M75*L75</f>
        <v>71.84</v>
      </c>
      <c r="P75" s="267">
        <f t="shared" ref="P75:P76" si="60">L75*N75</f>
        <v>87.802847999999997</v>
      </c>
    </row>
    <row r="76" spans="1:29" s="180" customFormat="1" ht="15" customHeight="1">
      <c r="A76" s="493" t="s">
        <v>20825</v>
      </c>
      <c r="B76" s="1167" t="str">
        <f>IFERROR(VLOOKUP(I76,'SINAPI '!A:D,2,0),IFERROR(VLOOKUP(I76,SETOP!A:D,2,FALSE),"NOME DO SERVIÇO INVÁLIDO"))</f>
        <v>CONTRAVERGA PRÉ-MOLDADA PARA VÃOS DE ATÉ 1,5 M DE COMPRIMENTO. AF_03/2016</v>
      </c>
      <c r="C76" s="1168"/>
      <c r="D76" s="1168"/>
      <c r="E76" s="1168"/>
      <c r="F76" s="1168"/>
      <c r="G76" s="1168"/>
      <c r="H76" s="1168"/>
      <c r="I76" s="34" t="s">
        <v>7371</v>
      </c>
      <c r="J76" s="490" t="s">
        <v>22</v>
      </c>
      <c r="K76" s="63" t="str">
        <f>IFERROR(VLOOKUP(I76,'SINAPI '!A:D,3,FALSE),IFERROR(VLOOKUP(I76,SETOP!A:D,4,FALSE),"UNIDADE INVÁLIDA"))</f>
        <v>M</v>
      </c>
      <c r="L76" s="5">
        <f>'MEMÓRIA DE CALCULO'!L276</f>
        <v>0.8</v>
      </c>
      <c r="M76" s="266" t="str">
        <f>IFERROR(VLOOKUP(I76,'SINAPI '!$A:$D,4,FALSE),IFERROR(VLOOKUP(I76,SETOP!A:D,4,FALSE),"UNIDADE INVÁLIDA"))</f>
        <v>59,60</v>
      </c>
      <c r="N76" s="266">
        <f t="shared" si="58"/>
        <v>72.843119999999999</v>
      </c>
      <c r="O76" s="266">
        <f t="shared" si="59"/>
        <v>47.680000000000007</v>
      </c>
      <c r="P76" s="267">
        <f t="shared" si="60"/>
        <v>58.274495999999999</v>
      </c>
    </row>
    <row r="77" spans="1:29" s="180" customFormat="1" ht="15" customHeight="1">
      <c r="A77" s="493" t="s">
        <v>20826</v>
      </c>
      <c r="B77" s="1167" t="str">
        <f>IFERROR(VLOOKUP(I77,'SINAPI '!A:D,2,0),IFERROR(VLOOKUP(I77,SETOP!A:D,2,FALSE),"NOME DO SERVIÇO INVÁLIDO"))</f>
        <v>CONTRAVERGA PRÉ-MOLDADA PARA VÃOS DE MAIS DE 1,5 M DE COMPRIMENTO. AF_03/2016</v>
      </c>
      <c r="C77" s="1168"/>
      <c r="D77" s="1168"/>
      <c r="E77" s="1168"/>
      <c r="F77" s="1168"/>
      <c r="G77" s="1168"/>
      <c r="H77" s="1168"/>
      <c r="I77" s="34" t="s">
        <v>7372</v>
      </c>
      <c r="J77" s="490" t="s">
        <v>22</v>
      </c>
      <c r="K77" s="63" t="str">
        <f>IFERROR(VLOOKUP(I77,'SINAPI '!A:D,3,FALSE),IFERROR(VLOOKUP(I77,SETOP!A:D,4,FALSE),"UNIDADE INVÁLIDA"))</f>
        <v>M</v>
      </c>
      <c r="L77" s="5">
        <f>'MEMÓRIA DE CALCULO'!L278</f>
        <v>8.4</v>
      </c>
      <c r="M77" s="266" t="str">
        <f>IFERROR(VLOOKUP(I77,'SINAPI '!$A:$D,4,FALSE),IFERROR(VLOOKUP(I77,SETOP!A:D,4,FALSE),"UNIDADE INVÁLIDA"))</f>
        <v>73,50</v>
      </c>
      <c r="N77" s="266">
        <f t="shared" ref="N77" si="61">M77*(1+$C$8)</f>
        <v>89.831699999999998</v>
      </c>
      <c r="O77" s="266">
        <f t="shared" ref="O77" si="62">M77*L77</f>
        <v>617.4</v>
      </c>
      <c r="P77" s="267">
        <f t="shared" ref="P77" si="63">L77*N77</f>
        <v>754.58627999999999</v>
      </c>
    </row>
    <row r="78" spans="1:29">
      <c r="A78" s="153"/>
      <c r="B78" s="1205"/>
      <c r="C78" s="1178"/>
      <c r="D78" s="1178"/>
      <c r="E78" s="1178"/>
      <c r="F78" s="1178"/>
      <c r="G78" s="1178"/>
      <c r="H78" s="1179"/>
      <c r="I78" s="100"/>
      <c r="J78" s="40"/>
      <c r="K78" s="101"/>
      <c r="L78" s="219"/>
      <c r="M78" s="273"/>
      <c r="N78" s="273"/>
      <c r="O78" s="273"/>
      <c r="P78" s="275"/>
    </row>
    <row r="79" spans="1:29" s="61" customFormat="1" ht="15.75" customHeight="1">
      <c r="A79" s="162">
        <v>7</v>
      </c>
      <c r="B79" s="1206" t="s">
        <v>50</v>
      </c>
      <c r="C79" s="1170"/>
      <c r="D79" s="1170"/>
      <c r="E79" s="1170"/>
      <c r="F79" s="1170"/>
      <c r="G79" s="1170"/>
      <c r="H79" s="1171"/>
      <c r="I79" s="184"/>
      <c r="J79" s="7"/>
      <c r="K79" s="7"/>
      <c r="L79" s="217"/>
      <c r="M79" s="268" t="s">
        <v>17</v>
      </c>
      <c r="N79" s="402">
        <f>A79</f>
        <v>7</v>
      </c>
      <c r="O79" s="268">
        <f>SUBTOTAL(9,O80:O84)</f>
        <v>22051.042719999994</v>
      </c>
      <c r="P79" s="269">
        <f>SUBTOTAL(9,P80:P84)</f>
        <v>26950.784412383997</v>
      </c>
      <c r="Q79" s="2"/>
      <c r="R79" s="2"/>
      <c r="S79" s="2"/>
      <c r="T79" s="2"/>
      <c r="U79" s="2"/>
      <c r="V79" s="2"/>
      <c r="W79" s="2"/>
      <c r="X79" s="2"/>
      <c r="Y79" s="2"/>
      <c r="Z79" s="2"/>
      <c r="AA79" s="8"/>
      <c r="AB79" s="8"/>
      <c r="AC79" s="8"/>
    </row>
    <row r="80" spans="1:29" s="97" customFormat="1" ht="31.5" customHeight="1">
      <c r="A80" s="157" t="s">
        <v>79</v>
      </c>
      <c r="B80" s="1167" t="str">
        <f>IFERROR(VLOOKUP(I80,'SINAPI '!A:D,2,0),IFERROR(VLOOKUP(I80,SETOP!A:D,2,FALSE),"NOME DO SERVIÇO INVÁLIDO"))</f>
        <v xml:space="preserve">FORRO DE PVC LISO, BRANCO, REGUA DE 10 CM, ESPESSURA DE 8 MM A 10 MM (COM COLOCACAO / SEM ESTRUTURA METALICA)                                                                                                                                                                                                                                                                                                                                                                                             </v>
      </c>
      <c r="C80" s="1168"/>
      <c r="D80" s="1168"/>
      <c r="E80" s="1168"/>
      <c r="F80" s="1168"/>
      <c r="G80" s="1168"/>
      <c r="H80" s="1168"/>
      <c r="I80" s="494">
        <v>11587</v>
      </c>
      <c r="J80" s="36" t="s">
        <v>22</v>
      </c>
      <c r="K80" s="63" t="str">
        <f>IFERROR(VLOOKUP(I80,'SINAPI '!A:D,3,FALSE),IFERROR(VLOOKUP(I80,SETOP!A:D,3,FALSE),"UNIDADE INVÁLIDA"))</f>
        <v xml:space="preserve">M2    </v>
      </c>
      <c r="L80" s="5">
        <f>'MEMÓRIA DE CALCULO'!L281</f>
        <v>96.875999999999991</v>
      </c>
      <c r="M80" s="266" t="str">
        <f>IFERROR(VLOOKUP(I80,'SINAPI '!$A:$D,4,FALSE),IFERROR(VLOOKUP(I80,SETOP!A:D,4,FALSE),"UNIDADE INVÁLIDA"))</f>
        <v>94,65</v>
      </c>
      <c r="N80" s="266">
        <f t="shared" ref="N80" si="64">M80*(1+$C$8)</f>
        <v>115.68123</v>
      </c>
      <c r="O80" s="266">
        <f t="shared" ref="O80" si="65">M80*L80</f>
        <v>9169.3133999999991</v>
      </c>
      <c r="P80" s="267">
        <f t="shared" ref="P80" si="66">L80*N80</f>
        <v>11206.734837479999</v>
      </c>
      <c r="Q80" s="95"/>
      <c r="R80" s="95"/>
      <c r="S80" s="95"/>
      <c r="T80" s="95"/>
      <c r="U80" s="95"/>
      <c r="V80" s="95"/>
      <c r="W80" s="95"/>
      <c r="X80" s="95"/>
      <c r="Y80" s="95"/>
      <c r="Z80" s="95"/>
      <c r="AA80" s="96"/>
      <c r="AB80" s="96"/>
      <c r="AC80" s="96"/>
    </row>
    <row r="81" spans="1:29" s="97" customFormat="1">
      <c r="A81" s="157" t="s">
        <v>81</v>
      </c>
      <c r="B81" s="1167" t="str">
        <f>IFERROR(VLOOKUP(I81,'SINAPI '!A:D,2,0),IFERROR(VLOOKUP(I81,SETOP!A:D,2,FALSE),"NOME DO SERVIÇO INVÁLIDO"))</f>
        <v>ENGRADAMENTO PARA TELHADO DE FIBROCIMENTO ONDULADA</v>
      </c>
      <c r="C81" s="1168"/>
      <c r="D81" s="1168"/>
      <c r="E81" s="1168"/>
      <c r="F81" s="1168"/>
      <c r="G81" s="1168"/>
      <c r="H81" s="1168"/>
      <c r="I81" s="29" t="s">
        <v>786</v>
      </c>
      <c r="J81" s="36" t="s">
        <v>20</v>
      </c>
      <c r="K81" s="63" t="str">
        <f>IFERROR(VLOOKUP(I81,'SINAPI '!A:D,3,FALSE),IFERROR(VLOOKUP(I81,SETOP!A:D,3,FALSE),"UNIDADE INVÁLIDA"))</f>
        <v>m2</v>
      </c>
      <c r="L81" s="5">
        <f>'MEMÓRIA DE CALCULO'!L285</f>
        <v>96.875999999999991</v>
      </c>
      <c r="M81" s="266">
        <f>IFERROR(VLOOKUP(I81,'SINAPI '!$A:$D,4,FALSE),IFERROR(VLOOKUP(I81,SETOP!A:D,4,FALSE),"UNIDADE INVÁLIDA"))</f>
        <v>79.12</v>
      </c>
      <c r="N81" s="266">
        <f t="shared" ref="N81:N84" si="67">M81*(1+$C$8)</f>
        <v>96.700463999999997</v>
      </c>
      <c r="O81" s="266">
        <f t="shared" ref="O81:O84" si="68">M81*L81</f>
        <v>7664.8291199999994</v>
      </c>
      <c r="P81" s="267">
        <f t="shared" ref="P81:P84" si="69">L81*N81</f>
        <v>9367.9541504639983</v>
      </c>
      <c r="Q81" s="95"/>
      <c r="R81" s="95"/>
      <c r="S81" s="95"/>
      <c r="T81" s="95"/>
      <c r="U81" s="95"/>
      <c r="V81" s="95"/>
      <c r="W81" s="95"/>
      <c r="X81" s="95"/>
      <c r="Y81" s="95"/>
      <c r="Z81" s="95"/>
      <c r="AA81" s="96"/>
      <c r="AB81" s="96"/>
      <c r="AC81" s="96"/>
    </row>
    <row r="82" spans="1:29" s="97" customFormat="1" ht="15" customHeight="1">
      <c r="A82" s="157" t="s">
        <v>83</v>
      </c>
      <c r="B82" s="1167" t="str">
        <f>IFERROR(VLOOKUP(I82,'SINAPI '!A:D,2,0),IFERROR(VLOOKUP(I82,SETOP!A:D,2,FALSE),"NOME DO SERVIÇO INVÁLIDO"))</f>
        <v>COBERTURA EM TELHA DE FIBROCIMENTO ONDULADA E = 6 MM</v>
      </c>
      <c r="C82" s="1168"/>
      <c r="D82" s="1168"/>
      <c r="E82" s="1168"/>
      <c r="F82" s="1168"/>
      <c r="G82" s="1168"/>
      <c r="H82" s="1168"/>
      <c r="I82" s="29" t="s">
        <v>746</v>
      </c>
      <c r="J82" s="36" t="s">
        <v>20</v>
      </c>
      <c r="K82" s="63" t="str">
        <f>IFERROR(VLOOKUP(I82,'SINAPI '!A:D,3,FALSE),IFERROR(VLOOKUP(I82,SETOP!A:D,3,FALSE),"UNIDADE INVÁLIDA"))</f>
        <v>m2</v>
      </c>
      <c r="L82" s="5">
        <f>'MEMÓRIA DE CALCULO'!L289</f>
        <v>96.875999999999991</v>
      </c>
      <c r="M82" s="266">
        <f>IFERROR(VLOOKUP(I82,'SINAPI '!$A:$D,4,FALSE),IFERROR(VLOOKUP(I82,SETOP!A:D,4,FALSE),"UNIDADE INVÁLIDA"))</f>
        <v>37.799999999999997</v>
      </c>
      <c r="N82" s="266">
        <f t="shared" si="67"/>
        <v>46.199159999999992</v>
      </c>
      <c r="O82" s="266">
        <f t="shared" si="68"/>
        <v>3661.9127999999992</v>
      </c>
      <c r="P82" s="267">
        <f t="shared" si="69"/>
        <v>4475.5898241599989</v>
      </c>
      <c r="Q82" s="95"/>
      <c r="R82" s="95"/>
      <c r="S82" s="95"/>
      <c r="T82" s="95"/>
      <c r="U82" s="95"/>
      <c r="V82" s="95"/>
      <c r="W82" s="95"/>
      <c r="X82" s="95"/>
      <c r="Y82" s="95"/>
      <c r="Z82" s="95"/>
      <c r="AA82" s="96"/>
      <c r="AB82" s="96"/>
      <c r="AC82" s="96"/>
    </row>
    <row r="83" spans="1:29" s="407" customFormat="1" ht="15" customHeight="1">
      <c r="A83" s="457" t="s">
        <v>85</v>
      </c>
      <c r="B83" s="1167" t="str">
        <f>IFERROR(VLOOKUP(I83,'SINAPI '!A:D,2,0),IFERROR(VLOOKUP(I83,SETOP!A:D,2,FALSE),"NOME DO SERVIÇO INVÁLIDO"))</f>
        <v>COLOCAÇÃO DE RUFO EM FIBROCIMENTO PARA TELHA ONDULADA</v>
      </c>
      <c r="C83" s="1168"/>
      <c r="D83" s="1168"/>
      <c r="E83" s="1168"/>
      <c r="F83" s="1168"/>
      <c r="G83" s="1168"/>
      <c r="H83" s="1168"/>
      <c r="I83" s="37" t="s">
        <v>774</v>
      </c>
      <c r="J83" s="99" t="s">
        <v>20</v>
      </c>
      <c r="K83" s="63" t="str">
        <f>IFERROR(VLOOKUP(I83,'SINAPI '!A:D,3,FALSE),IFERROR(VLOOKUP(I83,SETOP!A:D,3,FALSE),"UNIDADE INVÁLIDA"))</f>
        <v>m</v>
      </c>
      <c r="L83" s="103">
        <f>'MEMÓRIA DE CALCULO'!L293</f>
        <v>12.42</v>
      </c>
      <c r="M83" s="266">
        <f>IFERROR(VLOOKUP(I83,'SINAPI '!$A:$D,4,FALSE),IFERROR(VLOOKUP(I83,SETOP!A:D,4,FALSE),"UNIDADE INVÁLIDA"))</f>
        <v>46.97</v>
      </c>
      <c r="N83" s="283">
        <f t="shared" ref="N83" si="70">M83*(1+$C$8)</f>
        <v>57.406733999999993</v>
      </c>
      <c r="O83" s="283">
        <f t="shared" ref="O83" si="71">M83*L83</f>
        <v>583.36739999999998</v>
      </c>
      <c r="P83" s="284">
        <f t="shared" ref="P83" si="72">L83*N83</f>
        <v>712.99163627999997</v>
      </c>
    </row>
    <row r="84" spans="1:29" ht="30.75" customHeight="1">
      <c r="A84" s="457" t="s">
        <v>21369</v>
      </c>
      <c r="B84" s="1167" t="str">
        <f>IFERROR(VLOOKUP(I84,'SINAPI '!A:D,2,0),IFERROR(VLOOKUP(I84,SETOP!A:D,2,FALSE),"NOME DO SERVIÇO INVÁLIDO"))</f>
        <v>CUMEEIRA PARA TELHA DE FIBROCIMENTO ONDULADA E = 6 MM, INCLUSO ACESSÓRIOS DE FIXAÇÃO E IÇAMENTO. AF_07/2019</v>
      </c>
      <c r="C84" s="1168"/>
      <c r="D84" s="1168"/>
      <c r="E84" s="1168"/>
      <c r="F84" s="1168"/>
      <c r="G84" s="1168"/>
      <c r="H84" s="1168"/>
      <c r="I84" s="34" t="s">
        <v>6187</v>
      </c>
      <c r="J84" s="99" t="s">
        <v>20</v>
      </c>
      <c r="K84" s="63" t="str">
        <f>IFERROR(VLOOKUP(I84,'SINAPI '!A:D,3,FALSE),IFERROR(VLOOKUP(I84,SETOP!A:D,3,FALSE),"UNIDADE INVÁLIDA"))</f>
        <v>M</v>
      </c>
      <c r="L84" s="103">
        <v>13</v>
      </c>
      <c r="M84" s="266" t="str">
        <f>IFERROR(VLOOKUP(I84,'SINAPI '!$A:$D,4,FALSE),IFERROR(VLOOKUP(I84,SETOP!A:D,4,FALSE),"UNIDADE INVÁLIDA"))</f>
        <v>74,74</v>
      </c>
      <c r="N84" s="283">
        <f t="shared" si="67"/>
        <v>91.347227999999987</v>
      </c>
      <c r="O84" s="283">
        <f t="shared" si="68"/>
        <v>971.61999999999989</v>
      </c>
      <c r="P84" s="284">
        <f t="shared" si="69"/>
        <v>1187.5139639999998</v>
      </c>
    </row>
    <row r="85" spans="1:29">
      <c r="A85" s="163"/>
      <c r="B85" s="478"/>
      <c r="C85" s="479"/>
      <c r="D85" s="479"/>
      <c r="E85" s="479"/>
      <c r="F85" s="479"/>
      <c r="G85" s="479"/>
      <c r="H85" s="480"/>
      <c r="I85" s="490"/>
      <c r="J85" s="496"/>
      <c r="K85" s="496"/>
      <c r="L85" s="221"/>
      <c r="M85" s="285"/>
      <c r="N85" s="285"/>
      <c r="O85" s="285"/>
      <c r="P85" s="286"/>
    </row>
    <row r="86" spans="1:29" s="85" customFormat="1" ht="15.75" customHeight="1">
      <c r="A86" s="159">
        <v>8</v>
      </c>
      <c r="B86" s="1169" t="s">
        <v>18829</v>
      </c>
      <c r="C86" s="1170"/>
      <c r="D86" s="1170"/>
      <c r="E86" s="1170"/>
      <c r="F86" s="1170"/>
      <c r="G86" s="1170"/>
      <c r="H86" s="1171"/>
      <c r="I86" s="43"/>
      <c r="J86" s="7"/>
      <c r="K86" s="7"/>
      <c r="L86" s="217"/>
      <c r="M86" s="268" t="s">
        <v>17</v>
      </c>
      <c r="N86" s="402">
        <f>A86</f>
        <v>8</v>
      </c>
      <c r="O86" s="268">
        <f>SUM(O87,O96,O107,O112)</f>
        <v>8544.5249999999996</v>
      </c>
      <c r="P86" s="269">
        <f>SUM(P87,P96,P107,P112)</f>
        <v>10443.118455</v>
      </c>
      <c r="Q86" s="2"/>
      <c r="R86" s="2"/>
      <c r="S86" s="2"/>
      <c r="T86" s="2"/>
      <c r="U86" s="2"/>
      <c r="V86" s="2"/>
      <c r="W86" s="2"/>
      <c r="X86" s="2"/>
      <c r="Y86" s="2"/>
      <c r="Z86" s="2"/>
      <c r="AA86" s="16"/>
      <c r="AB86" s="16"/>
      <c r="AC86" s="16"/>
    </row>
    <row r="87" spans="1:29" s="85" customFormat="1" ht="15.75" customHeight="1">
      <c r="A87" s="174" t="s">
        <v>95</v>
      </c>
      <c r="B87" s="1219" t="s">
        <v>18828</v>
      </c>
      <c r="C87" s="1220"/>
      <c r="D87" s="1220"/>
      <c r="E87" s="1220"/>
      <c r="F87" s="1220"/>
      <c r="G87" s="1220"/>
      <c r="H87" s="1221"/>
      <c r="I87" s="189"/>
      <c r="J87" s="175"/>
      <c r="K87" s="175"/>
      <c r="L87" s="222"/>
      <c r="M87" s="287"/>
      <c r="N87" s="287"/>
      <c r="O87" s="287">
        <f>SUM(O88:O95)</f>
        <v>1360.05</v>
      </c>
      <c r="P87" s="288">
        <f>SUM(P88:P95)</f>
        <v>1662.2531099999999</v>
      </c>
      <c r="Q87" s="2"/>
      <c r="R87" s="2"/>
      <c r="S87" s="2"/>
      <c r="T87" s="2"/>
      <c r="U87" s="2"/>
      <c r="V87" s="2"/>
      <c r="W87" s="2"/>
      <c r="X87" s="2"/>
      <c r="Y87" s="2"/>
      <c r="Z87" s="2"/>
      <c r="AA87" s="16"/>
      <c r="AB87" s="16"/>
      <c r="AC87" s="16"/>
    </row>
    <row r="88" spans="1:29" s="85" customFormat="1" ht="37.5" customHeight="1">
      <c r="A88" s="495" t="s">
        <v>96</v>
      </c>
      <c r="B88" s="1167" t="str">
        <f>IFERROR(VLOOKUP(I88,'SINAPI '!A:D,2,0),IFERROR(VLOOKUP(I88,SETOP!A:D,2,FALSE),"NOME DO SERVIÇO INVÁLIDO"))</f>
        <v>CAIXA D´ÁGUA DE POLIETILENO, CAPACIDADE DE 250L, INCLUSIVE TAMPA, TORNEIRA DE BOIA, EXTRAVASOR, TUBO DE LIMPEZA E ACESSÓRIOS, EXCLUSIVE TUBULAÇÃO DE ENTRADA/SAÍDA DE ÁGUA</v>
      </c>
      <c r="C88" s="1168"/>
      <c r="D88" s="1168"/>
      <c r="E88" s="1168"/>
      <c r="F88" s="1168"/>
      <c r="G88" s="1168"/>
      <c r="H88" s="1168"/>
      <c r="I88" s="35" t="s">
        <v>2657</v>
      </c>
      <c r="J88" s="490" t="s">
        <v>20</v>
      </c>
      <c r="K88" s="63" t="str">
        <f>IFERROR(VLOOKUP(I88,'SINAPI '!A:D,3,FALSE),IFERROR(VLOOKUP(I88,SETOP!A:D,3,FALSE),"UNIDADE INVÁLIDA"))</f>
        <v>un</v>
      </c>
      <c r="L88" s="106">
        <f>'MEMÓRIA DE CALCULO'!L299</f>
        <v>1</v>
      </c>
      <c r="M88" s="266">
        <f>IFERROR(VLOOKUP(I88,'SINAPI '!$A:$D,4,FALSE),IFERROR(VLOOKUP(I88,SETOP!A:D,4,FALSE),"UNIDADE INVÁLIDA"))</f>
        <v>592.53</v>
      </c>
      <c r="N88" s="289">
        <f t="shared" ref="N88" si="73">M88*(1+$C$8)</f>
        <v>724.19016599999998</v>
      </c>
      <c r="O88" s="289">
        <f t="shared" ref="O88" si="74">M88*L88</f>
        <v>592.53</v>
      </c>
      <c r="P88" s="290">
        <f t="shared" ref="P88" si="75">L88*N88</f>
        <v>724.19016599999998</v>
      </c>
      <c r="S88" s="15"/>
    </row>
    <row r="89" spans="1:29" s="85" customFormat="1" ht="36" customHeight="1">
      <c r="A89" s="495" t="s">
        <v>98</v>
      </c>
      <c r="B89" s="1167" t="str">
        <f>IFERROR(VLOOKUP(I89,'SINAPI '!A:D,2,0),IFERROR(VLOOKUP(I89,SETOP!A:D,2,FALSE),"NOME DO SERVIÇO INVÁLIDO"))</f>
        <v>JOELHO 90 GRAUS, PVC, SOLDÁVEL, DN 25MM, INSTALADO EM RAMAL OU SUB-RAMAL DE ÁGUA - FORNECIMENTO E INSTALAÇÃO. AF_06/2022</v>
      </c>
      <c r="C89" s="1168"/>
      <c r="D89" s="1168"/>
      <c r="E89" s="1168"/>
      <c r="F89" s="1168"/>
      <c r="G89" s="1168"/>
      <c r="H89" s="1168"/>
      <c r="I89" s="34" t="s">
        <v>8370</v>
      </c>
      <c r="J89" s="490" t="s">
        <v>22</v>
      </c>
      <c r="K89" s="63" t="str">
        <f>IFERROR(VLOOKUP(I89,'SINAPI '!A:D,3,FALSE),IFERROR(VLOOKUP(I89,SETOP!A:D,3,FALSE),"UNIDADE INVÁLIDA"))</f>
        <v>UN</v>
      </c>
      <c r="L89" s="223">
        <f>'MEMÓRIA DE CALCULO'!L302</f>
        <v>8</v>
      </c>
      <c r="M89" s="266" t="str">
        <f>IFERROR(VLOOKUP(I89,'SINAPI '!$A:$D,4,FALSE),IFERROR(VLOOKUP(I89,SETOP!A:D,4,FALSE),"UNIDADE INVÁLIDA"))</f>
        <v>8,82</v>
      </c>
      <c r="N89" s="289">
        <f t="shared" ref="N89:N94" si="76">M89*(1+$C$8)</f>
        <v>10.779804</v>
      </c>
      <c r="O89" s="289">
        <f t="shared" ref="O89:O97" si="77">M89*L89</f>
        <v>70.56</v>
      </c>
      <c r="P89" s="290">
        <f t="shared" ref="P89:P97" si="78">L89*N89</f>
        <v>86.238432000000003</v>
      </c>
      <c r="S89" s="15"/>
    </row>
    <row r="90" spans="1:29" s="85" customFormat="1" ht="15" customHeight="1">
      <c r="A90" s="495" t="s">
        <v>99</v>
      </c>
      <c r="B90" s="1167" t="str">
        <f>IFERROR(VLOOKUP(I90,'SINAPI '!A:D,2,0),IFERROR(VLOOKUP(I90,SETOP!A:D,2,FALSE),"NOME DO SERVIÇO INVÁLIDO"))</f>
        <v xml:space="preserve">TE PVC ROSCAVEL 90 GRAUS, 1", PARA  AGUA FRIA PREDIAL                                                                                                                                                                                                                                                                                                                                                                                                                                                     </v>
      </c>
      <c r="C90" s="1168"/>
      <c r="D90" s="1168"/>
      <c r="E90" s="1168"/>
      <c r="F90" s="1168"/>
      <c r="G90" s="1168"/>
      <c r="H90" s="1168"/>
      <c r="I90" s="494">
        <v>7094</v>
      </c>
      <c r="J90" s="490" t="s">
        <v>22</v>
      </c>
      <c r="K90" s="63" t="str">
        <f>IFERROR(VLOOKUP(I90,'SINAPI '!A:D,3,FALSE),IFERROR(VLOOKUP(I90,SETOP!A:D,3,FALSE),"UNIDADE INVÁLIDA"))</f>
        <v xml:space="preserve">UN    </v>
      </c>
      <c r="L90" s="223">
        <f>'MEMÓRIA DE CALCULO'!L305</f>
        <v>2</v>
      </c>
      <c r="M90" s="266" t="str">
        <f>IFERROR(VLOOKUP(I90,'SINAPI '!$A:$D,4,FALSE),IFERROR(VLOOKUP(I90,SETOP!A:D,4,FALSE),"UNIDADE INVÁLIDA"))</f>
        <v>16,53</v>
      </c>
      <c r="N90" s="289">
        <f t="shared" si="76"/>
        <v>20.202966</v>
      </c>
      <c r="O90" s="289">
        <f t="shared" si="77"/>
        <v>33.06</v>
      </c>
      <c r="P90" s="290">
        <f t="shared" si="78"/>
        <v>40.405932</v>
      </c>
      <c r="S90" s="15"/>
    </row>
    <row r="91" spans="1:29" s="85" customFormat="1" ht="29.25" customHeight="1">
      <c r="A91" s="495" t="s">
        <v>100</v>
      </c>
      <c r="B91" s="1167" t="str">
        <f>IFERROR(VLOOKUP(I91,'SINAPI '!A:D,2,0),IFERROR(VLOOKUP(I91,SETOP!A:D,2,FALSE),"NOME DO SERVIÇO INVÁLIDO"))</f>
        <v>REGISTRO DE PRESSÃO BRUTO, LATÃO, ROSCÁVEL, 1/2", COM ACABAMENTO E CANOPLA CROMADOS - FORNECIMENTO E INSTALAÇÃO. AF_08/2021</v>
      </c>
      <c r="C91" s="1168"/>
      <c r="D91" s="1168"/>
      <c r="E91" s="1168"/>
      <c r="F91" s="1168"/>
      <c r="G91" s="1168"/>
      <c r="H91" s="1168"/>
      <c r="I91" s="34" t="s">
        <v>9653</v>
      </c>
      <c r="J91" s="490" t="s">
        <v>22</v>
      </c>
      <c r="K91" s="63" t="str">
        <f>IFERROR(VLOOKUP(I91,'SINAPI '!A:D,3,FALSE),IFERROR(VLOOKUP(I91,SETOP!A:D,3,FALSE),"UNIDADE INVÁLIDA"))</f>
        <v>UN</v>
      </c>
      <c r="L91" s="223">
        <f>'MEMÓRIA DE CALCULO'!L308</f>
        <v>1</v>
      </c>
      <c r="M91" s="266" t="str">
        <f>IFERROR(VLOOKUP(I91,'SINAPI '!$A:$D,4,FALSE),IFERROR(VLOOKUP(I91,SETOP!A:D,4,FALSE),"UNIDADE INVÁLIDA"))</f>
        <v>108,89</v>
      </c>
      <c r="N91" s="289">
        <f t="shared" si="76"/>
        <v>133.08535799999999</v>
      </c>
      <c r="O91" s="289">
        <f t="shared" si="77"/>
        <v>108.89</v>
      </c>
      <c r="P91" s="290">
        <f t="shared" si="78"/>
        <v>133.08535799999999</v>
      </c>
      <c r="S91" s="15"/>
    </row>
    <row r="92" spans="1:29" s="85" customFormat="1" ht="33" customHeight="1">
      <c r="A92" s="495" t="s">
        <v>101</v>
      </c>
      <c r="B92" s="1167" t="str">
        <f>IFERROR(VLOOKUP(I92,'SINAPI '!A:D,2,0),IFERROR(VLOOKUP(I92,SETOP!A:D,2,FALSE),"NOME DO SERVIÇO INVÁLIDO"))</f>
        <v>TORNEIRA CROMADA DE MESA, 1/2 OU 3/4, PARA LAVATÓRIO, PADRÃO MÉDIO - FORNECIMENTO E INSTALAÇÃO. AF_01/2020</v>
      </c>
      <c r="C92" s="1168"/>
      <c r="D92" s="1168"/>
      <c r="E92" s="1168"/>
      <c r="F92" s="1168"/>
      <c r="G92" s="1168"/>
      <c r="H92" s="1168"/>
      <c r="I92" s="34" t="s">
        <v>9519</v>
      </c>
      <c r="J92" s="490" t="s">
        <v>22</v>
      </c>
      <c r="K92" s="63" t="str">
        <f>IFERROR(VLOOKUP(I92,'SINAPI '!A:D,3,FALSE),IFERROR(VLOOKUP(I92,SETOP!A:D,3,FALSE),"UNIDADE INVÁLIDA"))</f>
        <v>UN</v>
      </c>
      <c r="L92" s="223">
        <f>'MEMÓRIA DE CALCULO'!L311</f>
        <v>1</v>
      </c>
      <c r="M92" s="266" t="str">
        <f>IFERROR(VLOOKUP(I92,'SINAPI '!$A:$D,4,FALSE),IFERROR(VLOOKUP(I92,SETOP!A:D,4,FALSE),"UNIDADE INVÁLIDA"))</f>
        <v>112,52</v>
      </c>
      <c r="N92" s="289">
        <f t="shared" si="76"/>
        <v>137.52194399999999</v>
      </c>
      <c r="O92" s="289">
        <f t="shared" si="77"/>
        <v>112.52</v>
      </c>
      <c r="P92" s="290">
        <f t="shared" si="78"/>
        <v>137.52194399999999</v>
      </c>
    </row>
    <row r="93" spans="1:29" s="85" customFormat="1" ht="15" customHeight="1">
      <c r="A93" s="495" t="s">
        <v>103</v>
      </c>
      <c r="B93" s="1167" t="str">
        <f>IFERROR(VLOOKUP(I93,'SINAPI '!A:D,2,0),IFERROR(VLOOKUP(I93,SETOP!A:D,2,FALSE),"NOME DO SERVIÇO INVÁLIDO"))</f>
        <v xml:space="preserve">TUBO PVC, ROSCAVEL, 1/2", AGUA FRIA PREDIAL                                                                                                                                                                                                                                                                                                                                                                                                                                                               </v>
      </c>
      <c r="C93" s="1168"/>
      <c r="D93" s="1168"/>
      <c r="E93" s="1168"/>
      <c r="F93" s="1168"/>
      <c r="G93" s="1168"/>
      <c r="H93" s="1168"/>
      <c r="I93" s="494">
        <v>9856</v>
      </c>
      <c r="J93" s="490" t="s">
        <v>22</v>
      </c>
      <c r="K93" s="63" t="str">
        <f>IFERROR(VLOOKUP(I93,'SINAPI '!A:D,3,FALSE),IFERROR(VLOOKUP(I93,SETOP!A:D,3,FALSE),"UNIDADE INVÁLIDA"))</f>
        <v xml:space="preserve">M     </v>
      </c>
      <c r="L93" s="223">
        <f>'MEMÓRIA DE CALCULO'!L314</f>
        <v>30</v>
      </c>
      <c r="M93" s="266" t="str">
        <f>IFERROR(VLOOKUP(I93,'SINAPI '!$A:$D,4,FALSE),IFERROR(VLOOKUP(I93,SETOP!A:D,4,FALSE),"UNIDADE INVÁLIDA"))</f>
        <v>10,47</v>
      </c>
      <c r="N93" s="289">
        <f t="shared" si="76"/>
        <v>12.796434</v>
      </c>
      <c r="O93" s="289">
        <f t="shared" si="77"/>
        <v>314.10000000000002</v>
      </c>
      <c r="P93" s="290">
        <f t="shared" si="78"/>
        <v>383.89301999999998</v>
      </c>
    </row>
    <row r="94" spans="1:29" s="85" customFormat="1" ht="33.75" customHeight="1">
      <c r="A94" s="495" t="s">
        <v>105</v>
      </c>
      <c r="B94" s="1167" t="str">
        <f>IFERROR(VLOOKUP(I94,'SINAPI '!A:D,2,0),IFERROR(VLOOKUP(I94,SETOP!A:D,2,FALSE),"NOME DO SERVIÇO INVÁLIDO"))</f>
        <v>ADAPTADOR CURTO COM BOLSA E ROSCA PARA REGISTRO, PVC, SOLDÁVEL, DN 25MM X 3/4 , INSTALADO EM RAMAL OU SUB-RAMAL DE ÁGUA - FORNECIMENTO E INSTALAÇÃO. AF_06/2022</v>
      </c>
      <c r="C94" s="1168"/>
      <c r="D94" s="1168"/>
      <c r="E94" s="1168"/>
      <c r="F94" s="1168"/>
      <c r="G94" s="1168"/>
      <c r="H94" s="1168"/>
      <c r="I94" s="27" t="s">
        <v>8391</v>
      </c>
      <c r="J94" s="490" t="s">
        <v>22</v>
      </c>
      <c r="K94" s="63" t="str">
        <f>IFERROR(VLOOKUP(I94,'SINAPI '!A:D,3,FALSE),IFERROR(VLOOKUP(I94,SETOP!A:D,3,FALSE),"UNIDADE INVÁLIDA"))</f>
        <v>UN</v>
      </c>
      <c r="L94" s="223">
        <f>'MEMÓRIA DE CALCULO'!L317</f>
        <v>6</v>
      </c>
      <c r="M94" s="266" t="str">
        <f>IFERROR(VLOOKUP(I94,'SINAPI '!$A:$D,4,FALSE),IFERROR(VLOOKUP(I94,SETOP!A:D,4,FALSE),"UNIDADE INVÁLIDA"))</f>
        <v>6,28</v>
      </c>
      <c r="N94" s="289">
        <f t="shared" si="76"/>
        <v>7.6754160000000002</v>
      </c>
      <c r="O94" s="289">
        <f t="shared" si="77"/>
        <v>37.68</v>
      </c>
      <c r="P94" s="290">
        <f t="shared" si="78"/>
        <v>46.052496000000005</v>
      </c>
    </row>
    <row r="95" spans="1:29" s="85" customFormat="1">
      <c r="A95" s="495" t="s">
        <v>107</v>
      </c>
      <c r="B95" s="1167" t="str">
        <f>IFERROR(VLOOKUP(I95,'SINAPI '!A:D,2,0),IFERROR(VLOOKUP(I95,SETOP!A:D,2,FALSE),"NOME DO SERVIÇO INVÁLIDO"))</f>
        <v>TORNEIRA CHAVE BOIA AUTOMÁTICA PARA RESERVATÓRIO</v>
      </c>
      <c r="C95" s="1168"/>
      <c r="D95" s="1168"/>
      <c r="E95" s="1168"/>
      <c r="F95" s="1168"/>
      <c r="G95" s="1168"/>
      <c r="H95" s="1168"/>
      <c r="I95" s="29" t="s">
        <v>3372</v>
      </c>
      <c r="J95" s="490" t="s">
        <v>20</v>
      </c>
      <c r="K95" s="63" t="str">
        <f>IFERROR(VLOOKUP(I95,'SINAPI '!A:D,3,FALSE),IFERROR(VLOOKUP(I95,SETOP!A:D,3,FALSE),"UNIDADE INVÁLIDA"))</f>
        <v>U</v>
      </c>
      <c r="L95" s="223">
        <f>'MEMÓRIA DE CALCULO'!L320</f>
        <v>1</v>
      </c>
      <c r="M95" s="266">
        <f>IFERROR(VLOOKUP(I95,'SINAPI '!$A:$D,4,FALSE),IFERROR(VLOOKUP(I95,SETOP!A:D,4,FALSE),"UNIDADE INVÁLIDA"))</f>
        <v>90.71</v>
      </c>
      <c r="N95" s="289">
        <f t="shared" ref="N95" si="79">M95*(1+$C$8)</f>
        <v>110.86576199999999</v>
      </c>
      <c r="O95" s="289">
        <f t="shared" ref="O95" si="80">M95*L95</f>
        <v>90.71</v>
      </c>
      <c r="P95" s="290">
        <f t="shared" ref="P95" si="81">L95*N95</f>
        <v>110.86576199999999</v>
      </c>
    </row>
    <row r="96" spans="1:29" s="98" customFormat="1" ht="15.75" customHeight="1">
      <c r="A96" s="176" t="s">
        <v>159</v>
      </c>
      <c r="B96" s="1189" t="s">
        <v>18827</v>
      </c>
      <c r="C96" s="1190"/>
      <c r="D96" s="1190"/>
      <c r="E96" s="1190"/>
      <c r="F96" s="1190"/>
      <c r="G96" s="1190"/>
      <c r="H96" s="1191"/>
      <c r="I96" s="190"/>
      <c r="J96" s="177"/>
      <c r="K96" s="177"/>
      <c r="L96" s="224"/>
      <c r="M96" s="291"/>
      <c r="N96" s="291"/>
      <c r="O96" s="291">
        <f>SUM(O97:O106)</f>
        <v>3000.48</v>
      </c>
      <c r="P96" s="292">
        <f>SUM(P97:P106)</f>
        <v>3667.1866559999999</v>
      </c>
      <c r="Q96" s="2"/>
      <c r="R96" s="2"/>
      <c r="S96" s="2"/>
      <c r="T96" s="2"/>
      <c r="U96" s="2"/>
      <c r="V96" s="2"/>
      <c r="W96" s="2"/>
      <c r="X96" s="2"/>
      <c r="Y96" s="2"/>
      <c r="Z96" s="2"/>
      <c r="AA96" s="16"/>
      <c r="AB96" s="16"/>
      <c r="AC96" s="16"/>
    </row>
    <row r="97" spans="1:29" s="85" customFormat="1" ht="34.5" customHeight="1">
      <c r="A97" s="157" t="s">
        <v>161</v>
      </c>
      <c r="B97" s="1167" t="str">
        <f>IFERROR(VLOOKUP(I97,'SINAPI '!A:D,2,0),IFERROR(VLOOKUP(I97,SETOP!A:D,2,FALSE),"NOME DO SERVIÇO INVÁLIDO"))</f>
        <v>JUNÇÃO SIMPLES DE PVC, 45 GRAUS, SÉRIE NORMAL, PARA ESGOTO PREDIAL, DN 100 MM, INSTALADA EM DRENO - FORNECIMENTO E INSTALAÇÃO. AF_07/2021</v>
      </c>
      <c r="C97" s="1168"/>
      <c r="D97" s="1168"/>
      <c r="E97" s="1168"/>
      <c r="F97" s="1168"/>
      <c r="G97" s="1168"/>
      <c r="H97" s="1168"/>
      <c r="I97" s="34" t="s">
        <v>6288</v>
      </c>
      <c r="J97" s="36" t="s">
        <v>22</v>
      </c>
      <c r="K97" s="63" t="str">
        <f>IFERROR(VLOOKUP(I97,'SINAPI '!A:D,3,FALSE),IFERROR(VLOOKUP(I97,SETOP!A:D,3,FALSE),"UNIDADE INVÁLIDA"))</f>
        <v>UN</v>
      </c>
      <c r="L97" s="119">
        <f>'MEMÓRIA DE CALCULO'!L324</f>
        <v>2</v>
      </c>
      <c r="M97" s="266" t="str">
        <f>IFERROR(VLOOKUP(I97,'SINAPI '!$A:$D,4,FALSE),IFERROR(VLOOKUP(I97,SETOP!A:D,4,FALSE),"UNIDADE INVÁLIDA"))</f>
        <v>61,49</v>
      </c>
      <c r="N97" s="289">
        <f t="shared" ref="N97:N106" si="82">M97*(1+$C$8)</f>
        <v>75.153077999999994</v>
      </c>
      <c r="O97" s="266">
        <f t="shared" si="77"/>
        <v>122.98</v>
      </c>
      <c r="P97" s="267">
        <f t="shared" si="78"/>
        <v>150.30615599999999</v>
      </c>
    </row>
    <row r="98" spans="1:29" s="85" customFormat="1" ht="32.25" customHeight="1">
      <c r="A98" s="157" t="s">
        <v>18837</v>
      </c>
      <c r="B98" s="1167" t="str">
        <f>IFERROR(VLOOKUP(I98,'SINAPI '!A:D,2,0),IFERROR(VLOOKUP(I98,SETOP!A:D,2,FALSE),"NOME DO SERVIÇO INVÁLIDO"))</f>
        <v xml:space="preserve">RALO SECO / RALO DE PASSAGEM EM PVC, QUADRADO, 100 X 100 X 53 MM, SAIDA 40 MM, COM GRELHA BRANCA                                                                                                                                                                                                                                                                                                                                                                                                          </v>
      </c>
      <c r="C98" s="1168"/>
      <c r="D98" s="1168"/>
      <c r="E98" s="1168"/>
      <c r="F98" s="1168"/>
      <c r="G98" s="1168"/>
      <c r="H98" s="1168"/>
      <c r="I98" s="494">
        <v>5102</v>
      </c>
      <c r="J98" s="36" t="s">
        <v>22</v>
      </c>
      <c r="K98" s="63" t="str">
        <f>IFERROR(VLOOKUP(I98,'SINAPI '!A:D,3,FALSE),IFERROR(VLOOKUP(I98,SETOP!A:D,3,FALSE),"UNIDADE INVÁLIDA"))</f>
        <v xml:space="preserve">UN    </v>
      </c>
      <c r="L98" s="119">
        <f>'MEMÓRIA DE CALCULO'!L327</f>
        <v>2</v>
      </c>
      <c r="M98" s="266" t="str">
        <f>IFERROR(VLOOKUP(I98,'SINAPI '!$A:$D,4,FALSE),IFERROR(VLOOKUP(I98,SETOP!A:D,4,FALSE),"UNIDADE INVÁLIDA"))</f>
        <v>12,76</v>
      </c>
      <c r="N98" s="289">
        <f t="shared" si="82"/>
        <v>15.595272</v>
      </c>
      <c r="O98" s="266">
        <f t="shared" ref="O98:O106" si="83">M98*L98</f>
        <v>25.52</v>
      </c>
      <c r="P98" s="267">
        <f t="shared" ref="P98:P106" si="84">L98*N98</f>
        <v>31.190543999999999</v>
      </c>
    </row>
    <row r="99" spans="1:29" s="98" customFormat="1" ht="15" customHeight="1">
      <c r="A99" s="158" t="s">
        <v>18838</v>
      </c>
      <c r="B99" s="1167" t="str">
        <f>IFERROR(VLOOKUP(I99,'SINAPI '!A:D,2,0),IFERROR(VLOOKUP(I99,SETOP!A:D,2,FALSE),"NOME DO SERVIÇO INVÁLIDO"))</f>
        <v xml:space="preserve">CAIXA SIFONADA PVC, 100 X 100 X 50 MM, COM GRELHA REDONDA, BRANCA                                                                                                                                                                                                                                                                                                                                                                                                                                         </v>
      </c>
      <c r="C99" s="1168"/>
      <c r="D99" s="1168"/>
      <c r="E99" s="1168"/>
      <c r="F99" s="1168"/>
      <c r="G99" s="1168"/>
      <c r="H99" s="1168"/>
      <c r="I99" s="494">
        <v>5103</v>
      </c>
      <c r="J99" s="36" t="s">
        <v>22</v>
      </c>
      <c r="K99" s="63" t="str">
        <f>IFERROR(VLOOKUP(I99,'SINAPI '!A:D,3,FALSE),IFERROR(VLOOKUP(I99,SETOP!A:D,3,FALSE),"UNIDADE INVÁLIDA"))</f>
        <v xml:space="preserve">UN    </v>
      </c>
      <c r="L99" s="119">
        <f>'MEMÓRIA DE CALCULO'!L330</f>
        <v>1</v>
      </c>
      <c r="M99" s="266" t="str">
        <f>IFERROR(VLOOKUP(I99,'SINAPI '!$A:$D,4,FALSE),IFERROR(VLOOKUP(I99,SETOP!A:D,4,FALSE),"UNIDADE INVÁLIDA"))</f>
        <v>23,08</v>
      </c>
      <c r="N99" s="289">
        <f t="shared" si="82"/>
        <v>28.208375999999998</v>
      </c>
      <c r="O99" s="266">
        <f t="shared" si="83"/>
        <v>23.08</v>
      </c>
      <c r="P99" s="267">
        <f t="shared" si="84"/>
        <v>28.208375999999998</v>
      </c>
    </row>
    <row r="100" spans="1:29" s="98" customFormat="1" ht="46.5" customHeight="1">
      <c r="A100" s="157" t="s">
        <v>18839</v>
      </c>
      <c r="B100" s="1167" t="str">
        <f>IFERROR(VLOOKUP(I100,'SINAPI '!A:D,2,0),IFERROR(VLOOKUP(I100,SETOP!A:D,2,FALSE),"NOME DO SERVIÇO INVÁLIDO"))</f>
        <v>CAIXA DE ESGOTO DE INSPEÇÃO/PASSAGEM EM ALVENARIA (100X100X50CM), REVESTIMENTO EM ARGAMASSA COM ADITIVO IMPERMEABILIZANTE, COM TAMPA DE CONCRETO, INCLUSIVE ESCAVAÇÃO, REATERRO E TRANSPORTE E RETIRADA DO MATERIAL ESCAVADO (EM CAÇAMBA)</v>
      </c>
      <c r="C100" s="1168"/>
      <c r="D100" s="1168"/>
      <c r="E100" s="1168"/>
      <c r="F100" s="1168"/>
      <c r="G100" s="1168"/>
      <c r="H100" s="1168"/>
      <c r="I100" s="29" t="s">
        <v>2715</v>
      </c>
      <c r="J100" s="178" t="s">
        <v>20</v>
      </c>
      <c r="K100" s="63" t="str">
        <f>IFERROR(VLOOKUP(I100,'SINAPI '!A:D,3,FALSE),IFERROR(VLOOKUP(I100,SETOP!A:D,3,FALSE),"UNIDADE INVÁLIDA"))</f>
        <v>un</v>
      </c>
      <c r="L100" s="119">
        <f>'MEMÓRIA DE CALCULO'!L333</f>
        <v>2</v>
      </c>
      <c r="M100" s="266">
        <f>IFERROR(VLOOKUP(I100,'SINAPI '!$A:$D,4,FALSE),IFERROR(VLOOKUP(I100,SETOP!A:D,4,FALSE),"UNIDADE INVÁLIDA"))</f>
        <v>756.97</v>
      </c>
      <c r="N100" s="289">
        <f t="shared" si="82"/>
        <v>925.16873399999997</v>
      </c>
      <c r="O100" s="266">
        <f t="shared" si="83"/>
        <v>1513.94</v>
      </c>
      <c r="P100" s="267">
        <f t="shared" si="84"/>
        <v>1850.3374679999999</v>
      </c>
    </row>
    <row r="101" spans="1:29" s="98" customFormat="1" ht="47.25" customHeight="1">
      <c r="A101" s="157" t="s">
        <v>18840</v>
      </c>
      <c r="B101" s="1167" t="str">
        <f>IFERROR(VLOOKUP(I101,'SINAPI '!A:D,2,0),IFERROR(VLOOKUP(I101,SETOP!A:D,2,FALSE),"NOME DO SERVIÇO INVÁLIDO"))</f>
        <v>CAIXA DE ESGOTO DE INSPEÇÃO/PASSAGEM EM ALVENARIA (100X100X80CM), REVESTIMENTO EM ARGAMASSA COM ADITIVO IMPERMEABILIZANTE, COM TAMPA DE CONCRETO, INCLUSIVE ESCAVAÇÃO, REATERRO E TRANSPORTE E RETIRADA DO MATERIAL ESCAVADO (EM CAÇAMBA)</v>
      </c>
      <c r="C101" s="1168"/>
      <c r="D101" s="1168"/>
      <c r="E101" s="1168"/>
      <c r="F101" s="1168"/>
      <c r="G101" s="1168"/>
      <c r="H101" s="1168"/>
      <c r="I101" s="37" t="s">
        <v>2717</v>
      </c>
      <c r="J101" s="178" t="s">
        <v>20</v>
      </c>
      <c r="K101" s="63" t="str">
        <f>IFERROR(VLOOKUP(I101,'SINAPI '!A:D,3,FALSE),IFERROR(VLOOKUP(I101,SETOP!A:D,3,FALSE),"UNIDADE INVÁLIDA"))</f>
        <v>un</v>
      </c>
      <c r="L101" s="119">
        <f>'MEMÓRIA DE CALCULO'!L336</f>
        <v>1</v>
      </c>
      <c r="M101" s="266">
        <f>IFERROR(VLOOKUP(I101,'SINAPI '!$A:$D,4,FALSE),IFERROR(VLOOKUP(I101,SETOP!A:D,4,FALSE),"UNIDADE INVÁLIDA"))</f>
        <v>987.18</v>
      </c>
      <c r="N101" s="289">
        <f t="shared" si="82"/>
        <v>1206.5313959999999</v>
      </c>
      <c r="O101" s="266">
        <f t="shared" si="83"/>
        <v>987.18</v>
      </c>
      <c r="P101" s="267">
        <f t="shared" si="84"/>
        <v>1206.5313959999999</v>
      </c>
    </row>
    <row r="102" spans="1:29" s="98" customFormat="1" ht="15" customHeight="1">
      <c r="A102" s="157" t="s">
        <v>18841</v>
      </c>
      <c r="B102" s="1167" t="str">
        <f>IFERROR(VLOOKUP(I102,'SINAPI '!A:D,2,0),IFERROR(VLOOKUP(I102,SETOP!A:D,2,FALSE),"NOME DO SERVIÇO INVÁLIDO"))</f>
        <v xml:space="preserve">TUBO PVC  SERIE NORMAL, DN 100 MM, PARA ESGOTO  PREDIAL (NBR 5688)                                                                                                                                                                                                                                                                                                                                                                                                                                        </v>
      </c>
      <c r="C102" s="1168"/>
      <c r="D102" s="1168"/>
      <c r="E102" s="1168"/>
      <c r="F102" s="1168"/>
      <c r="G102" s="1168"/>
      <c r="H102" s="1168"/>
      <c r="I102" s="494">
        <v>9836</v>
      </c>
      <c r="J102" s="36" t="s">
        <v>22</v>
      </c>
      <c r="K102" s="63" t="str">
        <f>IFERROR(VLOOKUP(I102,'SINAPI '!A:D,3,FALSE),IFERROR(VLOOKUP(I102,SETOP!A:D,3,FALSE),"UNIDADE INVÁLIDA"))</f>
        <v xml:space="preserve">M     </v>
      </c>
      <c r="L102" s="119">
        <f>'MEMÓRIA DE CALCULO'!L339</f>
        <v>6</v>
      </c>
      <c r="M102" s="266" t="str">
        <f>IFERROR(VLOOKUP(I102,'SINAPI '!$A:$D,4,FALSE),IFERROR(VLOOKUP(I102,SETOP!A:D,4,FALSE),"UNIDADE INVÁLIDA"))</f>
        <v>18,67</v>
      </c>
      <c r="N102" s="289">
        <f t="shared" si="82"/>
        <v>22.818474000000002</v>
      </c>
      <c r="O102" s="266">
        <f t="shared" si="83"/>
        <v>112.02000000000001</v>
      </c>
      <c r="P102" s="267">
        <f t="shared" si="84"/>
        <v>136.910844</v>
      </c>
    </row>
    <row r="103" spans="1:29" s="98" customFormat="1" ht="15" customHeight="1">
      <c r="A103" s="157" t="s">
        <v>18842</v>
      </c>
      <c r="B103" s="1167" t="str">
        <f>IFERROR(VLOOKUP(I103,'SINAPI '!A:D,2,0),IFERROR(VLOOKUP(I103,SETOP!A:D,2,FALSE),"NOME DO SERVIÇO INVÁLIDO"))</f>
        <v xml:space="preserve">CURVA LONGA PVC, PB, JE, 45 GRAUS, DN 100 MM, PARA REDE COLETORA ESGOTO                                                                                                                                                                                                                                                                                                                                                                                                                                   </v>
      </c>
      <c r="C103" s="1168"/>
      <c r="D103" s="1168"/>
      <c r="E103" s="1168"/>
      <c r="F103" s="1168"/>
      <c r="G103" s="1168"/>
      <c r="H103" s="1168"/>
      <c r="I103" s="654">
        <v>1858</v>
      </c>
      <c r="J103" s="653" t="s">
        <v>22</v>
      </c>
      <c r="K103" s="63" t="str">
        <f>IFERROR(VLOOKUP(I103,'SINAPI '!A:D,3,FALSE),IFERROR(VLOOKUP(I103,SETOP!A:D,3,FALSE),"UNIDADE INVÁLIDA"))</f>
        <v xml:space="preserve">UN    </v>
      </c>
      <c r="L103" s="318">
        <f>'MEMÓRIA DE CALCULO'!L342</f>
        <v>1</v>
      </c>
      <c r="M103" s="272" t="str">
        <f>IFERROR(VLOOKUP(I103,'SINAPI '!$A:$D,4,FALSE),IFERROR(VLOOKUP(I103,SETOP!A:D,4,FALSE),"UNIDADE INVÁLIDA"))</f>
        <v>68,84</v>
      </c>
      <c r="N103" s="396">
        <f t="shared" si="82"/>
        <v>84.136247999999995</v>
      </c>
      <c r="O103" s="272">
        <f t="shared" si="83"/>
        <v>68.84</v>
      </c>
      <c r="P103" s="279">
        <f t="shared" si="84"/>
        <v>84.136247999999995</v>
      </c>
    </row>
    <row r="104" spans="1:29" s="98" customFormat="1" ht="15" customHeight="1">
      <c r="A104" s="158" t="s">
        <v>18843</v>
      </c>
      <c r="B104" s="1167" t="str">
        <f>IFERROR(VLOOKUP(I104,'SINAPI '!A:D,2,0),IFERROR(VLOOKUP(I104,SETOP!A:D,2,FALSE),"NOME DO SERVIÇO INVÁLIDO"))</f>
        <v xml:space="preserve">TUBO PVC  SERIE NORMAL, DN 40 MM, PARA ESGOTO  PREDIAL (NBR 5688)                                                                                                                                                                                                                                                                                                                                                                                                                                         </v>
      </c>
      <c r="C104" s="1168"/>
      <c r="D104" s="1168"/>
      <c r="E104" s="1168"/>
      <c r="F104" s="1168"/>
      <c r="G104" s="1168"/>
      <c r="H104" s="1168"/>
      <c r="I104" s="504">
        <v>9835</v>
      </c>
      <c r="J104" s="490" t="s">
        <v>22</v>
      </c>
      <c r="K104" s="63" t="str">
        <f>IFERROR(VLOOKUP(I104,'SINAPI '!A:D,3,FALSE),IFERROR(VLOOKUP(I104,SETOP!A:D,3,FALSE),"UNIDADE INVÁLIDA"))</f>
        <v xml:space="preserve">M     </v>
      </c>
      <c r="L104" s="119">
        <f>'MEMÓRIA DE CALCULO'!L345</f>
        <v>6</v>
      </c>
      <c r="M104" s="266" t="str">
        <f>IFERROR(VLOOKUP(I104,'SINAPI '!$A:$D,4,FALSE),IFERROR(VLOOKUP(I104,SETOP!A:D,4,FALSE),"UNIDADE INVÁLIDA"))</f>
        <v>8,16</v>
      </c>
      <c r="N104" s="289">
        <f t="shared" si="82"/>
        <v>9.9731519999999989</v>
      </c>
      <c r="O104" s="266">
        <f t="shared" si="83"/>
        <v>48.96</v>
      </c>
      <c r="P104" s="267">
        <f t="shared" si="84"/>
        <v>59.838911999999993</v>
      </c>
    </row>
    <row r="105" spans="1:29" s="98" customFormat="1" ht="15" customHeight="1">
      <c r="A105" s="157" t="s">
        <v>18844</v>
      </c>
      <c r="B105" s="1167" t="str">
        <f>IFERROR(VLOOKUP(I105,'SINAPI '!A:D,2,0),IFERROR(VLOOKUP(I105,SETOP!A:D,2,FALSE),"NOME DO SERVIÇO INVÁLIDO"))</f>
        <v xml:space="preserve">TUBO PVC SERIE NORMAL, DN 50 MM, PARA ESGOTO PREDIAL (NBR 5688)                                                                                                                                                                                                                                                                                                                                                                                                                                           </v>
      </c>
      <c r="C105" s="1168"/>
      <c r="D105" s="1168"/>
      <c r="E105" s="1168"/>
      <c r="F105" s="1168"/>
      <c r="G105" s="1168"/>
      <c r="H105" s="1168"/>
      <c r="I105" s="494">
        <v>9838</v>
      </c>
      <c r="J105" s="75" t="s">
        <v>22</v>
      </c>
      <c r="K105" s="63" t="str">
        <f>IFERROR(VLOOKUP(I105,'SINAPI '!A:D,3,FALSE),IFERROR(VLOOKUP(I105,SETOP!A:D,3,FALSE),"UNIDADE INVÁLIDA"))</f>
        <v xml:space="preserve">M     </v>
      </c>
      <c r="L105" s="119">
        <f>'MEMÓRIA DE CALCULO'!L348</f>
        <v>6</v>
      </c>
      <c r="M105" s="266" t="str">
        <f>IFERROR(VLOOKUP(I105,'SINAPI '!$A:$D,4,FALSE),IFERROR(VLOOKUP(I105,SETOP!A:D,4,FALSE),"UNIDADE INVÁLIDA"))</f>
        <v>13,47</v>
      </c>
      <c r="N105" s="289">
        <f t="shared" si="82"/>
        <v>16.463034</v>
      </c>
      <c r="O105" s="266">
        <f t="shared" si="83"/>
        <v>80.820000000000007</v>
      </c>
      <c r="P105" s="267">
        <f t="shared" si="84"/>
        <v>98.778204000000002</v>
      </c>
    </row>
    <row r="106" spans="1:29" s="98" customFormat="1" ht="15" customHeight="1">
      <c r="A106" s="157" t="s">
        <v>18845</v>
      </c>
      <c r="B106" s="1167" t="str">
        <f>IFERROR(VLOOKUP(I106,'SINAPI '!A:D,2,0),IFERROR(VLOOKUP(I106,SETOP!A:D,2,FALSE),"NOME DO SERVIÇO INVÁLIDO"))</f>
        <v xml:space="preserve">CURVA PVC LONGA 90 GRAUS, DN 50 MM, PARA ESGOTO PREDIAL                                                                                                                                                                                                                                                                                                                                                                                                                                                   </v>
      </c>
      <c r="C106" s="1168"/>
      <c r="D106" s="1168"/>
      <c r="E106" s="1168"/>
      <c r="F106" s="1168"/>
      <c r="G106" s="1168"/>
      <c r="H106" s="1168"/>
      <c r="I106" s="494">
        <v>1968</v>
      </c>
      <c r="J106" s="36" t="s">
        <v>22</v>
      </c>
      <c r="K106" s="63" t="str">
        <f>IFERROR(VLOOKUP(I106,'SINAPI '!A:D,3,FALSE),IFERROR(VLOOKUP(I106,SETOP!A:D,3,FALSE),"UNIDADE INVÁLIDA"))</f>
        <v xml:space="preserve">UN    </v>
      </c>
      <c r="L106" s="119">
        <f>'MEMÓRIA DE CALCULO'!L351</f>
        <v>1</v>
      </c>
      <c r="M106" s="266" t="str">
        <f>IFERROR(VLOOKUP(I106,'SINAPI '!$A:$D,4,FALSE),IFERROR(VLOOKUP(I106,SETOP!A:D,4,FALSE),"UNIDADE INVÁLIDA"))</f>
        <v>17,14</v>
      </c>
      <c r="N106" s="289">
        <f t="shared" si="82"/>
        <v>20.948508</v>
      </c>
      <c r="O106" s="266">
        <f t="shared" si="83"/>
        <v>17.14</v>
      </c>
      <c r="P106" s="267">
        <f t="shared" si="84"/>
        <v>20.948508</v>
      </c>
    </row>
    <row r="107" spans="1:29" s="98" customFormat="1" ht="15.75" customHeight="1">
      <c r="A107" s="164" t="s">
        <v>163</v>
      </c>
      <c r="B107" s="1188" t="s">
        <v>18830</v>
      </c>
      <c r="C107" s="1185"/>
      <c r="D107" s="1185"/>
      <c r="E107" s="1185"/>
      <c r="F107" s="1185"/>
      <c r="G107" s="1185"/>
      <c r="H107" s="1186"/>
      <c r="I107" s="191"/>
      <c r="J107" s="173"/>
      <c r="K107" s="173"/>
      <c r="L107" s="225"/>
      <c r="M107" s="293"/>
      <c r="N107" s="293"/>
      <c r="O107" s="293">
        <f>SUM(O108:O111)</f>
        <v>2945.1200000000003</v>
      </c>
      <c r="P107" s="294">
        <f>SUM(P108:P111)</f>
        <v>3599.5256639999998</v>
      </c>
      <c r="Q107" s="2"/>
      <c r="R107" s="2"/>
      <c r="S107" s="2"/>
      <c r="T107" s="2"/>
      <c r="U107" s="2"/>
      <c r="V107" s="2"/>
      <c r="W107" s="2"/>
      <c r="X107" s="2"/>
      <c r="Y107" s="2"/>
      <c r="Z107" s="2"/>
      <c r="AA107" s="16"/>
      <c r="AB107" s="16"/>
      <c r="AC107" s="16"/>
    </row>
    <row r="108" spans="1:29" s="98" customFormat="1" ht="47.25" customHeight="1">
      <c r="A108" s="156" t="s">
        <v>18831</v>
      </c>
      <c r="B108" s="1167" t="str">
        <f>IFERROR(VLOOKUP(I108,'SINAPI '!A:D,2,0),IFERROR(VLOOKUP(I108,SETOP!A:D,2,FALSE),"NOME DO SERVIÇO INVÁLIDO"))</f>
        <v>BACIA SANITÁRIA (VASO) DE LOUÇA CONVENCIONAL INFANTIL, COR BRANCA, INCLUSIVE ACESSÓRIOS DE FIXAÇÃO/VEDAÇÃO, VÁLVULA DE DESCARGA METÁLICA COM ACIONAMENTO DUPLO, TUBO DE LIGAÇÃO DE LATÃO COM CANOPLA, FORNECIMENTO, INSTALAÇÃO E REJUNTAMENTO</v>
      </c>
      <c r="C108" s="1168"/>
      <c r="D108" s="1168"/>
      <c r="E108" s="1168"/>
      <c r="F108" s="1168"/>
      <c r="G108" s="1168"/>
      <c r="H108" s="1168"/>
      <c r="I108" s="35" t="s">
        <v>3325</v>
      </c>
      <c r="J108" s="28" t="s">
        <v>20</v>
      </c>
      <c r="K108" s="63" t="str">
        <f>IFERROR(VLOOKUP(I108,'SINAPI '!A:D,3,FALSE),IFERROR(VLOOKUP(I108,SETOP!A:D,3,FALSE),"UNIDADE INVÁLIDA"))</f>
        <v>un</v>
      </c>
      <c r="L108" s="147">
        <f>'MEMÓRIA DE CALCULO'!L355</f>
        <v>1</v>
      </c>
      <c r="M108" s="266">
        <f>IFERROR(VLOOKUP(I108,'SINAPI '!$A:$D,4,FALSE),IFERROR(VLOOKUP(I108,SETOP!A:D,4,FALSE),"UNIDADE INVÁLIDA"))</f>
        <v>718.25</v>
      </c>
      <c r="N108" s="295">
        <f t="shared" ref="N108" si="85">M108*(1+$C$8)</f>
        <v>877.84514999999999</v>
      </c>
      <c r="O108" s="295">
        <f t="shared" ref="O108" si="86">M108*L108</f>
        <v>718.25</v>
      </c>
      <c r="P108" s="296">
        <f t="shared" ref="P108" si="87">L108*N108</f>
        <v>877.84514999999999</v>
      </c>
    </row>
    <row r="109" spans="1:29" s="98" customFormat="1" ht="48" customHeight="1">
      <c r="A109" s="156" t="s">
        <v>18832</v>
      </c>
      <c r="B109" s="1167" t="str">
        <f>IFERROR(VLOOKUP(I109,'SINAPI '!A:D,2,0),IFERROR(VLOOKUP(I109,SETOP!A:D,2,FALSE),"NOME DO SERVIÇO INVÁLIDO"))</f>
        <v>CUBA DE LOUÇA BRANCA DE SOBREPOR, FORMATO OVAL, INCLUSIVE VÁLVULA DE ESCOAMENTO DE METAL COM ACABAMENTO CROMADO, SIFÃO DE METAL TIPO COPO COM ACABAMENTO CROMADO, FORNECIMENTO E INSTALAÇÃO</v>
      </c>
      <c r="C109" s="1168"/>
      <c r="D109" s="1168"/>
      <c r="E109" s="1168"/>
      <c r="F109" s="1168"/>
      <c r="G109" s="1168"/>
      <c r="H109" s="1168"/>
      <c r="I109" s="29" t="s">
        <v>125</v>
      </c>
      <c r="J109" s="28" t="s">
        <v>20</v>
      </c>
      <c r="K109" s="63" t="str">
        <f>IFERROR(VLOOKUP(I109,'SINAPI '!A:D,3,FALSE),IFERROR(VLOOKUP(I109,SETOP!A:D,3,FALSE),"UNIDADE INVÁLIDA"))</f>
        <v>un</v>
      </c>
      <c r="L109" s="147">
        <f>'MEMÓRIA DE CALCULO'!L358</f>
        <v>1</v>
      </c>
      <c r="M109" s="266">
        <f>IFERROR(VLOOKUP(I109,'SINAPI '!$A:$D,4,FALSE),IFERROR(VLOOKUP(I109,SETOP!A:D,4,FALSE),"UNIDADE INVÁLIDA"))</f>
        <v>377.95</v>
      </c>
      <c r="N109" s="295">
        <f t="shared" ref="N109:N111" si="88">M109*(1+$C$8)</f>
        <v>461.93048999999996</v>
      </c>
      <c r="O109" s="295">
        <f t="shared" ref="O109:O111" si="89">M109*L109</f>
        <v>377.95</v>
      </c>
      <c r="P109" s="296">
        <f t="shared" ref="P109:P111" si="90">L109*N109</f>
        <v>461.93048999999996</v>
      </c>
    </row>
    <row r="110" spans="1:29" s="98" customFormat="1" ht="33" customHeight="1">
      <c r="A110" s="156" t="s">
        <v>18833</v>
      </c>
      <c r="B110" s="1167" t="str">
        <f>IFERROR(VLOOKUP(I110,'SINAPI '!A:D,2,0),IFERROR(VLOOKUP(I110,SETOP!A:D,2,FALSE),"NOME DO SERVIÇO INVÁLIDO"))</f>
        <v>BANCADA DE GRANITO CINZA POLIDO, DE 1,50 X 0,60 M, PARA PIA DE COZINHA - FORNECIMENTO E INSTALAÇÃO. AF_01/2020</v>
      </c>
      <c r="C110" s="1168"/>
      <c r="D110" s="1168"/>
      <c r="E110" s="1168"/>
      <c r="F110" s="1168"/>
      <c r="G110" s="1168"/>
      <c r="H110" s="1168"/>
      <c r="I110" s="27" t="s">
        <v>9501</v>
      </c>
      <c r="J110" s="28" t="s">
        <v>22</v>
      </c>
      <c r="K110" s="63" t="str">
        <f>IFERROR(VLOOKUP(I110,'SINAPI '!A:D,3,FALSE),IFERROR(VLOOKUP(I110,SETOP!A:D,3,FALSE),"UNIDADE INVÁLIDA"))</f>
        <v>UN</v>
      </c>
      <c r="L110" s="147">
        <f>'MEMÓRIA DE CALCULO'!L361</f>
        <v>3</v>
      </c>
      <c r="M110" s="266" t="str">
        <f>IFERROR(VLOOKUP(I110,'SINAPI '!$A:$D,4,FALSE),IFERROR(VLOOKUP(I110,SETOP!A:D,4,FALSE),"UNIDADE INVÁLIDA"))</f>
        <v>539,52</v>
      </c>
      <c r="N110" s="295">
        <f t="shared" si="88"/>
        <v>659.40134399999999</v>
      </c>
      <c r="O110" s="295">
        <f t="shared" si="89"/>
        <v>1618.56</v>
      </c>
      <c r="P110" s="296">
        <f t="shared" si="90"/>
        <v>1978.2040320000001</v>
      </c>
    </row>
    <row r="111" spans="1:29" s="98" customFormat="1" ht="15" customHeight="1">
      <c r="A111" s="156" t="s">
        <v>18834</v>
      </c>
      <c r="B111" s="1167" t="str">
        <f>IFERROR(VLOOKUP(I111,'SINAPI '!A:D,2,0),IFERROR(VLOOKUP(I111,SETOP!A:D,2,FALSE),"NOME DO SERVIÇO INVÁLIDO"))</f>
        <v>CHUVEIRO ELÉTRICO COM RESISTÊNCIA BLINDADA, TENSÃO 127V/220V, POTÊNCIA 5500W/6800W, INCLUSIVE BRAÇO, FORNECIMENTO E INSTALAÇÃO</v>
      </c>
      <c r="C111" s="1168"/>
      <c r="D111" s="1168"/>
      <c r="E111" s="1168"/>
      <c r="F111" s="1168"/>
      <c r="G111" s="1168"/>
      <c r="H111" s="1168"/>
      <c r="I111" s="29" t="s">
        <v>3331</v>
      </c>
      <c r="J111" s="28" t="s">
        <v>20</v>
      </c>
      <c r="K111" s="63" t="str">
        <f>IFERROR(VLOOKUP(I111,'SINAPI '!A:D,3,FALSE),IFERROR(VLOOKUP(I111,SETOP!A:D,3,FALSE),"UNIDADE INVÁLIDA"))</f>
        <v>un</v>
      </c>
      <c r="L111" s="147">
        <f>'MEMÓRIA DE CALCULO'!L365</f>
        <v>1</v>
      </c>
      <c r="M111" s="266">
        <f>IFERROR(VLOOKUP(I111,'SINAPI '!$A:$D,4,FALSE),IFERROR(VLOOKUP(I111,SETOP!A:D,4,FALSE),"UNIDADE INVÁLIDA"))</f>
        <v>230.36</v>
      </c>
      <c r="N111" s="295">
        <f t="shared" si="88"/>
        <v>281.54599200000001</v>
      </c>
      <c r="O111" s="295">
        <f t="shared" si="89"/>
        <v>230.36</v>
      </c>
      <c r="P111" s="296">
        <f t="shared" si="90"/>
        <v>281.54599200000001</v>
      </c>
    </row>
    <row r="112" spans="1:29" s="105" customFormat="1" ht="15.75" customHeight="1">
      <c r="A112" s="164" t="s">
        <v>18848</v>
      </c>
      <c r="B112" s="1184" t="s">
        <v>160</v>
      </c>
      <c r="C112" s="1185"/>
      <c r="D112" s="1185"/>
      <c r="E112" s="1185"/>
      <c r="F112" s="1185"/>
      <c r="G112" s="1185"/>
      <c r="H112" s="1186"/>
      <c r="I112" s="189"/>
      <c r="J112" s="173"/>
      <c r="K112" s="173"/>
      <c r="L112" s="225"/>
      <c r="M112" s="293"/>
      <c r="N112" s="293"/>
      <c r="O112" s="293">
        <f>SUBTOTAL(9,O113:O114)</f>
        <v>1238.875</v>
      </c>
      <c r="P112" s="294">
        <f>SUBTOTAL(9,P113:P114)</f>
        <v>1514.1530249999998</v>
      </c>
      <c r="Q112" s="2"/>
      <c r="R112" s="2"/>
      <c r="S112" s="2"/>
      <c r="T112" s="2"/>
      <c r="U112" s="2"/>
      <c r="V112" s="2"/>
      <c r="W112" s="2"/>
      <c r="X112" s="2"/>
      <c r="Y112" s="2"/>
      <c r="Z112" s="2"/>
      <c r="AA112" s="16"/>
      <c r="AB112" s="16"/>
      <c r="AC112" s="16"/>
    </row>
    <row r="113" spans="1:16384" s="105" customFormat="1" ht="31.5" customHeight="1">
      <c r="A113" s="317" t="s">
        <v>18849</v>
      </c>
      <c r="B113" s="1167" t="str">
        <f>IFERROR(VLOOKUP(I113,'SINAPI '!A:D,2,0),IFERROR(VLOOKUP(I113,SETOP!A:D,2,FALSE),"NOME DO SERVIÇO INVÁLIDO"))</f>
        <v xml:space="preserve">CALHA / PERFIL PLUVIAL DE PVC, DIAMETRO ENTRE *119 E 170* MM, COMPRIMENTO DE 3 M, PARA DRENAGEM PLUVIAL PREDIAL                                                                                                                                                                                                                                                                                                                                                                                           </v>
      </c>
      <c r="C113" s="1168"/>
      <c r="D113" s="1168"/>
      <c r="E113" s="1168"/>
      <c r="F113" s="1168"/>
      <c r="G113" s="1168"/>
      <c r="H113" s="1168"/>
      <c r="I113" s="503">
        <v>12618</v>
      </c>
      <c r="J113" s="137" t="s">
        <v>22</v>
      </c>
      <c r="K113" s="63" t="str">
        <f>IFERROR(VLOOKUP(I113,'SINAPI '!A:D,3,FALSE),IFERROR(VLOOKUP(I113,SETOP!A:D,4,FALSE),"UNIDADE INVÁLIDA"))</f>
        <v xml:space="preserve">UN    </v>
      </c>
      <c r="L113" s="318">
        <f>'MEMÓRIA DE CALCULO'!L369</f>
        <v>5</v>
      </c>
      <c r="M113" s="266" t="str">
        <f>IFERROR(VLOOKUP(I113,'SINAPI '!$A:$D,4,FALSE),IFERROR(VLOOKUP(I113,SETOP!A:D,4,FALSE),"UNIDADE INVÁLIDA"))</f>
        <v>209,17</v>
      </c>
      <c r="N113" s="272">
        <f t="shared" ref="N113" si="91">M113*(1+$C$8)</f>
        <v>255.64757399999996</v>
      </c>
      <c r="O113" s="272">
        <f t="shared" ref="O113" si="92">M113*L113</f>
        <v>1045.8499999999999</v>
      </c>
      <c r="P113" s="279">
        <f t="shared" ref="P113" si="93">L113*N113</f>
        <v>1278.2378699999999</v>
      </c>
    </row>
    <row r="114" spans="1:16384" s="105" customFormat="1" ht="15" customHeight="1">
      <c r="A114" s="317" t="s">
        <v>18850</v>
      </c>
      <c r="B114" s="1167" t="str">
        <f>IFERROR(VLOOKUP(I114,'SINAPI '!A:D,2,0),IFERROR(VLOOKUP(I114,SETOP!A:D,2,FALSE),"NOME DO SERVIÇO INVÁLIDO"))</f>
        <v xml:space="preserve">CONDUTOR PLUVIAL, PVC, CIRCULAR, DIAMETRO ENTRE 80 E 100 MM, PARA DRENAGEM PLUVIAL PREDIAL                                                                                                                                                                                                                                                                                                                                                                                                                </v>
      </c>
      <c r="C114" s="1168"/>
      <c r="D114" s="1168"/>
      <c r="E114" s="1168"/>
      <c r="F114" s="1168"/>
      <c r="G114" s="1168"/>
      <c r="H114" s="1168"/>
      <c r="I114" s="503">
        <v>12623</v>
      </c>
      <c r="J114" s="137" t="s">
        <v>22</v>
      </c>
      <c r="K114" s="63" t="str">
        <f>IFERROR(VLOOKUP(I114,'SINAPI '!A:D,3,FALSE),IFERROR(VLOOKUP(I114,SETOP!A:D,4,FALSE),"UNIDADE INVÁLIDA"))</f>
        <v xml:space="preserve">M     </v>
      </c>
      <c r="L114" s="318">
        <f>'MEMÓRIA DE CALCULO'!L373</f>
        <v>3.5</v>
      </c>
      <c r="M114" s="266" t="str">
        <f>IFERROR(VLOOKUP(I114,'SINAPI '!$A:$D,4,FALSE),IFERROR(VLOOKUP(I114,SETOP!A:D,4,FALSE),"UNIDADE INVÁLIDA"))</f>
        <v>55,15</v>
      </c>
      <c r="N114" s="272">
        <f t="shared" ref="N114" si="94">M114*(1+$C$8)</f>
        <v>67.404330000000002</v>
      </c>
      <c r="O114" s="272">
        <f t="shared" ref="O114" si="95">M114*L114</f>
        <v>193.02500000000001</v>
      </c>
      <c r="P114" s="279">
        <f t="shared" ref="P114" si="96">L114*N114</f>
        <v>235.915155</v>
      </c>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04"/>
      <c r="CD114" s="104"/>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04"/>
      <c r="DA114" s="104"/>
      <c r="DB114" s="104"/>
      <c r="DC114" s="104"/>
      <c r="DD114" s="104"/>
      <c r="DE114" s="104"/>
      <c r="DF114" s="104"/>
      <c r="DG114" s="104"/>
      <c r="DH114" s="104"/>
      <c r="DI114" s="104"/>
      <c r="DJ114" s="104"/>
      <c r="DK114" s="104"/>
      <c r="DL114" s="104"/>
      <c r="DM114" s="104"/>
      <c r="DN114" s="104"/>
      <c r="DO114" s="104"/>
      <c r="DP114" s="104"/>
      <c r="DQ114" s="104"/>
      <c r="DR114" s="104"/>
      <c r="DS114" s="104"/>
      <c r="DT114" s="104"/>
      <c r="DU114" s="104"/>
      <c r="DV114" s="104"/>
      <c r="DW114" s="104"/>
      <c r="DX114" s="104"/>
      <c r="DY114" s="104"/>
      <c r="DZ114" s="104"/>
      <c r="EA114" s="104"/>
      <c r="EB114" s="104"/>
      <c r="EC114" s="104"/>
      <c r="ED114" s="104"/>
      <c r="EE114" s="104"/>
      <c r="EF114" s="104"/>
      <c r="EG114" s="104"/>
      <c r="EH114" s="104"/>
      <c r="EI114" s="104"/>
      <c r="EJ114" s="104"/>
      <c r="EK114" s="104"/>
      <c r="EL114" s="104"/>
      <c r="EM114" s="104"/>
      <c r="EN114" s="104"/>
      <c r="EO114" s="104"/>
      <c r="EP114" s="104"/>
      <c r="EQ114" s="104"/>
      <c r="ER114" s="104"/>
      <c r="ES114" s="104"/>
      <c r="ET114" s="104"/>
      <c r="EU114" s="104"/>
      <c r="EV114" s="104"/>
      <c r="EW114" s="104"/>
      <c r="EX114" s="104"/>
      <c r="EY114" s="104"/>
      <c r="EZ114" s="104"/>
      <c r="FA114" s="104"/>
      <c r="FB114" s="104"/>
      <c r="FC114" s="104"/>
      <c r="FD114" s="104"/>
      <c r="FE114" s="104"/>
      <c r="FF114" s="104"/>
      <c r="FG114" s="104"/>
      <c r="FH114" s="104"/>
      <c r="FI114" s="104"/>
      <c r="FJ114" s="104"/>
      <c r="FK114" s="104"/>
      <c r="FL114" s="104"/>
      <c r="FM114" s="104"/>
      <c r="FN114" s="104"/>
      <c r="FO114" s="104"/>
      <c r="FP114" s="104"/>
      <c r="FQ114" s="104"/>
      <c r="FR114" s="104"/>
      <c r="FS114" s="104"/>
      <c r="FT114" s="104"/>
      <c r="FU114" s="104"/>
      <c r="FV114" s="104"/>
      <c r="FW114" s="104"/>
      <c r="FX114" s="104"/>
      <c r="FY114" s="104"/>
      <c r="FZ114" s="104"/>
      <c r="GA114" s="104"/>
      <c r="GB114" s="104"/>
      <c r="GC114" s="104"/>
      <c r="GD114" s="104"/>
      <c r="GE114" s="104"/>
      <c r="GF114" s="104"/>
      <c r="GG114" s="104"/>
      <c r="GH114" s="104"/>
      <c r="GI114" s="104"/>
      <c r="GJ114" s="104"/>
      <c r="GK114" s="104"/>
      <c r="GL114" s="104"/>
      <c r="GM114" s="104"/>
      <c r="GN114" s="104"/>
      <c r="GO114" s="104"/>
      <c r="GP114" s="104"/>
      <c r="GQ114" s="104"/>
      <c r="GR114" s="104"/>
      <c r="GS114" s="104"/>
      <c r="GT114" s="104"/>
      <c r="GU114" s="104"/>
      <c r="GV114" s="104"/>
      <c r="GW114" s="104"/>
      <c r="GX114" s="104"/>
      <c r="GY114" s="104"/>
      <c r="GZ114" s="104"/>
      <c r="HA114" s="104"/>
      <c r="HB114" s="104"/>
      <c r="HC114" s="104"/>
      <c r="HD114" s="104"/>
      <c r="HE114" s="104"/>
      <c r="HF114" s="104"/>
      <c r="HG114" s="104"/>
      <c r="HH114" s="104"/>
      <c r="HI114" s="104"/>
      <c r="HJ114" s="104"/>
      <c r="HK114" s="104"/>
      <c r="HL114" s="104"/>
      <c r="HM114" s="104"/>
      <c r="HN114" s="104"/>
      <c r="HO114" s="104"/>
      <c r="HP114" s="104"/>
      <c r="HQ114" s="104"/>
      <c r="HR114" s="104"/>
      <c r="HS114" s="104"/>
      <c r="HT114" s="104"/>
      <c r="HU114" s="104"/>
      <c r="HV114" s="104"/>
      <c r="HW114" s="104"/>
      <c r="HX114" s="104"/>
      <c r="HY114" s="104"/>
      <c r="HZ114" s="104"/>
      <c r="IA114" s="104"/>
      <c r="IB114" s="104"/>
      <c r="IC114" s="104"/>
      <c r="ID114" s="104"/>
      <c r="IE114" s="104"/>
      <c r="IF114" s="104"/>
      <c r="IG114" s="104"/>
      <c r="IH114" s="104"/>
      <c r="II114" s="104"/>
      <c r="IJ114" s="104"/>
      <c r="IK114" s="104"/>
      <c r="IL114" s="104"/>
      <c r="IM114" s="104"/>
      <c r="IN114" s="104"/>
      <c r="IO114" s="104"/>
      <c r="IP114" s="104"/>
      <c r="IQ114" s="104"/>
      <c r="IR114" s="104"/>
      <c r="IS114" s="104"/>
      <c r="IT114" s="104"/>
      <c r="IU114" s="104"/>
      <c r="IV114" s="104"/>
      <c r="IW114" s="104"/>
      <c r="IX114" s="104"/>
      <c r="IY114" s="104"/>
      <c r="IZ114" s="104"/>
      <c r="JA114" s="104"/>
      <c r="JB114" s="104"/>
      <c r="JC114" s="104"/>
      <c r="JD114" s="104"/>
      <c r="JE114" s="104"/>
      <c r="JF114" s="104"/>
      <c r="JG114" s="104"/>
      <c r="JH114" s="104"/>
      <c r="JI114" s="104"/>
      <c r="JJ114" s="104"/>
      <c r="JK114" s="104"/>
      <c r="JL114" s="104"/>
      <c r="JM114" s="104"/>
      <c r="JN114" s="104"/>
      <c r="JO114" s="104"/>
      <c r="JP114" s="104"/>
      <c r="JQ114" s="104"/>
      <c r="JR114" s="104"/>
      <c r="JS114" s="104"/>
      <c r="JT114" s="104"/>
      <c r="JU114" s="104"/>
      <c r="JV114" s="104"/>
      <c r="JW114" s="104"/>
      <c r="JX114" s="104"/>
      <c r="JY114" s="104"/>
      <c r="JZ114" s="104"/>
      <c r="KA114" s="104"/>
      <c r="KB114" s="104"/>
      <c r="KC114" s="104"/>
      <c r="KD114" s="104"/>
      <c r="KE114" s="104"/>
      <c r="KF114" s="104"/>
      <c r="KG114" s="104"/>
      <c r="KH114" s="104"/>
      <c r="KI114" s="104"/>
      <c r="KJ114" s="104"/>
      <c r="KK114" s="104"/>
      <c r="KL114" s="104"/>
      <c r="KM114" s="104"/>
      <c r="KN114" s="104"/>
      <c r="KO114" s="104"/>
      <c r="KP114" s="104"/>
      <c r="KQ114" s="104"/>
      <c r="KR114" s="104"/>
      <c r="KS114" s="104"/>
      <c r="KT114" s="104"/>
      <c r="KU114" s="104"/>
      <c r="KV114" s="104"/>
      <c r="KW114" s="104"/>
      <c r="KX114" s="104"/>
      <c r="KY114" s="104"/>
      <c r="KZ114" s="104"/>
      <c r="LA114" s="104"/>
      <c r="LB114" s="104"/>
      <c r="LC114" s="104"/>
      <c r="LD114" s="104"/>
      <c r="LE114" s="104"/>
      <c r="LF114" s="104"/>
      <c r="LG114" s="104"/>
      <c r="LH114" s="104"/>
      <c r="LI114" s="104"/>
      <c r="LJ114" s="104"/>
      <c r="LK114" s="104"/>
      <c r="LL114" s="104"/>
      <c r="LM114" s="104"/>
      <c r="LN114" s="104"/>
      <c r="LO114" s="104"/>
      <c r="LP114" s="104"/>
      <c r="LQ114" s="104"/>
      <c r="LR114" s="104"/>
      <c r="LS114" s="104"/>
      <c r="LT114" s="104"/>
      <c r="LU114" s="104"/>
      <c r="LV114" s="104"/>
      <c r="LW114" s="104"/>
      <c r="LX114" s="104"/>
      <c r="LY114" s="104"/>
      <c r="LZ114" s="104"/>
      <c r="MA114" s="104"/>
      <c r="MB114" s="104"/>
      <c r="MC114" s="104"/>
      <c r="MD114" s="104"/>
      <c r="ME114" s="104"/>
      <c r="MF114" s="104"/>
      <c r="MG114" s="104"/>
      <c r="MH114" s="104"/>
      <c r="MI114" s="104"/>
      <c r="MJ114" s="104"/>
      <c r="MK114" s="104"/>
      <c r="ML114" s="104"/>
      <c r="MM114" s="104"/>
      <c r="MN114" s="104"/>
      <c r="MO114" s="104"/>
      <c r="MP114" s="104"/>
      <c r="MQ114" s="104"/>
      <c r="MR114" s="104"/>
      <c r="MS114" s="104"/>
      <c r="MT114" s="104"/>
      <c r="MU114" s="104"/>
      <c r="MV114" s="104"/>
      <c r="MW114" s="104"/>
      <c r="MX114" s="104"/>
      <c r="MY114" s="104"/>
      <c r="MZ114" s="104"/>
      <c r="NA114" s="104"/>
      <c r="NB114" s="104"/>
      <c r="NC114" s="104"/>
      <c r="ND114" s="104"/>
      <c r="NE114" s="104"/>
      <c r="NF114" s="104"/>
      <c r="NG114" s="104"/>
      <c r="NH114" s="104"/>
      <c r="NI114" s="104"/>
      <c r="NJ114" s="104"/>
      <c r="NK114" s="104"/>
      <c r="NL114" s="104"/>
      <c r="NM114" s="104"/>
      <c r="NN114" s="104"/>
      <c r="NO114" s="104"/>
      <c r="NP114" s="104"/>
      <c r="NQ114" s="104"/>
      <c r="NR114" s="104"/>
      <c r="NS114" s="104"/>
      <c r="NT114" s="104"/>
      <c r="NU114" s="104"/>
      <c r="NV114" s="104"/>
      <c r="NW114" s="104"/>
      <c r="NX114" s="104"/>
      <c r="NY114" s="104"/>
      <c r="NZ114" s="104"/>
      <c r="OA114" s="104"/>
      <c r="OB114" s="104"/>
      <c r="OC114" s="104"/>
      <c r="OD114" s="104"/>
      <c r="OE114" s="104"/>
      <c r="OF114" s="104"/>
      <c r="OG114" s="104"/>
      <c r="OH114" s="104"/>
      <c r="OI114" s="104"/>
      <c r="OJ114" s="104"/>
      <c r="OK114" s="104"/>
      <c r="OL114" s="104"/>
      <c r="OM114" s="104"/>
      <c r="ON114" s="104"/>
      <c r="OO114" s="104"/>
      <c r="OP114" s="104"/>
      <c r="OQ114" s="104"/>
      <c r="OR114" s="104"/>
      <c r="OS114" s="104"/>
      <c r="OT114" s="104"/>
      <c r="OU114" s="104"/>
      <c r="OV114" s="104"/>
      <c r="OW114" s="104"/>
      <c r="OX114" s="104"/>
      <c r="OY114" s="104"/>
      <c r="OZ114" s="104"/>
      <c r="PA114" s="104"/>
      <c r="PB114" s="104"/>
      <c r="PC114" s="104"/>
      <c r="PD114" s="104"/>
      <c r="PE114" s="104"/>
      <c r="PF114" s="104"/>
      <c r="PG114" s="104"/>
      <c r="PH114" s="104"/>
      <c r="PI114" s="104"/>
      <c r="PJ114" s="104"/>
      <c r="PK114" s="104"/>
      <c r="PL114" s="104"/>
      <c r="PM114" s="104"/>
      <c r="PN114" s="104"/>
      <c r="PO114" s="104"/>
      <c r="PP114" s="104"/>
      <c r="PQ114" s="104"/>
      <c r="PR114" s="104"/>
      <c r="PS114" s="104"/>
      <c r="PT114" s="104"/>
      <c r="PU114" s="104"/>
      <c r="PV114" s="104"/>
      <c r="PW114" s="104"/>
      <c r="PX114" s="104"/>
      <c r="PY114" s="104"/>
      <c r="PZ114" s="104"/>
      <c r="QA114" s="104"/>
      <c r="QB114" s="104"/>
      <c r="QC114" s="104"/>
      <c r="QD114" s="104"/>
      <c r="QE114" s="104"/>
      <c r="QF114" s="104"/>
      <c r="QG114" s="104"/>
      <c r="QH114" s="104"/>
      <c r="QI114" s="104"/>
      <c r="QJ114" s="104"/>
      <c r="QK114" s="104"/>
      <c r="QL114" s="104"/>
      <c r="QM114" s="104"/>
      <c r="QN114" s="104"/>
      <c r="QO114" s="104"/>
      <c r="QP114" s="104"/>
      <c r="QQ114" s="104"/>
      <c r="QR114" s="104"/>
      <c r="QS114" s="104"/>
      <c r="QT114" s="104"/>
      <c r="QU114" s="104"/>
      <c r="QV114" s="104"/>
      <c r="QW114" s="104"/>
      <c r="QX114" s="104"/>
      <c r="QY114" s="104"/>
      <c r="QZ114" s="104"/>
      <c r="RA114" s="104"/>
      <c r="RB114" s="104"/>
      <c r="RC114" s="104"/>
      <c r="RD114" s="104"/>
      <c r="RE114" s="104"/>
      <c r="RF114" s="104"/>
      <c r="RG114" s="104"/>
      <c r="RH114" s="104"/>
      <c r="RI114" s="104"/>
      <c r="RJ114" s="104"/>
      <c r="RK114" s="104"/>
      <c r="RL114" s="104"/>
      <c r="RM114" s="104"/>
      <c r="RN114" s="104"/>
      <c r="RO114" s="104"/>
      <c r="RP114" s="104"/>
      <c r="RQ114" s="104"/>
      <c r="RR114" s="104"/>
      <c r="RS114" s="104"/>
      <c r="RT114" s="104"/>
      <c r="RU114" s="104"/>
      <c r="RV114" s="104"/>
      <c r="RW114" s="104"/>
      <c r="RX114" s="104"/>
      <c r="RY114" s="104"/>
      <c r="RZ114" s="104"/>
      <c r="SA114" s="104"/>
      <c r="SB114" s="104"/>
      <c r="SC114" s="104"/>
      <c r="SD114" s="104"/>
      <c r="SE114" s="104"/>
      <c r="SF114" s="104"/>
      <c r="SG114" s="104"/>
      <c r="SH114" s="104"/>
      <c r="SI114" s="104"/>
      <c r="SJ114" s="104"/>
      <c r="SK114" s="104"/>
      <c r="SL114" s="104"/>
      <c r="SM114" s="104"/>
      <c r="SN114" s="104"/>
      <c r="SO114" s="104"/>
      <c r="SP114" s="104"/>
      <c r="SQ114" s="104"/>
      <c r="SR114" s="104"/>
      <c r="SS114" s="104"/>
      <c r="ST114" s="104"/>
      <c r="SU114" s="104"/>
      <c r="SV114" s="104"/>
      <c r="SW114" s="104"/>
      <c r="SX114" s="104"/>
      <c r="SY114" s="104"/>
      <c r="SZ114" s="104"/>
      <c r="TA114" s="104"/>
      <c r="TB114" s="104"/>
      <c r="TC114" s="104"/>
      <c r="TD114" s="104"/>
      <c r="TE114" s="104"/>
      <c r="TF114" s="104"/>
      <c r="TG114" s="104"/>
      <c r="TH114" s="104"/>
      <c r="TI114" s="104"/>
      <c r="TJ114" s="104"/>
      <c r="TK114" s="104"/>
      <c r="TL114" s="104"/>
      <c r="TM114" s="104"/>
      <c r="TN114" s="104"/>
      <c r="TO114" s="104"/>
      <c r="TP114" s="104"/>
      <c r="TQ114" s="104"/>
      <c r="TR114" s="104"/>
      <c r="TS114" s="104"/>
      <c r="TT114" s="104"/>
      <c r="TU114" s="104"/>
      <c r="TV114" s="104"/>
      <c r="TW114" s="104"/>
      <c r="TX114" s="104"/>
      <c r="TY114" s="104"/>
      <c r="TZ114" s="104"/>
      <c r="UA114" s="104"/>
      <c r="UB114" s="104"/>
      <c r="UC114" s="104"/>
      <c r="UD114" s="104"/>
      <c r="UE114" s="104"/>
      <c r="UF114" s="104"/>
      <c r="UG114" s="104"/>
      <c r="UH114" s="104"/>
      <c r="UI114" s="104"/>
      <c r="UJ114" s="104"/>
      <c r="UK114" s="104"/>
      <c r="UL114" s="104"/>
      <c r="UM114" s="104"/>
      <c r="UN114" s="104"/>
      <c r="UO114" s="104"/>
      <c r="UP114" s="104"/>
      <c r="UQ114" s="104"/>
      <c r="UR114" s="104"/>
      <c r="US114" s="104"/>
      <c r="UT114" s="104"/>
      <c r="UU114" s="104"/>
      <c r="UV114" s="104"/>
      <c r="UW114" s="104"/>
      <c r="UX114" s="104"/>
      <c r="UY114" s="104"/>
      <c r="UZ114" s="104"/>
      <c r="VA114" s="104"/>
      <c r="VB114" s="104"/>
      <c r="VC114" s="104"/>
      <c r="VD114" s="104"/>
      <c r="VE114" s="104"/>
      <c r="VF114" s="104"/>
      <c r="VG114" s="104"/>
      <c r="VH114" s="104"/>
      <c r="VI114" s="104"/>
      <c r="VJ114" s="104"/>
      <c r="VK114" s="104"/>
      <c r="VL114" s="104"/>
      <c r="VM114" s="104"/>
      <c r="VN114" s="104"/>
      <c r="VO114" s="104"/>
      <c r="VP114" s="104"/>
      <c r="VQ114" s="104"/>
      <c r="VR114" s="104"/>
      <c r="VS114" s="104"/>
      <c r="VT114" s="104"/>
      <c r="VU114" s="104"/>
      <c r="VV114" s="104"/>
      <c r="VW114" s="104"/>
      <c r="VX114" s="104"/>
      <c r="VY114" s="104"/>
      <c r="VZ114" s="104"/>
      <c r="WA114" s="104"/>
      <c r="WB114" s="104"/>
      <c r="WC114" s="104"/>
      <c r="WD114" s="104"/>
      <c r="WE114" s="104"/>
      <c r="WF114" s="104"/>
      <c r="WG114" s="104"/>
      <c r="WH114" s="104"/>
      <c r="WI114" s="104"/>
      <c r="WJ114" s="104"/>
      <c r="WK114" s="104"/>
      <c r="WL114" s="104"/>
      <c r="WM114" s="104"/>
      <c r="WN114" s="104"/>
      <c r="WO114" s="104"/>
      <c r="WP114" s="104"/>
      <c r="WQ114" s="104"/>
      <c r="WR114" s="104"/>
      <c r="WS114" s="104"/>
      <c r="WT114" s="104"/>
      <c r="WU114" s="104"/>
      <c r="WV114" s="104"/>
      <c r="WW114" s="104"/>
      <c r="WX114" s="104"/>
      <c r="WY114" s="104"/>
      <c r="WZ114" s="104"/>
      <c r="XA114" s="104"/>
      <c r="XB114" s="104"/>
      <c r="XC114" s="104"/>
      <c r="XD114" s="104"/>
      <c r="XE114" s="104"/>
      <c r="XF114" s="104"/>
      <c r="XG114" s="104"/>
      <c r="XH114" s="104"/>
      <c r="XI114" s="104"/>
      <c r="XJ114" s="104"/>
      <c r="XK114" s="104"/>
      <c r="XL114" s="104"/>
      <c r="XM114" s="104"/>
      <c r="XN114" s="104"/>
      <c r="XO114" s="104"/>
      <c r="XP114" s="104"/>
      <c r="XQ114" s="104"/>
      <c r="XR114" s="104"/>
      <c r="XS114" s="104"/>
      <c r="XT114" s="104"/>
      <c r="XU114" s="104"/>
      <c r="XV114" s="104"/>
      <c r="XW114" s="104"/>
      <c r="XX114" s="104"/>
      <c r="XY114" s="104"/>
      <c r="XZ114" s="104"/>
      <c r="YA114" s="104"/>
      <c r="YB114" s="104"/>
      <c r="YC114" s="104"/>
      <c r="YD114" s="104"/>
      <c r="YE114" s="104"/>
      <c r="YF114" s="104"/>
      <c r="YG114" s="104"/>
      <c r="YH114" s="104"/>
      <c r="YI114" s="104"/>
      <c r="YJ114" s="104"/>
      <c r="YK114" s="104"/>
      <c r="YL114" s="104"/>
      <c r="YM114" s="104"/>
      <c r="YN114" s="104"/>
      <c r="YO114" s="104"/>
      <c r="YP114" s="104"/>
      <c r="YQ114" s="104"/>
      <c r="YR114" s="104"/>
      <c r="YS114" s="104"/>
      <c r="YT114" s="104"/>
      <c r="YU114" s="104"/>
      <c r="YV114" s="104"/>
      <c r="YW114" s="104"/>
      <c r="YX114" s="104"/>
      <c r="YY114" s="104"/>
      <c r="YZ114" s="104"/>
      <c r="ZA114" s="104"/>
      <c r="ZB114" s="104"/>
      <c r="ZC114" s="104"/>
      <c r="ZD114" s="104"/>
      <c r="ZE114" s="104"/>
      <c r="ZF114" s="104"/>
      <c r="ZG114" s="104"/>
      <c r="ZH114" s="104"/>
      <c r="ZI114" s="104"/>
      <c r="ZJ114" s="104"/>
      <c r="ZK114" s="104"/>
      <c r="ZL114" s="104"/>
      <c r="ZM114" s="104"/>
      <c r="ZN114" s="104"/>
      <c r="ZO114" s="104"/>
      <c r="ZP114" s="104"/>
      <c r="ZQ114" s="104"/>
      <c r="ZR114" s="104"/>
      <c r="ZS114" s="104"/>
      <c r="ZT114" s="104"/>
      <c r="ZU114" s="104"/>
      <c r="ZV114" s="104"/>
      <c r="ZW114" s="104"/>
      <c r="ZX114" s="104"/>
      <c r="ZY114" s="104"/>
      <c r="ZZ114" s="104"/>
      <c r="AAA114" s="104"/>
      <c r="AAB114" s="104"/>
      <c r="AAC114" s="104"/>
      <c r="AAD114" s="104"/>
      <c r="AAE114" s="104"/>
      <c r="AAF114" s="104"/>
      <c r="AAG114" s="104"/>
      <c r="AAH114" s="104"/>
      <c r="AAI114" s="104"/>
      <c r="AAJ114" s="104"/>
      <c r="AAK114" s="104"/>
      <c r="AAL114" s="104"/>
      <c r="AAM114" s="104"/>
      <c r="AAN114" s="104"/>
      <c r="AAO114" s="104"/>
      <c r="AAP114" s="104"/>
      <c r="AAQ114" s="104"/>
      <c r="AAR114" s="104"/>
      <c r="AAS114" s="104"/>
      <c r="AAT114" s="104"/>
      <c r="AAU114" s="104"/>
      <c r="AAV114" s="104"/>
      <c r="AAW114" s="104"/>
      <c r="AAX114" s="104"/>
      <c r="AAY114" s="104"/>
      <c r="AAZ114" s="104"/>
      <c r="ABA114" s="104"/>
      <c r="ABB114" s="104"/>
      <c r="ABC114" s="104"/>
      <c r="ABD114" s="104"/>
      <c r="ABE114" s="104"/>
      <c r="ABF114" s="104"/>
      <c r="ABG114" s="104"/>
      <c r="ABH114" s="104"/>
      <c r="ABI114" s="104"/>
      <c r="ABJ114" s="104"/>
      <c r="ABK114" s="104"/>
      <c r="ABL114" s="104"/>
      <c r="ABM114" s="104"/>
      <c r="ABN114" s="104"/>
      <c r="ABO114" s="104"/>
      <c r="ABP114" s="104"/>
      <c r="ABQ114" s="104"/>
      <c r="ABR114" s="104"/>
      <c r="ABS114" s="104"/>
      <c r="ABT114" s="104"/>
      <c r="ABU114" s="104"/>
      <c r="ABV114" s="104"/>
      <c r="ABW114" s="104"/>
      <c r="ABX114" s="104"/>
      <c r="ABY114" s="104"/>
      <c r="ABZ114" s="104"/>
      <c r="ACA114" s="104"/>
      <c r="ACB114" s="104"/>
      <c r="ACC114" s="104"/>
      <c r="ACD114" s="104"/>
      <c r="ACE114" s="104"/>
      <c r="ACF114" s="104"/>
      <c r="ACG114" s="104"/>
      <c r="ACH114" s="104"/>
      <c r="ACI114" s="104"/>
      <c r="ACJ114" s="104"/>
      <c r="ACK114" s="104"/>
      <c r="ACL114" s="104"/>
      <c r="ACM114" s="104"/>
      <c r="ACN114" s="104"/>
      <c r="ACO114" s="104"/>
      <c r="ACP114" s="104"/>
      <c r="ACQ114" s="104"/>
      <c r="ACR114" s="104"/>
      <c r="ACS114" s="104"/>
      <c r="ACT114" s="104"/>
      <c r="ACU114" s="104"/>
      <c r="ACV114" s="104"/>
      <c r="ACW114" s="104"/>
      <c r="ACX114" s="104"/>
      <c r="ACY114" s="104"/>
      <c r="ACZ114" s="104"/>
      <c r="ADA114" s="104"/>
      <c r="ADB114" s="104"/>
      <c r="ADC114" s="104"/>
      <c r="ADD114" s="104"/>
      <c r="ADE114" s="104"/>
      <c r="ADF114" s="104"/>
      <c r="ADG114" s="104"/>
      <c r="ADH114" s="104"/>
      <c r="ADI114" s="104"/>
      <c r="ADJ114" s="104"/>
      <c r="ADK114" s="104"/>
      <c r="ADL114" s="104"/>
      <c r="ADM114" s="104"/>
      <c r="ADN114" s="104"/>
      <c r="ADO114" s="104"/>
      <c r="ADP114" s="104"/>
      <c r="ADQ114" s="104"/>
      <c r="ADR114" s="104"/>
      <c r="ADS114" s="104"/>
      <c r="ADT114" s="104"/>
      <c r="ADU114" s="104"/>
      <c r="ADV114" s="104"/>
      <c r="ADW114" s="104"/>
      <c r="ADX114" s="104"/>
      <c r="ADY114" s="104"/>
      <c r="ADZ114" s="104"/>
      <c r="AEA114" s="104"/>
      <c r="AEB114" s="104"/>
      <c r="AEC114" s="104"/>
      <c r="AED114" s="104"/>
      <c r="AEE114" s="104"/>
      <c r="AEF114" s="104"/>
      <c r="AEG114" s="104"/>
      <c r="AEH114" s="104"/>
      <c r="AEI114" s="104"/>
      <c r="AEJ114" s="104"/>
      <c r="AEK114" s="104"/>
      <c r="AEL114" s="104"/>
      <c r="AEM114" s="104"/>
      <c r="AEN114" s="104"/>
      <c r="AEO114" s="104"/>
      <c r="AEP114" s="104"/>
      <c r="AEQ114" s="104"/>
      <c r="AER114" s="104"/>
      <c r="AES114" s="104"/>
      <c r="AET114" s="104"/>
      <c r="AEU114" s="104"/>
      <c r="AEV114" s="104"/>
      <c r="AEW114" s="104"/>
      <c r="AEX114" s="104"/>
      <c r="AEY114" s="104"/>
      <c r="AEZ114" s="104"/>
      <c r="AFA114" s="104"/>
      <c r="AFB114" s="104"/>
      <c r="AFC114" s="104"/>
      <c r="AFD114" s="104"/>
      <c r="AFE114" s="104"/>
      <c r="AFF114" s="104"/>
      <c r="AFG114" s="104"/>
      <c r="AFH114" s="104"/>
      <c r="AFI114" s="104"/>
      <c r="AFJ114" s="104"/>
      <c r="AFK114" s="104"/>
      <c r="AFL114" s="104"/>
      <c r="AFM114" s="104"/>
      <c r="AFN114" s="104"/>
      <c r="AFO114" s="104"/>
      <c r="AFP114" s="104"/>
      <c r="AFQ114" s="104"/>
      <c r="AFR114" s="104"/>
      <c r="AFS114" s="104"/>
      <c r="AFT114" s="104"/>
      <c r="AFU114" s="104"/>
      <c r="AFV114" s="104"/>
      <c r="AFW114" s="104"/>
      <c r="AFX114" s="104"/>
      <c r="AFY114" s="104"/>
      <c r="AFZ114" s="104"/>
      <c r="AGA114" s="104"/>
      <c r="AGB114" s="104"/>
      <c r="AGC114" s="104"/>
      <c r="AGD114" s="104"/>
      <c r="AGE114" s="104"/>
      <c r="AGF114" s="104"/>
      <c r="AGG114" s="104"/>
      <c r="AGH114" s="104"/>
      <c r="AGI114" s="104"/>
      <c r="AGJ114" s="104"/>
      <c r="AGK114" s="104"/>
      <c r="AGL114" s="104"/>
      <c r="AGM114" s="104"/>
      <c r="AGN114" s="104"/>
      <c r="AGO114" s="104"/>
      <c r="AGP114" s="104"/>
      <c r="AGQ114" s="104"/>
      <c r="AGR114" s="104"/>
      <c r="AGS114" s="104"/>
      <c r="AGT114" s="104"/>
      <c r="AGU114" s="104"/>
      <c r="AGV114" s="104"/>
      <c r="AGW114" s="104"/>
      <c r="AGX114" s="104"/>
      <c r="AGY114" s="104"/>
      <c r="AGZ114" s="104"/>
      <c r="AHA114" s="104"/>
      <c r="AHB114" s="104"/>
      <c r="AHC114" s="104"/>
      <c r="AHD114" s="104"/>
      <c r="AHE114" s="104"/>
      <c r="AHF114" s="104"/>
      <c r="AHG114" s="104"/>
      <c r="AHH114" s="104"/>
      <c r="AHI114" s="104"/>
      <c r="AHJ114" s="104"/>
      <c r="AHK114" s="104"/>
      <c r="AHL114" s="104"/>
      <c r="AHM114" s="104"/>
      <c r="AHN114" s="104"/>
      <c r="AHO114" s="104"/>
      <c r="AHP114" s="104"/>
      <c r="AHQ114" s="104"/>
      <c r="AHR114" s="104"/>
      <c r="AHS114" s="104"/>
      <c r="AHT114" s="104"/>
      <c r="AHU114" s="104"/>
      <c r="AHV114" s="104"/>
      <c r="AHW114" s="104"/>
      <c r="AHX114" s="104"/>
      <c r="AHY114" s="104"/>
      <c r="AHZ114" s="104"/>
      <c r="AIA114" s="104"/>
      <c r="AIB114" s="104"/>
      <c r="AIC114" s="104"/>
      <c r="AID114" s="104"/>
      <c r="AIE114" s="104"/>
      <c r="AIF114" s="104"/>
      <c r="AIG114" s="104"/>
      <c r="AIH114" s="104"/>
      <c r="AII114" s="104"/>
      <c r="AIJ114" s="104"/>
      <c r="AIK114" s="104"/>
      <c r="AIL114" s="104"/>
      <c r="AIM114" s="104"/>
      <c r="AIN114" s="104"/>
      <c r="AIO114" s="104"/>
      <c r="AIP114" s="104"/>
      <c r="AIQ114" s="104"/>
      <c r="AIR114" s="104"/>
      <c r="AIS114" s="104"/>
      <c r="AIT114" s="104"/>
      <c r="AIU114" s="104"/>
      <c r="AIV114" s="104"/>
      <c r="AIW114" s="104"/>
      <c r="AIX114" s="104"/>
      <c r="AIY114" s="104"/>
      <c r="AIZ114" s="104"/>
      <c r="AJA114" s="104"/>
      <c r="AJB114" s="104"/>
      <c r="AJC114" s="104"/>
      <c r="AJD114" s="104"/>
      <c r="AJE114" s="104"/>
      <c r="AJF114" s="104"/>
      <c r="AJG114" s="104"/>
      <c r="AJH114" s="104"/>
      <c r="AJI114" s="104"/>
      <c r="AJJ114" s="104"/>
      <c r="AJK114" s="104"/>
      <c r="AJL114" s="104"/>
      <c r="AJM114" s="104"/>
      <c r="AJN114" s="104"/>
      <c r="AJO114" s="104"/>
      <c r="AJP114" s="104"/>
      <c r="AJQ114" s="104"/>
      <c r="AJR114" s="104"/>
      <c r="AJS114" s="104"/>
      <c r="AJT114" s="104"/>
      <c r="AJU114" s="104"/>
      <c r="AJV114" s="104"/>
      <c r="AJW114" s="104"/>
      <c r="AJX114" s="104"/>
      <c r="AJY114" s="104"/>
      <c r="AJZ114" s="104"/>
      <c r="AKA114" s="104"/>
      <c r="AKB114" s="104"/>
      <c r="AKC114" s="104"/>
      <c r="AKD114" s="104"/>
      <c r="AKE114" s="104"/>
      <c r="AKF114" s="104"/>
      <c r="AKG114" s="104"/>
      <c r="AKH114" s="104"/>
      <c r="AKI114" s="104"/>
      <c r="AKJ114" s="104"/>
      <c r="AKK114" s="104"/>
      <c r="AKL114" s="104"/>
      <c r="AKM114" s="104"/>
      <c r="AKN114" s="104"/>
      <c r="AKO114" s="104"/>
      <c r="AKP114" s="104"/>
      <c r="AKQ114" s="104"/>
      <c r="AKR114" s="104"/>
      <c r="AKS114" s="104"/>
      <c r="AKT114" s="104"/>
      <c r="AKU114" s="104"/>
      <c r="AKV114" s="104"/>
      <c r="AKW114" s="104"/>
      <c r="AKX114" s="104"/>
      <c r="AKY114" s="104"/>
      <c r="AKZ114" s="104"/>
      <c r="ALA114" s="104"/>
      <c r="ALB114" s="104"/>
      <c r="ALC114" s="104"/>
      <c r="ALD114" s="104"/>
      <c r="ALE114" s="104"/>
      <c r="ALF114" s="104"/>
      <c r="ALG114" s="104"/>
      <c r="ALH114" s="104"/>
      <c r="ALI114" s="104"/>
      <c r="ALJ114" s="104"/>
      <c r="ALK114" s="104"/>
      <c r="ALL114" s="104"/>
      <c r="ALM114" s="104"/>
      <c r="ALN114" s="104"/>
      <c r="ALO114" s="104"/>
      <c r="ALP114" s="104"/>
      <c r="ALQ114" s="104"/>
      <c r="ALR114" s="104"/>
      <c r="ALS114" s="104"/>
      <c r="ALT114" s="104"/>
      <c r="ALU114" s="104"/>
      <c r="ALV114" s="104"/>
      <c r="ALW114" s="104"/>
      <c r="ALX114" s="104"/>
      <c r="ALY114" s="104"/>
      <c r="ALZ114" s="104"/>
      <c r="AMA114" s="104"/>
      <c r="AMB114" s="104"/>
      <c r="AMC114" s="104"/>
      <c r="AMD114" s="104"/>
      <c r="AME114" s="104"/>
      <c r="AMF114" s="104"/>
      <c r="AMG114" s="104"/>
      <c r="AMH114" s="104"/>
      <c r="AMI114" s="104"/>
      <c r="AMJ114" s="104"/>
      <c r="AMK114" s="104"/>
      <c r="AML114" s="104"/>
      <c r="AMM114" s="104"/>
      <c r="AMN114" s="104"/>
      <c r="AMO114" s="104"/>
      <c r="AMP114" s="104"/>
      <c r="AMQ114" s="104"/>
      <c r="AMR114" s="104"/>
      <c r="AMS114" s="104"/>
      <c r="AMT114" s="104"/>
      <c r="AMU114" s="104"/>
      <c r="AMV114" s="104"/>
      <c r="AMW114" s="104"/>
      <c r="AMX114" s="104"/>
      <c r="AMY114" s="104"/>
      <c r="AMZ114" s="104"/>
      <c r="ANA114" s="104"/>
      <c r="ANB114" s="104"/>
      <c r="ANC114" s="104"/>
      <c r="AND114" s="104"/>
      <c r="ANE114" s="104"/>
      <c r="ANF114" s="104"/>
      <c r="ANG114" s="104"/>
      <c r="ANH114" s="104"/>
      <c r="ANI114" s="104"/>
      <c r="ANJ114" s="104"/>
      <c r="ANK114" s="104"/>
      <c r="ANL114" s="104"/>
      <c r="ANM114" s="104"/>
      <c r="ANN114" s="104"/>
      <c r="ANO114" s="104"/>
      <c r="ANP114" s="104"/>
      <c r="ANQ114" s="104"/>
      <c r="ANR114" s="104"/>
      <c r="ANS114" s="104"/>
      <c r="ANT114" s="104"/>
      <c r="ANU114" s="104"/>
      <c r="ANV114" s="104"/>
      <c r="ANW114" s="104"/>
      <c r="ANX114" s="104"/>
      <c r="ANY114" s="104"/>
      <c r="ANZ114" s="104"/>
      <c r="AOA114" s="104"/>
      <c r="AOB114" s="104"/>
      <c r="AOC114" s="104"/>
      <c r="AOD114" s="104"/>
      <c r="AOE114" s="104"/>
      <c r="AOF114" s="104"/>
      <c r="AOG114" s="104"/>
      <c r="AOH114" s="104"/>
      <c r="AOI114" s="104"/>
      <c r="AOJ114" s="104"/>
      <c r="AOK114" s="104"/>
      <c r="AOL114" s="104"/>
      <c r="AOM114" s="104"/>
      <c r="AON114" s="104"/>
      <c r="AOO114" s="104"/>
      <c r="AOP114" s="104"/>
      <c r="AOQ114" s="104"/>
      <c r="AOR114" s="104"/>
      <c r="AOS114" s="104"/>
      <c r="AOT114" s="104"/>
      <c r="AOU114" s="104"/>
      <c r="AOV114" s="104"/>
      <c r="AOW114" s="104"/>
      <c r="AOX114" s="104"/>
      <c r="AOY114" s="104"/>
      <c r="AOZ114" s="104"/>
      <c r="APA114" s="104"/>
      <c r="APB114" s="104"/>
      <c r="APC114" s="104"/>
      <c r="APD114" s="104"/>
      <c r="APE114" s="104"/>
      <c r="APF114" s="104"/>
      <c r="APG114" s="104"/>
      <c r="APH114" s="104"/>
      <c r="API114" s="104"/>
      <c r="APJ114" s="104"/>
      <c r="APK114" s="104"/>
      <c r="APL114" s="104"/>
      <c r="APM114" s="104"/>
      <c r="APN114" s="104"/>
      <c r="APO114" s="104"/>
      <c r="APP114" s="104"/>
      <c r="APQ114" s="104"/>
      <c r="APR114" s="104"/>
      <c r="APS114" s="104"/>
      <c r="APT114" s="104"/>
      <c r="APU114" s="104"/>
      <c r="APV114" s="104"/>
      <c r="APW114" s="104"/>
      <c r="APX114" s="104"/>
      <c r="APY114" s="104"/>
      <c r="APZ114" s="104"/>
      <c r="AQA114" s="104"/>
      <c r="AQB114" s="104"/>
      <c r="AQC114" s="104"/>
      <c r="AQD114" s="104"/>
      <c r="AQE114" s="104"/>
      <c r="AQF114" s="104"/>
      <c r="AQG114" s="104"/>
      <c r="AQH114" s="104"/>
      <c r="AQI114" s="104"/>
      <c r="AQJ114" s="104"/>
      <c r="AQK114" s="104"/>
      <c r="AQL114" s="104"/>
      <c r="AQM114" s="104"/>
      <c r="AQN114" s="104"/>
      <c r="AQO114" s="104"/>
      <c r="AQP114" s="104"/>
      <c r="AQQ114" s="104"/>
      <c r="AQR114" s="104"/>
      <c r="AQS114" s="104"/>
      <c r="AQT114" s="104"/>
      <c r="AQU114" s="104"/>
      <c r="AQV114" s="104"/>
      <c r="AQW114" s="104"/>
      <c r="AQX114" s="104"/>
      <c r="AQY114" s="104"/>
      <c r="AQZ114" s="104"/>
      <c r="ARA114" s="104"/>
      <c r="ARB114" s="104"/>
      <c r="ARC114" s="104"/>
      <c r="ARD114" s="104"/>
      <c r="ARE114" s="104"/>
      <c r="ARF114" s="104"/>
      <c r="ARG114" s="104"/>
      <c r="ARH114" s="104"/>
      <c r="ARI114" s="104"/>
      <c r="ARJ114" s="104"/>
      <c r="ARK114" s="104"/>
      <c r="ARL114" s="104"/>
      <c r="ARM114" s="104"/>
      <c r="ARN114" s="104"/>
      <c r="ARO114" s="104"/>
      <c r="ARP114" s="104"/>
      <c r="ARQ114" s="104"/>
      <c r="ARR114" s="104"/>
      <c r="ARS114" s="104"/>
      <c r="ART114" s="104"/>
      <c r="ARU114" s="104"/>
      <c r="ARV114" s="104"/>
      <c r="ARW114" s="104"/>
      <c r="ARX114" s="104"/>
      <c r="ARY114" s="104"/>
      <c r="ARZ114" s="104"/>
      <c r="ASA114" s="104"/>
      <c r="ASB114" s="104"/>
      <c r="ASC114" s="104"/>
      <c r="ASD114" s="104"/>
      <c r="ASE114" s="104"/>
      <c r="ASF114" s="104"/>
      <c r="ASG114" s="104"/>
      <c r="ASH114" s="104"/>
      <c r="ASI114" s="104"/>
      <c r="ASJ114" s="104"/>
      <c r="ASK114" s="104"/>
      <c r="ASL114" s="104"/>
      <c r="ASM114" s="104"/>
      <c r="ASN114" s="104"/>
      <c r="ASO114" s="104"/>
      <c r="ASP114" s="104"/>
      <c r="ASQ114" s="104"/>
      <c r="ASR114" s="104"/>
      <c r="ASS114" s="104"/>
      <c r="AST114" s="104"/>
      <c r="ASU114" s="104"/>
      <c r="ASV114" s="104"/>
      <c r="ASW114" s="104"/>
      <c r="ASX114" s="104"/>
      <c r="ASY114" s="104"/>
      <c r="ASZ114" s="104"/>
      <c r="ATA114" s="104"/>
      <c r="ATB114" s="104"/>
      <c r="ATC114" s="104"/>
      <c r="ATD114" s="104"/>
      <c r="ATE114" s="104"/>
      <c r="ATF114" s="104"/>
      <c r="ATG114" s="104"/>
      <c r="ATH114" s="104"/>
      <c r="ATI114" s="104"/>
      <c r="ATJ114" s="104"/>
      <c r="ATK114" s="104"/>
      <c r="ATL114" s="104"/>
      <c r="ATM114" s="104"/>
      <c r="ATN114" s="104"/>
      <c r="ATO114" s="104"/>
      <c r="ATP114" s="104"/>
      <c r="ATQ114" s="104"/>
      <c r="ATR114" s="104"/>
      <c r="ATS114" s="104"/>
      <c r="ATT114" s="104"/>
      <c r="ATU114" s="104"/>
      <c r="ATV114" s="104"/>
      <c r="ATW114" s="104"/>
      <c r="ATX114" s="104"/>
      <c r="ATY114" s="104"/>
      <c r="ATZ114" s="104"/>
      <c r="AUA114" s="104"/>
      <c r="AUB114" s="104"/>
      <c r="AUC114" s="104"/>
      <c r="AUD114" s="104"/>
      <c r="AUE114" s="104"/>
      <c r="AUF114" s="104"/>
      <c r="AUG114" s="104"/>
      <c r="AUH114" s="104"/>
      <c r="AUI114" s="104"/>
      <c r="AUJ114" s="104"/>
      <c r="AUK114" s="104"/>
      <c r="AUL114" s="104"/>
      <c r="AUM114" s="104"/>
      <c r="AUN114" s="104"/>
      <c r="AUO114" s="104"/>
      <c r="AUP114" s="104"/>
      <c r="AUQ114" s="104"/>
      <c r="AUR114" s="104"/>
      <c r="AUS114" s="104"/>
      <c r="AUT114" s="104"/>
      <c r="AUU114" s="104"/>
      <c r="AUV114" s="104"/>
      <c r="AUW114" s="104"/>
      <c r="AUX114" s="104"/>
      <c r="AUY114" s="104"/>
      <c r="AUZ114" s="104"/>
      <c r="AVA114" s="104"/>
      <c r="AVB114" s="104"/>
      <c r="AVC114" s="104"/>
      <c r="AVD114" s="104"/>
      <c r="AVE114" s="104"/>
      <c r="AVF114" s="104"/>
      <c r="AVG114" s="104"/>
      <c r="AVH114" s="104"/>
      <c r="AVI114" s="104"/>
      <c r="AVJ114" s="104"/>
      <c r="AVK114" s="104"/>
      <c r="AVL114" s="104"/>
      <c r="AVM114" s="104"/>
      <c r="AVN114" s="104"/>
      <c r="AVO114" s="104"/>
      <c r="AVP114" s="104"/>
      <c r="AVQ114" s="104"/>
      <c r="AVR114" s="104"/>
      <c r="AVS114" s="104"/>
      <c r="AVT114" s="104"/>
      <c r="AVU114" s="104"/>
      <c r="AVV114" s="104"/>
      <c r="AVW114" s="104"/>
      <c r="AVX114" s="104"/>
      <c r="AVY114" s="104"/>
      <c r="AVZ114" s="104"/>
      <c r="AWA114" s="104"/>
      <c r="AWB114" s="104"/>
      <c r="AWC114" s="104"/>
      <c r="AWD114" s="104"/>
      <c r="AWE114" s="104"/>
      <c r="AWF114" s="104"/>
      <c r="AWG114" s="104"/>
      <c r="AWH114" s="104"/>
      <c r="AWI114" s="104"/>
      <c r="AWJ114" s="104"/>
      <c r="AWK114" s="104"/>
      <c r="AWL114" s="104"/>
      <c r="AWM114" s="104"/>
      <c r="AWN114" s="104"/>
      <c r="AWO114" s="104"/>
      <c r="AWP114" s="104"/>
      <c r="AWQ114" s="104"/>
      <c r="AWR114" s="104"/>
      <c r="AWS114" s="104"/>
      <c r="AWT114" s="104"/>
      <c r="AWU114" s="104"/>
      <c r="AWV114" s="104"/>
      <c r="AWW114" s="104"/>
      <c r="AWX114" s="104"/>
      <c r="AWY114" s="104"/>
      <c r="AWZ114" s="104"/>
      <c r="AXA114" s="104"/>
      <c r="AXB114" s="104"/>
      <c r="AXC114" s="104"/>
      <c r="AXD114" s="104"/>
      <c r="AXE114" s="104"/>
      <c r="AXF114" s="104"/>
      <c r="AXG114" s="104"/>
      <c r="AXH114" s="104"/>
      <c r="AXI114" s="104"/>
      <c r="AXJ114" s="104"/>
      <c r="AXK114" s="104"/>
      <c r="AXL114" s="104"/>
      <c r="AXM114" s="104"/>
      <c r="AXN114" s="104"/>
      <c r="AXO114" s="104"/>
      <c r="AXP114" s="104"/>
      <c r="AXQ114" s="104"/>
      <c r="AXR114" s="104"/>
      <c r="AXS114" s="104"/>
      <c r="AXT114" s="104"/>
      <c r="AXU114" s="104"/>
      <c r="AXV114" s="104"/>
      <c r="AXW114" s="104"/>
      <c r="AXX114" s="104"/>
      <c r="AXY114" s="104"/>
      <c r="AXZ114" s="104"/>
      <c r="AYA114" s="104"/>
      <c r="AYB114" s="104"/>
      <c r="AYC114" s="104"/>
      <c r="AYD114" s="104"/>
      <c r="AYE114" s="104"/>
      <c r="AYF114" s="104"/>
      <c r="AYG114" s="104"/>
      <c r="AYH114" s="104"/>
      <c r="AYI114" s="104"/>
      <c r="AYJ114" s="104"/>
      <c r="AYK114" s="104"/>
      <c r="AYL114" s="104"/>
      <c r="AYM114" s="104"/>
      <c r="AYN114" s="104"/>
      <c r="AYO114" s="104"/>
      <c r="AYP114" s="104"/>
      <c r="AYQ114" s="104"/>
      <c r="AYR114" s="104"/>
      <c r="AYS114" s="104"/>
      <c r="AYT114" s="104"/>
      <c r="AYU114" s="104"/>
      <c r="AYV114" s="104"/>
      <c r="AYW114" s="104"/>
      <c r="AYX114" s="104"/>
      <c r="AYY114" s="104"/>
      <c r="AYZ114" s="104"/>
      <c r="AZA114" s="104"/>
      <c r="AZB114" s="104"/>
      <c r="AZC114" s="104"/>
      <c r="AZD114" s="104"/>
      <c r="AZE114" s="104"/>
      <c r="AZF114" s="104"/>
      <c r="AZG114" s="104"/>
      <c r="AZH114" s="104"/>
      <c r="AZI114" s="104"/>
      <c r="AZJ114" s="104"/>
      <c r="AZK114" s="104"/>
      <c r="AZL114" s="104"/>
      <c r="AZM114" s="104"/>
      <c r="AZN114" s="104"/>
      <c r="AZO114" s="104"/>
      <c r="AZP114" s="104"/>
      <c r="AZQ114" s="104"/>
      <c r="AZR114" s="104"/>
      <c r="AZS114" s="104"/>
      <c r="AZT114" s="104"/>
      <c r="AZU114" s="104"/>
      <c r="AZV114" s="104"/>
      <c r="AZW114" s="104"/>
      <c r="AZX114" s="104"/>
      <c r="AZY114" s="104"/>
      <c r="AZZ114" s="104"/>
      <c r="BAA114" s="104"/>
      <c r="BAB114" s="104"/>
      <c r="BAC114" s="104"/>
      <c r="BAD114" s="104"/>
      <c r="BAE114" s="104"/>
      <c r="BAF114" s="104"/>
      <c r="BAG114" s="104"/>
      <c r="BAH114" s="104"/>
      <c r="BAI114" s="104"/>
      <c r="BAJ114" s="104"/>
      <c r="BAK114" s="104"/>
      <c r="BAL114" s="104"/>
      <c r="BAM114" s="104"/>
      <c r="BAN114" s="104"/>
      <c r="BAO114" s="104"/>
      <c r="BAP114" s="104"/>
      <c r="BAQ114" s="104"/>
      <c r="BAR114" s="104"/>
      <c r="BAS114" s="104"/>
      <c r="BAT114" s="104"/>
      <c r="BAU114" s="104"/>
      <c r="BAV114" s="104"/>
      <c r="BAW114" s="104"/>
      <c r="BAX114" s="104"/>
      <c r="BAY114" s="104"/>
      <c r="BAZ114" s="104"/>
      <c r="BBA114" s="104"/>
      <c r="BBB114" s="104"/>
      <c r="BBC114" s="104"/>
      <c r="BBD114" s="104"/>
      <c r="BBE114" s="104"/>
      <c r="BBF114" s="104"/>
      <c r="BBG114" s="104"/>
      <c r="BBH114" s="104"/>
      <c r="BBI114" s="104"/>
      <c r="BBJ114" s="104"/>
      <c r="BBK114" s="104"/>
      <c r="BBL114" s="104"/>
      <c r="BBM114" s="104"/>
      <c r="BBN114" s="104"/>
      <c r="BBO114" s="104"/>
      <c r="BBP114" s="104"/>
      <c r="BBQ114" s="104"/>
      <c r="BBR114" s="104"/>
      <c r="BBS114" s="104"/>
      <c r="BBT114" s="104"/>
      <c r="BBU114" s="104"/>
      <c r="BBV114" s="104"/>
      <c r="BBW114" s="104"/>
      <c r="BBX114" s="104"/>
      <c r="BBY114" s="104"/>
      <c r="BBZ114" s="104"/>
      <c r="BCA114" s="104"/>
      <c r="BCB114" s="104"/>
      <c r="BCC114" s="104"/>
      <c r="BCD114" s="104"/>
      <c r="BCE114" s="104"/>
      <c r="BCF114" s="104"/>
      <c r="BCG114" s="104"/>
      <c r="BCH114" s="104"/>
      <c r="BCI114" s="104"/>
      <c r="BCJ114" s="104"/>
      <c r="BCK114" s="104"/>
      <c r="BCL114" s="104"/>
      <c r="BCM114" s="104"/>
      <c r="BCN114" s="104"/>
      <c r="BCO114" s="104"/>
      <c r="BCP114" s="104"/>
      <c r="BCQ114" s="104"/>
      <c r="BCR114" s="104"/>
      <c r="BCS114" s="104"/>
      <c r="BCT114" s="104"/>
      <c r="BCU114" s="104"/>
      <c r="BCV114" s="104"/>
      <c r="BCW114" s="104"/>
      <c r="BCX114" s="104"/>
      <c r="BCY114" s="104"/>
      <c r="BCZ114" s="104"/>
      <c r="BDA114" s="104"/>
      <c r="BDB114" s="104"/>
      <c r="BDC114" s="104"/>
      <c r="BDD114" s="104"/>
      <c r="BDE114" s="104"/>
      <c r="BDF114" s="104"/>
      <c r="BDG114" s="104"/>
      <c r="BDH114" s="104"/>
      <c r="BDI114" s="104"/>
      <c r="BDJ114" s="104"/>
      <c r="BDK114" s="104"/>
      <c r="BDL114" s="104"/>
      <c r="BDM114" s="104"/>
      <c r="BDN114" s="104"/>
      <c r="BDO114" s="104"/>
      <c r="BDP114" s="104"/>
      <c r="BDQ114" s="104"/>
      <c r="BDR114" s="104"/>
      <c r="BDS114" s="104"/>
      <c r="BDT114" s="104"/>
      <c r="BDU114" s="104"/>
      <c r="BDV114" s="104"/>
      <c r="BDW114" s="104"/>
      <c r="BDX114" s="104"/>
      <c r="BDY114" s="104"/>
      <c r="BDZ114" s="104"/>
      <c r="BEA114" s="104"/>
      <c r="BEB114" s="104"/>
      <c r="BEC114" s="104"/>
      <c r="BED114" s="104"/>
      <c r="BEE114" s="104"/>
      <c r="BEF114" s="104"/>
      <c r="BEG114" s="104"/>
      <c r="BEH114" s="104"/>
      <c r="BEI114" s="104"/>
      <c r="BEJ114" s="104"/>
      <c r="BEK114" s="104"/>
      <c r="BEL114" s="104"/>
      <c r="BEM114" s="104"/>
      <c r="BEN114" s="104"/>
      <c r="BEO114" s="104"/>
      <c r="BEP114" s="104"/>
      <c r="BEQ114" s="104"/>
      <c r="BER114" s="104"/>
      <c r="BES114" s="104"/>
      <c r="BET114" s="104"/>
      <c r="BEU114" s="104"/>
      <c r="BEV114" s="104"/>
      <c r="BEW114" s="104"/>
      <c r="BEX114" s="104"/>
      <c r="BEY114" s="104"/>
      <c r="BEZ114" s="104"/>
      <c r="BFA114" s="104"/>
      <c r="BFB114" s="104"/>
      <c r="BFC114" s="104"/>
      <c r="BFD114" s="104"/>
      <c r="BFE114" s="104"/>
      <c r="BFF114" s="104"/>
      <c r="BFG114" s="104"/>
      <c r="BFH114" s="104"/>
      <c r="BFI114" s="104"/>
      <c r="BFJ114" s="104"/>
      <c r="BFK114" s="104"/>
      <c r="BFL114" s="104"/>
      <c r="BFM114" s="104"/>
      <c r="BFN114" s="104"/>
      <c r="BFO114" s="104"/>
      <c r="BFP114" s="104"/>
      <c r="BFQ114" s="104"/>
      <c r="BFR114" s="104"/>
      <c r="BFS114" s="104"/>
      <c r="BFT114" s="104"/>
      <c r="BFU114" s="104"/>
      <c r="BFV114" s="104"/>
      <c r="BFW114" s="104"/>
      <c r="BFX114" s="104"/>
      <c r="BFY114" s="104"/>
      <c r="BFZ114" s="104"/>
      <c r="BGA114" s="104"/>
      <c r="BGB114" s="104"/>
      <c r="BGC114" s="104"/>
      <c r="BGD114" s="104"/>
      <c r="BGE114" s="104"/>
      <c r="BGF114" s="104"/>
      <c r="BGG114" s="104"/>
      <c r="BGH114" s="104"/>
      <c r="BGI114" s="104"/>
      <c r="BGJ114" s="104"/>
      <c r="BGK114" s="104"/>
      <c r="BGL114" s="104"/>
      <c r="BGM114" s="104"/>
      <c r="BGN114" s="104"/>
      <c r="BGO114" s="104"/>
      <c r="BGP114" s="104"/>
      <c r="BGQ114" s="104"/>
      <c r="BGR114" s="104"/>
      <c r="BGS114" s="104"/>
      <c r="BGT114" s="104"/>
      <c r="BGU114" s="104"/>
      <c r="BGV114" s="104"/>
      <c r="BGW114" s="104"/>
      <c r="BGX114" s="104"/>
      <c r="BGY114" s="104"/>
      <c r="BGZ114" s="104"/>
      <c r="BHA114" s="104"/>
      <c r="BHB114" s="104"/>
      <c r="BHC114" s="104"/>
      <c r="BHD114" s="104"/>
      <c r="BHE114" s="104"/>
      <c r="BHF114" s="104"/>
      <c r="BHG114" s="104"/>
      <c r="BHH114" s="104"/>
      <c r="BHI114" s="104"/>
      <c r="BHJ114" s="104"/>
      <c r="BHK114" s="104"/>
      <c r="BHL114" s="104"/>
      <c r="BHM114" s="104"/>
      <c r="BHN114" s="104"/>
      <c r="BHO114" s="104"/>
      <c r="BHP114" s="104"/>
      <c r="BHQ114" s="104"/>
      <c r="BHR114" s="104"/>
      <c r="BHS114" s="104"/>
      <c r="BHT114" s="104"/>
      <c r="BHU114" s="104"/>
      <c r="BHV114" s="104"/>
      <c r="BHW114" s="104"/>
      <c r="BHX114" s="104"/>
      <c r="BHY114" s="104"/>
      <c r="BHZ114" s="104"/>
      <c r="BIA114" s="104"/>
      <c r="BIB114" s="104"/>
      <c r="BIC114" s="104"/>
      <c r="BID114" s="104"/>
      <c r="BIE114" s="104"/>
      <c r="BIF114" s="104"/>
      <c r="BIG114" s="104"/>
      <c r="BIH114" s="104"/>
      <c r="BII114" s="104"/>
      <c r="BIJ114" s="104"/>
      <c r="BIK114" s="104"/>
      <c r="BIL114" s="104"/>
      <c r="BIM114" s="104"/>
      <c r="BIN114" s="104"/>
      <c r="BIO114" s="104"/>
      <c r="BIP114" s="104"/>
      <c r="BIQ114" s="104"/>
      <c r="BIR114" s="104"/>
      <c r="BIS114" s="104"/>
      <c r="BIT114" s="104"/>
      <c r="BIU114" s="104"/>
      <c r="BIV114" s="104"/>
      <c r="BIW114" s="104"/>
      <c r="BIX114" s="104"/>
      <c r="BIY114" s="104"/>
      <c r="BIZ114" s="104"/>
      <c r="BJA114" s="104"/>
      <c r="BJB114" s="104"/>
      <c r="BJC114" s="104"/>
      <c r="BJD114" s="104"/>
      <c r="BJE114" s="104"/>
      <c r="BJF114" s="104"/>
      <c r="BJG114" s="104"/>
      <c r="BJH114" s="104"/>
      <c r="BJI114" s="104"/>
      <c r="BJJ114" s="104"/>
      <c r="BJK114" s="104"/>
      <c r="BJL114" s="104"/>
      <c r="BJM114" s="104"/>
      <c r="BJN114" s="104"/>
      <c r="BJO114" s="104"/>
      <c r="BJP114" s="104"/>
      <c r="BJQ114" s="104"/>
      <c r="BJR114" s="104"/>
      <c r="BJS114" s="104"/>
      <c r="BJT114" s="104"/>
      <c r="BJU114" s="104"/>
      <c r="BJV114" s="104"/>
      <c r="BJW114" s="104"/>
      <c r="BJX114" s="104"/>
      <c r="BJY114" s="104"/>
      <c r="BJZ114" s="104"/>
      <c r="BKA114" s="104"/>
      <c r="BKB114" s="104"/>
      <c r="BKC114" s="104"/>
      <c r="BKD114" s="104"/>
      <c r="BKE114" s="104"/>
      <c r="BKF114" s="104"/>
      <c r="BKG114" s="104"/>
      <c r="BKH114" s="104"/>
      <c r="BKI114" s="104"/>
      <c r="BKJ114" s="104"/>
      <c r="BKK114" s="104"/>
      <c r="BKL114" s="104"/>
      <c r="BKM114" s="104"/>
      <c r="BKN114" s="104"/>
      <c r="BKO114" s="104"/>
      <c r="BKP114" s="104"/>
      <c r="BKQ114" s="104"/>
      <c r="BKR114" s="104"/>
      <c r="BKS114" s="104"/>
      <c r="BKT114" s="104"/>
      <c r="BKU114" s="104"/>
      <c r="BKV114" s="104"/>
      <c r="BKW114" s="104"/>
      <c r="BKX114" s="104"/>
      <c r="BKY114" s="104"/>
      <c r="BKZ114" s="104"/>
      <c r="BLA114" s="104"/>
      <c r="BLB114" s="104"/>
      <c r="BLC114" s="104"/>
      <c r="BLD114" s="104"/>
      <c r="BLE114" s="104"/>
      <c r="BLF114" s="104"/>
      <c r="BLG114" s="104"/>
      <c r="BLH114" s="104"/>
      <c r="BLI114" s="104"/>
      <c r="BLJ114" s="104"/>
      <c r="BLK114" s="104"/>
      <c r="BLL114" s="104"/>
      <c r="BLM114" s="104"/>
      <c r="BLN114" s="104"/>
      <c r="BLO114" s="104"/>
      <c r="BLP114" s="104"/>
      <c r="BLQ114" s="104"/>
      <c r="BLR114" s="104"/>
      <c r="BLS114" s="104"/>
      <c r="BLT114" s="104"/>
      <c r="BLU114" s="104"/>
      <c r="BLV114" s="104"/>
      <c r="BLW114" s="104"/>
      <c r="BLX114" s="104"/>
      <c r="BLY114" s="104"/>
      <c r="BLZ114" s="104"/>
      <c r="BMA114" s="104"/>
      <c r="BMB114" s="104"/>
      <c r="BMC114" s="104"/>
      <c r="BMD114" s="104"/>
      <c r="BME114" s="104"/>
      <c r="BMF114" s="104"/>
      <c r="BMG114" s="104"/>
      <c r="BMH114" s="104"/>
      <c r="BMI114" s="104"/>
      <c r="BMJ114" s="104"/>
      <c r="BMK114" s="104"/>
      <c r="BML114" s="104"/>
      <c r="BMM114" s="104"/>
      <c r="BMN114" s="104"/>
      <c r="BMO114" s="104"/>
      <c r="BMP114" s="104"/>
      <c r="BMQ114" s="104"/>
      <c r="BMR114" s="104"/>
      <c r="BMS114" s="104"/>
      <c r="BMT114" s="104"/>
      <c r="BMU114" s="104"/>
      <c r="BMV114" s="104"/>
      <c r="BMW114" s="104"/>
      <c r="BMX114" s="104"/>
      <c r="BMY114" s="104"/>
      <c r="BMZ114" s="104"/>
      <c r="BNA114" s="104"/>
      <c r="BNB114" s="104"/>
      <c r="BNC114" s="104"/>
      <c r="BND114" s="104"/>
      <c r="BNE114" s="104"/>
      <c r="BNF114" s="104"/>
      <c r="BNG114" s="104"/>
      <c r="BNH114" s="104"/>
      <c r="BNI114" s="104"/>
      <c r="BNJ114" s="104"/>
      <c r="BNK114" s="104"/>
      <c r="BNL114" s="104"/>
      <c r="BNM114" s="104"/>
      <c r="BNN114" s="104"/>
      <c r="BNO114" s="104"/>
      <c r="BNP114" s="104"/>
      <c r="BNQ114" s="104"/>
      <c r="BNR114" s="104"/>
      <c r="BNS114" s="104"/>
      <c r="BNT114" s="104"/>
      <c r="BNU114" s="104"/>
      <c r="BNV114" s="104"/>
      <c r="BNW114" s="104"/>
      <c r="BNX114" s="104"/>
      <c r="BNY114" s="104"/>
      <c r="BNZ114" s="104"/>
      <c r="BOA114" s="104"/>
      <c r="BOB114" s="104"/>
      <c r="BOC114" s="104"/>
      <c r="BOD114" s="104"/>
      <c r="BOE114" s="104"/>
      <c r="BOF114" s="104"/>
      <c r="BOG114" s="104"/>
      <c r="BOH114" s="104"/>
      <c r="BOI114" s="104"/>
      <c r="BOJ114" s="104"/>
      <c r="BOK114" s="104"/>
      <c r="BOL114" s="104"/>
      <c r="BOM114" s="104"/>
      <c r="BON114" s="104"/>
      <c r="BOO114" s="104"/>
      <c r="BOP114" s="104"/>
      <c r="BOQ114" s="104"/>
      <c r="BOR114" s="104"/>
      <c r="BOS114" s="104"/>
      <c r="BOT114" s="104"/>
      <c r="BOU114" s="104"/>
      <c r="BOV114" s="104"/>
      <c r="BOW114" s="104"/>
      <c r="BOX114" s="104"/>
      <c r="BOY114" s="104"/>
      <c r="BOZ114" s="104"/>
      <c r="BPA114" s="104"/>
      <c r="BPB114" s="104"/>
      <c r="BPC114" s="104"/>
      <c r="BPD114" s="104"/>
      <c r="BPE114" s="104"/>
      <c r="BPF114" s="104"/>
      <c r="BPG114" s="104"/>
      <c r="BPH114" s="104"/>
      <c r="BPI114" s="104"/>
      <c r="BPJ114" s="104"/>
      <c r="BPK114" s="104"/>
      <c r="BPL114" s="104"/>
      <c r="BPM114" s="104"/>
      <c r="BPN114" s="104"/>
      <c r="BPO114" s="104"/>
      <c r="BPP114" s="104"/>
      <c r="BPQ114" s="104"/>
      <c r="BPR114" s="104"/>
      <c r="BPS114" s="104"/>
      <c r="BPT114" s="104"/>
      <c r="BPU114" s="104"/>
      <c r="BPV114" s="104"/>
      <c r="BPW114" s="104"/>
      <c r="BPX114" s="104"/>
      <c r="BPY114" s="104"/>
      <c r="BPZ114" s="104"/>
      <c r="BQA114" s="104"/>
      <c r="BQB114" s="104"/>
      <c r="BQC114" s="104"/>
      <c r="BQD114" s="104"/>
      <c r="BQE114" s="104"/>
      <c r="BQF114" s="104"/>
      <c r="BQG114" s="104"/>
      <c r="BQH114" s="104"/>
      <c r="BQI114" s="104"/>
      <c r="BQJ114" s="104"/>
      <c r="BQK114" s="104"/>
      <c r="BQL114" s="104"/>
      <c r="BQM114" s="104"/>
      <c r="BQN114" s="104"/>
      <c r="BQO114" s="104"/>
      <c r="BQP114" s="104"/>
      <c r="BQQ114" s="104"/>
      <c r="BQR114" s="104"/>
      <c r="BQS114" s="104"/>
      <c r="BQT114" s="104"/>
      <c r="BQU114" s="104"/>
      <c r="BQV114" s="104"/>
      <c r="BQW114" s="104"/>
      <c r="BQX114" s="104"/>
      <c r="BQY114" s="104"/>
      <c r="BQZ114" s="104"/>
      <c r="BRA114" s="104"/>
      <c r="BRB114" s="104"/>
      <c r="BRC114" s="104"/>
      <c r="BRD114" s="104"/>
      <c r="BRE114" s="104"/>
      <c r="BRF114" s="104"/>
      <c r="BRG114" s="104"/>
      <c r="BRH114" s="104"/>
      <c r="BRI114" s="104"/>
      <c r="BRJ114" s="104"/>
      <c r="BRK114" s="104"/>
      <c r="BRL114" s="104"/>
      <c r="BRM114" s="104"/>
      <c r="BRN114" s="104"/>
      <c r="BRO114" s="104"/>
      <c r="BRP114" s="104"/>
      <c r="BRQ114" s="104"/>
      <c r="BRR114" s="104"/>
      <c r="BRS114" s="104"/>
      <c r="BRT114" s="104"/>
      <c r="BRU114" s="104"/>
      <c r="BRV114" s="104"/>
      <c r="BRW114" s="104"/>
      <c r="BRX114" s="104"/>
      <c r="BRY114" s="104"/>
      <c r="BRZ114" s="104"/>
      <c r="BSA114" s="104"/>
      <c r="BSB114" s="104"/>
      <c r="BSC114" s="104"/>
      <c r="BSD114" s="104"/>
      <c r="BSE114" s="104"/>
      <c r="BSF114" s="104"/>
      <c r="BSG114" s="104"/>
      <c r="BSH114" s="104"/>
      <c r="BSI114" s="104"/>
      <c r="BSJ114" s="104"/>
      <c r="BSK114" s="104"/>
      <c r="BSL114" s="104"/>
      <c r="BSM114" s="104"/>
      <c r="BSN114" s="104"/>
      <c r="BSO114" s="104"/>
      <c r="BSP114" s="104"/>
      <c r="BSQ114" s="104"/>
      <c r="BSR114" s="104"/>
      <c r="BSS114" s="104"/>
      <c r="BST114" s="104"/>
      <c r="BSU114" s="104"/>
      <c r="BSV114" s="104"/>
      <c r="BSW114" s="104"/>
      <c r="BSX114" s="104"/>
      <c r="BSY114" s="104"/>
      <c r="BSZ114" s="104"/>
      <c r="BTA114" s="104"/>
      <c r="BTB114" s="104"/>
      <c r="BTC114" s="104"/>
      <c r="BTD114" s="104"/>
      <c r="BTE114" s="104"/>
      <c r="BTF114" s="104"/>
      <c r="BTG114" s="104"/>
      <c r="BTH114" s="104"/>
      <c r="BTI114" s="104"/>
      <c r="BTJ114" s="104"/>
      <c r="BTK114" s="104"/>
      <c r="BTL114" s="104"/>
      <c r="BTM114" s="104"/>
      <c r="BTN114" s="104"/>
      <c r="BTO114" s="104"/>
      <c r="BTP114" s="104"/>
      <c r="BTQ114" s="104"/>
      <c r="BTR114" s="104"/>
      <c r="BTS114" s="104"/>
      <c r="BTT114" s="104"/>
      <c r="BTU114" s="104"/>
      <c r="BTV114" s="104"/>
      <c r="BTW114" s="104"/>
      <c r="BTX114" s="104"/>
      <c r="BTY114" s="104"/>
      <c r="BTZ114" s="104"/>
      <c r="BUA114" s="104"/>
      <c r="BUB114" s="104"/>
      <c r="BUC114" s="104"/>
      <c r="BUD114" s="104"/>
      <c r="BUE114" s="104"/>
      <c r="BUF114" s="104"/>
      <c r="BUG114" s="104"/>
      <c r="BUH114" s="104"/>
      <c r="BUI114" s="104"/>
      <c r="BUJ114" s="104"/>
      <c r="BUK114" s="104"/>
      <c r="BUL114" s="104"/>
      <c r="BUM114" s="104"/>
      <c r="BUN114" s="104"/>
      <c r="BUO114" s="104"/>
      <c r="BUP114" s="104"/>
      <c r="BUQ114" s="104"/>
      <c r="BUR114" s="104"/>
      <c r="BUS114" s="104"/>
      <c r="BUT114" s="104"/>
      <c r="BUU114" s="104"/>
      <c r="BUV114" s="104"/>
      <c r="BUW114" s="104"/>
      <c r="BUX114" s="104"/>
      <c r="BUY114" s="104"/>
      <c r="BUZ114" s="104"/>
      <c r="BVA114" s="104"/>
      <c r="BVB114" s="104"/>
      <c r="BVC114" s="104"/>
      <c r="BVD114" s="104"/>
      <c r="BVE114" s="104"/>
      <c r="BVF114" s="104"/>
      <c r="BVG114" s="104"/>
      <c r="BVH114" s="104"/>
      <c r="BVI114" s="104"/>
      <c r="BVJ114" s="104"/>
      <c r="BVK114" s="104"/>
      <c r="BVL114" s="104"/>
      <c r="BVM114" s="104"/>
      <c r="BVN114" s="104"/>
      <c r="BVO114" s="104"/>
      <c r="BVP114" s="104"/>
      <c r="BVQ114" s="104"/>
      <c r="BVR114" s="104"/>
      <c r="BVS114" s="104"/>
      <c r="BVT114" s="104"/>
      <c r="BVU114" s="104"/>
      <c r="BVV114" s="104"/>
      <c r="BVW114" s="104"/>
      <c r="BVX114" s="104"/>
      <c r="BVY114" s="104"/>
      <c r="BVZ114" s="104"/>
      <c r="BWA114" s="104"/>
      <c r="BWB114" s="104"/>
      <c r="BWC114" s="104"/>
      <c r="BWD114" s="104"/>
      <c r="BWE114" s="104"/>
      <c r="BWF114" s="104"/>
      <c r="BWG114" s="104"/>
      <c r="BWH114" s="104"/>
      <c r="BWI114" s="104"/>
      <c r="BWJ114" s="104"/>
      <c r="BWK114" s="104"/>
      <c r="BWL114" s="104"/>
      <c r="BWM114" s="104"/>
      <c r="BWN114" s="104"/>
      <c r="BWO114" s="104"/>
      <c r="BWP114" s="104"/>
      <c r="BWQ114" s="104"/>
      <c r="BWR114" s="104"/>
      <c r="BWS114" s="104"/>
      <c r="BWT114" s="104"/>
      <c r="BWU114" s="104"/>
      <c r="BWV114" s="104"/>
      <c r="BWW114" s="104"/>
      <c r="BWX114" s="104"/>
      <c r="BWY114" s="104"/>
      <c r="BWZ114" s="104"/>
      <c r="BXA114" s="104"/>
      <c r="BXB114" s="104"/>
      <c r="BXC114" s="104"/>
      <c r="BXD114" s="104"/>
      <c r="BXE114" s="104"/>
      <c r="BXF114" s="104"/>
      <c r="BXG114" s="104"/>
      <c r="BXH114" s="104"/>
      <c r="BXI114" s="104"/>
      <c r="BXJ114" s="104"/>
      <c r="BXK114" s="104"/>
      <c r="BXL114" s="104"/>
      <c r="BXM114" s="104"/>
      <c r="BXN114" s="104"/>
      <c r="BXO114" s="104"/>
      <c r="BXP114" s="104"/>
      <c r="BXQ114" s="104"/>
      <c r="BXR114" s="104"/>
      <c r="BXS114" s="104"/>
      <c r="BXT114" s="104"/>
      <c r="BXU114" s="104"/>
      <c r="BXV114" s="104"/>
      <c r="BXW114" s="104"/>
      <c r="BXX114" s="104"/>
      <c r="BXY114" s="104"/>
      <c r="BXZ114" s="104"/>
      <c r="BYA114" s="104"/>
      <c r="BYB114" s="104"/>
      <c r="BYC114" s="104"/>
      <c r="BYD114" s="104"/>
      <c r="BYE114" s="104"/>
      <c r="BYF114" s="104"/>
      <c r="BYG114" s="104"/>
      <c r="BYH114" s="104"/>
      <c r="BYI114" s="104"/>
      <c r="BYJ114" s="104"/>
      <c r="BYK114" s="104"/>
      <c r="BYL114" s="104"/>
      <c r="BYM114" s="104"/>
      <c r="BYN114" s="104"/>
      <c r="BYO114" s="104"/>
      <c r="BYP114" s="104"/>
      <c r="BYQ114" s="104"/>
      <c r="BYR114" s="104"/>
      <c r="BYS114" s="104"/>
      <c r="BYT114" s="104"/>
      <c r="BYU114" s="104"/>
      <c r="BYV114" s="104"/>
      <c r="BYW114" s="104"/>
      <c r="BYX114" s="104"/>
      <c r="BYY114" s="104"/>
      <c r="BYZ114" s="104"/>
      <c r="BZA114" s="104"/>
      <c r="BZB114" s="104"/>
      <c r="BZC114" s="104"/>
      <c r="BZD114" s="104"/>
      <c r="BZE114" s="104"/>
      <c r="BZF114" s="104"/>
      <c r="BZG114" s="104"/>
      <c r="BZH114" s="104"/>
      <c r="BZI114" s="104"/>
      <c r="BZJ114" s="104"/>
      <c r="BZK114" s="104"/>
      <c r="BZL114" s="104"/>
      <c r="BZM114" s="104"/>
      <c r="BZN114" s="104"/>
      <c r="BZO114" s="104"/>
      <c r="BZP114" s="104"/>
      <c r="BZQ114" s="104"/>
      <c r="BZR114" s="104"/>
      <c r="BZS114" s="104"/>
      <c r="BZT114" s="104"/>
      <c r="BZU114" s="104"/>
      <c r="BZV114" s="104"/>
      <c r="BZW114" s="104"/>
      <c r="BZX114" s="104"/>
      <c r="BZY114" s="104"/>
      <c r="BZZ114" s="104"/>
      <c r="CAA114" s="104"/>
      <c r="CAB114" s="104"/>
      <c r="CAC114" s="104"/>
      <c r="CAD114" s="104"/>
      <c r="CAE114" s="104"/>
      <c r="CAF114" s="104"/>
      <c r="CAG114" s="104"/>
      <c r="CAH114" s="104"/>
      <c r="CAI114" s="104"/>
      <c r="CAJ114" s="104"/>
      <c r="CAK114" s="104"/>
      <c r="CAL114" s="104"/>
      <c r="CAM114" s="104"/>
      <c r="CAN114" s="104"/>
      <c r="CAO114" s="104"/>
      <c r="CAP114" s="104"/>
      <c r="CAQ114" s="104"/>
      <c r="CAR114" s="104"/>
      <c r="CAS114" s="104"/>
      <c r="CAT114" s="104"/>
      <c r="CAU114" s="104"/>
      <c r="CAV114" s="104"/>
      <c r="CAW114" s="104"/>
      <c r="CAX114" s="104"/>
      <c r="CAY114" s="104"/>
      <c r="CAZ114" s="104"/>
      <c r="CBA114" s="104"/>
      <c r="CBB114" s="104"/>
      <c r="CBC114" s="104"/>
      <c r="CBD114" s="104"/>
      <c r="CBE114" s="104"/>
      <c r="CBF114" s="104"/>
      <c r="CBG114" s="104"/>
      <c r="CBH114" s="104"/>
      <c r="CBI114" s="104"/>
      <c r="CBJ114" s="104"/>
      <c r="CBK114" s="104"/>
      <c r="CBL114" s="104"/>
      <c r="CBM114" s="104"/>
      <c r="CBN114" s="104"/>
      <c r="CBO114" s="104"/>
      <c r="CBP114" s="104"/>
      <c r="CBQ114" s="104"/>
      <c r="CBR114" s="104"/>
      <c r="CBS114" s="104"/>
      <c r="CBT114" s="104"/>
      <c r="CBU114" s="104"/>
      <c r="CBV114" s="104"/>
      <c r="CBW114" s="104"/>
      <c r="CBX114" s="104"/>
      <c r="CBY114" s="104"/>
      <c r="CBZ114" s="104"/>
      <c r="CCA114" s="104"/>
      <c r="CCB114" s="104"/>
      <c r="CCC114" s="104"/>
      <c r="CCD114" s="104"/>
      <c r="CCE114" s="104"/>
      <c r="CCF114" s="104"/>
      <c r="CCG114" s="104"/>
      <c r="CCH114" s="104"/>
      <c r="CCI114" s="104"/>
      <c r="CCJ114" s="104"/>
      <c r="CCK114" s="104"/>
      <c r="CCL114" s="104"/>
      <c r="CCM114" s="104"/>
      <c r="CCN114" s="104"/>
      <c r="CCO114" s="104"/>
      <c r="CCP114" s="104"/>
      <c r="CCQ114" s="104"/>
      <c r="CCR114" s="104"/>
      <c r="CCS114" s="104"/>
      <c r="CCT114" s="104"/>
      <c r="CCU114" s="104"/>
      <c r="CCV114" s="104"/>
      <c r="CCW114" s="104"/>
      <c r="CCX114" s="104"/>
      <c r="CCY114" s="104"/>
      <c r="CCZ114" s="104"/>
      <c r="CDA114" s="104"/>
      <c r="CDB114" s="104"/>
      <c r="CDC114" s="104"/>
      <c r="CDD114" s="104"/>
      <c r="CDE114" s="104"/>
      <c r="CDF114" s="104"/>
      <c r="CDG114" s="104"/>
      <c r="CDH114" s="104"/>
      <c r="CDI114" s="104"/>
      <c r="CDJ114" s="104"/>
      <c r="CDK114" s="104"/>
      <c r="CDL114" s="104"/>
      <c r="CDM114" s="104"/>
      <c r="CDN114" s="104"/>
      <c r="CDO114" s="104"/>
      <c r="CDP114" s="104"/>
      <c r="CDQ114" s="104"/>
      <c r="CDR114" s="104"/>
      <c r="CDS114" s="104"/>
      <c r="CDT114" s="104"/>
      <c r="CDU114" s="104"/>
      <c r="CDV114" s="104"/>
      <c r="CDW114" s="104"/>
      <c r="CDX114" s="104"/>
      <c r="CDY114" s="104"/>
      <c r="CDZ114" s="104"/>
      <c r="CEA114" s="104"/>
      <c r="CEB114" s="104"/>
      <c r="CEC114" s="104"/>
      <c r="CED114" s="104"/>
      <c r="CEE114" s="104"/>
      <c r="CEF114" s="104"/>
      <c r="CEG114" s="104"/>
      <c r="CEH114" s="104"/>
      <c r="CEI114" s="104"/>
      <c r="CEJ114" s="104"/>
      <c r="CEK114" s="104"/>
      <c r="CEL114" s="104"/>
      <c r="CEM114" s="104"/>
      <c r="CEN114" s="104"/>
      <c r="CEO114" s="104"/>
      <c r="CEP114" s="104"/>
      <c r="CEQ114" s="104"/>
      <c r="CER114" s="104"/>
      <c r="CES114" s="104"/>
      <c r="CET114" s="104"/>
      <c r="CEU114" s="104"/>
      <c r="CEV114" s="104"/>
      <c r="CEW114" s="104"/>
      <c r="CEX114" s="104"/>
      <c r="CEY114" s="104"/>
      <c r="CEZ114" s="104"/>
      <c r="CFA114" s="104"/>
      <c r="CFB114" s="104"/>
      <c r="CFC114" s="104"/>
      <c r="CFD114" s="104"/>
      <c r="CFE114" s="104"/>
      <c r="CFF114" s="104"/>
      <c r="CFG114" s="104"/>
      <c r="CFH114" s="104"/>
      <c r="CFI114" s="104"/>
      <c r="CFJ114" s="104"/>
      <c r="CFK114" s="104"/>
      <c r="CFL114" s="104"/>
      <c r="CFM114" s="104"/>
      <c r="CFN114" s="104"/>
      <c r="CFO114" s="104"/>
      <c r="CFP114" s="104"/>
      <c r="CFQ114" s="104"/>
      <c r="CFR114" s="104"/>
      <c r="CFS114" s="104"/>
      <c r="CFT114" s="104"/>
      <c r="CFU114" s="104"/>
      <c r="CFV114" s="104"/>
      <c r="CFW114" s="104"/>
      <c r="CFX114" s="104"/>
      <c r="CFY114" s="104"/>
      <c r="CFZ114" s="104"/>
      <c r="CGA114" s="104"/>
      <c r="CGB114" s="104"/>
      <c r="CGC114" s="104"/>
      <c r="CGD114" s="104"/>
      <c r="CGE114" s="104"/>
      <c r="CGF114" s="104"/>
      <c r="CGG114" s="104"/>
      <c r="CGH114" s="104"/>
      <c r="CGI114" s="104"/>
      <c r="CGJ114" s="104"/>
      <c r="CGK114" s="104"/>
      <c r="CGL114" s="104"/>
      <c r="CGM114" s="104"/>
      <c r="CGN114" s="104"/>
      <c r="CGO114" s="104"/>
      <c r="CGP114" s="104"/>
      <c r="CGQ114" s="104"/>
      <c r="CGR114" s="104"/>
      <c r="CGS114" s="104"/>
      <c r="CGT114" s="104"/>
      <c r="CGU114" s="104"/>
      <c r="CGV114" s="104"/>
      <c r="CGW114" s="104"/>
      <c r="CGX114" s="104"/>
      <c r="CGY114" s="104"/>
      <c r="CGZ114" s="104"/>
      <c r="CHA114" s="104"/>
      <c r="CHB114" s="104"/>
      <c r="CHC114" s="104"/>
      <c r="CHD114" s="104"/>
      <c r="CHE114" s="104"/>
      <c r="CHF114" s="104"/>
      <c r="CHG114" s="104"/>
      <c r="CHH114" s="104"/>
      <c r="CHI114" s="104"/>
      <c r="CHJ114" s="104"/>
      <c r="CHK114" s="104"/>
      <c r="CHL114" s="104"/>
      <c r="CHM114" s="104"/>
      <c r="CHN114" s="104"/>
      <c r="CHO114" s="104"/>
      <c r="CHP114" s="104"/>
      <c r="CHQ114" s="104"/>
      <c r="CHR114" s="104"/>
      <c r="CHS114" s="104"/>
      <c r="CHT114" s="104"/>
      <c r="CHU114" s="104"/>
      <c r="CHV114" s="104"/>
      <c r="CHW114" s="104"/>
      <c r="CHX114" s="104"/>
      <c r="CHY114" s="104"/>
      <c r="CHZ114" s="104"/>
      <c r="CIA114" s="104"/>
      <c r="CIB114" s="104"/>
      <c r="CIC114" s="104"/>
      <c r="CID114" s="104"/>
      <c r="CIE114" s="104"/>
      <c r="CIF114" s="104"/>
      <c r="CIG114" s="104"/>
      <c r="CIH114" s="104"/>
      <c r="CII114" s="104"/>
      <c r="CIJ114" s="104"/>
      <c r="CIK114" s="104"/>
      <c r="CIL114" s="104"/>
      <c r="CIM114" s="104"/>
      <c r="CIN114" s="104"/>
      <c r="CIO114" s="104"/>
      <c r="CIP114" s="104"/>
      <c r="CIQ114" s="104"/>
      <c r="CIR114" s="104"/>
      <c r="CIS114" s="104"/>
      <c r="CIT114" s="104"/>
      <c r="CIU114" s="104"/>
      <c r="CIV114" s="104"/>
      <c r="CIW114" s="104"/>
      <c r="CIX114" s="104"/>
      <c r="CIY114" s="104"/>
      <c r="CIZ114" s="104"/>
      <c r="CJA114" s="104"/>
      <c r="CJB114" s="104"/>
      <c r="CJC114" s="104"/>
      <c r="CJD114" s="104"/>
      <c r="CJE114" s="104"/>
      <c r="CJF114" s="104"/>
      <c r="CJG114" s="104"/>
      <c r="CJH114" s="104"/>
      <c r="CJI114" s="104"/>
      <c r="CJJ114" s="104"/>
      <c r="CJK114" s="104"/>
      <c r="CJL114" s="104"/>
      <c r="CJM114" s="104"/>
      <c r="CJN114" s="104"/>
      <c r="CJO114" s="104"/>
      <c r="CJP114" s="104"/>
      <c r="CJQ114" s="104"/>
      <c r="CJR114" s="104"/>
      <c r="CJS114" s="104"/>
      <c r="CJT114" s="104"/>
      <c r="CJU114" s="104"/>
      <c r="CJV114" s="104"/>
      <c r="CJW114" s="104"/>
      <c r="CJX114" s="104"/>
      <c r="CJY114" s="104"/>
      <c r="CJZ114" s="104"/>
      <c r="CKA114" s="104"/>
      <c r="CKB114" s="104"/>
      <c r="CKC114" s="104"/>
      <c r="CKD114" s="104"/>
      <c r="CKE114" s="104"/>
      <c r="CKF114" s="104"/>
      <c r="CKG114" s="104"/>
      <c r="CKH114" s="104"/>
      <c r="CKI114" s="104"/>
      <c r="CKJ114" s="104"/>
      <c r="CKK114" s="104"/>
      <c r="CKL114" s="104"/>
      <c r="CKM114" s="104"/>
      <c r="CKN114" s="104"/>
      <c r="CKO114" s="104"/>
      <c r="CKP114" s="104"/>
      <c r="CKQ114" s="104"/>
      <c r="CKR114" s="104"/>
      <c r="CKS114" s="104"/>
      <c r="CKT114" s="104"/>
      <c r="CKU114" s="104"/>
      <c r="CKV114" s="104"/>
      <c r="CKW114" s="104"/>
      <c r="CKX114" s="104"/>
      <c r="CKY114" s="104"/>
      <c r="CKZ114" s="104"/>
      <c r="CLA114" s="104"/>
      <c r="CLB114" s="104"/>
      <c r="CLC114" s="104"/>
      <c r="CLD114" s="104"/>
      <c r="CLE114" s="104"/>
      <c r="CLF114" s="104"/>
      <c r="CLG114" s="104"/>
      <c r="CLH114" s="104"/>
      <c r="CLI114" s="104"/>
      <c r="CLJ114" s="104"/>
      <c r="CLK114" s="104"/>
      <c r="CLL114" s="104"/>
      <c r="CLM114" s="104"/>
      <c r="CLN114" s="104"/>
      <c r="CLO114" s="104"/>
      <c r="CLP114" s="104"/>
      <c r="CLQ114" s="104"/>
      <c r="CLR114" s="104"/>
      <c r="CLS114" s="104"/>
      <c r="CLT114" s="104"/>
      <c r="CLU114" s="104"/>
      <c r="CLV114" s="104"/>
      <c r="CLW114" s="104"/>
      <c r="CLX114" s="104"/>
      <c r="CLY114" s="104"/>
      <c r="CLZ114" s="104"/>
      <c r="CMA114" s="104"/>
      <c r="CMB114" s="104"/>
      <c r="CMC114" s="104"/>
      <c r="CMD114" s="104"/>
      <c r="CME114" s="104"/>
      <c r="CMF114" s="104"/>
      <c r="CMG114" s="104"/>
      <c r="CMH114" s="104"/>
      <c r="CMI114" s="104"/>
      <c r="CMJ114" s="104"/>
      <c r="CMK114" s="104"/>
      <c r="CML114" s="104"/>
      <c r="CMM114" s="104"/>
      <c r="CMN114" s="104"/>
      <c r="CMO114" s="104"/>
      <c r="CMP114" s="104"/>
      <c r="CMQ114" s="104"/>
      <c r="CMR114" s="104"/>
      <c r="CMS114" s="104"/>
      <c r="CMT114" s="104"/>
      <c r="CMU114" s="104"/>
      <c r="CMV114" s="104"/>
      <c r="CMW114" s="104"/>
      <c r="CMX114" s="104"/>
      <c r="CMY114" s="104"/>
      <c r="CMZ114" s="104"/>
      <c r="CNA114" s="104"/>
      <c r="CNB114" s="104"/>
      <c r="CNC114" s="104"/>
      <c r="CND114" s="104"/>
      <c r="CNE114" s="104"/>
      <c r="CNF114" s="104"/>
      <c r="CNG114" s="104"/>
      <c r="CNH114" s="104"/>
      <c r="CNI114" s="104"/>
      <c r="CNJ114" s="104"/>
      <c r="CNK114" s="104"/>
      <c r="CNL114" s="104"/>
      <c r="CNM114" s="104"/>
      <c r="CNN114" s="104"/>
      <c r="CNO114" s="104"/>
      <c r="CNP114" s="104"/>
      <c r="CNQ114" s="104"/>
      <c r="CNR114" s="104"/>
      <c r="CNS114" s="104"/>
      <c r="CNT114" s="104"/>
      <c r="CNU114" s="104"/>
      <c r="CNV114" s="104"/>
      <c r="CNW114" s="104"/>
      <c r="CNX114" s="104"/>
      <c r="CNY114" s="104"/>
      <c r="CNZ114" s="104"/>
      <c r="COA114" s="104"/>
      <c r="COB114" s="104"/>
      <c r="COC114" s="104"/>
      <c r="COD114" s="104"/>
      <c r="COE114" s="104"/>
      <c r="COF114" s="104"/>
      <c r="COG114" s="104"/>
      <c r="COH114" s="104"/>
      <c r="COI114" s="104"/>
      <c r="COJ114" s="104"/>
      <c r="COK114" s="104"/>
      <c r="COL114" s="104"/>
      <c r="COM114" s="104"/>
      <c r="CON114" s="104"/>
      <c r="COO114" s="104"/>
      <c r="COP114" s="104"/>
      <c r="COQ114" s="104"/>
      <c r="COR114" s="104"/>
      <c r="COS114" s="104"/>
      <c r="COT114" s="104"/>
      <c r="COU114" s="104"/>
      <c r="COV114" s="104"/>
      <c r="COW114" s="104"/>
      <c r="COX114" s="104"/>
      <c r="COY114" s="104"/>
      <c r="COZ114" s="104"/>
      <c r="CPA114" s="104"/>
      <c r="CPB114" s="104"/>
      <c r="CPC114" s="104"/>
      <c r="CPD114" s="104"/>
      <c r="CPE114" s="104"/>
      <c r="CPF114" s="104"/>
      <c r="CPG114" s="104"/>
      <c r="CPH114" s="104"/>
      <c r="CPI114" s="104"/>
      <c r="CPJ114" s="104"/>
      <c r="CPK114" s="104"/>
      <c r="CPL114" s="104"/>
      <c r="CPM114" s="104"/>
      <c r="CPN114" s="104"/>
      <c r="CPO114" s="104"/>
      <c r="CPP114" s="104"/>
      <c r="CPQ114" s="104"/>
      <c r="CPR114" s="104"/>
      <c r="CPS114" s="104"/>
      <c r="CPT114" s="104"/>
      <c r="CPU114" s="104"/>
      <c r="CPV114" s="104"/>
      <c r="CPW114" s="104"/>
      <c r="CPX114" s="104"/>
      <c r="CPY114" s="104"/>
      <c r="CPZ114" s="104"/>
      <c r="CQA114" s="104"/>
      <c r="CQB114" s="104"/>
      <c r="CQC114" s="104"/>
      <c r="CQD114" s="104"/>
      <c r="CQE114" s="104"/>
      <c r="CQF114" s="104"/>
      <c r="CQG114" s="104"/>
      <c r="CQH114" s="104"/>
      <c r="CQI114" s="104"/>
      <c r="CQJ114" s="104"/>
      <c r="CQK114" s="104"/>
      <c r="CQL114" s="104"/>
      <c r="CQM114" s="104"/>
      <c r="CQN114" s="104"/>
      <c r="CQO114" s="104"/>
      <c r="CQP114" s="104"/>
      <c r="CQQ114" s="104"/>
      <c r="CQR114" s="104"/>
      <c r="CQS114" s="104"/>
      <c r="CQT114" s="104"/>
      <c r="CQU114" s="104"/>
      <c r="CQV114" s="104"/>
      <c r="CQW114" s="104"/>
      <c r="CQX114" s="104"/>
      <c r="CQY114" s="104"/>
      <c r="CQZ114" s="104"/>
      <c r="CRA114" s="104"/>
      <c r="CRB114" s="104"/>
      <c r="CRC114" s="104"/>
      <c r="CRD114" s="104"/>
      <c r="CRE114" s="104"/>
      <c r="CRF114" s="104"/>
      <c r="CRG114" s="104"/>
      <c r="CRH114" s="104"/>
      <c r="CRI114" s="104"/>
      <c r="CRJ114" s="104"/>
      <c r="CRK114" s="104"/>
      <c r="CRL114" s="104"/>
      <c r="CRM114" s="104"/>
      <c r="CRN114" s="104"/>
      <c r="CRO114" s="104"/>
      <c r="CRP114" s="104"/>
      <c r="CRQ114" s="104"/>
      <c r="CRR114" s="104"/>
      <c r="CRS114" s="104"/>
      <c r="CRT114" s="104"/>
      <c r="CRU114" s="104"/>
      <c r="CRV114" s="104"/>
      <c r="CRW114" s="104"/>
      <c r="CRX114" s="104"/>
      <c r="CRY114" s="104"/>
      <c r="CRZ114" s="104"/>
      <c r="CSA114" s="104"/>
      <c r="CSB114" s="104"/>
      <c r="CSC114" s="104"/>
      <c r="CSD114" s="104"/>
      <c r="CSE114" s="104"/>
      <c r="CSF114" s="104"/>
      <c r="CSG114" s="104"/>
      <c r="CSH114" s="104"/>
      <c r="CSI114" s="104"/>
      <c r="CSJ114" s="104"/>
      <c r="CSK114" s="104"/>
      <c r="CSL114" s="104"/>
      <c r="CSM114" s="104"/>
      <c r="CSN114" s="104"/>
      <c r="CSO114" s="104"/>
      <c r="CSP114" s="104"/>
      <c r="CSQ114" s="104"/>
      <c r="CSR114" s="104"/>
      <c r="CSS114" s="104"/>
      <c r="CST114" s="104"/>
      <c r="CSU114" s="104"/>
      <c r="CSV114" s="104"/>
      <c r="CSW114" s="104"/>
      <c r="CSX114" s="104"/>
      <c r="CSY114" s="104"/>
      <c r="CSZ114" s="104"/>
      <c r="CTA114" s="104"/>
      <c r="CTB114" s="104"/>
      <c r="CTC114" s="104"/>
      <c r="CTD114" s="104"/>
      <c r="CTE114" s="104"/>
      <c r="CTF114" s="104"/>
      <c r="CTG114" s="104"/>
      <c r="CTH114" s="104"/>
      <c r="CTI114" s="104"/>
      <c r="CTJ114" s="104"/>
      <c r="CTK114" s="104"/>
      <c r="CTL114" s="104"/>
      <c r="CTM114" s="104"/>
      <c r="CTN114" s="104"/>
      <c r="CTO114" s="104"/>
      <c r="CTP114" s="104"/>
      <c r="CTQ114" s="104"/>
      <c r="CTR114" s="104"/>
      <c r="CTS114" s="104"/>
      <c r="CTT114" s="104"/>
      <c r="CTU114" s="104"/>
      <c r="CTV114" s="104"/>
      <c r="CTW114" s="104"/>
      <c r="CTX114" s="104"/>
      <c r="CTY114" s="104"/>
      <c r="CTZ114" s="104"/>
      <c r="CUA114" s="104"/>
      <c r="CUB114" s="104"/>
      <c r="CUC114" s="104"/>
      <c r="CUD114" s="104"/>
      <c r="CUE114" s="104"/>
      <c r="CUF114" s="104"/>
      <c r="CUG114" s="104"/>
      <c r="CUH114" s="104"/>
      <c r="CUI114" s="104"/>
      <c r="CUJ114" s="104"/>
      <c r="CUK114" s="104"/>
      <c r="CUL114" s="104"/>
      <c r="CUM114" s="104"/>
      <c r="CUN114" s="104"/>
      <c r="CUO114" s="104"/>
      <c r="CUP114" s="104"/>
      <c r="CUQ114" s="104"/>
      <c r="CUR114" s="104"/>
      <c r="CUS114" s="104"/>
      <c r="CUT114" s="104"/>
      <c r="CUU114" s="104"/>
      <c r="CUV114" s="104"/>
      <c r="CUW114" s="104"/>
      <c r="CUX114" s="104"/>
      <c r="CUY114" s="104"/>
      <c r="CUZ114" s="104"/>
      <c r="CVA114" s="104"/>
      <c r="CVB114" s="104"/>
      <c r="CVC114" s="104"/>
      <c r="CVD114" s="104"/>
      <c r="CVE114" s="104"/>
      <c r="CVF114" s="104"/>
      <c r="CVG114" s="104"/>
      <c r="CVH114" s="104"/>
      <c r="CVI114" s="104"/>
      <c r="CVJ114" s="104"/>
      <c r="CVK114" s="104"/>
      <c r="CVL114" s="104"/>
      <c r="CVM114" s="104"/>
      <c r="CVN114" s="104"/>
      <c r="CVO114" s="104"/>
      <c r="CVP114" s="104"/>
      <c r="CVQ114" s="104"/>
      <c r="CVR114" s="104"/>
      <c r="CVS114" s="104"/>
      <c r="CVT114" s="104"/>
      <c r="CVU114" s="104"/>
      <c r="CVV114" s="104"/>
      <c r="CVW114" s="104"/>
      <c r="CVX114" s="104"/>
      <c r="CVY114" s="104"/>
      <c r="CVZ114" s="104"/>
      <c r="CWA114" s="104"/>
      <c r="CWB114" s="104"/>
      <c r="CWC114" s="104"/>
      <c r="CWD114" s="104"/>
      <c r="CWE114" s="104"/>
      <c r="CWF114" s="104"/>
      <c r="CWG114" s="104"/>
      <c r="CWH114" s="104"/>
      <c r="CWI114" s="104"/>
      <c r="CWJ114" s="104"/>
      <c r="CWK114" s="104"/>
      <c r="CWL114" s="104"/>
      <c r="CWM114" s="104"/>
      <c r="CWN114" s="104"/>
      <c r="CWO114" s="104"/>
      <c r="CWP114" s="104"/>
      <c r="CWQ114" s="104"/>
      <c r="CWR114" s="104"/>
      <c r="CWS114" s="104"/>
      <c r="CWT114" s="104"/>
      <c r="CWU114" s="104"/>
      <c r="CWV114" s="104"/>
      <c r="CWW114" s="104"/>
      <c r="CWX114" s="104"/>
      <c r="CWY114" s="104"/>
      <c r="CWZ114" s="104"/>
      <c r="CXA114" s="104"/>
      <c r="CXB114" s="104"/>
      <c r="CXC114" s="104"/>
      <c r="CXD114" s="104"/>
      <c r="CXE114" s="104"/>
      <c r="CXF114" s="104"/>
      <c r="CXG114" s="104"/>
      <c r="CXH114" s="104"/>
      <c r="CXI114" s="104"/>
      <c r="CXJ114" s="104"/>
      <c r="CXK114" s="104"/>
      <c r="CXL114" s="104"/>
      <c r="CXM114" s="104"/>
      <c r="CXN114" s="104"/>
      <c r="CXO114" s="104"/>
      <c r="CXP114" s="104"/>
      <c r="CXQ114" s="104"/>
      <c r="CXR114" s="104"/>
      <c r="CXS114" s="104"/>
      <c r="CXT114" s="104"/>
      <c r="CXU114" s="104"/>
      <c r="CXV114" s="104"/>
      <c r="CXW114" s="104"/>
      <c r="CXX114" s="104"/>
      <c r="CXY114" s="104"/>
      <c r="CXZ114" s="104"/>
      <c r="CYA114" s="104"/>
      <c r="CYB114" s="104"/>
      <c r="CYC114" s="104"/>
      <c r="CYD114" s="104"/>
      <c r="CYE114" s="104"/>
      <c r="CYF114" s="104"/>
      <c r="CYG114" s="104"/>
      <c r="CYH114" s="104"/>
      <c r="CYI114" s="104"/>
      <c r="CYJ114" s="104"/>
      <c r="CYK114" s="104"/>
      <c r="CYL114" s="104"/>
      <c r="CYM114" s="104"/>
      <c r="CYN114" s="104"/>
      <c r="CYO114" s="104"/>
      <c r="CYP114" s="104"/>
      <c r="CYQ114" s="104"/>
      <c r="CYR114" s="104"/>
      <c r="CYS114" s="104"/>
      <c r="CYT114" s="104"/>
      <c r="CYU114" s="104"/>
      <c r="CYV114" s="104"/>
      <c r="CYW114" s="104"/>
      <c r="CYX114" s="104"/>
      <c r="CYY114" s="104"/>
      <c r="CYZ114" s="104"/>
      <c r="CZA114" s="104"/>
      <c r="CZB114" s="104"/>
      <c r="CZC114" s="104"/>
      <c r="CZD114" s="104"/>
      <c r="CZE114" s="104"/>
      <c r="CZF114" s="104"/>
      <c r="CZG114" s="104"/>
      <c r="CZH114" s="104"/>
      <c r="CZI114" s="104"/>
      <c r="CZJ114" s="104"/>
      <c r="CZK114" s="104"/>
      <c r="CZL114" s="104"/>
      <c r="CZM114" s="104"/>
      <c r="CZN114" s="104"/>
      <c r="CZO114" s="104"/>
      <c r="CZP114" s="104"/>
      <c r="CZQ114" s="104"/>
      <c r="CZR114" s="104"/>
      <c r="CZS114" s="104"/>
      <c r="CZT114" s="104"/>
      <c r="CZU114" s="104"/>
      <c r="CZV114" s="104"/>
      <c r="CZW114" s="104"/>
      <c r="CZX114" s="104"/>
      <c r="CZY114" s="104"/>
      <c r="CZZ114" s="104"/>
      <c r="DAA114" s="104"/>
      <c r="DAB114" s="104"/>
      <c r="DAC114" s="104"/>
      <c r="DAD114" s="104"/>
      <c r="DAE114" s="104"/>
      <c r="DAF114" s="104"/>
      <c r="DAG114" s="104"/>
      <c r="DAH114" s="104"/>
      <c r="DAI114" s="104"/>
      <c r="DAJ114" s="104"/>
      <c r="DAK114" s="104"/>
      <c r="DAL114" s="104"/>
      <c r="DAM114" s="104"/>
      <c r="DAN114" s="104"/>
      <c r="DAO114" s="104"/>
      <c r="DAP114" s="104"/>
      <c r="DAQ114" s="104"/>
      <c r="DAR114" s="104"/>
      <c r="DAS114" s="104"/>
      <c r="DAT114" s="104"/>
      <c r="DAU114" s="104"/>
      <c r="DAV114" s="104"/>
      <c r="DAW114" s="104"/>
      <c r="DAX114" s="104"/>
      <c r="DAY114" s="104"/>
      <c r="DAZ114" s="104"/>
      <c r="DBA114" s="104"/>
      <c r="DBB114" s="104"/>
      <c r="DBC114" s="104"/>
      <c r="DBD114" s="104"/>
      <c r="DBE114" s="104"/>
      <c r="DBF114" s="104"/>
      <c r="DBG114" s="104"/>
      <c r="DBH114" s="104"/>
      <c r="DBI114" s="104"/>
      <c r="DBJ114" s="104"/>
      <c r="DBK114" s="104"/>
      <c r="DBL114" s="104"/>
      <c r="DBM114" s="104"/>
      <c r="DBN114" s="104"/>
      <c r="DBO114" s="104"/>
      <c r="DBP114" s="104"/>
      <c r="DBQ114" s="104"/>
      <c r="DBR114" s="104"/>
      <c r="DBS114" s="104"/>
      <c r="DBT114" s="104"/>
      <c r="DBU114" s="104"/>
      <c r="DBV114" s="104"/>
      <c r="DBW114" s="104"/>
      <c r="DBX114" s="104"/>
      <c r="DBY114" s="104"/>
      <c r="DBZ114" s="104"/>
      <c r="DCA114" s="104"/>
      <c r="DCB114" s="104"/>
      <c r="DCC114" s="104"/>
      <c r="DCD114" s="104"/>
      <c r="DCE114" s="104"/>
      <c r="DCF114" s="104"/>
      <c r="DCG114" s="104"/>
      <c r="DCH114" s="104"/>
      <c r="DCI114" s="104"/>
      <c r="DCJ114" s="104"/>
      <c r="DCK114" s="104"/>
      <c r="DCL114" s="104"/>
      <c r="DCM114" s="104"/>
      <c r="DCN114" s="104"/>
      <c r="DCO114" s="104"/>
      <c r="DCP114" s="104"/>
      <c r="DCQ114" s="104"/>
      <c r="DCR114" s="104"/>
      <c r="DCS114" s="104"/>
      <c r="DCT114" s="104"/>
      <c r="DCU114" s="104"/>
      <c r="DCV114" s="104"/>
      <c r="DCW114" s="104"/>
      <c r="DCX114" s="104"/>
      <c r="DCY114" s="104"/>
      <c r="DCZ114" s="104"/>
      <c r="DDA114" s="104"/>
      <c r="DDB114" s="104"/>
      <c r="DDC114" s="104"/>
      <c r="DDD114" s="104"/>
      <c r="DDE114" s="104"/>
      <c r="DDF114" s="104"/>
      <c r="DDG114" s="104"/>
      <c r="DDH114" s="104"/>
      <c r="DDI114" s="104"/>
      <c r="DDJ114" s="104"/>
      <c r="DDK114" s="104"/>
      <c r="DDL114" s="104"/>
      <c r="DDM114" s="104"/>
      <c r="DDN114" s="104"/>
      <c r="DDO114" s="104"/>
      <c r="DDP114" s="104"/>
      <c r="DDQ114" s="104"/>
      <c r="DDR114" s="104"/>
      <c r="DDS114" s="104"/>
      <c r="DDT114" s="104"/>
      <c r="DDU114" s="104"/>
      <c r="DDV114" s="104"/>
      <c r="DDW114" s="104"/>
      <c r="DDX114" s="104"/>
      <c r="DDY114" s="104"/>
      <c r="DDZ114" s="104"/>
      <c r="DEA114" s="104"/>
      <c r="DEB114" s="104"/>
      <c r="DEC114" s="104"/>
      <c r="DED114" s="104"/>
      <c r="DEE114" s="104"/>
      <c r="DEF114" s="104"/>
      <c r="DEG114" s="104"/>
      <c r="DEH114" s="104"/>
      <c r="DEI114" s="104"/>
      <c r="DEJ114" s="104"/>
      <c r="DEK114" s="104"/>
      <c r="DEL114" s="104"/>
      <c r="DEM114" s="104"/>
      <c r="DEN114" s="104"/>
      <c r="DEO114" s="104"/>
      <c r="DEP114" s="104"/>
      <c r="DEQ114" s="104"/>
      <c r="DER114" s="104"/>
      <c r="DES114" s="104"/>
      <c r="DET114" s="104"/>
      <c r="DEU114" s="104"/>
      <c r="DEV114" s="104"/>
      <c r="DEW114" s="104"/>
      <c r="DEX114" s="104"/>
      <c r="DEY114" s="104"/>
      <c r="DEZ114" s="104"/>
      <c r="DFA114" s="104"/>
      <c r="DFB114" s="104"/>
      <c r="DFC114" s="104"/>
      <c r="DFD114" s="104"/>
      <c r="DFE114" s="104"/>
      <c r="DFF114" s="104"/>
      <c r="DFG114" s="104"/>
      <c r="DFH114" s="104"/>
      <c r="DFI114" s="104"/>
      <c r="DFJ114" s="104"/>
      <c r="DFK114" s="104"/>
      <c r="DFL114" s="104"/>
      <c r="DFM114" s="104"/>
      <c r="DFN114" s="104"/>
      <c r="DFO114" s="104"/>
      <c r="DFP114" s="104"/>
      <c r="DFQ114" s="104"/>
      <c r="DFR114" s="104"/>
      <c r="DFS114" s="104"/>
      <c r="DFT114" s="104"/>
      <c r="DFU114" s="104"/>
      <c r="DFV114" s="104"/>
      <c r="DFW114" s="104"/>
      <c r="DFX114" s="104"/>
      <c r="DFY114" s="104"/>
      <c r="DFZ114" s="104"/>
      <c r="DGA114" s="104"/>
      <c r="DGB114" s="104"/>
      <c r="DGC114" s="104"/>
      <c r="DGD114" s="104"/>
      <c r="DGE114" s="104"/>
      <c r="DGF114" s="104"/>
      <c r="DGG114" s="104"/>
      <c r="DGH114" s="104"/>
      <c r="DGI114" s="104"/>
      <c r="DGJ114" s="104"/>
      <c r="DGK114" s="104"/>
      <c r="DGL114" s="104"/>
      <c r="DGM114" s="104"/>
      <c r="DGN114" s="104"/>
      <c r="DGO114" s="104"/>
      <c r="DGP114" s="104"/>
      <c r="DGQ114" s="104"/>
      <c r="DGR114" s="104"/>
      <c r="DGS114" s="104"/>
      <c r="DGT114" s="104"/>
      <c r="DGU114" s="104"/>
      <c r="DGV114" s="104"/>
      <c r="DGW114" s="104"/>
      <c r="DGX114" s="104"/>
      <c r="DGY114" s="104"/>
      <c r="DGZ114" s="104"/>
      <c r="DHA114" s="104"/>
      <c r="DHB114" s="104"/>
      <c r="DHC114" s="104"/>
      <c r="DHD114" s="104"/>
      <c r="DHE114" s="104"/>
      <c r="DHF114" s="104"/>
      <c r="DHG114" s="104"/>
      <c r="DHH114" s="104"/>
      <c r="DHI114" s="104"/>
      <c r="DHJ114" s="104"/>
      <c r="DHK114" s="104"/>
      <c r="DHL114" s="104"/>
      <c r="DHM114" s="104"/>
      <c r="DHN114" s="104"/>
      <c r="DHO114" s="104"/>
      <c r="DHP114" s="104"/>
      <c r="DHQ114" s="104"/>
      <c r="DHR114" s="104"/>
      <c r="DHS114" s="104"/>
      <c r="DHT114" s="104"/>
      <c r="DHU114" s="104"/>
      <c r="DHV114" s="104"/>
      <c r="DHW114" s="104"/>
      <c r="DHX114" s="104"/>
      <c r="DHY114" s="104"/>
      <c r="DHZ114" s="104"/>
      <c r="DIA114" s="104"/>
      <c r="DIB114" s="104"/>
      <c r="DIC114" s="104"/>
      <c r="DID114" s="104"/>
      <c r="DIE114" s="104"/>
      <c r="DIF114" s="104"/>
      <c r="DIG114" s="104"/>
      <c r="DIH114" s="104"/>
      <c r="DII114" s="104"/>
      <c r="DIJ114" s="104"/>
      <c r="DIK114" s="104"/>
      <c r="DIL114" s="104"/>
      <c r="DIM114" s="104"/>
      <c r="DIN114" s="104"/>
      <c r="DIO114" s="104"/>
      <c r="DIP114" s="104"/>
      <c r="DIQ114" s="104"/>
      <c r="DIR114" s="104"/>
      <c r="DIS114" s="104"/>
      <c r="DIT114" s="104"/>
      <c r="DIU114" s="104"/>
      <c r="DIV114" s="104"/>
      <c r="DIW114" s="104"/>
      <c r="DIX114" s="104"/>
      <c r="DIY114" s="104"/>
      <c r="DIZ114" s="104"/>
      <c r="DJA114" s="104"/>
      <c r="DJB114" s="104"/>
      <c r="DJC114" s="104"/>
      <c r="DJD114" s="104"/>
      <c r="DJE114" s="104"/>
      <c r="DJF114" s="104"/>
      <c r="DJG114" s="104"/>
      <c r="DJH114" s="104"/>
      <c r="DJI114" s="104"/>
      <c r="DJJ114" s="104"/>
      <c r="DJK114" s="104"/>
      <c r="DJL114" s="104"/>
      <c r="DJM114" s="104"/>
      <c r="DJN114" s="104"/>
      <c r="DJO114" s="104"/>
      <c r="DJP114" s="104"/>
      <c r="DJQ114" s="104"/>
      <c r="DJR114" s="104"/>
      <c r="DJS114" s="104"/>
      <c r="DJT114" s="104"/>
      <c r="DJU114" s="104"/>
      <c r="DJV114" s="104"/>
      <c r="DJW114" s="104"/>
      <c r="DJX114" s="104"/>
      <c r="DJY114" s="104"/>
      <c r="DJZ114" s="104"/>
      <c r="DKA114" s="104"/>
      <c r="DKB114" s="104"/>
      <c r="DKC114" s="104"/>
      <c r="DKD114" s="104"/>
      <c r="DKE114" s="104"/>
      <c r="DKF114" s="104"/>
      <c r="DKG114" s="104"/>
      <c r="DKH114" s="104"/>
      <c r="DKI114" s="104"/>
      <c r="DKJ114" s="104"/>
      <c r="DKK114" s="104"/>
      <c r="DKL114" s="104"/>
      <c r="DKM114" s="104"/>
      <c r="DKN114" s="104"/>
      <c r="DKO114" s="104"/>
      <c r="DKP114" s="104"/>
      <c r="DKQ114" s="104"/>
      <c r="DKR114" s="104"/>
      <c r="DKS114" s="104"/>
      <c r="DKT114" s="104"/>
      <c r="DKU114" s="104"/>
      <c r="DKV114" s="104"/>
      <c r="DKW114" s="104"/>
      <c r="DKX114" s="104"/>
      <c r="DKY114" s="104"/>
      <c r="DKZ114" s="104"/>
      <c r="DLA114" s="104"/>
      <c r="DLB114" s="104"/>
      <c r="DLC114" s="104"/>
      <c r="DLD114" s="104"/>
      <c r="DLE114" s="104"/>
      <c r="DLF114" s="104"/>
      <c r="DLG114" s="104"/>
      <c r="DLH114" s="104"/>
      <c r="DLI114" s="104"/>
      <c r="DLJ114" s="104"/>
      <c r="DLK114" s="104"/>
      <c r="DLL114" s="104"/>
      <c r="DLM114" s="104"/>
      <c r="DLN114" s="104"/>
      <c r="DLO114" s="104"/>
      <c r="DLP114" s="104"/>
      <c r="DLQ114" s="104"/>
      <c r="DLR114" s="104"/>
      <c r="DLS114" s="104"/>
      <c r="DLT114" s="104"/>
      <c r="DLU114" s="104"/>
      <c r="DLV114" s="104"/>
      <c r="DLW114" s="104"/>
      <c r="DLX114" s="104"/>
      <c r="DLY114" s="104"/>
      <c r="DLZ114" s="104"/>
      <c r="DMA114" s="104"/>
      <c r="DMB114" s="104"/>
      <c r="DMC114" s="104"/>
      <c r="DMD114" s="104"/>
      <c r="DME114" s="104"/>
      <c r="DMF114" s="104"/>
      <c r="DMG114" s="104"/>
      <c r="DMH114" s="104"/>
      <c r="DMI114" s="104"/>
      <c r="DMJ114" s="104"/>
      <c r="DMK114" s="104"/>
      <c r="DML114" s="104"/>
      <c r="DMM114" s="104"/>
      <c r="DMN114" s="104"/>
      <c r="DMO114" s="104"/>
      <c r="DMP114" s="104"/>
      <c r="DMQ114" s="104"/>
      <c r="DMR114" s="104"/>
      <c r="DMS114" s="104"/>
      <c r="DMT114" s="104"/>
      <c r="DMU114" s="104"/>
      <c r="DMV114" s="104"/>
      <c r="DMW114" s="104"/>
      <c r="DMX114" s="104"/>
      <c r="DMY114" s="104"/>
      <c r="DMZ114" s="104"/>
      <c r="DNA114" s="104"/>
      <c r="DNB114" s="104"/>
      <c r="DNC114" s="104"/>
      <c r="DND114" s="104"/>
      <c r="DNE114" s="104"/>
      <c r="DNF114" s="104"/>
      <c r="DNG114" s="104"/>
      <c r="DNH114" s="104"/>
      <c r="DNI114" s="104"/>
      <c r="DNJ114" s="104"/>
      <c r="DNK114" s="104"/>
      <c r="DNL114" s="104"/>
      <c r="DNM114" s="104"/>
      <c r="DNN114" s="104"/>
      <c r="DNO114" s="104"/>
      <c r="DNP114" s="104"/>
      <c r="DNQ114" s="104"/>
      <c r="DNR114" s="104"/>
      <c r="DNS114" s="104"/>
      <c r="DNT114" s="104"/>
      <c r="DNU114" s="104"/>
      <c r="DNV114" s="104"/>
      <c r="DNW114" s="104"/>
      <c r="DNX114" s="104"/>
      <c r="DNY114" s="104"/>
      <c r="DNZ114" s="104"/>
      <c r="DOA114" s="104"/>
      <c r="DOB114" s="104"/>
      <c r="DOC114" s="104"/>
      <c r="DOD114" s="104"/>
      <c r="DOE114" s="104"/>
      <c r="DOF114" s="104"/>
      <c r="DOG114" s="104"/>
      <c r="DOH114" s="104"/>
      <c r="DOI114" s="104"/>
      <c r="DOJ114" s="104"/>
      <c r="DOK114" s="104"/>
      <c r="DOL114" s="104"/>
      <c r="DOM114" s="104"/>
      <c r="DON114" s="104"/>
      <c r="DOO114" s="104"/>
      <c r="DOP114" s="104"/>
      <c r="DOQ114" s="104"/>
      <c r="DOR114" s="104"/>
      <c r="DOS114" s="104"/>
      <c r="DOT114" s="104"/>
      <c r="DOU114" s="104"/>
      <c r="DOV114" s="104"/>
      <c r="DOW114" s="104"/>
      <c r="DOX114" s="104"/>
      <c r="DOY114" s="104"/>
      <c r="DOZ114" s="104"/>
      <c r="DPA114" s="104"/>
      <c r="DPB114" s="104"/>
      <c r="DPC114" s="104"/>
      <c r="DPD114" s="104"/>
      <c r="DPE114" s="104"/>
      <c r="DPF114" s="104"/>
      <c r="DPG114" s="104"/>
      <c r="DPH114" s="104"/>
      <c r="DPI114" s="104"/>
      <c r="DPJ114" s="104"/>
      <c r="DPK114" s="104"/>
      <c r="DPL114" s="104"/>
      <c r="DPM114" s="104"/>
      <c r="DPN114" s="104"/>
      <c r="DPO114" s="104"/>
      <c r="DPP114" s="104"/>
      <c r="DPQ114" s="104"/>
      <c r="DPR114" s="104"/>
      <c r="DPS114" s="104"/>
      <c r="DPT114" s="104"/>
      <c r="DPU114" s="104"/>
      <c r="DPV114" s="104"/>
      <c r="DPW114" s="104"/>
      <c r="DPX114" s="104"/>
      <c r="DPY114" s="104"/>
      <c r="DPZ114" s="104"/>
      <c r="DQA114" s="104"/>
      <c r="DQB114" s="104"/>
      <c r="DQC114" s="104"/>
      <c r="DQD114" s="104"/>
      <c r="DQE114" s="104"/>
      <c r="DQF114" s="104"/>
      <c r="DQG114" s="104"/>
      <c r="DQH114" s="104"/>
      <c r="DQI114" s="104"/>
      <c r="DQJ114" s="104"/>
      <c r="DQK114" s="104"/>
      <c r="DQL114" s="104"/>
      <c r="DQM114" s="104"/>
      <c r="DQN114" s="104"/>
      <c r="DQO114" s="104"/>
      <c r="DQP114" s="104"/>
      <c r="DQQ114" s="104"/>
      <c r="DQR114" s="104"/>
      <c r="DQS114" s="104"/>
      <c r="DQT114" s="104"/>
      <c r="DQU114" s="104"/>
      <c r="DQV114" s="104"/>
      <c r="DQW114" s="104"/>
      <c r="DQX114" s="104"/>
      <c r="DQY114" s="104"/>
      <c r="DQZ114" s="104"/>
      <c r="DRA114" s="104"/>
      <c r="DRB114" s="104"/>
      <c r="DRC114" s="104"/>
      <c r="DRD114" s="104"/>
      <c r="DRE114" s="104"/>
      <c r="DRF114" s="104"/>
      <c r="DRG114" s="104"/>
      <c r="DRH114" s="104"/>
      <c r="DRI114" s="104"/>
      <c r="DRJ114" s="104"/>
      <c r="DRK114" s="104"/>
      <c r="DRL114" s="104"/>
      <c r="DRM114" s="104"/>
      <c r="DRN114" s="104"/>
      <c r="DRO114" s="104"/>
      <c r="DRP114" s="104"/>
      <c r="DRQ114" s="104"/>
      <c r="DRR114" s="104"/>
      <c r="DRS114" s="104"/>
      <c r="DRT114" s="104"/>
      <c r="DRU114" s="104"/>
      <c r="DRV114" s="104"/>
      <c r="DRW114" s="104"/>
      <c r="DRX114" s="104"/>
      <c r="DRY114" s="104"/>
      <c r="DRZ114" s="104"/>
      <c r="DSA114" s="104"/>
      <c r="DSB114" s="104"/>
      <c r="DSC114" s="104"/>
      <c r="DSD114" s="104"/>
      <c r="DSE114" s="104"/>
      <c r="DSF114" s="104"/>
      <c r="DSG114" s="104"/>
      <c r="DSH114" s="104"/>
      <c r="DSI114" s="104"/>
      <c r="DSJ114" s="104"/>
      <c r="DSK114" s="104"/>
      <c r="DSL114" s="104"/>
      <c r="DSM114" s="104"/>
      <c r="DSN114" s="104"/>
      <c r="DSO114" s="104"/>
      <c r="DSP114" s="104"/>
      <c r="DSQ114" s="104"/>
      <c r="DSR114" s="104"/>
      <c r="DSS114" s="104"/>
      <c r="DST114" s="104"/>
      <c r="DSU114" s="104"/>
      <c r="DSV114" s="104"/>
      <c r="DSW114" s="104"/>
      <c r="DSX114" s="104"/>
      <c r="DSY114" s="104"/>
      <c r="DSZ114" s="104"/>
      <c r="DTA114" s="104"/>
      <c r="DTB114" s="104"/>
      <c r="DTC114" s="104"/>
      <c r="DTD114" s="104"/>
      <c r="DTE114" s="104"/>
      <c r="DTF114" s="104"/>
      <c r="DTG114" s="104"/>
      <c r="DTH114" s="104"/>
      <c r="DTI114" s="104"/>
      <c r="DTJ114" s="104"/>
      <c r="DTK114" s="104"/>
      <c r="DTL114" s="104"/>
      <c r="DTM114" s="104"/>
      <c r="DTN114" s="104"/>
      <c r="DTO114" s="104"/>
      <c r="DTP114" s="104"/>
      <c r="DTQ114" s="104"/>
      <c r="DTR114" s="104"/>
      <c r="DTS114" s="104"/>
      <c r="DTT114" s="104"/>
      <c r="DTU114" s="104"/>
      <c r="DTV114" s="104"/>
      <c r="DTW114" s="104"/>
      <c r="DTX114" s="104"/>
      <c r="DTY114" s="104"/>
      <c r="DTZ114" s="104"/>
      <c r="DUA114" s="104"/>
      <c r="DUB114" s="104"/>
      <c r="DUC114" s="104"/>
      <c r="DUD114" s="104"/>
      <c r="DUE114" s="104"/>
      <c r="DUF114" s="104"/>
      <c r="DUG114" s="104"/>
      <c r="DUH114" s="104"/>
      <c r="DUI114" s="104"/>
      <c r="DUJ114" s="104"/>
      <c r="DUK114" s="104"/>
      <c r="DUL114" s="104"/>
      <c r="DUM114" s="104"/>
      <c r="DUN114" s="104"/>
      <c r="DUO114" s="104"/>
      <c r="DUP114" s="104"/>
      <c r="DUQ114" s="104"/>
      <c r="DUR114" s="104"/>
      <c r="DUS114" s="104"/>
      <c r="DUT114" s="104"/>
      <c r="DUU114" s="104"/>
      <c r="DUV114" s="104"/>
      <c r="DUW114" s="104"/>
      <c r="DUX114" s="104"/>
      <c r="DUY114" s="104"/>
      <c r="DUZ114" s="104"/>
      <c r="DVA114" s="104"/>
      <c r="DVB114" s="104"/>
      <c r="DVC114" s="104"/>
      <c r="DVD114" s="104"/>
      <c r="DVE114" s="104"/>
      <c r="DVF114" s="104"/>
      <c r="DVG114" s="104"/>
      <c r="DVH114" s="104"/>
      <c r="DVI114" s="104"/>
      <c r="DVJ114" s="104"/>
      <c r="DVK114" s="104"/>
      <c r="DVL114" s="104"/>
      <c r="DVM114" s="104"/>
      <c r="DVN114" s="104"/>
      <c r="DVO114" s="104"/>
      <c r="DVP114" s="104"/>
      <c r="DVQ114" s="104"/>
      <c r="DVR114" s="104"/>
      <c r="DVS114" s="104"/>
      <c r="DVT114" s="104"/>
      <c r="DVU114" s="104"/>
      <c r="DVV114" s="104"/>
      <c r="DVW114" s="104"/>
      <c r="DVX114" s="104"/>
      <c r="DVY114" s="104"/>
      <c r="DVZ114" s="104"/>
      <c r="DWA114" s="104"/>
      <c r="DWB114" s="104"/>
      <c r="DWC114" s="104"/>
      <c r="DWD114" s="104"/>
      <c r="DWE114" s="104"/>
      <c r="DWF114" s="104"/>
      <c r="DWG114" s="104"/>
      <c r="DWH114" s="104"/>
      <c r="DWI114" s="104"/>
      <c r="DWJ114" s="104"/>
      <c r="DWK114" s="104"/>
      <c r="DWL114" s="104"/>
      <c r="DWM114" s="104"/>
      <c r="DWN114" s="104"/>
      <c r="DWO114" s="104"/>
      <c r="DWP114" s="104"/>
      <c r="DWQ114" s="104"/>
      <c r="DWR114" s="104"/>
      <c r="DWS114" s="104"/>
      <c r="DWT114" s="104"/>
      <c r="DWU114" s="104"/>
      <c r="DWV114" s="104"/>
      <c r="DWW114" s="104"/>
      <c r="DWX114" s="104"/>
      <c r="DWY114" s="104"/>
      <c r="DWZ114" s="104"/>
      <c r="DXA114" s="104"/>
      <c r="DXB114" s="104"/>
      <c r="DXC114" s="104"/>
      <c r="DXD114" s="104"/>
      <c r="DXE114" s="104"/>
      <c r="DXF114" s="104"/>
      <c r="DXG114" s="104"/>
      <c r="DXH114" s="104"/>
      <c r="DXI114" s="104"/>
      <c r="DXJ114" s="104"/>
      <c r="DXK114" s="104"/>
      <c r="DXL114" s="104"/>
      <c r="DXM114" s="104"/>
      <c r="DXN114" s="104"/>
      <c r="DXO114" s="104"/>
      <c r="DXP114" s="104"/>
      <c r="DXQ114" s="104"/>
      <c r="DXR114" s="104"/>
      <c r="DXS114" s="104"/>
      <c r="DXT114" s="104"/>
      <c r="DXU114" s="104"/>
      <c r="DXV114" s="104"/>
      <c r="DXW114" s="104"/>
      <c r="DXX114" s="104"/>
      <c r="DXY114" s="104"/>
      <c r="DXZ114" s="104"/>
      <c r="DYA114" s="104"/>
      <c r="DYB114" s="104"/>
      <c r="DYC114" s="104"/>
      <c r="DYD114" s="104"/>
      <c r="DYE114" s="104"/>
      <c r="DYF114" s="104"/>
      <c r="DYG114" s="104"/>
      <c r="DYH114" s="104"/>
      <c r="DYI114" s="104"/>
      <c r="DYJ114" s="104"/>
      <c r="DYK114" s="104"/>
      <c r="DYL114" s="104"/>
      <c r="DYM114" s="104"/>
      <c r="DYN114" s="104"/>
      <c r="DYO114" s="104"/>
      <c r="DYP114" s="104"/>
      <c r="DYQ114" s="104"/>
      <c r="DYR114" s="104"/>
      <c r="DYS114" s="104"/>
      <c r="DYT114" s="104"/>
      <c r="DYU114" s="104"/>
      <c r="DYV114" s="104"/>
      <c r="DYW114" s="104"/>
      <c r="DYX114" s="104"/>
      <c r="DYY114" s="104"/>
      <c r="DYZ114" s="104"/>
      <c r="DZA114" s="104"/>
      <c r="DZB114" s="104"/>
      <c r="DZC114" s="104"/>
      <c r="DZD114" s="104"/>
      <c r="DZE114" s="104"/>
      <c r="DZF114" s="104"/>
      <c r="DZG114" s="104"/>
      <c r="DZH114" s="104"/>
      <c r="DZI114" s="104"/>
      <c r="DZJ114" s="104"/>
      <c r="DZK114" s="104"/>
      <c r="DZL114" s="104"/>
      <c r="DZM114" s="104"/>
      <c r="DZN114" s="104"/>
      <c r="DZO114" s="104"/>
      <c r="DZP114" s="104"/>
      <c r="DZQ114" s="104"/>
      <c r="DZR114" s="104"/>
      <c r="DZS114" s="104"/>
      <c r="DZT114" s="104"/>
      <c r="DZU114" s="104"/>
      <c r="DZV114" s="104"/>
      <c r="DZW114" s="104"/>
      <c r="DZX114" s="104"/>
      <c r="DZY114" s="104"/>
      <c r="DZZ114" s="104"/>
      <c r="EAA114" s="104"/>
      <c r="EAB114" s="104"/>
      <c r="EAC114" s="104"/>
      <c r="EAD114" s="104"/>
      <c r="EAE114" s="104"/>
      <c r="EAF114" s="104"/>
      <c r="EAG114" s="104"/>
      <c r="EAH114" s="104"/>
      <c r="EAI114" s="104"/>
      <c r="EAJ114" s="104"/>
      <c r="EAK114" s="104"/>
      <c r="EAL114" s="104"/>
      <c r="EAM114" s="104"/>
      <c r="EAN114" s="104"/>
      <c r="EAO114" s="104"/>
      <c r="EAP114" s="104"/>
      <c r="EAQ114" s="104"/>
      <c r="EAR114" s="104"/>
      <c r="EAS114" s="104"/>
      <c r="EAT114" s="104"/>
      <c r="EAU114" s="104"/>
      <c r="EAV114" s="104"/>
      <c r="EAW114" s="104"/>
      <c r="EAX114" s="104"/>
      <c r="EAY114" s="104"/>
      <c r="EAZ114" s="104"/>
      <c r="EBA114" s="104"/>
      <c r="EBB114" s="104"/>
      <c r="EBC114" s="104"/>
      <c r="EBD114" s="104"/>
      <c r="EBE114" s="104"/>
      <c r="EBF114" s="104"/>
      <c r="EBG114" s="104"/>
      <c r="EBH114" s="104"/>
      <c r="EBI114" s="104"/>
      <c r="EBJ114" s="104"/>
      <c r="EBK114" s="104"/>
      <c r="EBL114" s="104"/>
      <c r="EBM114" s="104"/>
      <c r="EBN114" s="104"/>
      <c r="EBO114" s="104"/>
      <c r="EBP114" s="104"/>
      <c r="EBQ114" s="104"/>
      <c r="EBR114" s="104"/>
      <c r="EBS114" s="104"/>
      <c r="EBT114" s="104"/>
      <c r="EBU114" s="104"/>
      <c r="EBV114" s="104"/>
      <c r="EBW114" s="104"/>
      <c r="EBX114" s="104"/>
      <c r="EBY114" s="104"/>
      <c r="EBZ114" s="104"/>
      <c r="ECA114" s="104"/>
      <c r="ECB114" s="104"/>
      <c r="ECC114" s="104"/>
      <c r="ECD114" s="104"/>
      <c r="ECE114" s="104"/>
      <c r="ECF114" s="104"/>
      <c r="ECG114" s="104"/>
      <c r="ECH114" s="104"/>
      <c r="ECI114" s="104"/>
      <c r="ECJ114" s="104"/>
      <c r="ECK114" s="104"/>
      <c r="ECL114" s="104"/>
      <c r="ECM114" s="104"/>
      <c r="ECN114" s="104"/>
      <c r="ECO114" s="104"/>
      <c r="ECP114" s="104"/>
      <c r="ECQ114" s="104"/>
      <c r="ECR114" s="104"/>
      <c r="ECS114" s="104"/>
      <c r="ECT114" s="104"/>
      <c r="ECU114" s="104"/>
      <c r="ECV114" s="104"/>
      <c r="ECW114" s="104"/>
      <c r="ECX114" s="104"/>
      <c r="ECY114" s="104"/>
      <c r="ECZ114" s="104"/>
      <c r="EDA114" s="104"/>
      <c r="EDB114" s="104"/>
      <c r="EDC114" s="104"/>
      <c r="EDD114" s="104"/>
      <c r="EDE114" s="104"/>
      <c r="EDF114" s="104"/>
      <c r="EDG114" s="104"/>
      <c r="EDH114" s="104"/>
      <c r="EDI114" s="104"/>
      <c r="EDJ114" s="104"/>
      <c r="EDK114" s="104"/>
      <c r="EDL114" s="104"/>
      <c r="EDM114" s="104"/>
      <c r="EDN114" s="104"/>
      <c r="EDO114" s="104"/>
      <c r="EDP114" s="104"/>
      <c r="EDQ114" s="104"/>
      <c r="EDR114" s="104"/>
      <c r="EDS114" s="104"/>
      <c r="EDT114" s="104"/>
      <c r="EDU114" s="104"/>
      <c r="EDV114" s="104"/>
      <c r="EDW114" s="104"/>
      <c r="EDX114" s="104"/>
      <c r="EDY114" s="104"/>
      <c r="EDZ114" s="104"/>
      <c r="EEA114" s="104"/>
      <c r="EEB114" s="104"/>
      <c r="EEC114" s="104"/>
      <c r="EED114" s="104"/>
      <c r="EEE114" s="104"/>
      <c r="EEF114" s="104"/>
      <c r="EEG114" s="104"/>
      <c r="EEH114" s="104"/>
      <c r="EEI114" s="104"/>
      <c r="EEJ114" s="104"/>
      <c r="EEK114" s="104"/>
      <c r="EEL114" s="104"/>
      <c r="EEM114" s="104"/>
      <c r="EEN114" s="104"/>
      <c r="EEO114" s="104"/>
      <c r="EEP114" s="104"/>
      <c r="EEQ114" s="104"/>
      <c r="EER114" s="104"/>
      <c r="EES114" s="104"/>
      <c r="EET114" s="104"/>
      <c r="EEU114" s="104"/>
      <c r="EEV114" s="104"/>
      <c r="EEW114" s="104"/>
      <c r="EEX114" s="104"/>
      <c r="EEY114" s="104"/>
      <c r="EEZ114" s="104"/>
      <c r="EFA114" s="104"/>
      <c r="EFB114" s="104"/>
      <c r="EFC114" s="104"/>
      <c r="EFD114" s="104"/>
      <c r="EFE114" s="104"/>
      <c r="EFF114" s="104"/>
      <c r="EFG114" s="104"/>
      <c r="EFH114" s="104"/>
      <c r="EFI114" s="104"/>
      <c r="EFJ114" s="104"/>
      <c r="EFK114" s="104"/>
      <c r="EFL114" s="104"/>
      <c r="EFM114" s="104"/>
      <c r="EFN114" s="104"/>
      <c r="EFO114" s="104"/>
      <c r="EFP114" s="104"/>
      <c r="EFQ114" s="104"/>
      <c r="EFR114" s="104"/>
      <c r="EFS114" s="104"/>
      <c r="EFT114" s="104"/>
      <c r="EFU114" s="104"/>
      <c r="EFV114" s="104"/>
      <c r="EFW114" s="104"/>
      <c r="EFX114" s="104"/>
      <c r="EFY114" s="104"/>
      <c r="EFZ114" s="104"/>
      <c r="EGA114" s="104"/>
      <c r="EGB114" s="104"/>
      <c r="EGC114" s="104"/>
      <c r="EGD114" s="104"/>
      <c r="EGE114" s="104"/>
      <c r="EGF114" s="104"/>
      <c r="EGG114" s="104"/>
      <c r="EGH114" s="104"/>
      <c r="EGI114" s="104"/>
      <c r="EGJ114" s="104"/>
      <c r="EGK114" s="104"/>
      <c r="EGL114" s="104"/>
      <c r="EGM114" s="104"/>
      <c r="EGN114" s="104"/>
      <c r="EGO114" s="104"/>
      <c r="EGP114" s="104"/>
      <c r="EGQ114" s="104"/>
      <c r="EGR114" s="104"/>
      <c r="EGS114" s="104"/>
      <c r="EGT114" s="104"/>
      <c r="EGU114" s="104"/>
      <c r="EGV114" s="104"/>
      <c r="EGW114" s="104"/>
      <c r="EGX114" s="104"/>
      <c r="EGY114" s="104"/>
      <c r="EGZ114" s="104"/>
      <c r="EHA114" s="104"/>
      <c r="EHB114" s="104"/>
      <c r="EHC114" s="104"/>
      <c r="EHD114" s="104"/>
      <c r="EHE114" s="104"/>
      <c r="EHF114" s="104"/>
      <c r="EHG114" s="104"/>
      <c r="EHH114" s="104"/>
      <c r="EHI114" s="104"/>
      <c r="EHJ114" s="104"/>
      <c r="EHK114" s="104"/>
      <c r="EHL114" s="104"/>
      <c r="EHM114" s="104"/>
      <c r="EHN114" s="104"/>
      <c r="EHO114" s="104"/>
      <c r="EHP114" s="104"/>
      <c r="EHQ114" s="104"/>
      <c r="EHR114" s="104"/>
      <c r="EHS114" s="104"/>
      <c r="EHT114" s="104"/>
      <c r="EHU114" s="104"/>
      <c r="EHV114" s="104"/>
      <c r="EHW114" s="104"/>
      <c r="EHX114" s="104"/>
      <c r="EHY114" s="104"/>
      <c r="EHZ114" s="104"/>
      <c r="EIA114" s="104"/>
      <c r="EIB114" s="104"/>
      <c r="EIC114" s="104"/>
      <c r="EID114" s="104"/>
      <c r="EIE114" s="104"/>
      <c r="EIF114" s="104"/>
      <c r="EIG114" s="104"/>
      <c r="EIH114" s="104"/>
      <c r="EII114" s="104"/>
      <c r="EIJ114" s="104"/>
      <c r="EIK114" s="104"/>
      <c r="EIL114" s="104"/>
      <c r="EIM114" s="104"/>
      <c r="EIN114" s="104"/>
      <c r="EIO114" s="104"/>
      <c r="EIP114" s="104"/>
      <c r="EIQ114" s="104"/>
      <c r="EIR114" s="104"/>
      <c r="EIS114" s="104"/>
      <c r="EIT114" s="104"/>
      <c r="EIU114" s="104"/>
      <c r="EIV114" s="104"/>
      <c r="EIW114" s="104"/>
      <c r="EIX114" s="104"/>
      <c r="EIY114" s="104"/>
      <c r="EIZ114" s="104"/>
      <c r="EJA114" s="104"/>
      <c r="EJB114" s="104"/>
      <c r="EJC114" s="104"/>
      <c r="EJD114" s="104"/>
      <c r="EJE114" s="104"/>
      <c r="EJF114" s="104"/>
      <c r="EJG114" s="104"/>
      <c r="EJH114" s="104"/>
      <c r="EJI114" s="104"/>
      <c r="EJJ114" s="104"/>
      <c r="EJK114" s="104"/>
      <c r="EJL114" s="104"/>
      <c r="EJM114" s="104"/>
      <c r="EJN114" s="104"/>
      <c r="EJO114" s="104"/>
      <c r="EJP114" s="104"/>
      <c r="EJQ114" s="104"/>
      <c r="EJR114" s="104"/>
      <c r="EJS114" s="104"/>
      <c r="EJT114" s="104"/>
      <c r="EJU114" s="104"/>
      <c r="EJV114" s="104"/>
      <c r="EJW114" s="104"/>
      <c r="EJX114" s="104"/>
      <c r="EJY114" s="104"/>
      <c r="EJZ114" s="104"/>
      <c r="EKA114" s="104"/>
      <c r="EKB114" s="104"/>
      <c r="EKC114" s="104"/>
      <c r="EKD114" s="104"/>
      <c r="EKE114" s="104"/>
      <c r="EKF114" s="104"/>
      <c r="EKG114" s="104"/>
      <c r="EKH114" s="104"/>
      <c r="EKI114" s="104"/>
      <c r="EKJ114" s="104"/>
      <c r="EKK114" s="104"/>
      <c r="EKL114" s="104"/>
      <c r="EKM114" s="104"/>
      <c r="EKN114" s="104"/>
      <c r="EKO114" s="104"/>
      <c r="EKP114" s="104"/>
      <c r="EKQ114" s="104"/>
      <c r="EKR114" s="104"/>
      <c r="EKS114" s="104"/>
      <c r="EKT114" s="104"/>
      <c r="EKU114" s="104"/>
      <c r="EKV114" s="104"/>
      <c r="EKW114" s="104"/>
      <c r="EKX114" s="104"/>
      <c r="EKY114" s="104"/>
      <c r="EKZ114" s="104"/>
      <c r="ELA114" s="104"/>
      <c r="ELB114" s="104"/>
      <c r="ELC114" s="104"/>
      <c r="ELD114" s="104"/>
      <c r="ELE114" s="104"/>
      <c r="ELF114" s="104"/>
      <c r="ELG114" s="104"/>
      <c r="ELH114" s="104"/>
      <c r="ELI114" s="104"/>
      <c r="ELJ114" s="104"/>
      <c r="ELK114" s="104"/>
      <c r="ELL114" s="104"/>
      <c r="ELM114" s="104"/>
      <c r="ELN114" s="104"/>
      <c r="ELO114" s="104"/>
      <c r="ELP114" s="104"/>
      <c r="ELQ114" s="104"/>
      <c r="ELR114" s="104"/>
      <c r="ELS114" s="104"/>
      <c r="ELT114" s="104"/>
      <c r="ELU114" s="104"/>
      <c r="ELV114" s="104"/>
      <c r="ELW114" s="104"/>
      <c r="ELX114" s="104"/>
      <c r="ELY114" s="104"/>
      <c r="ELZ114" s="104"/>
      <c r="EMA114" s="104"/>
      <c r="EMB114" s="104"/>
      <c r="EMC114" s="104"/>
      <c r="EMD114" s="104"/>
      <c r="EME114" s="104"/>
      <c r="EMF114" s="104"/>
      <c r="EMG114" s="104"/>
      <c r="EMH114" s="104"/>
      <c r="EMI114" s="104"/>
      <c r="EMJ114" s="104"/>
      <c r="EMK114" s="104"/>
      <c r="EML114" s="104"/>
      <c r="EMM114" s="104"/>
      <c r="EMN114" s="104"/>
      <c r="EMO114" s="104"/>
      <c r="EMP114" s="104"/>
      <c r="EMQ114" s="104"/>
      <c r="EMR114" s="104"/>
      <c r="EMS114" s="104"/>
      <c r="EMT114" s="104"/>
      <c r="EMU114" s="104"/>
      <c r="EMV114" s="104"/>
      <c r="EMW114" s="104"/>
      <c r="EMX114" s="104"/>
      <c r="EMY114" s="104"/>
      <c r="EMZ114" s="104"/>
      <c r="ENA114" s="104"/>
      <c r="ENB114" s="104"/>
      <c r="ENC114" s="104"/>
      <c r="END114" s="104"/>
      <c r="ENE114" s="104"/>
      <c r="ENF114" s="104"/>
      <c r="ENG114" s="104"/>
      <c r="ENH114" s="104"/>
      <c r="ENI114" s="104"/>
      <c r="ENJ114" s="104"/>
      <c r="ENK114" s="104"/>
      <c r="ENL114" s="104"/>
      <c r="ENM114" s="104"/>
      <c r="ENN114" s="104"/>
      <c r="ENO114" s="104"/>
      <c r="ENP114" s="104"/>
      <c r="ENQ114" s="104"/>
      <c r="ENR114" s="104"/>
      <c r="ENS114" s="104"/>
      <c r="ENT114" s="104"/>
      <c r="ENU114" s="104"/>
      <c r="ENV114" s="104"/>
      <c r="ENW114" s="104"/>
      <c r="ENX114" s="104"/>
      <c r="ENY114" s="104"/>
      <c r="ENZ114" s="104"/>
      <c r="EOA114" s="104"/>
      <c r="EOB114" s="104"/>
      <c r="EOC114" s="104"/>
      <c r="EOD114" s="104"/>
      <c r="EOE114" s="104"/>
      <c r="EOF114" s="104"/>
      <c r="EOG114" s="104"/>
      <c r="EOH114" s="104"/>
      <c r="EOI114" s="104"/>
      <c r="EOJ114" s="104"/>
      <c r="EOK114" s="104"/>
      <c r="EOL114" s="104"/>
      <c r="EOM114" s="104"/>
      <c r="EON114" s="104"/>
      <c r="EOO114" s="104"/>
      <c r="EOP114" s="104"/>
      <c r="EOQ114" s="104"/>
      <c r="EOR114" s="104"/>
      <c r="EOS114" s="104"/>
      <c r="EOT114" s="104"/>
      <c r="EOU114" s="104"/>
      <c r="EOV114" s="104"/>
      <c r="EOW114" s="104"/>
      <c r="EOX114" s="104"/>
      <c r="EOY114" s="104"/>
      <c r="EOZ114" s="104"/>
      <c r="EPA114" s="104"/>
      <c r="EPB114" s="104"/>
      <c r="EPC114" s="104"/>
      <c r="EPD114" s="104"/>
      <c r="EPE114" s="104"/>
      <c r="EPF114" s="104"/>
      <c r="EPG114" s="104"/>
      <c r="EPH114" s="104"/>
      <c r="EPI114" s="104"/>
      <c r="EPJ114" s="104"/>
      <c r="EPK114" s="104"/>
      <c r="EPL114" s="104"/>
      <c r="EPM114" s="104"/>
      <c r="EPN114" s="104"/>
      <c r="EPO114" s="104"/>
      <c r="EPP114" s="104"/>
      <c r="EPQ114" s="104"/>
      <c r="EPR114" s="104"/>
      <c r="EPS114" s="104"/>
      <c r="EPT114" s="104"/>
      <c r="EPU114" s="104"/>
      <c r="EPV114" s="104"/>
      <c r="EPW114" s="104"/>
      <c r="EPX114" s="104"/>
      <c r="EPY114" s="104"/>
      <c r="EPZ114" s="104"/>
      <c r="EQA114" s="104"/>
      <c r="EQB114" s="104"/>
      <c r="EQC114" s="104"/>
      <c r="EQD114" s="104"/>
      <c r="EQE114" s="104"/>
      <c r="EQF114" s="104"/>
      <c r="EQG114" s="104"/>
      <c r="EQH114" s="104"/>
      <c r="EQI114" s="104"/>
      <c r="EQJ114" s="104"/>
      <c r="EQK114" s="104"/>
      <c r="EQL114" s="104"/>
      <c r="EQM114" s="104"/>
      <c r="EQN114" s="104"/>
      <c r="EQO114" s="104"/>
      <c r="EQP114" s="104"/>
      <c r="EQQ114" s="104"/>
      <c r="EQR114" s="104"/>
      <c r="EQS114" s="104"/>
      <c r="EQT114" s="104"/>
      <c r="EQU114" s="104"/>
      <c r="EQV114" s="104"/>
      <c r="EQW114" s="104"/>
      <c r="EQX114" s="104"/>
      <c r="EQY114" s="104"/>
      <c r="EQZ114" s="104"/>
      <c r="ERA114" s="104"/>
      <c r="ERB114" s="104"/>
      <c r="ERC114" s="104"/>
      <c r="ERD114" s="104"/>
      <c r="ERE114" s="104"/>
      <c r="ERF114" s="104"/>
      <c r="ERG114" s="104"/>
      <c r="ERH114" s="104"/>
      <c r="ERI114" s="104"/>
      <c r="ERJ114" s="104"/>
      <c r="ERK114" s="104"/>
      <c r="ERL114" s="104"/>
      <c r="ERM114" s="104"/>
      <c r="ERN114" s="104"/>
      <c r="ERO114" s="104"/>
      <c r="ERP114" s="104"/>
      <c r="ERQ114" s="104"/>
      <c r="ERR114" s="104"/>
      <c r="ERS114" s="104"/>
      <c r="ERT114" s="104"/>
      <c r="ERU114" s="104"/>
      <c r="ERV114" s="104"/>
      <c r="ERW114" s="104"/>
      <c r="ERX114" s="104"/>
      <c r="ERY114" s="104"/>
      <c r="ERZ114" s="104"/>
      <c r="ESA114" s="104"/>
      <c r="ESB114" s="104"/>
      <c r="ESC114" s="104"/>
      <c r="ESD114" s="104"/>
      <c r="ESE114" s="104"/>
      <c r="ESF114" s="104"/>
      <c r="ESG114" s="104"/>
      <c r="ESH114" s="104"/>
      <c r="ESI114" s="104"/>
      <c r="ESJ114" s="104"/>
      <c r="ESK114" s="104"/>
      <c r="ESL114" s="104"/>
      <c r="ESM114" s="104"/>
      <c r="ESN114" s="104"/>
      <c r="ESO114" s="104"/>
      <c r="ESP114" s="104"/>
      <c r="ESQ114" s="104"/>
      <c r="ESR114" s="104"/>
      <c r="ESS114" s="104"/>
      <c r="EST114" s="104"/>
      <c r="ESU114" s="104"/>
      <c r="ESV114" s="104"/>
      <c r="ESW114" s="104"/>
      <c r="ESX114" s="104"/>
      <c r="ESY114" s="104"/>
      <c r="ESZ114" s="104"/>
      <c r="ETA114" s="104"/>
      <c r="ETB114" s="104"/>
      <c r="ETC114" s="104"/>
      <c r="ETD114" s="104"/>
      <c r="ETE114" s="104"/>
      <c r="ETF114" s="104"/>
      <c r="ETG114" s="104"/>
      <c r="ETH114" s="104"/>
      <c r="ETI114" s="104"/>
      <c r="ETJ114" s="104"/>
      <c r="ETK114" s="104"/>
      <c r="ETL114" s="104"/>
      <c r="ETM114" s="104"/>
      <c r="ETN114" s="104"/>
      <c r="ETO114" s="104"/>
      <c r="ETP114" s="104"/>
      <c r="ETQ114" s="104"/>
      <c r="ETR114" s="104"/>
      <c r="ETS114" s="104"/>
      <c r="ETT114" s="104"/>
      <c r="ETU114" s="104"/>
      <c r="ETV114" s="104"/>
      <c r="ETW114" s="104"/>
      <c r="ETX114" s="104"/>
      <c r="ETY114" s="104"/>
      <c r="ETZ114" s="104"/>
      <c r="EUA114" s="104"/>
      <c r="EUB114" s="104"/>
      <c r="EUC114" s="104"/>
      <c r="EUD114" s="104"/>
      <c r="EUE114" s="104"/>
      <c r="EUF114" s="104"/>
      <c r="EUG114" s="104"/>
      <c r="EUH114" s="104"/>
      <c r="EUI114" s="104"/>
      <c r="EUJ114" s="104"/>
      <c r="EUK114" s="104"/>
      <c r="EUL114" s="104"/>
      <c r="EUM114" s="104"/>
      <c r="EUN114" s="104"/>
      <c r="EUO114" s="104"/>
      <c r="EUP114" s="104"/>
      <c r="EUQ114" s="104"/>
      <c r="EUR114" s="104"/>
      <c r="EUS114" s="104"/>
      <c r="EUT114" s="104"/>
      <c r="EUU114" s="104"/>
      <c r="EUV114" s="104"/>
      <c r="EUW114" s="104"/>
      <c r="EUX114" s="104"/>
      <c r="EUY114" s="104"/>
      <c r="EUZ114" s="104"/>
      <c r="EVA114" s="104"/>
      <c r="EVB114" s="104"/>
      <c r="EVC114" s="104"/>
      <c r="EVD114" s="104"/>
      <c r="EVE114" s="104"/>
      <c r="EVF114" s="104"/>
      <c r="EVG114" s="104"/>
      <c r="EVH114" s="104"/>
      <c r="EVI114" s="104"/>
      <c r="EVJ114" s="104"/>
      <c r="EVK114" s="104"/>
      <c r="EVL114" s="104"/>
      <c r="EVM114" s="104"/>
      <c r="EVN114" s="104"/>
      <c r="EVO114" s="104"/>
      <c r="EVP114" s="104"/>
      <c r="EVQ114" s="104"/>
      <c r="EVR114" s="104"/>
      <c r="EVS114" s="104"/>
      <c r="EVT114" s="104"/>
      <c r="EVU114" s="104"/>
      <c r="EVV114" s="104"/>
      <c r="EVW114" s="104"/>
      <c r="EVX114" s="104"/>
      <c r="EVY114" s="104"/>
      <c r="EVZ114" s="104"/>
      <c r="EWA114" s="104"/>
      <c r="EWB114" s="104"/>
      <c r="EWC114" s="104"/>
      <c r="EWD114" s="104"/>
      <c r="EWE114" s="104"/>
      <c r="EWF114" s="104"/>
      <c r="EWG114" s="104"/>
      <c r="EWH114" s="104"/>
      <c r="EWI114" s="104"/>
      <c r="EWJ114" s="104"/>
      <c r="EWK114" s="104"/>
      <c r="EWL114" s="104"/>
      <c r="EWM114" s="104"/>
      <c r="EWN114" s="104"/>
      <c r="EWO114" s="104"/>
      <c r="EWP114" s="104"/>
      <c r="EWQ114" s="104"/>
      <c r="EWR114" s="104"/>
      <c r="EWS114" s="104"/>
      <c r="EWT114" s="104"/>
      <c r="EWU114" s="104"/>
      <c r="EWV114" s="104"/>
      <c r="EWW114" s="104"/>
      <c r="EWX114" s="104"/>
      <c r="EWY114" s="104"/>
      <c r="EWZ114" s="104"/>
      <c r="EXA114" s="104"/>
      <c r="EXB114" s="104"/>
      <c r="EXC114" s="104"/>
      <c r="EXD114" s="104"/>
      <c r="EXE114" s="104"/>
      <c r="EXF114" s="104"/>
      <c r="EXG114" s="104"/>
      <c r="EXH114" s="104"/>
      <c r="EXI114" s="104"/>
      <c r="EXJ114" s="104"/>
      <c r="EXK114" s="104"/>
      <c r="EXL114" s="104"/>
      <c r="EXM114" s="104"/>
      <c r="EXN114" s="104"/>
      <c r="EXO114" s="104"/>
      <c r="EXP114" s="104"/>
      <c r="EXQ114" s="104"/>
      <c r="EXR114" s="104"/>
      <c r="EXS114" s="104"/>
      <c r="EXT114" s="104"/>
      <c r="EXU114" s="104"/>
      <c r="EXV114" s="104"/>
      <c r="EXW114" s="104"/>
      <c r="EXX114" s="104"/>
      <c r="EXY114" s="104"/>
      <c r="EXZ114" s="104"/>
      <c r="EYA114" s="104"/>
      <c r="EYB114" s="104"/>
      <c r="EYC114" s="104"/>
      <c r="EYD114" s="104"/>
      <c r="EYE114" s="104"/>
      <c r="EYF114" s="104"/>
      <c r="EYG114" s="104"/>
      <c r="EYH114" s="104"/>
      <c r="EYI114" s="104"/>
      <c r="EYJ114" s="104"/>
      <c r="EYK114" s="104"/>
      <c r="EYL114" s="104"/>
      <c r="EYM114" s="104"/>
      <c r="EYN114" s="104"/>
      <c r="EYO114" s="104"/>
      <c r="EYP114" s="104"/>
      <c r="EYQ114" s="104"/>
      <c r="EYR114" s="104"/>
      <c r="EYS114" s="104"/>
      <c r="EYT114" s="104"/>
      <c r="EYU114" s="104"/>
      <c r="EYV114" s="104"/>
      <c r="EYW114" s="104"/>
      <c r="EYX114" s="104"/>
      <c r="EYY114" s="104"/>
      <c r="EYZ114" s="104"/>
      <c r="EZA114" s="104"/>
      <c r="EZB114" s="104"/>
      <c r="EZC114" s="104"/>
      <c r="EZD114" s="104"/>
      <c r="EZE114" s="104"/>
      <c r="EZF114" s="104"/>
      <c r="EZG114" s="104"/>
      <c r="EZH114" s="104"/>
      <c r="EZI114" s="104"/>
      <c r="EZJ114" s="104"/>
      <c r="EZK114" s="104"/>
      <c r="EZL114" s="104"/>
      <c r="EZM114" s="104"/>
      <c r="EZN114" s="104"/>
      <c r="EZO114" s="104"/>
      <c r="EZP114" s="104"/>
      <c r="EZQ114" s="104"/>
      <c r="EZR114" s="104"/>
      <c r="EZS114" s="104"/>
      <c r="EZT114" s="104"/>
      <c r="EZU114" s="104"/>
      <c r="EZV114" s="104"/>
      <c r="EZW114" s="104"/>
      <c r="EZX114" s="104"/>
      <c r="EZY114" s="104"/>
      <c r="EZZ114" s="104"/>
      <c r="FAA114" s="104"/>
      <c r="FAB114" s="104"/>
      <c r="FAC114" s="104"/>
      <c r="FAD114" s="104"/>
      <c r="FAE114" s="104"/>
      <c r="FAF114" s="104"/>
      <c r="FAG114" s="104"/>
      <c r="FAH114" s="104"/>
      <c r="FAI114" s="104"/>
      <c r="FAJ114" s="104"/>
      <c r="FAK114" s="104"/>
      <c r="FAL114" s="104"/>
      <c r="FAM114" s="104"/>
      <c r="FAN114" s="104"/>
      <c r="FAO114" s="104"/>
      <c r="FAP114" s="104"/>
      <c r="FAQ114" s="104"/>
      <c r="FAR114" s="104"/>
      <c r="FAS114" s="104"/>
      <c r="FAT114" s="104"/>
      <c r="FAU114" s="104"/>
      <c r="FAV114" s="104"/>
      <c r="FAW114" s="104"/>
      <c r="FAX114" s="104"/>
      <c r="FAY114" s="104"/>
      <c r="FAZ114" s="104"/>
      <c r="FBA114" s="104"/>
      <c r="FBB114" s="104"/>
      <c r="FBC114" s="104"/>
      <c r="FBD114" s="104"/>
      <c r="FBE114" s="104"/>
      <c r="FBF114" s="104"/>
      <c r="FBG114" s="104"/>
      <c r="FBH114" s="104"/>
      <c r="FBI114" s="104"/>
      <c r="FBJ114" s="104"/>
      <c r="FBK114" s="104"/>
      <c r="FBL114" s="104"/>
      <c r="FBM114" s="104"/>
      <c r="FBN114" s="104"/>
      <c r="FBO114" s="104"/>
      <c r="FBP114" s="104"/>
      <c r="FBQ114" s="104"/>
      <c r="FBR114" s="104"/>
      <c r="FBS114" s="104"/>
      <c r="FBT114" s="104"/>
      <c r="FBU114" s="104"/>
      <c r="FBV114" s="104"/>
      <c r="FBW114" s="104"/>
      <c r="FBX114" s="104"/>
      <c r="FBY114" s="104"/>
      <c r="FBZ114" s="104"/>
      <c r="FCA114" s="104"/>
      <c r="FCB114" s="104"/>
      <c r="FCC114" s="104"/>
      <c r="FCD114" s="104"/>
      <c r="FCE114" s="104"/>
      <c r="FCF114" s="104"/>
      <c r="FCG114" s="104"/>
      <c r="FCH114" s="104"/>
      <c r="FCI114" s="104"/>
      <c r="FCJ114" s="104"/>
      <c r="FCK114" s="104"/>
      <c r="FCL114" s="104"/>
      <c r="FCM114" s="104"/>
      <c r="FCN114" s="104"/>
      <c r="FCO114" s="104"/>
      <c r="FCP114" s="104"/>
      <c r="FCQ114" s="104"/>
      <c r="FCR114" s="104"/>
      <c r="FCS114" s="104"/>
      <c r="FCT114" s="104"/>
      <c r="FCU114" s="104"/>
      <c r="FCV114" s="104"/>
      <c r="FCW114" s="104"/>
      <c r="FCX114" s="104"/>
      <c r="FCY114" s="104"/>
      <c r="FCZ114" s="104"/>
      <c r="FDA114" s="104"/>
      <c r="FDB114" s="104"/>
      <c r="FDC114" s="104"/>
      <c r="FDD114" s="104"/>
      <c r="FDE114" s="104"/>
      <c r="FDF114" s="104"/>
      <c r="FDG114" s="104"/>
      <c r="FDH114" s="104"/>
      <c r="FDI114" s="104"/>
      <c r="FDJ114" s="104"/>
      <c r="FDK114" s="104"/>
      <c r="FDL114" s="104"/>
      <c r="FDM114" s="104"/>
      <c r="FDN114" s="104"/>
      <c r="FDO114" s="104"/>
      <c r="FDP114" s="104"/>
      <c r="FDQ114" s="104"/>
      <c r="FDR114" s="104"/>
      <c r="FDS114" s="104"/>
      <c r="FDT114" s="104"/>
      <c r="FDU114" s="104"/>
      <c r="FDV114" s="104"/>
      <c r="FDW114" s="104"/>
      <c r="FDX114" s="104"/>
      <c r="FDY114" s="104"/>
      <c r="FDZ114" s="104"/>
      <c r="FEA114" s="104"/>
      <c r="FEB114" s="104"/>
      <c r="FEC114" s="104"/>
      <c r="FED114" s="104"/>
      <c r="FEE114" s="104"/>
      <c r="FEF114" s="104"/>
      <c r="FEG114" s="104"/>
      <c r="FEH114" s="104"/>
      <c r="FEI114" s="104"/>
      <c r="FEJ114" s="104"/>
      <c r="FEK114" s="104"/>
      <c r="FEL114" s="104"/>
      <c r="FEM114" s="104"/>
      <c r="FEN114" s="104"/>
      <c r="FEO114" s="104"/>
      <c r="FEP114" s="104"/>
      <c r="FEQ114" s="104"/>
      <c r="FER114" s="104"/>
      <c r="FES114" s="104"/>
      <c r="FET114" s="104"/>
      <c r="FEU114" s="104"/>
      <c r="FEV114" s="104"/>
      <c r="FEW114" s="104"/>
      <c r="FEX114" s="104"/>
      <c r="FEY114" s="104"/>
      <c r="FEZ114" s="104"/>
      <c r="FFA114" s="104"/>
      <c r="FFB114" s="104"/>
      <c r="FFC114" s="104"/>
      <c r="FFD114" s="104"/>
      <c r="FFE114" s="104"/>
      <c r="FFF114" s="104"/>
      <c r="FFG114" s="104"/>
      <c r="FFH114" s="104"/>
      <c r="FFI114" s="104"/>
      <c r="FFJ114" s="104"/>
      <c r="FFK114" s="104"/>
      <c r="FFL114" s="104"/>
      <c r="FFM114" s="104"/>
      <c r="FFN114" s="104"/>
      <c r="FFO114" s="104"/>
      <c r="FFP114" s="104"/>
      <c r="FFQ114" s="104"/>
      <c r="FFR114" s="104"/>
      <c r="FFS114" s="104"/>
      <c r="FFT114" s="104"/>
      <c r="FFU114" s="104"/>
      <c r="FFV114" s="104"/>
      <c r="FFW114" s="104"/>
      <c r="FFX114" s="104"/>
      <c r="FFY114" s="104"/>
      <c r="FFZ114" s="104"/>
      <c r="FGA114" s="104"/>
      <c r="FGB114" s="104"/>
      <c r="FGC114" s="104"/>
      <c r="FGD114" s="104"/>
      <c r="FGE114" s="104"/>
      <c r="FGF114" s="104"/>
      <c r="FGG114" s="104"/>
      <c r="FGH114" s="104"/>
      <c r="FGI114" s="104"/>
      <c r="FGJ114" s="104"/>
      <c r="FGK114" s="104"/>
      <c r="FGL114" s="104"/>
      <c r="FGM114" s="104"/>
      <c r="FGN114" s="104"/>
      <c r="FGO114" s="104"/>
      <c r="FGP114" s="104"/>
      <c r="FGQ114" s="104"/>
      <c r="FGR114" s="104"/>
      <c r="FGS114" s="104"/>
      <c r="FGT114" s="104"/>
      <c r="FGU114" s="104"/>
      <c r="FGV114" s="104"/>
      <c r="FGW114" s="104"/>
      <c r="FGX114" s="104"/>
      <c r="FGY114" s="104"/>
      <c r="FGZ114" s="104"/>
      <c r="FHA114" s="104"/>
      <c r="FHB114" s="104"/>
      <c r="FHC114" s="104"/>
      <c r="FHD114" s="104"/>
      <c r="FHE114" s="104"/>
      <c r="FHF114" s="104"/>
      <c r="FHG114" s="104"/>
      <c r="FHH114" s="104"/>
      <c r="FHI114" s="104"/>
      <c r="FHJ114" s="104"/>
      <c r="FHK114" s="104"/>
      <c r="FHL114" s="104"/>
      <c r="FHM114" s="104"/>
      <c r="FHN114" s="104"/>
      <c r="FHO114" s="104"/>
      <c r="FHP114" s="104"/>
      <c r="FHQ114" s="104"/>
      <c r="FHR114" s="104"/>
      <c r="FHS114" s="104"/>
      <c r="FHT114" s="104"/>
      <c r="FHU114" s="104"/>
      <c r="FHV114" s="104"/>
      <c r="FHW114" s="104"/>
      <c r="FHX114" s="104"/>
      <c r="FHY114" s="104"/>
      <c r="FHZ114" s="104"/>
      <c r="FIA114" s="104"/>
      <c r="FIB114" s="104"/>
      <c r="FIC114" s="104"/>
      <c r="FID114" s="104"/>
      <c r="FIE114" s="104"/>
      <c r="FIF114" s="104"/>
      <c r="FIG114" s="104"/>
      <c r="FIH114" s="104"/>
      <c r="FII114" s="104"/>
      <c r="FIJ114" s="104"/>
      <c r="FIK114" s="104"/>
      <c r="FIL114" s="104"/>
      <c r="FIM114" s="104"/>
      <c r="FIN114" s="104"/>
      <c r="FIO114" s="104"/>
      <c r="FIP114" s="104"/>
      <c r="FIQ114" s="104"/>
      <c r="FIR114" s="104"/>
      <c r="FIS114" s="104"/>
      <c r="FIT114" s="104"/>
      <c r="FIU114" s="104"/>
      <c r="FIV114" s="104"/>
      <c r="FIW114" s="104"/>
      <c r="FIX114" s="104"/>
      <c r="FIY114" s="104"/>
      <c r="FIZ114" s="104"/>
      <c r="FJA114" s="104"/>
      <c r="FJB114" s="104"/>
      <c r="FJC114" s="104"/>
      <c r="FJD114" s="104"/>
      <c r="FJE114" s="104"/>
      <c r="FJF114" s="104"/>
      <c r="FJG114" s="104"/>
      <c r="FJH114" s="104"/>
      <c r="FJI114" s="104"/>
      <c r="FJJ114" s="104"/>
      <c r="FJK114" s="104"/>
      <c r="FJL114" s="104"/>
      <c r="FJM114" s="104"/>
      <c r="FJN114" s="104"/>
      <c r="FJO114" s="104"/>
      <c r="FJP114" s="104"/>
      <c r="FJQ114" s="104"/>
      <c r="FJR114" s="104"/>
      <c r="FJS114" s="104"/>
      <c r="FJT114" s="104"/>
      <c r="FJU114" s="104"/>
      <c r="FJV114" s="104"/>
      <c r="FJW114" s="104"/>
      <c r="FJX114" s="104"/>
      <c r="FJY114" s="104"/>
      <c r="FJZ114" s="104"/>
      <c r="FKA114" s="104"/>
      <c r="FKB114" s="104"/>
      <c r="FKC114" s="104"/>
      <c r="FKD114" s="104"/>
      <c r="FKE114" s="104"/>
      <c r="FKF114" s="104"/>
      <c r="FKG114" s="104"/>
      <c r="FKH114" s="104"/>
      <c r="FKI114" s="104"/>
      <c r="FKJ114" s="104"/>
      <c r="FKK114" s="104"/>
      <c r="FKL114" s="104"/>
      <c r="FKM114" s="104"/>
      <c r="FKN114" s="104"/>
      <c r="FKO114" s="104"/>
      <c r="FKP114" s="104"/>
      <c r="FKQ114" s="104"/>
      <c r="FKR114" s="104"/>
      <c r="FKS114" s="104"/>
      <c r="FKT114" s="104"/>
      <c r="FKU114" s="104"/>
      <c r="FKV114" s="104"/>
      <c r="FKW114" s="104"/>
      <c r="FKX114" s="104"/>
      <c r="FKY114" s="104"/>
      <c r="FKZ114" s="104"/>
      <c r="FLA114" s="104"/>
      <c r="FLB114" s="104"/>
      <c r="FLC114" s="104"/>
      <c r="FLD114" s="104"/>
      <c r="FLE114" s="104"/>
      <c r="FLF114" s="104"/>
      <c r="FLG114" s="104"/>
      <c r="FLH114" s="104"/>
      <c r="FLI114" s="104"/>
      <c r="FLJ114" s="104"/>
      <c r="FLK114" s="104"/>
      <c r="FLL114" s="104"/>
      <c r="FLM114" s="104"/>
      <c r="FLN114" s="104"/>
      <c r="FLO114" s="104"/>
      <c r="FLP114" s="104"/>
      <c r="FLQ114" s="104"/>
      <c r="FLR114" s="104"/>
      <c r="FLS114" s="104"/>
      <c r="FLT114" s="104"/>
      <c r="FLU114" s="104"/>
      <c r="FLV114" s="104"/>
      <c r="FLW114" s="104"/>
      <c r="FLX114" s="104"/>
      <c r="FLY114" s="104"/>
      <c r="FLZ114" s="104"/>
      <c r="FMA114" s="104"/>
      <c r="FMB114" s="104"/>
      <c r="FMC114" s="104"/>
      <c r="FMD114" s="104"/>
      <c r="FME114" s="104"/>
      <c r="FMF114" s="104"/>
      <c r="FMG114" s="104"/>
      <c r="FMH114" s="104"/>
      <c r="FMI114" s="104"/>
      <c r="FMJ114" s="104"/>
      <c r="FMK114" s="104"/>
      <c r="FML114" s="104"/>
      <c r="FMM114" s="104"/>
      <c r="FMN114" s="104"/>
      <c r="FMO114" s="104"/>
      <c r="FMP114" s="104"/>
      <c r="FMQ114" s="104"/>
      <c r="FMR114" s="104"/>
      <c r="FMS114" s="104"/>
      <c r="FMT114" s="104"/>
      <c r="FMU114" s="104"/>
      <c r="FMV114" s="104"/>
      <c r="FMW114" s="104"/>
      <c r="FMX114" s="104"/>
      <c r="FMY114" s="104"/>
      <c r="FMZ114" s="104"/>
      <c r="FNA114" s="104"/>
      <c r="FNB114" s="104"/>
      <c r="FNC114" s="104"/>
      <c r="FND114" s="104"/>
      <c r="FNE114" s="104"/>
      <c r="FNF114" s="104"/>
      <c r="FNG114" s="104"/>
      <c r="FNH114" s="104"/>
      <c r="FNI114" s="104"/>
      <c r="FNJ114" s="104"/>
      <c r="FNK114" s="104"/>
      <c r="FNL114" s="104"/>
      <c r="FNM114" s="104"/>
      <c r="FNN114" s="104"/>
      <c r="FNO114" s="104"/>
      <c r="FNP114" s="104"/>
      <c r="FNQ114" s="104"/>
      <c r="FNR114" s="104"/>
      <c r="FNS114" s="104"/>
      <c r="FNT114" s="104"/>
      <c r="FNU114" s="104"/>
      <c r="FNV114" s="104"/>
      <c r="FNW114" s="104"/>
      <c r="FNX114" s="104"/>
      <c r="FNY114" s="104"/>
      <c r="FNZ114" s="104"/>
      <c r="FOA114" s="104"/>
      <c r="FOB114" s="104"/>
      <c r="FOC114" s="104"/>
      <c r="FOD114" s="104"/>
      <c r="FOE114" s="104"/>
      <c r="FOF114" s="104"/>
      <c r="FOG114" s="104"/>
      <c r="FOH114" s="104"/>
      <c r="FOI114" s="104"/>
      <c r="FOJ114" s="104"/>
      <c r="FOK114" s="104"/>
      <c r="FOL114" s="104"/>
      <c r="FOM114" s="104"/>
      <c r="FON114" s="104"/>
      <c r="FOO114" s="104"/>
      <c r="FOP114" s="104"/>
      <c r="FOQ114" s="104"/>
      <c r="FOR114" s="104"/>
      <c r="FOS114" s="104"/>
      <c r="FOT114" s="104"/>
      <c r="FOU114" s="104"/>
      <c r="FOV114" s="104"/>
      <c r="FOW114" s="104"/>
      <c r="FOX114" s="104"/>
      <c r="FOY114" s="104"/>
      <c r="FOZ114" s="104"/>
      <c r="FPA114" s="104"/>
      <c r="FPB114" s="104"/>
      <c r="FPC114" s="104"/>
      <c r="FPD114" s="104"/>
      <c r="FPE114" s="104"/>
      <c r="FPF114" s="104"/>
      <c r="FPG114" s="104"/>
      <c r="FPH114" s="104"/>
      <c r="FPI114" s="104"/>
      <c r="FPJ114" s="104"/>
      <c r="FPK114" s="104"/>
      <c r="FPL114" s="104"/>
      <c r="FPM114" s="104"/>
      <c r="FPN114" s="104"/>
      <c r="FPO114" s="104"/>
      <c r="FPP114" s="104"/>
      <c r="FPQ114" s="104"/>
      <c r="FPR114" s="104"/>
      <c r="FPS114" s="104"/>
      <c r="FPT114" s="104"/>
      <c r="FPU114" s="104"/>
      <c r="FPV114" s="104"/>
      <c r="FPW114" s="104"/>
      <c r="FPX114" s="104"/>
      <c r="FPY114" s="104"/>
      <c r="FPZ114" s="104"/>
      <c r="FQA114" s="104"/>
      <c r="FQB114" s="104"/>
      <c r="FQC114" s="104"/>
      <c r="FQD114" s="104"/>
      <c r="FQE114" s="104"/>
      <c r="FQF114" s="104"/>
      <c r="FQG114" s="104"/>
      <c r="FQH114" s="104"/>
      <c r="FQI114" s="104"/>
      <c r="FQJ114" s="104"/>
      <c r="FQK114" s="104"/>
      <c r="FQL114" s="104"/>
      <c r="FQM114" s="104"/>
      <c r="FQN114" s="104"/>
      <c r="FQO114" s="104"/>
      <c r="FQP114" s="104"/>
      <c r="FQQ114" s="104"/>
      <c r="FQR114" s="104"/>
      <c r="FQS114" s="104"/>
      <c r="FQT114" s="104"/>
      <c r="FQU114" s="104"/>
      <c r="FQV114" s="104"/>
      <c r="FQW114" s="104"/>
      <c r="FQX114" s="104"/>
      <c r="FQY114" s="104"/>
      <c r="FQZ114" s="104"/>
      <c r="FRA114" s="104"/>
      <c r="FRB114" s="104"/>
      <c r="FRC114" s="104"/>
      <c r="FRD114" s="104"/>
      <c r="FRE114" s="104"/>
      <c r="FRF114" s="104"/>
      <c r="FRG114" s="104"/>
      <c r="FRH114" s="104"/>
      <c r="FRI114" s="104"/>
      <c r="FRJ114" s="104"/>
      <c r="FRK114" s="104"/>
      <c r="FRL114" s="104"/>
      <c r="FRM114" s="104"/>
      <c r="FRN114" s="104"/>
      <c r="FRO114" s="104"/>
      <c r="FRP114" s="104"/>
      <c r="FRQ114" s="104"/>
      <c r="FRR114" s="104"/>
      <c r="FRS114" s="104"/>
      <c r="FRT114" s="104"/>
      <c r="FRU114" s="104"/>
      <c r="FRV114" s="104"/>
      <c r="FRW114" s="104"/>
      <c r="FRX114" s="104"/>
      <c r="FRY114" s="104"/>
      <c r="FRZ114" s="104"/>
      <c r="FSA114" s="104"/>
      <c r="FSB114" s="104"/>
      <c r="FSC114" s="104"/>
      <c r="FSD114" s="104"/>
      <c r="FSE114" s="104"/>
      <c r="FSF114" s="104"/>
      <c r="FSG114" s="104"/>
      <c r="FSH114" s="104"/>
      <c r="FSI114" s="104"/>
      <c r="FSJ114" s="104"/>
      <c r="FSK114" s="104"/>
      <c r="FSL114" s="104"/>
      <c r="FSM114" s="104"/>
      <c r="FSN114" s="104"/>
      <c r="FSO114" s="104"/>
      <c r="FSP114" s="104"/>
      <c r="FSQ114" s="104"/>
      <c r="FSR114" s="104"/>
      <c r="FSS114" s="104"/>
      <c r="FST114" s="104"/>
      <c r="FSU114" s="104"/>
      <c r="FSV114" s="104"/>
      <c r="FSW114" s="104"/>
      <c r="FSX114" s="104"/>
      <c r="FSY114" s="104"/>
      <c r="FSZ114" s="104"/>
      <c r="FTA114" s="104"/>
      <c r="FTB114" s="104"/>
      <c r="FTC114" s="104"/>
      <c r="FTD114" s="104"/>
      <c r="FTE114" s="104"/>
      <c r="FTF114" s="104"/>
      <c r="FTG114" s="104"/>
      <c r="FTH114" s="104"/>
      <c r="FTI114" s="104"/>
      <c r="FTJ114" s="104"/>
      <c r="FTK114" s="104"/>
      <c r="FTL114" s="104"/>
      <c r="FTM114" s="104"/>
      <c r="FTN114" s="104"/>
      <c r="FTO114" s="104"/>
      <c r="FTP114" s="104"/>
      <c r="FTQ114" s="104"/>
      <c r="FTR114" s="104"/>
      <c r="FTS114" s="104"/>
      <c r="FTT114" s="104"/>
      <c r="FTU114" s="104"/>
      <c r="FTV114" s="104"/>
      <c r="FTW114" s="104"/>
      <c r="FTX114" s="104"/>
      <c r="FTY114" s="104"/>
      <c r="FTZ114" s="104"/>
      <c r="FUA114" s="104"/>
      <c r="FUB114" s="104"/>
      <c r="FUC114" s="104"/>
      <c r="FUD114" s="104"/>
      <c r="FUE114" s="104"/>
      <c r="FUF114" s="104"/>
      <c r="FUG114" s="104"/>
      <c r="FUH114" s="104"/>
      <c r="FUI114" s="104"/>
      <c r="FUJ114" s="104"/>
      <c r="FUK114" s="104"/>
      <c r="FUL114" s="104"/>
      <c r="FUM114" s="104"/>
      <c r="FUN114" s="104"/>
      <c r="FUO114" s="104"/>
      <c r="FUP114" s="104"/>
      <c r="FUQ114" s="104"/>
      <c r="FUR114" s="104"/>
      <c r="FUS114" s="104"/>
      <c r="FUT114" s="104"/>
      <c r="FUU114" s="104"/>
      <c r="FUV114" s="104"/>
      <c r="FUW114" s="104"/>
      <c r="FUX114" s="104"/>
      <c r="FUY114" s="104"/>
      <c r="FUZ114" s="104"/>
      <c r="FVA114" s="104"/>
      <c r="FVB114" s="104"/>
      <c r="FVC114" s="104"/>
      <c r="FVD114" s="104"/>
      <c r="FVE114" s="104"/>
      <c r="FVF114" s="104"/>
      <c r="FVG114" s="104"/>
      <c r="FVH114" s="104"/>
      <c r="FVI114" s="104"/>
      <c r="FVJ114" s="104"/>
      <c r="FVK114" s="104"/>
      <c r="FVL114" s="104"/>
      <c r="FVM114" s="104"/>
      <c r="FVN114" s="104"/>
      <c r="FVO114" s="104"/>
      <c r="FVP114" s="104"/>
      <c r="FVQ114" s="104"/>
      <c r="FVR114" s="104"/>
      <c r="FVS114" s="104"/>
      <c r="FVT114" s="104"/>
      <c r="FVU114" s="104"/>
      <c r="FVV114" s="104"/>
      <c r="FVW114" s="104"/>
      <c r="FVX114" s="104"/>
      <c r="FVY114" s="104"/>
      <c r="FVZ114" s="104"/>
      <c r="FWA114" s="104"/>
      <c r="FWB114" s="104"/>
      <c r="FWC114" s="104"/>
      <c r="FWD114" s="104"/>
      <c r="FWE114" s="104"/>
      <c r="FWF114" s="104"/>
      <c r="FWG114" s="104"/>
      <c r="FWH114" s="104"/>
      <c r="FWI114" s="104"/>
      <c r="FWJ114" s="104"/>
      <c r="FWK114" s="104"/>
      <c r="FWL114" s="104"/>
      <c r="FWM114" s="104"/>
      <c r="FWN114" s="104"/>
      <c r="FWO114" s="104"/>
      <c r="FWP114" s="104"/>
      <c r="FWQ114" s="104"/>
      <c r="FWR114" s="104"/>
      <c r="FWS114" s="104"/>
      <c r="FWT114" s="104"/>
      <c r="FWU114" s="104"/>
      <c r="FWV114" s="104"/>
      <c r="FWW114" s="104"/>
      <c r="FWX114" s="104"/>
      <c r="FWY114" s="104"/>
      <c r="FWZ114" s="104"/>
      <c r="FXA114" s="104"/>
      <c r="FXB114" s="104"/>
      <c r="FXC114" s="104"/>
      <c r="FXD114" s="104"/>
      <c r="FXE114" s="104"/>
      <c r="FXF114" s="104"/>
      <c r="FXG114" s="104"/>
      <c r="FXH114" s="104"/>
      <c r="FXI114" s="104"/>
      <c r="FXJ114" s="104"/>
      <c r="FXK114" s="104"/>
      <c r="FXL114" s="104"/>
      <c r="FXM114" s="104"/>
      <c r="FXN114" s="104"/>
      <c r="FXO114" s="104"/>
      <c r="FXP114" s="104"/>
      <c r="FXQ114" s="104"/>
      <c r="FXR114" s="104"/>
      <c r="FXS114" s="104"/>
      <c r="FXT114" s="104"/>
      <c r="FXU114" s="104"/>
      <c r="FXV114" s="104"/>
      <c r="FXW114" s="104"/>
      <c r="FXX114" s="104"/>
      <c r="FXY114" s="104"/>
      <c r="FXZ114" s="104"/>
      <c r="FYA114" s="104"/>
      <c r="FYB114" s="104"/>
      <c r="FYC114" s="104"/>
      <c r="FYD114" s="104"/>
      <c r="FYE114" s="104"/>
      <c r="FYF114" s="104"/>
      <c r="FYG114" s="104"/>
      <c r="FYH114" s="104"/>
      <c r="FYI114" s="104"/>
      <c r="FYJ114" s="104"/>
      <c r="FYK114" s="104"/>
      <c r="FYL114" s="104"/>
      <c r="FYM114" s="104"/>
      <c r="FYN114" s="104"/>
      <c r="FYO114" s="104"/>
      <c r="FYP114" s="104"/>
      <c r="FYQ114" s="104"/>
      <c r="FYR114" s="104"/>
      <c r="FYS114" s="104"/>
      <c r="FYT114" s="104"/>
      <c r="FYU114" s="104"/>
      <c r="FYV114" s="104"/>
      <c r="FYW114" s="104"/>
      <c r="FYX114" s="104"/>
      <c r="FYY114" s="104"/>
      <c r="FYZ114" s="104"/>
      <c r="FZA114" s="104"/>
      <c r="FZB114" s="104"/>
      <c r="FZC114" s="104"/>
      <c r="FZD114" s="104"/>
      <c r="FZE114" s="104"/>
      <c r="FZF114" s="104"/>
      <c r="FZG114" s="104"/>
      <c r="FZH114" s="104"/>
      <c r="FZI114" s="104"/>
      <c r="FZJ114" s="104"/>
      <c r="FZK114" s="104"/>
      <c r="FZL114" s="104"/>
      <c r="FZM114" s="104"/>
      <c r="FZN114" s="104"/>
      <c r="FZO114" s="104"/>
      <c r="FZP114" s="104"/>
      <c r="FZQ114" s="104"/>
      <c r="FZR114" s="104"/>
      <c r="FZS114" s="104"/>
      <c r="FZT114" s="104"/>
      <c r="FZU114" s="104"/>
      <c r="FZV114" s="104"/>
      <c r="FZW114" s="104"/>
      <c r="FZX114" s="104"/>
      <c r="FZY114" s="104"/>
      <c r="FZZ114" s="104"/>
      <c r="GAA114" s="104"/>
      <c r="GAB114" s="104"/>
      <c r="GAC114" s="104"/>
      <c r="GAD114" s="104"/>
      <c r="GAE114" s="104"/>
      <c r="GAF114" s="104"/>
      <c r="GAG114" s="104"/>
      <c r="GAH114" s="104"/>
      <c r="GAI114" s="104"/>
      <c r="GAJ114" s="104"/>
      <c r="GAK114" s="104"/>
      <c r="GAL114" s="104"/>
      <c r="GAM114" s="104"/>
      <c r="GAN114" s="104"/>
      <c r="GAO114" s="104"/>
      <c r="GAP114" s="104"/>
      <c r="GAQ114" s="104"/>
      <c r="GAR114" s="104"/>
      <c r="GAS114" s="104"/>
      <c r="GAT114" s="104"/>
      <c r="GAU114" s="104"/>
      <c r="GAV114" s="104"/>
      <c r="GAW114" s="104"/>
      <c r="GAX114" s="104"/>
      <c r="GAY114" s="104"/>
      <c r="GAZ114" s="104"/>
      <c r="GBA114" s="104"/>
      <c r="GBB114" s="104"/>
      <c r="GBC114" s="104"/>
      <c r="GBD114" s="104"/>
      <c r="GBE114" s="104"/>
      <c r="GBF114" s="104"/>
      <c r="GBG114" s="104"/>
      <c r="GBH114" s="104"/>
      <c r="GBI114" s="104"/>
      <c r="GBJ114" s="104"/>
      <c r="GBK114" s="104"/>
      <c r="GBL114" s="104"/>
      <c r="GBM114" s="104"/>
      <c r="GBN114" s="104"/>
      <c r="GBO114" s="104"/>
      <c r="GBP114" s="104"/>
      <c r="GBQ114" s="104"/>
      <c r="GBR114" s="104"/>
      <c r="GBS114" s="104"/>
      <c r="GBT114" s="104"/>
      <c r="GBU114" s="104"/>
      <c r="GBV114" s="104"/>
      <c r="GBW114" s="104"/>
      <c r="GBX114" s="104"/>
      <c r="GBY114" s="104"/>
      <c r="GBZ114" s="104"/>
      <c r="GCA114" s="104"/>
      <c r="GCB114" s="104"/>
      <c r="GCC114" s="104"/>
      <c r="GCD114" s="104"/>
      <c r="GCE114" s="104"/>
      <c r="GCF114" s="104"/>
      <c r="GCG114" s="104"/>
      <c r="GCH114" s="104"/>
      <c r="GCI114" s="104"/>
      <c r="GCJ114" s="104"/>
      <c r="GCK114" s="104"/>
      <c r="GCL114" s="104"/>
      <c r="GCM114" s="104"/>
      <c r="GCN114" s="104"/>
      <c r="GCO114" s="104"/>
      <c r="GCP114" s="104"/>
      <c r="GCQ114" s="104"/>
      <c r="GCR114" s="104"/>
      <c r="GCS114" s="104"/>
      <c r="GCT114" s="104"/>
      <c r="GCU114" s="104"/>
      <c r="GCV114" s="104"/>
      <c r="GCW114" s="104"/>
      <c r="GCX114" s="104"/>
      <c r="GCY114" s="104"/>
      <c r="GCZ114" s="104"/>
      <c r="GDA114" s="104"/>
      <c r="GDB114" s="104"/>
      <c r="GDC114" s="104"/>
      <c r="GDD114" s="104"/>
      <c r="GDE114" s="104"/>
      <c r="GDF114" s="104"/>
      <c r="GDG114" s="104"/>
      <c r="GDH114" s="104"/>
      <c r="GDI114" s="104"/>
      <c r="GDJ114" s="104"/>
      <c r="GDK114" s="104"/>
      <c r="GDL114" s="104"/>
      <c r="GDM114" s="104"/>
      <c r="GDN114" s="104"/>
      <c r="GDO114" s="104"/>
      <c r="GDP114" s="104"/>
      <c r="GDQ114" s="104"/>
      <c r="GDR114" s="104"/>
      <c r="GDS114" s="104"/>
      <c r="GDT114" s="104"/>
      <c r="GDU114" s="104"/>
      <c r="GDV114" s="104"/>
      <c r="GDW114" s="104"/>
      <c r="GDX114" s="104"/>
      <c r="GDY114" s="104"/>
      <c r="GDZ114" s="104"/>
      <c r="GEA114" s="104"/>
      <c r="GEB114" s="104"/>
      <c r="GEC114" s="104"/>
      <c r="GED114" s="104"/>
      <c r="GEE114" s="104"/>
      <c r="GEF114" s="104"/>
      <c r="GEG114" s="104"/>
      <c r="GEH114" s="104"/>
      <c r="GEI114" s="104"/>
      <c r="GEJ114" s="104"/>
      <c r="GEK114" s="104"/>
      <c r="GEL114" s="104"/>
      <c r="GEM114" s="104"/>
      <c r="GEN114" s="104"/>
      <c r="GEO114" s="104"/>
      <c r="GEP114" s="104"/>
      <c r="GEQ114" s="104"/>
      <c r="GER114" s="104"/>
      <c r="GES114" s="104"/>
      <c r="GET114" s="104"/>
      <c r="GEU114" s="104"/>
      <c r="GEV114" s="104"/>
      <c r="GEW114" s="104"/>
      <c r="GEX114" s="104"/>
      <c r="GEY114" s="104"/>
      <c r="GEZ114" s="104"/>
      <c r="GFA114" s="104"/>
      <c r="GFB114" s="104"/>
      <c r="GFC114" s="104"/>
      <c r="GFD114" s="104"/>
      <c r="GFE114" s="104"/>
      <c r="GFF114" s="104"/>
      <c r="GFG114" s="104"/>
      <c r="GFH114" s="104"/>
      <c r="GFI114" s="104"/>
      <c r="GFJ114" s="104"/>
      <c r="GFK114" s="104"/>
      <c r="GFL114" s="104"/>
      <c r="GFM114" s="104"/>
      <c r="GFN114" s="104"/>
      <c r="GFO114" s="104"/>
      <c r="GFP114" s="104"/>
      <c r="GFQ114" s="104"/>
      <c r="GFR114" s="104"/>
      <c r="GFS114" s="104"/>
      <c r="GFT114" s="104"/>
      <c r="GFU114" s="104"/>
      <c r="GFV114" s="104"/>
      <c r="GFW114" s="104"/>
      <c r="GFX114" s="104"/>
      <c r="GFY114" s="104"/>
      <c r="GFZ114" s="104"/>
      <c r="GGA114" s="104"/>
      <c r="GGB114" s="104"/>
      <c r="GGC114" s="104"/>
      <c r="GGD114" s="104"/>
      <c r="GGE114" s="104"/>
      <c r="GGF114" s="104"/>
      <c r="GGG114" s="104"/>
      <c r="GGH114" s="104"/>
      <c r="GGI114" s="104"/>
      <c r="GGJ114" s="104"/>
      <c r="GGK114" s="104"/>
      <c r="GGL114" s="104"/>
      <c r="GGM114" s="104"/>
      <c r="GGN114" s="104"/>
      <c r="GGO114" s="104"/>
      <c r="GGP114" s="104"/>
      <c r="GGQ114" s="104"/>
      <c r="GGR114" s="104"/>
      <c r="GGS114" s="104"/>
      <c r="GGT114" s="104"/>
      <c r="GGU114" s="104"/>
      <c r="GGV114" s="104"/>
      <c r="GGW114" s="104"/>
      <c r="GGX114" s="104"/>
      <c r="GGY114" s="104"/>
      <c r="GGZ114" s="104"/>
      <c r="GHA114" s="104"/>
      <c r="GHB114" s="104"/>
      <c r="GHC114" s="104"/>
      <c r="GHD114" s="104"/>
      <c r="GHE114" s="104"/>
      <c r="GHF114" s="104"/>
      <c r="GHG114" s="104"/>
      <c r="GHH114" s="104"/>
      <c r="GHI114" s="104"/>
      <c r="GHJ114" s="104"/>
      <c r="GHK114" s="104"/>
      <c r="GHL114" s="104"/>
      <c r="GHM114" s="104"/>
      <c r="GHN114" s="104"/>
      <c r="GHO114" s="104"/>
      <c r="GHP114" s="104"/>
      <c r="GHQ114" s="104"/>
      <c r="GHR114" s="104"/>
      <c r="GHS114" s="104"/>
      <c r="GHT114" s="104"/>
      <c r="GHU114" s="104"/>
      <c r="GHV114" s="104"/>
      <c r="GHW114" s="104"/>
      <c r="GHX114" s="104"/>
      <c r="GHY114" s="104"/>
      <c r="GHZ114" s="104"/>
      <c r="GIA114" s="104"/>
      <c r="GIB114" s="104"/>
      <c r="GIC114" s="104"/>
      <c r="GID114" s="104"/>
      <c r="GIE114" s="104"/>
      <c r="GIF114" s="104"/>
      <c r="GIG114" s="104"/>
      <c r="GIH114" s="104"/>
      <c r="GII114" s="104"/>
      <c r="GIJ114" s="104"/>
      <c r="GIK114" s="104"/>
      <c r="GIL114" s="104"/>
      <c r="GIM114" s="104"/>
      <c r="GIN114" s="104"/>
      <c r="GIO114" s="104"/>
      <c r="GIP114" s="104"/>
      <c r="GIQ114" s="104"/>
      <c r="GIR114" s="104"/>
      <c r="GIS114" s="104"/>
      <c r="GIT114" s="104"/>
      <c r="GIU114" s="104"/>
      <c r="GIV114" s="104"/>
      <c r="GIW114" s="104"/>
      <c r="GIX114" s="104"/>
      <c r="GIY114" s="104"/>
      <c r="GIZ114" s="104"/>
      <c r="GJA114" s="104"/>
      <c r="GJB114" s="104"/>
      <c r="GJC114" s="104"/>
      <c r="GJD114" s="104"/>
      <c r="GJE114" s="104"/>
      <c r="GJF114" s="104"/>
      <c r="GJG114" s="104"/>
      <c r="GJH114" s="104"/>
      <c r="GJI114" s="104"/>
      <c r="GJJ114" s="104"/>
      <c r="GJK114" s="104"/>
      <c r="GJL114" s="104"/>
      <c r="GJM114" s="104"/>
      <c r="GJN114" s="104"/>
      <c r="GJO114" s="104"/>
      <c r="GJP114" s="104"/>
      <c r="GJQ114" s="104"/>
      <c r="GJR114" s="104"/>
      <c r="GJS114" s="104"/>
      <c r="GJT114" s="104"/>
      <c r="GJU114" s="104"/>
      <c r="GJV114" s="104"/>
      <c r="GJW114" s="104"/>
      <c r="GJX114" s="104"/>
      <c r="GJY114" s="104"/>
      <c r="GJZ114" s="104"/>
      <c r="GKA114" s="104"/>
      <c r="GKB114" s="104"/>
      <c r="GKC114" s="104"/>
      <c r="GKD114" s="104"/>
      <c r="GKE114" s="104"/>
      <c r="GKF114" s="104"/>
      <c r="GKG114" s="104"/>
      <c r="GKH114" s="104"/>
      <c r="GKI114" s="104"/>
      <c r="GKJ114" s="104"/>
      <c r="GKK114" s="104"/>
      <c r="GKL114" s="104"/>
      <c r="GKM114" s="104"/>
      <c r="GKN114" s="104"/>
      <c r="GKO114" s="104"/>
      <c r="GKP114" s="104"/>
      <c r="GKQ114" s="104"/>
      <c r="GKR114" s="104"/>
      <c r="GKS114" s="104"/>
      <c r="GKT114" s="104"/>
      <c r="GKU114" s="104"/>
      <c r="GKV114" s="104"/>
      <c r="GKW114" s="104"/>
      <c r="GKX114" s="104"/>
      <c r="GKY114" s="104"/>
      <c r="GKZ114" s="104"/>
      <c r="GLA114" s="104"/>
      <c r="GLB114" s="104"/>
      <c r="GLC114" s="104"/>
      <c r="GLD114" s="104"/>
      <c r="GLE114" s="104"/>
      <c r="GLF114" s="104"/>
      <c r="GLG114" s="104"/>
      <c r="GLH114" s="104"/>
      <c r="GLI114" s="104"/>
      <c r="GLJ114" s="104"/>
      <c r="GLK114" s="104"/>
      <c r="GLL114" s="104"/>
      <c r="GLM114" s="104"/>
      <c r="GLN114" s="104"/>
      <c r="GLO114" s="104"/>
      <c r="GLP114" s="104"/>
      <c r="GLQ114" s="104"/>
      <c r="GLR114" s="104"/>
      <c r="GLS114" s="104"/>
      <c r="GLT114" s="104"/>
      <c r="GLU114" s="104"/>
      <c r="GLV114" s="104"/>
      <c r="GLW114" s="104"/>
      <c r="GLX114" s="104"/>
      <c r="GLY114" s="104"/>
      <c r="GLZ114" s="104"/>
      <c r="GMA114" s="104"/>
      <c r="GMB114" s="104"/>
      <c r="GMC114" s="104"/>
      <c r="GMD114" s="104"/>
      <c r="GME114" s="104"/>
      <c r="GMF114" s="104"/>
      <c r="GMG114" s="104"/>
      <c r="GMH114" s="104"/>
      <c r="GMI114" s="104"/>
      <c r="GMJ114" s="104"/>
      <c r="GMK114" s="104"/>
      <c r="GML114" s="104"/>
      <c r="GMM114" s="104"/>
      <c r="GMN114" s="104"/>
      <c r="GMO114" s="104"/>
      <c r="GMP114" s="104"/>
      <c r="GMQ114" s="104"/>
      <c r="GMR114" s="104"/>
      <c r="GMS114" s="104"/>
      <c r="GMT114" s="104"/>
      <c r="GMU114" s="104"/>
      <c r="GMV114" s="104"/>
      <c r="GMW114" s="104"/>
      <c r="GMX114" s="104"/>
      <c r="GMY114" s="104"/>
      <c r="GMZ114" s="104"/>
      <c r="GNA114" s="104"/>
      <c r="GNB114" s="104"/>
      <c r="GNC114" s="104"/>
      <c r="GND114" s="104"/>
      <c r="GNE114" s="104"/>
      <c r="GNF114" s="104"/>
      <c r="GNG114" s="104"/>
      <c r="GNH114" s="104"/>
      <c r="GNI114" s="104"/>
      <c r="GNJ114" s="104"/>
      <c r="GNK114" s="104"/>
      <c r="GNL114" s="104"/>
      <c r="GNM114" s="104"/>
      <c r="GNN114" s="104"/>
      <c r="GNO114" s="104"/>
      <c r="GNP114" s="104"/>
      <c r="GNQ114" s="104"/>
      <c r="GNR114" s="104"/>
      <c r="GNS114" s="104"/>
      <c r="GNT114" s="104"/>
      <c r="GNU114" s="104"/>
      <c r="GNV114" s="104"/>
      <c r="GNW114" s="104"/>
      <c r="GNX114" s="104"/>
      <c r="GNY114" s="104"/>
      <c r="GNZ114" s="104"/>
      <c r="GOA114" s="104"/>
      <c r="GOB114" s="104"/>
      <c r="GOC114" s="104"/>
      <c r="GOD114" s="104"/>
      <c r="GOE114" s="104"/>
      <c r="GOF114" s="104"/>
      <c r="GOG114" s="104"/>
      <c r="GOH114" s="104"/>
      <c r="GOI114" s="104"/>
      <c r="GOJ114" s="104"/>
      <c r="GOK114" s="104"/>
      <c r="GOL114" s="104"/>
      <c r="GOM114" s="104"/>
      <c r="GON114" s="104"/>
      <c r="GOO114" s="104"/>
      <c r="GOP114" s="104"/>
      <c r="GOQ114" s="104"/>
      <c r="GOR114" s="104"/>
      <c r="GOS114" s="104"/>
      <c r="GOT114" s="104"/>
      <c r="GOU114" s="104"/>
      <c r="GOV114" s="104"/>
      <c r="GOW114" s="104"/>
      <c r="GOX114" s="104"/>
      <c r="GOY114" s="104"/>
      <c r="GOZ114" s="104"/>
      <c r="GPA114" s="104"/>
      <c r="GPB114" s="104"/>
      <c r="GPC114" s="104"/>
      <c r="GPD114" s="104"/>
      <c r="GPE114" s="104"/>
      <c r="GPF114" s="104"/>
      <c r="GPG114" s="104"/>
      <c r="GPH114" s="104"/>
      <c r="GPI114" s="104"/>
      <c r="GPJ114" s="104"/>
      <c r="GPK114" s="104"/>
      <c r="GPL114" s="104"/>
      <c r="GPM114" s="104"/>
      <c r="GPN114" s="104"/>
      <c r="GPO114" s="104"/>
      <c r="GPP114" s="104"/>
      <c r="GPQ114" s="104"/>
      <c r="GPR114" s="104"/>
      <c r="GPS114" s="104"/>
      <c r="GPT114" s="104"/>
      <c r="GPU114" s="104"/>
      <c r="GPV114" s="104"/>
      <c r="GPW114" s="104"/>
      <c r="GPX114" s="104"/>
      <c r="GPY114" s="104"/>
      <c r="GPZ114" s="104"/>
      <c r="GQA114" s="104"/>
      <c r="GQB114" s="104"/>
      <c r="GQC114" s="104"/>
      <c r="GQD114" s="104"/>
      <c r="GQE114" s="104"/>
      <c r="GQF114" s="104"/>
      <c r="GQG114" s="104"/>
      <c r="GQH114" s="104"/>
      <c r="GQI114" s="104"/>
      <c r="GQJ114" s="104"/>
      <c r="GQK114" s="104"/>
      <c r="GQL114" s="104"/>
      <c r="GQM114" s="104"/>
      <c r="GQN114" s="104"/>
      <c r="GQO114" s="104"/>
      <c r="GQP114" s="104"/>
      <c r="GQQ114" s="104"/>
      <c r="GQR114" s="104"/>
      <c r="GQS114" s="104"/>
      <c r="GQT114" s="104"/>
      <c r="GQU114" s="104"/>
      <c r="GQV114" s="104"/>
      <c r="GQW114" s="104"/>
      <c r="GQX114" s="104"/>
      <c r="GQY114" s="104"/>
      <c r="GQZ114" s="104"/>
      <c r="GRA114" s="104"/>
      <c r="GRB114" s="104"/>
      <c r="GRC114" s="104"/>
      <c r="GRD114" s="104"/>
      <c r="GRE114" s="104"/>
      <c r="GRF114" s="104"/>
      <c r="GRG114" s="104"/>
      <c r="GRH114" s="104"/>
      <c r="GRI114" s="104"/>
      <c r="GRJ114" s="104"/>
      <c r="GRK114" s="104"/>
      <c r="GRL114" s="104"/>
      <c r="GRM114" s="104"/>
      <c r="GRN114" s="104"/>
      <c r="GRO114" s="104"/>
      <c r="GRP114" s="104"/>
      <c r="GRQ114" s="104"/>
      <c r="GRR114" s="104"/>
      <c r="GRS114" s="104"/>
      <c r="GRT114" s="104"/>
      <c r="GRU114" s="104"/>
      <c r="GRV114" s="104"/>
      <c r="GRW114" s="104"/>
      <c r="GRX114" s="104"/>
      <c r="GRY114" s="104"/>
      <c r="GRZ114" s="104"/>
      <c r="GSA114" s="104"/>
      <c r="GSB114" s="104"/>
      <c r="GSC114" s="104"/>
      <c r="GSD114" s="104"/>
      <c r="GSE114" s="104"/>
      <c r="GSF114" s="104"/>
      <c r="GSG114" s="104"/>
      <c r="GSH114" s="104"/>
      <c r="GSI114" s="104"/>
      <c r="GSJ114" s="104"/>
      <c r="GSK114" s="104"/>
      <c r="GSL114" s="104"/>
      <c r="GSM114" s="104"/>
      <c r="GSN114" s="104"/>
      <c r="GSO114" s="104"/>
      <c r="GSP114" s="104"/>
      <c r="GSQ114" s="104"/>
      <c r="GSR114" s="104"/>
      <c r="GSS114" s="104"/>
      <c r="GST114" s="104"/>
      <c r="GSU114" s="104"/>
      <c r="GSV114" s="104"/>
      <c r="GSW114" s="104"/>
      <c r="GSX114" s="104"/>
      <c r="GSY114" s="104"/>
      <c r="GSZ114" s="104"/>
      <c r="GTA114" s="104"/>
      <c r="GTB114" s="104"/>
      <c r="GTC114" s="104"/>
      <c r="GTD114" s="104"/>
      <c r="GTE114" s="104"/>
      <c r="GTF114" s="104"/>
      <c r="GTG114" s="104"/>
      <c r="GTH114" s="104"/>
      <c r="GTI114" s="104"/>
      <c r="GTJ114" s="104"/>
      <c r="GTK114" s="104"/>
      <c r="GTL114" s="104"/>
      <c r="GTM114" s="104"/>
      <c r="GTN114" s="104"/>
      <c r="GTO114" s="104"/>
      <c r="GTP114" s="104"/>
      <c r="GTQ114" s="104"/>
      <c r="GTR114" s="104"/>
      <c r="GTS114" s="104"/>
      <c r="GTT114" s="104"/>
      <c r="GTU114" s="104"/>
      <c r="GTV114" s="104"/>
      <c r="GTW114" s="104"/>
      <c r="GTX114" s="104"/>
      <c r="GTY114" s="104"/>
      <c r="GTZ114" s="104"/>
      <c r="GUA114" s="104"/>
      <c r="GUB114" s="104"/>
      <c r="GUC114" s="104"/>
      <c r="GUD114" s="104"/>
      <c r="GUE114" s="104"/>
      <c r="GUF114" s="104"/>
      <c r="GUG114" s="104"/>
      <c r="GUH114" s="104"/>
      <c r="GUI114" s="104"/>
      <c r="GUJ114" s="104"/>
      <c r="GUK114" s="104"/>
      <c r="GUL114" s="104"/>
      <c r="GUM114" s="104"/>
      <c r="GUN114" s="104"/>
      <c r="GUO114" s="104"/>
      <c r="GUP114" s="104"/>
      <c r="GUQ114" s="104"/>
      <c r="GUR114" s="104"/>
      <c r="GUS114" s="104"/>
      <c r="GUT114" s="104"/>
      <c r="GUU114" s="104"/>
      <c r="GUV114" s="104"/>
      <c r="GUW114" s="104"/>
      <c r="GUX114" s="104"/>
      <c r="GUY114" s="104"/>
      <c r="GUZ114" s="104"/>
      <c r="GVA114" s="104"/>
      <c r="GVB114" s="104"/>
      <c r="GVC114" s="104"/>
      <c r="GVD114" s="104"/>
      <c r="GVE114" s="104"/>
      <c r="GVF114" s="104"/>
      <c r="GVG114" s="104"/>
      <c r="GVH114" s="104"/>
      <c r="GVI114" s="104"/>
      <c r="GVJ114" s="104"/>
      <c r="GVK114" s="104"/>
      <c r="GVL114" s="104"/>
      <c r="GVM114" s="104"/>
      <c r="GVN114" s="104"/>
      <c r="GVO114" s="104"/>
      <c r="GVP114" s="104"/>
      <c r="GVQ114" s="104"/>
      <c r="GVR114" s="104"/>
      <c r="GVS114" s="104"/>
      <c r="GVT114" s="104"/>
      <c r="GVU114" s="104"/>
      <c r="GVV114" s="104"/>
      <c r="GVW114" s="104"/>
      <c r="GVX114" s="104"/>
      <c r="GVY114" s="104"/>
      <c r="GVZ114" s="104"/>
      <c r="GWA114" s="104"/>
      <c r="GWB114" s="104"/>
      <c r="GWC114" s="104"/>
      <c r="GWD114" s="104"/>
      <c r="GWE114" s="104"/>
      <c r="GWF114" s="104"/>
      <c r="GWG114" s="104"/>
      <c r="GWH114" s="104"/>
      <c r="GWI114" s="104"/>
      <c r="GWJ114" s="104"/>
      <c r="GWK114" s="104"/>
      <c r="GWL114" s="104"/>
      <c r="GWM114" s="104"/>
      <c r="GWN114" s="104"/>
      <c r="GWO114" s="104"/>
      <c r="GWP114" s="104"/>
      <c r="GWQ114" s="104"/>
      <c r="GWR114" s="104"/>
      <c r="GWS114" s="104"/>
      <c r="GWT114" s="104"/>
      <c r="GWU114" s="104"/>
      <c r="GWV114" s="104"/>
      <c r="GWW114" s="104"/>
      <c r="GWX114" s="104"/>
      <c r="GWY114" s="104"/>
      <c r="GWZ114" s="104"/>
      <c r="GXA114" s="104"/>
      <c r="GXB114" s="104"/>
      <c r="GXC114" s="104"/>
      <c r="GXD114" s="104"/>
      <c r="GXE114" s="104"/>
      <c r="GXF114" s="104"/>
      <c r="GXG114" s="104"/>
      <c r="GXH114" s="104"/>
      <c r="GXI114" s="104"/>
      <c r="GXJ114" s="104"/>
      <c r="GXK114" s="104"/>
      <c r="GXL114" s="104"/>
      <c r="GXM114" s="104"/>
      <c r="GXN114" s="104"/>
      <c r="GXO114" s="104"/>
      <c r="GXP114" s="104"/>
      <c r="GXQ114" s="104"/>
      <c r="GXR114" s="104"/>
      <c r="GXS114" s="104"/>
      <c r="GXT114" s="104"/>
      <c r="GXU114" s="104"/>
      <c r="GXV114" s="104"/>
      <c r="GXW114" s="104"/>
      <c r="GXX114" s="104"/>
      <c r="GXY114" s="104"/>
      <c r="GXZ114" s="104"/>
      <c r="GYA114" s="104"/>
      <c r="GYB114" s="104"/>
      <c r="GYC114" s="104"/>
      <c r="GYD114" s="104"/>
      <c r="GYE114" s="104"/>
      <c r="GYF114" s="104"/>
      <c r="GYG114" s="104"/>
      <c r="GYH114" s="104"/>
      <c r="GYI114" s="104"/>
      <c r="GYJ114" s="104"/>
      <c r="GYK114" s="104"/>
      <c r="GYL114" s="104"/>
      <c r="GYM114" s="104"/>
      <c r="GYN114" s="104"/>
      <c r="GYO114" s="104"/>
      <c r="GYP114" s="104"/>
      <c r="GYQ114" s="104"/>
      <c r="GYR114" s="104"/>
      <c r="GYS114" s="104"/>
      <c r="GYT114" s="104"/>
      <c r="GYU114" s="104"/>
      <c r="GYV114" s="104"/>
      <c r="GYW114" s="104"/>
      <c r="GYX114" s="104"/>
      <c r="GYY114" s="104"/>
      <c r="GYZ114" s="104"/>
      <c r="GZA114" s="104"/>
      <c r="GZB114" s="104"/>
      <c r="GZC114" s="104"/>
      <c r="GZD114" s="104"/>
      <c r="GZE114" s="104"/>
      <c r="GZF114" s="104"/>
      <c r="GZG114" s="104"/>
      <c r="GZH114" s="104"/>
      <c r="GZI114" s="104"/>
      <c r="GZJ114" s="104"/>
      <c r="GZK114" s="104"/>
      <c r="GZL114" s="104"/>
      <c r="GZM114" s="104"/>
      <c r="GZN114" s="104"/>
      <c r="GZO114" s="104"/>
      <c r="GZP114" s="104"/>
      <c r="GZQ114" s="104"/>
      <c r="GZR114" s="104"/>
      <c r="GZS114" s="104"/>
      <c r="GZT114" s="104"/>
      <c r="GZU114" s="104"/>
      <c r="GZV114" s="104"/>
      <c r="GZW114" s="104"/>
      <c r="GZX114" s="104"/>
      <c r="GZY114" s="104"/>
      <c r="GZZ114" s="104"/>
      <c r="HAA114" s="104"/>
      <c r="HAB114" s="104"/>
      <c r="HAC114" s="104"/>
      <c r="HAD114" s="104"/>
      <c r="HAE114" s="104"/>
      <c r="HAF114" s="104"/>
      <c r="HAG114" s="104"/>
      <c r="HAH114" s="104"/>
      <c r="HAI114" s="104"/>
      <c r="HAJ114" s="104"/>
      <c r="HAK114" s="104"/>
      <c r="HAL114" s="104"/>
      <c r="HAM114" s="104"/>
      <c r="HAN114" s="104"/>
      <c r="HAO114" s="104"/>
      <c r="HAP114" s="104"/>
      <c r="HAQ114" s="104"/>
      <c r="HAR114" s="104"/>
      <c r="HAS114" s="104"/>
      <c r="HAT114" s="104"/>
      <c r="HAU114" s="104"/>
      <c r="HAV114" s="104"/>
      <c r="HAW114" s="104"/>
      <c r="HAX114" s="104"/>
      <c r="HAY114" s="104"/>
      <c r="HAZ114" s="104"/>
      <c r="HBA114" s="104"/>
      <c r="HBB114" s="104"/>
      <c r="HBC114" s="104"/>
      <c r="HBD114" s="104"/>
      <c r="HBE114" s="104"/>
      <c r="HBF114" s="104"/>
      <c r="HBG114" s="104"/>
      <c r="HBH114" s="104"/>
      <c r="HBI114" s="104"/>
      <c r="HBJ114" s="104"/>
      <c r="HBK114" s="104"/>
      <c r="HBL114" s="104"/>
      <c r="HBM114" s="104"/>
      <c r="HBN114" s="104"/>
      <c r="HBO114" s="104"/>
      <c r="HBP114" s="104"/>
      <c r="HBQ114" s="104"/>
      <c r="HBR114" s="104"/>
      <c r="HBS114" s="104"/>
      <c r="HBT114" s="104"/>
      <c r="HBU114" s="104"/>
      <c r="HBV114" s="104"/>
      <c r="HBW114" s="104"/>
      <c r="HBX114" s="104"/>
      <c r="HBY114" s="104"/>
      <c r="HBZ114" s="104"/>
      <c r="HCA114" s="104"/>
      <c r="HCB114" s="104"/>
      <c r="HCC114" s="104"/>
      <c r="HCD114" s="104"/>
      <c r="HCE114" s="104"/>
      <c r="HCF114" s="104"/>
      <c r="HCG114" s="104"/>
      <c r="HCH114" s="104"/>
      <c r="HCI114" s="104"/>
      <c r="HCJ114" s="104"/>
      <c r="HCK114" s="104"/>
      <c r="HCL114" s="104"/>
      <c r="HCM114" s="104"/>
      <c r="HCN114" s="104"/>
      <c r="HCO114" s="104"/>
      <c r="HCP114" s="104"/>
      <c r="HCQ114" s="104"/>
      <c r="HCR114" s="104"/>
      <c r="HCS114" s="104"/>
      <c r="HCT114" s="104"/>
      <c r="HCU114" s="104"/>
      <c r="HCV114" s="104"/>
      <c r="HCW114" s="104"/>
      <c r="HCX114" s="104"/>
      <c r="HCY114" s="104"/>
      <c r="HCZ114" s="104"/>
      <c r="HDA114" s="104"/>
      <c r="HDB114" s="104"/>
      <c r="HDC114" s="104"/>
      <c r="HDD114" s="104"/>
      <c r="HDE114" s="104"/>
      <c r="HDF114" s="104"/>
      <c r="HDG114" s="104"/>
      <c r="HDH114" s="104"/>
      <c r="HDI114" s="104"/>
      <c r="HDJ114" s="104"/>
      <c r="HDK114" s="104"/>
      <c r="HDL114" s="104"/>
      <c r="HDM114" s="104"/>
      <c r="HDN114" s="104"/>
      <c r="HDO114" s="104"/>
      <c r="HDP114" s="104"/>
      <c r="HDQ114" s="104"/>
      <c r="HDR114" s="104"/>
      <c r="HDS114" s="104"/>
      <c r="HDT114" s="104"/>
      <c r="HDU114" s="104"/>
      <c r="HDV114" s="104"/>
      <c r="HDW114" s="104"/>
      <c r="HDX114" s="104"/>
      <c r="HDY114" s="104"/>
      <c r="HDZ114" s="104"/>
      <c r="HEA114" s="104"/>
      <c r="HEB114" s="104"/>
      <c r="HEC114" s="104"/>
      <c r="HED114" s="104"/>
      <c r="HEE114" s="104"/>
      <c r="HEF114" s="104"/>
      <c r="HEG114" s="104"/>
      <c r="HEH114" s="104"/>
      <c r="HEI114" s="104"/>
      <c r="HEJ114" s="104"/>
      <c r="HEK114" s="104"/>
      <c r="HEL114" s="104"/>
      <c r="HEM114" s="104"/>
      <c r="HEN114" s="104"/>
      <c r="HEO114" s="104"/>
      <c r="HEP114" s="104"/>
      <c r="HEQ114" s="104"/>
      <c r="HER114" s="104"/>
      <c r="HES114" s="104"/>
      <c r="HET114" s="104"/>
      <c r="HEU114" s="104"/>
      <c r="HEV114" s="104"/>
      <c r="HEW114" s="104"/>
      <c r="HEX114" s="104"/>
      <c r="HEY114" s="104"/>
      <c r="HEZ114" s="104"/>
      <c r="HFA114" s="104"/>
      <c r="HFB114" s="104"/>
      <c r="HFC114" s="104"/>
      <c r="HFD114" s="104"/>
      <c r="HFE114" s="104"/>
      <c r="HFF114" s="104"/>
      <c r="HFG114" s="104"/>
      <c r="HFH114" s="104"/>
      <c r="HFI114" s="104"/>
      <c r="HFJ114" s="104"/>
      <c r="HFK114" s="104"/>
      <c r="HFL114" s="104"/>
      <c r="HFM114" s="104"/>
      <c r="HFN114" s="104"/>
      <c r="HFO114" s="104"/>
      <c r="HFP114" s="104"/>
      <c r="HFQ114" s="104"/>
      <c r="HFR114" s="104"/>
      <c r="HFS114" s="104"/>
      <c r="HFT114" s="104"/>
      <c r="HFU114" s="104"/>
      <c r="HFV114" s="104"/>
      <c r="HFW114" s="104"/>
      <c r="HFX114" s="104"/>
      <c r="HFY114" s="104"/>
      <c r="HFZ114" s="104"/>
      <c r="HGA114" s="104"/>
      <c r="HGB114" s="104"/>
      <c r="HGC114" s="104"/>
      <c r="HGD114" s="104"/>
      <c r="HGE114" s="104"/>
      <c r="HGF114" s="104"/>
      <c r="HGG114" s="104"/>
      <c r="HGH114" s="104"/>
      <c r="HGI114" s="104"/>
      <c r="HGJ114" s="104"/>
      <c r="HGK114" s="104"/>
      <c r="HGL114" s="104"/>
      <c r="HGM114" s="104"/>
      <c r="HGN114" s="104"/>
      <c r="HGO114" s="104"/>
      <c r="HGP114" s="104"/>
      <c r="HGQ114" s="104"/>
      <c r="HGR114" s="104"/>
      <c r="HGS114" s="104"/>
      <c r="HGT114" s="104"/>
      <c r="HGU114" s="104"/>
      <c r="HGV114" s="104"/>
      <c r="HGW114" s="104"/>
      <c r="HGX114" s="104"/>
      <c r="HGY114" s="104"/>
      <c r="HGZ114" s="104"/>
      <c r="HHA114" s="104"/>
      <c r="HHB114" s="104"/>
      <c r="HHC114" s="104"/>
      <c r="HHD114" s="104"/>
      <c r="HHE114" s="104"/>
      <c r="HHF114" s="104"/>
      <c r="HHG114" s="104"/>
      <c r="HHH114" s="104"/>
      <c r="HHI114" s="104"/>
      <c r="HHJ114" s="104"/>
      <c r="HHK114" s="104"/>
      <c r="HHL114" s="104"/>
      <c r="HHM114" s="104"/>
      <c r="HHN114" s="104"/>
      <c r="HHO114" s="104"/>
      <c r="HHP114" s="104"/>
      <c r="HHQ114" s="104"/>
      <c r="HHR114" s="104"/>
      <c r="HHS114" s="104"/>
      <c r="HHT114" s="104"/>
      <c r="HHU114" s="104"/>
      <c r="HHV114" s="104"/>
      <c r="HHW114" s="104"/>
      <c r="HHX114" s="104"/>
      <c r="HHY114" s="104"/>
      <c r="HHZ114" s="104"/>
      <c r="HIA114" s="104"/>
      <c r="HIB114" s="104"/>
      <c r="HIC114" s="104"/>
      <c r="HID114" s="104"/>
      <c r="HIE114" s="104"/>
      <c r="HIF114" s="104"/>
      <c r="HIG114" s="104"/>
      <c r="HIH114" s="104"/>
      <c r="HII114" s="104"/>
      <c r="HIJ114" s="104"/>
      <c r="HIK114" s="104"/>
      <c r="HIL114" s="104"/>
      <c r="HIM114" s="104"/>
      <c r="HIN114" s="104"/>
      <c r="HIO114" s="104"/>
      <c r="HIP114" s="104"/>
      <c r="HIQ114" s="104"/>
      <c r="HIR114" s="104"/>
      <c r="HIS114" s="104"/>
      <c r="HIT114" s="104"/>
      <c r="HIU114" s="104"/>
      <c r="HIV114" s="104"/>
      <c r="HIW114" s="104"/>
      <c r="HIX114" s="104"/>
      <c r="HIY114" s="104"/>
      <c r="HIZ114" s="104"/>
      <c r="HJA114" s="104"/>
      <c r="HJB114" s="104"/>
      <c r="HJC114" s="104"/>
      <c r="HJD114" s="104"/>
      <c r="HJE114" s="104"/>
      <c r="HJF114" s="104"/>
      <c r="HJG114" s="104"/>
      <c r="HJH114" s="104"/>
      <c r="HJI114" s="104"/>
      <c r="HJJ114" s="104"/>
      <c r="HJK114" s="104"/>
      <c r="HJL114" s="104"/>
      <c r="HJM114" s="104"/>
      <c r="HJN114" s="104"/>
      <c r="HJO114" s="104"/>
      <c r="HJP114" s="104"/>
      <c r="HJQ114" s="104"/>
      <c r="HJR114" s="104"/>
      <c r="HJS114" s="104"/>
      <c r="HJT114" s="104"/>
      <c r="HJU114" s="104"/>
      <c r="HJV114" s="104"/>
      <c r="HJW114" s="104"/>
      <c r="HJX114" s="104"/>
      <c r="HJY114" s="104"/>
      <c r="HJZ114" s="104"/>
      <c r="HKA114" s="104"/>
      <c r="HKB114" s="104"/>
      <c r="HKC114" s="104"/>
      <c r="HKD114" s="104"/>
      <c r="HKE114" s="104"/>
      <c r="HKF114" s="104"/>
      <c r="HKG114" s="104"/>
      <c r="HKH114" s="104"/>
      <c r="HKI114" s="104"/>
      <c r="HKJ114" s="104"/>
      <c r="HKK114" s="104"/>
      <c r="HKL114" s="104"/>
      <c r="HKM114" s="104"/>
      <c r="HKN114" s="104"/>
      <c r="HKO114" s="104"/>
      <c r="HKP114" s="104"/>
      <c r="HKQ114" s="104"/>
      <c r="HKR114" s="104"/>
      <c r="HKS114" s="104"/>
      <c r="HKT114" s="104"/>
      <c r="HKU114" s="104"/>
      <c r="HKV114" s="104"/>
      <c r="HKW114" s="104"/>
      <c r="HKX114" s="104"/>
      <c r="HKY114" s="104"/>
      <c r="HKZ114" s="104"/>
      <c r="HLA114" s="104"/>
      <c r="HLB114" s="104"/>
      <c r="HLC114" s="104"/>
      <c r="HLD114" s="104"/>
      <c r="HLE114" s="104"/>
      <c r="HLF114" s="104"/>
      <c r="HLG114" s="104"/>
      <c r="HLH114" s="104"/>
      <c r="HLI114" s="104"/>
      <c r="HLJ114" s="104"/>
      <c r="HLK114" s="104"/>
      <c r="HLL114" s="104"/>
      <c r="HLM114" s="104"/>
      <c r="HLN114" s="104"/>
      <c r="HLO114" s="104"/>
      <c r="HLP114" s="104"/>
      <c r="HLQ114" s="104"/>
      <c r="HLR114" s="104"/>
      <c r="HLS114" s="104"/>
      <c r="HLT114" s="104"/>
      <c r="HLU114" s="104"/>
      <c r="HLV114" s="104"/>
      <c r="HLW114" s="104"/>
      <c r="HLX114" s="104"/>
      <c r="HLY114" s="104"/>
      <c r="HLZ114" s="104"/>
      <c r="HMA114" s="104"/>
      <c r="HMB114" s="104"/>
      <c r="HMC114" s="104"/>
      <c r="HMD114" s="104"/>
      <c r="HME114" s="104"/>
      <c r="HMF114" s="104"/>
      <c r="HMG114" s="104"/>
      <c r="HMH114" s="104"/>
      <c r="HMI114" s="104"/>
      <c r="HMJ114" s="104"/>
      <c r="HMK114" s="104"/>
      <c r="HML114" s="104"/>
      <c r="HMM114" s="104"/>
      <c r="HMN114" s="104"/>
      <c r="HMO114" s="104"/>
      <c r="HMP114" s="104"/>
      <c r="HMQ114" s="104"/>
      <c r="HMR114" s="104"/>
      <c r="HMS114" s="104"/>
      <c r="HMT114" s="104"/>
      <c r="HMU114" s="104"/>
      <c r="HMV114" s="104"/>
      <c r="HMW114" s="104"/>
      <c r="HMX114" s="104"/>
      <c r="HMY114" s="104"/>
      <c r="HMZ114" s="104"/>
      <c r="HNA114" s="104"/>
      <c r="HNB114" s="104"/>
      <c r="HNC114" s="104"/>
      <c r="HND114" s="104"/>
      <c r="HNE114" s="104"/>
      <c r="HNF114" s="104"/>
      <c r="HNG114" s="104"/>
      <c r="HNH114" s="104"/>
      <c r="HNI114" s="104"/>
      <c r="HNJ114" s="104"/>
      <c r="HNK114" s="104"/>
      <c r="HNL114" s="104"/>
      <c r="HNM114" s="104"/>
      <c r="HNN114" s="104"/>
      <c r="HNO114" s="104"/>
      <c r="HNP114" s="104"/>
      <c r="HNQ114" s="104"/>
      <c r="HNR114" s="104"/>
      <c r="HNS114" s="104"/>
      <c r="HNT114" s="104"/>
      <c r="HNU114" s="104"/>
      <c r="HNV114" s="104"/>
      <c r="HNW114" s="104"/>
      <c r="HNX114" s="104"/>
      <c r="HNY114" s="104"/>
      <c r="HNZ114" s="104"/>
      <c r="HOA114" s="104"/>
      <c r="HOB114" s="104"/>
      <c r="HOC114" s="104"/>
      <c r="HOD114" s="104"/>
      <c r="HOE114" s="104"/>
      <c r="HOF114" s="104"/>
      <c r="HOG114" s="104"/>
      <c r="HOH114" s="104"/>
      <c r="HOI114" s="104"/>
      <c r="HOJ114" s="104"/>
      <c r="HOK114" s="104"/>
      <c r="HOL114" s="104"/>
      <c r="HOM114" s="104"/>
      <c r="HON114" s="104"/>
      <c r="HOO114" s="104"/>
      <c r="HOP114" s="104"/>
      <c r="HOQ114" s="104"/>
      <c r="HOR114" s="104"/>
      <c r="HOS114" s="104"/>
      <c r="HOT114" s="104"/>
      <c r="HOU114" s="104"/>
      <c r="HOV114" s="104"/>
      <c r="HOW114" s="104"/>
      <c r="HOX114" s="104"/>
      <c r="HOY114" s="104"/>
      <c r="HOZ114" s="104"/>
      <c r="HPA114" s="104"/>
      <c r="HPB114" s="104"/>
      <c r="HPC114" s="104"/>
      <c r="HPD114" s="104"/>
      <c r="HPE114" s="104"/>
      <c r="HPF114" s="104"/>
      <c r="HPG114" s="104"/>
      <c r="HPH114" s="104"/>
      <c r="HPI114" s="104"/>
      <c r="HPJ114" s="104"/>
      <c r="HPK114" s="104"/>
      <c r="HPL114" s="104"/>
      <c r="HPM114" s="104"/>
      <c r="HPN114" s="104"/>
      <c r="HPO114" s="104"/>
      <c r="HPP114" s="104"/>
      <c r="HPQ114" s="104"/>
      <c r="HPR114" s="104"/>
      <c r="HPS114" s="104"/>
      <c r="HPT114" s="104"/>
      <c r="HPU114" s="104"/>
      <c r="HPV114" s="104"/>
      <c r="HPW114" s="104"/>
      <c r="HPX114" s="104"/>
      <c r="HPY114" s="104"/>
      <c r="HPZ114" s="104"/>
      <c r="HQA114" s="104"/>
      <c r="HQB114" s="104"/>
      <c r="HQC114" s="104"/>
      <c r="HQD114" s="104"/>
      <c r="HQE114" s="104"/>
      <c r="HQF114" s="104"/>
      <c r="HQG114" s="104"/>
      <c r="HQH114" s="104"/>
      <c r="HQI114" s="104"/>
      <c r="HQJ114" s="104"/>
      <c r="HQK114" s="104"/>
      <c r="HQL114" s="104"/>
      <c r="HQM114" s="104"/>
      <c r="HQN114" s="104"/>
      <c r="HQO114" s="104"/>
      <c r="HQP114" s="104"/>
      <c r="HQQ114" s="104"/>
      <c r="HQR114" s="104"/>
      <c r="HQS114" s="104"/>
      <c r="HQT114" s="104"/>
      <c r="HQU114" s="104"/>
      <c r="HQV114" s="104"/>
      <c r="HQW114" s="104"/>
      <c r="HQX114" s="104"/>
      <c r="HQY114" s="104"/>
      <c r="HQZ114" s="104"/>
      <c r="HRA114" s="104"/>
      <c r="HRB114" s="104"/>
      <c r="HRC114" s="104"/>
      <c r="HRD114" s="104"/>
      <c r="HRE114" s="104"/>
      <c r="HRF114" s="104"/>
      <c r="HRG114" s="104"/>
      <c r="HRH114" s="104"/>
      <c r="HRI114" s="104"/>
      <c r="HRJ114" s="104"/>
      <c r="HRK114" s="104"/>
      <c r="HRL114" s="104"/>
      <c r="HRM114" s="104"/>
      <c r="HRN114" s="104"/>
      <c r="HRO114" s="104"/>
      <c r="HRP114" s="104"/>
      <c r="HRQ114" s="104"/>
      <c r="HRR114" s="104"/>
      <c r="HRS114" s="104"/>
      <c r="HRT114" s="104"/>
      <c r="HRU114" s="104"/>
      <c r="HRV114" s="104"/>
      <c r="HRW114" s="104"/>
      <c r="HRX114" s="104"/>
      <c r="HRY114" s="104"/>
      <c r="HRZ114" s="104"/>
      <c r="HSA114" s="104"/>
      <c r="HSB114" s="104"/>
      <c r="HSC114" s="104"/>
      <c r="HSD114" s="104"/>
      <c r="HSE114" s="104"/>
      <c r="HSF114" s="104"/>
      <c r="HSG114" s="104"/>
      <c r="HSH114" s="104"/>
      <c r="HSI114" s="104"/>
      <c r="HSJ114" s="104"/>
      <c r="HSK114" s="104"/>
      <c r="HSL114" s="104"/>
      <c r="HSM114" s="104"/>
      <c r="HSN114" s="104"/>
      <c r="HSO114" s="104"/>
      <c r="HSP114" s="104"/>
      <c r="HSQ114" s="104"/>
      <c r="HSR114" s="104"/>
      <c r="HSS114" s="104"/>
      <c r="HST114" s="104"/>
      <c r="HSU114" s="104"/>
      <c r="HSV114" s="104"/>
      <c r="HSW114" s="104"/>
      <c r="HSX114" s="104"/>
      <c r="HSY114" s="104"/>
      <c r="HSZ114" s="104"/>
      <c r="HTA114" s="104"/>
      <c r="HTB114" s="104"/>
      <c r="HTC114" s="104"/>
      <c r="HTD114" s="104"/>
      <c r="HTE114" s="104"/>
      <c r="HTF114" s="104"/>
      <c r="HTG114" s="104"/>
      <c r="HTH114" s="104"/>
      <c r="HTI114" s="104"/>
      <c r="HTJ114" s="104"/>
      <c r="HTK114" s="104"/>
      <c r="HTL114" s="104"/>
      <c r="HTM114" s="104"/>
      <c r="HTN114" s="104"/>
      <c r="HTO114" s="104"/>
      <c r="HTP114" s="104"/>
      <c r="HTQ114" s="104"/>
      <c r="HTR114" s="104"/>
      <c r="HTS114" s="104"/>
      <c r="HTT114" s="104"/>
      <c r="HTU114" s="104"/>
      <c r="HTV114" s="104"/>
      <c r="HTW114" s="104"/>
      <c r="HTX114" s="104"/>
      <c r="HTY114" s="104"/>
      <c r="HTZ114" s="104"/>
      <c r="HUA114" s="104"/>
      <c r="HUB114" s="104"/>
      <c r="HUC114" s="104"/>
      <c r="HUD114" s="104"/>
      <c r="HUE114" s="104"/>
      <c r="HUF114" s="104"/>
      <c r="HUG114" s="104"/>
      <c r="HUH114" s="104"/>
      <c r="HUI114" s="104"/>
      <c r="HUJ114" s="104"/>
      <c r="HUK114" s="104"/>
      <c r="HUL114" s="104"/>
      <c r="HUM114" s="104"/>
      <c r="HUN114" s="104"/>
      <c r="HUO114" s="104"/>
      <c r="HUP114" s="104"/>
      <c r="HUQ114" s="104"/>
      <c r="HUR114" s="104"/>
      <c r="HUS114" s="104"/>
      <c r="HUT114" s="104"/>
      <c r="HUU114" s="104"/>
      <c r="HUV114" s="104"/>
      <c r="HUW114" s="104"/>
      <c r="HUX114" s="104"/>
      <c r="HUY114" s="104"/>
      <c r="HUZ114" s="104"/>
      <c r="HVA114" s="104"/>
      <c r="HVB114" s="104"/>
      <c r="HVC114" s="104"/>
      <c r="HVD114" s="104"/>
      <c r="HVE114" s="104"/>
      <c r="HVF114" s="104"/>
      <c r="HVG114" s="104"/>
      <c r="HVH114" s="104"/>
      <c r="HVI114" s="104"/>
      <c r="HVJ114" s="104"/>
      <c r="HVK114" s="104"/>
      <c r="HVL114" s="104"/>
      <c r="HVM114" s="104"/>
      <c r="HVN114" s="104"/>
      <c r="HVO114" s="104"/>
      <c r="HVP114" s="104"/>
      <c r="HVQ114" s="104"/>
      <c r="HVR114" s="104"/>
      <c r="HVS114" s="104"/>
      <c r="HVT114" s="104"/>
      <c r="HVU114" s="104"/>
      <c r="HVV114" s="104"/>
      <c r="HVW114" s="104"/>
      <c r="HVX114" s="104"/>
      <c r="HVY114" s="104"/>
      <c r="HVZ114" s="104"/>
      <c r="HWA114" s="104"/>
      <c r="HWB114" s="104"/>
      <c r="HWC114" s="104"/>
      <c r="HWD114" s="104"/>
      <c r="HWE114" s="104"/>
      <c r="HWF114" s="104"/>
      <c r="HWG114" s="104"/>
      <c r="HWH114" s="104"/>
      <c r="HWI114" s="104"/>
      <c r="HWJ114" s="104"/>
      <c r="HWK114" s="104"/>
      <c r="HWL114" s="104"/>
      <c r="HWM114" s="104"/>
      <c r="HWN114" s="104"/>
      <c r="HWO114" s="104"/>
      <c r="HWP114" s="104"/>
      <c r="HWQ114" s="104"/>
      <c r="HWR114" s="104"/>
      <c r="HWS114" s="104"/>
      <c r="HWT114" s="104"/>
      <c r="HWU114" s="104"/>
      <c r="HWV114" s="104"/>
      <c r="HWW114" s="104"/>
      <c r="HWX114" s="104"/>
      <c r="HWY114" s="104"/>
      <c r="HWZ114" s="104"/>
      <c r="HXA114" s="104"/>
      <c r="HXB114" s="104"/>
      <c r="HXC114" s="104"/>
      <c r="HXD114" s="104"/>
      <c r="HXE114" s="104"/>
      <c r="HXF114" s="104"/>
      <c r="HXG114" s="104"/>
      <c r="HXH114" s="104"/>
      <c r="HXI114" s="104"/>
      <c r="HXJ114" s="104"/>
      <c r="HXK114" s="104"/>
      <c r="HXL114" s="104"/>
      <c r="HXM114" s="104"/>
      <c r="HXN114" s="104"/>
      <c r="HXO114" s="104"/>
      <c r="HXP114" s="104"/>
      <c r="HXQ114" s="104"/>
      <c r="HXR114" s="104"/>
      <c r="HXS114" s="104"/>
      <c r="HXT114" s="104"/>
      <c r="HXU114" s="104"/>
      <c r="HXV114" s="104"/>
      <c r="HXW114" s="104"/>
      <c r="HXX114" s="104"/>
      <c r="HXY114" s="104"/>
      <c r="HXZ114" s="104"/>
      <c r="HYA114" s="104"/>
      <c r="HYB114" s="104"/>
      <c r="HYC114" s="104"/>
      <c r="HYD114" s="104"/>
      <c r="HYE114" s="104"/>
      <c r="HYF114" s="104"/>
      <c r="HYG114" s="104"/>
      <c r="HYH114" s="104"/>
      <c r="HYI114" s="104"/>
      <c r="HYJ114" s="104"/>
      <c r="HYK114" s="104"/>
      <c r="HYL114" s="104"/>
      <c r="HYM114" s="104"/>
      <c r="HYN114" s="104"/>
      <c r="HYO114" s="104"/>
      <c r="HYP114" s="104"/>
      <c r="HYQ114" s="104"/>
      <c r="HYR114" s="104"/>
      <c r="HYS114" s="104"/>
      <c r="HYT114" s="104"/>
      <c r="HYU114" s="104"/>
      <c r="HYV114" s="104"/>
      <c r="HYW114" s="104"/>
      <c r="HYX114" s="104"/>
      <c r="HYY114" s="104"/>
      <c r="HYZ114" s="104"/>
      <c r="HZA114" s="104"/>
      <c r="HZB114" s="104"/>
      <c r="HZC114" s="104"/>
      <c r="HZD114" s="104"/>
      <c r="HZE114" s="104"/>
      <c r="HZF114" s="104"/>
      <c r="HZG114" s="104"/>
      <c r="HZH114" s="104"/>
      <c r="HZI114" s="104"/>
      <c r="HZJ114" s="104"/>
      <c r="HZK114" s="104"/>
      <c r="HZL114" s="104"/>
      <c r="HZM114" s="104"/>
      <c r="HZN114" s="104"/>
      <c r="HZO114" s="104"/>
      <c r="HZP114" s="104"/>
      <c r="HZQ114" s="104"/>
      <c r="HZR114" s="104"/>
      <c r="HZS114" s="104"/>
      <c r="HZT114" s="104"/>
      <c r="HZU114" s="104"/>
      <c r="HZV114" s="104"/>
      <c r="HZW114" s="104"/>
      <c r="HZX114" s="104"/>
      <c r="HZY114" s="104"/>
      <c r="HZZ114" s="104"/>
      <c r="IAA114" s="104"/>
      <c r="IAB114" s="104"/>
      <c r="IAC114" s="104"/>
      <c r="IAD114" s="104"/>
      <c r="IAE114" s="104"/>
      <c r="IAF114" s="104"/>
      <c r="IAG114" s="104"/>
      <c r="IAH114" s="104"/>
      <c r="IAI114" s="104"/>
      <c r="IAJ114" s="104"/>
      <c r="IAK114" s="104"/>
      <c r="IAL114" s="104"/>
      <c r="IAM114" s="104"/>
      <c r="IAN114" s="104"/>
      <c r="IAO114" s="104"/>
      <c r="IAP114" s="104"/>
      <c r="IAQ114" s="104"/>
      <c r="IAR114" s="104"/>
      <c r="IAS114" s="104"/>
      <c r="IAT114" s="104"/>
      <c r="IAU114" s="104"/>
      <c r="IAV114" s="104"/>
      <c r="IAW114" s="104"/>
      <c r="IAX114" s="104"/>
      <c r="IAY114" s="104"/>
      <c r="IAZ114" s="104"/>
      <c r="IBA114" s="104"/>
      <c r="IBB114" s="104"/>
      <c r="IBC114" s="104"/>
      <c r="IBD114" s="104"/>
      <c r="IBE114" s="104"/>
      <c r="IBF114" s="104"/>
      <c r="IBG114" s="104"/>
      <c r="IBH114" s="104"/>
      <c r="IBI114" s="104"/>
      <c r="IBJ114" s="104"/>
      <c r="IBK114" s="104"/>
      <c r="IBL114" s="104"/>
      <c r="IBM114" s="104"/>
      <c r="IBN114" s="104"/>
      <c r="IBO114" s="104"/>
      <c r="IBP114" s="104"/>
      <c r="IBQ114" s="104"/>
      <c r="IBR114" s="104"/>
      <c r="IBS114" s="104"/>
      <c r="IBT114" s="104"/>
      <c r="IBU114" s="104"/>
      <c r="IBV114" s="104"/>
      <c r="IBW114" s="104"/>
      <c r="IBX114" s="104"/>
      <c r="IBY114" s="104"/>
      <c r="IBZ114" s="104"/>
      <c r="ICA114" s="104"/>
      <c r="ICB114" s="104"/>
      <c r="ICC114" s="104"/>
      <c r="ICD114" s="104"/>
      <c r="ICE114" s="104"/>
      <c r="ICF114" s="104"/>
      <c r="ICG114" s="104"/>
      <c r="ICH114" s="104"/>
      <c r="ICI114" s="104"/>
      <c r="ICJ114" s="104"/>
      <c r="ICK114" s="104"/>
      <c r="ICL114" s="104"/>
      <c r="ICM114" s="104"/>
      <c r="ICN114" s="104"/>
      <c r="ICO114" s="104"/>
      <c r="ICP114" s="104"/>
      <c r="ICQ114" s="104"/>
      <c r="ICR114" s="104"/>
      <c r="ICS114" s="104"/>
      <c r="ICT114" s="104"/>
      <c r="ICU114" s="104"/>
      <c r="ICV114" s="104"/>
      <c r="ICW114" s="104"/>
      <c r="ICX114" s="104"/>
      <c r="ICY114" s="104"/>
      <c r="ICZ114" s="104"/>
      <c r="IDA114" s="104"/>
      <c r="IDB114" s="104"/>
      <c r="IDC114" s="104"/>
      <c r="IDD114" s="104"/>
      <c r="IDE114" s="104"/>
      <c r="IDF114" s="104"/>
      <c r="IDG114" s="104"/>
      <c r="IDH114" s="104"/>
      <c r="IDI114" s="104"/>
      <c r="IDJ114" s="104"/>
      <c r="IDK114" s="104"/>
      <c r="IDL114" s="104"/>
      <c r="IDM114" s="104"/>
      <c r="IDN114" s="104"/>
      <c r="IDO114" s="104"/>
      <c r="IDP114" s="104"/>
      <c r="IDQ114" s="104"/>
      <c r="IDR114" s="104"/>
      <c r="IDS114" s="104"/>
      <c r="IDT114" s="104"/>
      <c r="IDU114" s="104"/>
      <c r="IDV114" s="104"/>
      <c r="IDW114" s="104"/>
      <c r="IDX114" s="104"/>
      <c r="IDY114" s="104"/>
      <c r="IDZ114" s="104"/>
      <c r="IEA114" s="104"/>
      <c r="IEB114" s="104"/>
      <c r="IEC114" s="104"/>
      <c r="IED114" s="104"/>
      <c r="IEE114" s="104"/>
      <c r="IEF114" s="104"/>
      <c r="IEG114" s="104"/>
      <c r="IEH114" s="104"/>
      <c r="IEI114" s="104"/>
      <c r="IEJ114" s="104"/>
      <c r="IEK114" s="104"/>
      <c r="IEL114" s="104"/>
      <c r="IEM114" s="104"/>
      <c r="IEN114" s="104"/>
      <c r="IEO114" s="104"/>
      <c r="IEP114" s="104"/>
      <c r="IEQ114" s="104"/>
      <c r="IER114" s="104"/>
      <c r="IES114" s="104"/>
      <c r="IET114" s="104"/>
      <c r="IEU114" s="104"/>
      <c r="IEV114" s="104"/>
      <c r="IEW114" s="104"/>
      <c r="IEX114" s="104"/>
      <c r="IEY114" s="104"/>
      <c r="IEZ114" s="104"/>
      <c r="IFA114" s="104"/>
      <c r="IFB114" s="104"/>
      <c r="IFC114" s="104"/>
      <c r="IFD114" s="104"/>
      <c r="IFE114" s="104"/>
      <c r="IFF114" s="104"/>
      <c r="IFG114" s="104"/>
      <c r="IFH114" s="104"/>
      <c r="IFI114" s="104"/>
      <c r="IFJ114" s="104"/>
      <c r="IFK114" s="104"/>
      <c r="IFL114" s="104"/>
      <c r="IFM114" s="104"/>
      <c r="IFN114" s="104"/>
      <c r="IFO114" s="104"/>
      <c r="IFP114" s="104"/>
      <c r="IFQ114" s="104"/>
      <c r="IFR114" s="104"/>
      <c r="IFS114" s="104"/>
      <c r="IFT114" s="104"/>
      <c r="IFU114" s="104"/>
      <c r="IFV114" s="104"/>
      <c r="IFW114" s="104"/>
      <c r="IFX114" s="104"/>
      <c r="IFY114" s="104"/>
      <c r="IFZ114" s="104"/>
      <c r="IGA114" s="104"/>
      <c r="IGB114" s="104"/>
      <c r="IGC114" s="104"/>
      <c r="IGD114" s="104"/>
      <c r="IGE114" s="104"/>
      <c r="IGF114" s="104"/>
      <c r="IGG114" s="104"/>
      <c r="IGH114" s="104"/>
      <c r="IGI114" s="104"/>
      <c r="IGJ114" s="104"/>
      <c r="IGK114" s="104"/>
      <c r="IGL114" s="104"/>
      <c r="IGM114" s="104"/>
      <c r="IGN114" s="104"/>
      <c r="IGO114" s="104"/>
      <c r="IGP114" s="104"/>
      <c r="IGQ114" s="104"/>
      <c r="IGR114" s="104"/>
      <c r="IGS114" s="104"/>
      <c r="IGT114" s="104"/>
      <c r="IGU114" s="104"/>
      <c r="IGV114" s="104"/>
      <c r="IGW114" s="104"/>
      <c r="IGX114" s="104"/>
      <c r="IGY114" s="104"/>
      <c r="IGZ114" s="104"/>
      <c r="IHA114" s="104"/>
      <c r="IHB114" s="104"/>
      <c r="IHC114" s="104"/>
      <c r="IHD114" s="104"/>
      <c r="IHE114" s="104"/>
      <c r="IHF114" s="104"/>
      <c r="IHG114" s="104"/>
      <c r="IHH114" s="104"/>
      <c r="IHI114" s="104"/>
      <c r="IHJ114" s="104"/>
      <c r="IHK114" s="104"/>
      <c r="IHL114" s="104"/>
      <c r="IHM114" s="104"/>
      <c r="IHN114" s="104"/>
      <c r="IHO114" s="104"/>
      <c r="IHP114" s="104"/>
      <c r="IHQ114" s="104"/>
      <c r="IHR114" s="104"/>
      <c r="IHS114" s="104"/>
      <c r="IHT114" s="104"/>
      <c r="IHU114" s="104"/>
      <c r="IHV114" s="104"/>
      <c r="IHW114" s="104"/>
      <c r="IHX114" s="104"/>
      <c r="IHY114" s="104"/>
      <c r="IHZ114" s="104"/>
      <c r="IIA114" s="104"/>
      <c r="IIB114" s="104"/>
      <c r="IIC114" s="104"/>
      <c r="IID114" s="104"/>
      <c r="IIE114" s="104"/>
      <c r="IIF114" s="104"/>
      <c r="IIG114" s="104"/>
      <c r="IIH114" s="104"/>
      <c r="III114" s="104"/>
      <c r="IIJ114" s="104"/>
      <c r="IIK114" s="104"/>
      <c r="IIL114" s="104"/>
      <c r="IIM114" s="104"/>
      <c r="IIN114" s="104"/>
      <c r="IIO114" s="104"/>
      <c r="IIP114" s="104"/>
      <c r="IIQ114" s="104"/>
      <c r="IIR114" s="104"/>
      <c r="IIS114" s="104"/>
      <c r="IIT114" s="104"/>
      <c r="IIU114" s="104"/>
      <c r="IIV114" s="104"/>
      <c r="IIW114" s="104"/>
      <c r="IIX114" s="104"/>
      <c r="IIY114" s="104"/>
      <c r="IIZ114" s="104"/>
      <c r="IJA114" s="104"/>
      <c r="IJB114" s="104"/>
      <c r="IJC114" s="104"/>
      <c r="IJD114" s="104"/>
      <c r="IJE114" s="104"/>
      <c r="IJF114" s="104"/>
      <c r="IJG114" s="104"/>
      <c r="IJH114" s="104"/>
      <c r="IJI114" s="104"/>
      <c r="IJJ114" s="104"/>
      <c r="IJK114" s="104"/>
      <c r="IJL114" s="104"/>
      <c r="IJM114" s="104"/>
      <c r="IJN114" s="104"/>
      <c r="IJO114" s="104"/>
      <c r="IJP114" s="104"/>
      <c r="IJQ114" s="104"/>
      <c r="IJR114" s="104"/>
      <c r="IJS114" s="104"/>
      <c r="IJT114" s="104"/>
      <c r="IJU114" s="104"/>
      <c r="IJV114" s="104"/>
      <c r="IJW114" s="104"/>
      <c r="IJX114" s="104"/>
      <c r="IJY114" s="104"/>
      <c r="IJZ114" s="104"/>
      <c r="IKA114" s="104"/>
      <c r="IKB114" s="104"/>
      <c r="IKC114" s="104"/>
      <c r="IKD114" s="104"/>
      <c r="IKE114" s="104"/>
      <c r="IKF114" s="104"/>
      <c r="IKG114" s="104"/>
      <c r="IKH114" s="104"/>
      <c r="IKI114" s="104"/>
      <c r="IKJ114" s="104"/>
      <c r="IKK114" s="104"/>
      <c r="IKL114" s="104"/>
      <c r="IKM114" s="104"/>
      <c r="IKN114" s="104"/>
      <c r="IKO114" s="104"/>
      <c r="IKP114" s="104"/>
      <c r="IKQ114" s="104"/>
      <c r="IKR114" s="104"/>
      <c r="IKS114" s="104"/>
      <c r="IKT114" s="104"/>
      <c r="IKU114" s="104"/>
      <c r="IKV114" s="104"/>
      <c r="IKW114" s="104"/>
      <c r="IKX114" s="104"/>
      <c r="IKY114" s="104"/>
      <c r="IKZ114" s="104"/>
      <c r="ILA114" s="104"/>
      <c r="ILB114" s="104"/>
      <c r="ILC114" s="104"/>
      <c r="ILD114" s="104"/>
      <c r="ILE114" s="104"/>
      <c r="ILF114" s="104"/>
      <c r="ILG114" s="104"/>
      <c r="ILH114" s="104"/>
      <c r="ILI114" s="104"/>
      <c r="ILJ114" s="104"/>
      <c r="ILK114" s="104"/>
      <c r="ILL114" s="104"/>
      <c r="ILM114" s="104"/>
      <c r="ILN114" s="104"/>
      <c r="ILO114" s="104"/>
      <c r="ILP114" s="104"/>
      <c r="ILQ114" s="104"/>
      <c r="ILR114" s="104"/>
      <c r="ILS114" s="104"/>
      <c r="ILT114" s="104"/>
      <c r="ILU114" s="104"/>
      <c r="ILV114" s="104"/>
      <c r="ILW114" s="104"/>
      <c r="ILX114" s="104"/>
      <c r="ILY114" s="104"/>
      <c r="ILZ114" s="104"/>
      <c r="IMA114" s="104"/>
      <c r="IMB114" s="104"/>
      <c r="IMC114" s="104"/>
      <c r="IMD114" s="104"/>
      <c r="IME114" s="104"/>
      <c r="IMF114" s="104"/>
      <c r="IMG114" s="104"/>
      <c r="IMH114" s="104"/>
      <c r="IMI114" s="104"/>
      <c r="IMJ114" s="104"/>
      <c r="IMK114" s="104"/>
      <c r="IML114" s="104"/>
      <c r="IMM114" s="104"/>
      <c r="IMN114" s="104"/>
      <c r="IMO114" s="104"/>
      <c r="IMP114" s="104"/>
      <c r="IMQ114" s="104"/>
      <c r="IMR114" s="104"/>
      <c r="IMS114" s="104"/>
      <c r="IMT114" s="104"/>
      <c r="IMU114" s="104"/>
      <c r="IMV114" s="104"/>
      <c r="IMW114" s="104"/>
      <c r="IMX114" s="104"/>
      <c r="IMY114" s="104"/>
      <c r="IMZ114" s="104"/>
      <c r="INA114" s="104"/>
      <c r="INB114" s="104"/>
      <c r="INC114" s="104"/>
      <c r="IND114" s="104"/>
      <c r="INE114" s="104"/>
      <c r="INF114" s="104"/>
      <c r="ING114" s="104"/>
      <c r="INH114" s="104"/>
      <c r="INI114" s="104"/>
      <c r="INJ114" s="104"/>
      <c r="INK114" s="104"/>
      <c r="INL114" s="104"/>
      <c r="INM114" s="104"/>
      <c r="INN114" s="104"/>
      <c r="INO114" s="104"/>
      <c r="INP114" s="104"/>
      <c r="INQ114" s="104"/>
      <c r="INR114" s="104"/>
      <c r="INS114" s="104"/>
      <c r="INT114" s="104"/>
      <c r="INU114" s="104"/>
      <c r="INV114" s="104"/>
      <c r="INW114" s="104"/>
      <c r="INX114" s="104"/>
      <c r="INY114" s="104"/>
      <c r="INZ114" s="104"/>
      <c r="IOA114" s="104"/>
      <c r="IOB114" s="104"/>
      <c r="IOC114" s="104"/>
      <c r="IOD114" s="104"/>
      <c r="IOE114" s="104"/>
      <c r="IOF114" s="104"/>
      <c r="IOG114" s="104"/>
      <c r="IOH114" s="104"/>
      <c r="IOI114" s="104"/>
      <c r="IOJ114" s="104"/>
      <c r="IOK114" s="104"/>
      <c r="IOL114" s="104"/>
      <c r="IOM114" s="104"/>
      <c r="ION114" s="104"/>
      <c r="IOO114" s="104"/>
      <c r="IOP114" s="104"/>
      <c r="IOQ114" s="104"/>
      <c r="IOR114" s="104"/>
      <c r="IOS114" s="104"/>
      <c r="IOT114" s="104"/>
      <c r="IOU114" s="104"/>
      <c r="IOV114" s="104"/>
      <c r="IOW114" s="104"/>
      <c r="IOX114" s="104"/>
      <c r="IOY114" s="104"/>
      <c r="IOZ114" s="104"/>
      <c r="IPA114" s="104"/>
      <c r="IPB114" s="104"/>
      <c r="IPC114" s="104"/>
      <c r="IPD114" s="104"/>
      <c r="IPE114" s="104"/>
      <c r="IPF114" s="104"/>
      <c r="IPG114" s="104"/>
      <c r="IPH114" s="104"/>
      <c r="IPI114" s="104"/>
      <c r="IPJ114" s="104"/>
      <c r="IPK114" s="104"/>
      <c r="IPL114" s="104"/>
      <c r="IPM114" s="104"/>
      <c r="IPN114" s="104"/>
      <c r="IPO114" s="104"/>
      <c r="IPP114" s="104"/>
      <c r="IPQ114" s="104"/>
      <c r="IPR114" s="104"/>
      <c r="IPS114" s="104"/>
      <c r="IPT114" s="104"/>
      <c r="IPU114" s="104"/>
      <c r="IPV114" s="104"/>
      <c r="IPW114" s="104"/>
      <c r="IPX114" s="104"/>
      <c r="IPY114" s="104"/>
      <c r="IPZ114" s="104"/>
      <c r="IQA114" s="104"/>
      <c r="IQB114" s="104"/>
      <c r="IQC114" s="104"/>
      <c r="IQD114" s="104"/>
      <c r="IQE114" s="104"/>
      <c r="IQF114" s="104"/>
      <c r="IQG114" s="104"/>
      <c r="IQH114" s="104"/>
      <c r="IQI114" s="104"/>
      <c r="IQJ114" s="104"/>
      <c r="IQK114" s="104"/>
      <c r="IQL114" s="104"/>
      <c r="IQM114" s="104"/>
      <c r="IQN114" s="104"/>
      <c r="IQO114" s="104"/>
      <c r="IQP114" s="104"/>
      <c r="IQQ114" s="104"/>
      <c r="IQR114" s="104"/>
      <c r="IQS114" s="104"/>
      <c r="IQT114" s="104"/>
      <c r="IQU114" s="104"/>
      <c r="IQV114" s="104"/>
      <c r="IQW114" s="104"/>
      <c r="IQX114" s="104"/>
      <c r="IQY114" s="104"/>
      <c r="IQZ114" s="104"/>
      <c r="IRA114" s="104"/>
      <c r="IRB114" s="104"/>
      <c r="IRC114" s="104"/>
      <c r="IRD114" s="104"/>
      <c r="IRE114" s="104"/>
      <c r="IRF114" s="104"/>
      <c r="IRG114" s="104"/>
      <c r="IRH114" s="104"/>
      <c r="IRI114" s="104"/>
      <c r="IRJ114" s="104"/>
      <c r="IRK114" s="104"/>
      <c r="IRL114" s="104"/>
      <c r="IRM114" s="104"/>
      <c r="IRN114" s="104"/>
      <c r="IRO114" s="104"/>
      <c r="IRP114" s="104"/>
      <c r="IRQ114" s="104"/>
      <c r="IRR114" s="104"/>
      <c r="IRS114" s="104"/>
      <c r="IRT114" s="104"/>
      <c r="IRU114" s="104"/>
      <c r="IRV114" s="104"/>
      <c r="IRW114" s="104"/>
      <c r="IRX114" s="104"/>
      <c r="IRY114" s="104"/>
      <c r="IRZ114" s="104"/>
      <c r="ISA114" s="104"/>
      <c r="ISB114" s="104"/>
      <c r="ISC114" s="104"/>
      <c r="ISD114" s="104"/>
      <c r="ISE114" s="104"/>
      <c r="ISF114" s="104"/>
      <c r="ISG114" s="104"/>
      <c r="ISH114" s="104"/>
      <c r="ISI114" s="104"/>
      <c r="ISJ114" s="104"/>
      <c r="ISK114" s="104"/>
      <c r="ISL114" s="104"/>
      <c r="ISM114" s="104"/>
      <c r="ISN114" s="104"/>
      <c r="ISO114" s="104"/>
      <c r="ISP114" s="104"/>
      <c r="ISQ114" s="104"/>
      <c r="ISR114" s="104"/>
      <c r="ISS114" s="104"/>
      <c r="IST114" s="104"/>
      <c r="ISU114" s="104"/>
      <c r="ISV114" s="104"/>
      <c r="ISW114" s="104"/>
      <c r="ISX114" s="104"/>
      <c r="ISY114" s="104"/>
      <c r="ISZ114" s="104"/>
      <c r="ITA114" s="104"/>
      <c r="ITB114" s="104"/>
      <c r="ITC114" s="104"/>
      <c r="ITD114" s="104"/>
      <c r="ITE114" s="104"/>
      <c r="ITF114" s="104"/>
      <c r="ITG114" s="104"/>
      <c r="ITH114" s="104"/>
      <c r="ITI114" s="104"/>
      <c r="ITJ114" s="104"/>
      <c r="ITK114" s="104"/>
      <c r="ITL114" s="104"/>
      <c r="ITM114" s="104"/>
      <c r="ITN114" s="104"/>
      <c r="ITO114" s="104"/>
      <c r="ITP114" s="104"/>
      <c r="ITQ114" s="104"/>
      <c r="ITR114" s="104"/>
      <c r="ITS114" s="104"/>
      <c r="ITT114" s="104"/>
      <c r="ITU114" s="104"/>
      <c r="ITV114" s="104"/>
      <c r="ITW114" s="104"/>
      <c r="ITX114" s="104"/>
      <c r="ITY114" s="104"/>
      <c r="ITZ114" s="104"/>
      <c r="IUA114" s="104"/>
      <c r="IUB114" s="104"/>
      <c r="IUC114" s="104"/>
      <c r="IUD114" s="104"/>
      <c r="IUE114" s="104"/>
      <c r="IUF114" s="104"/>
      <c r="IUG114" s="104"/>
      <c r="IUH114" s="104"/>
      <c r="IUI114" s="104"/>
      <c r="IUJ114" s="104"/>
      <c r="IUK114" s="104"/>
      <c r="IUL114" s="104"/>
      <c r="IUM114" s="104"/>
      <c r="IUN114" s="104"/>
      <c r="IUO114" s="104"/>
      <c r="IUP114" s="104"/>
      <c r="IUQ114" s="104"/>
      <c r="IUR114" s="104"/>
      <c r="IUS114" s="104"/>
      <c r="IUT114" s="104"/>
      <c r="IUU114" s="104"/>
      <c r="IUV114" s="104"/>
      <c r="IUW114" s="104"/>
      <c r="IUX114" s="104"/>
      <c r="IUY114" s="104"/>
      <c r="IUZ114" s="104"/>
      <c r="IVA114" s="104"/>
      <c r="IVB114" s="104"/>
      <c r="IVC114" s="104"/>
      <c r="IVD114" s="104"/>
      <c r="IVE114" s="104"/>
      <c r="IVF114" s="104"/>
      <c r="IVG114" s="104"/>
      <c r="IVH114" s="104"/>
      <c r="IVI114" s="104"/>
      <c r="IVJ114" s="104"/>
      <c r="IVK114" s="104"/>
      <c r="IVL114" s="104"/>
      <c r="IVM114" s="104"/>
      <c r="IVN114" s="104"/>
      <c r="IVO114" s="104"/>
      <c r="IVP114" s="104"/>
      <c r="IVQ114" s="104"/>
      <c r="IVR114" s="104"/>
      <c r="IVS114" s="104"/>
      <c r="IVT114" s="104"/>
      <c r="IVU114" s="104"/>
      <c r="IVV114" s="104"/>
      <c r="IVW114" s="104"/>
      <c r="IVX114" s="104"/>
      <c r="IVY114" s="104"/>
      <c r="IVZ114" s="104"/>
      <c r="IWA114" s="104"/>
      <c r="IWB114" s="104"/>
      <c r="IWC114" s="104"/>
      <c r="IWD114" s="104"/>
      <c r="IWE114" s="104"/>
      <c r="IWF114" s="104"/>
      <c r="IWG114" s="104"/>
      <c r="IWH114" s="104"/>
      <c r="IWI114" s="104"/>
      <c r="IWJ114" s="104"/>
      <c r="IWK114" s="104"/>
      <c r="IWL114" s="104"/>
      <c r="IWM114" s="104"/>
      <c r="IWN114" s="104"/>
      <c r="IWO114" s="104"/>
      <c r="IWP114" s="104"/>
      <c r="IWQ114" s="104"/>
      <c r="IWR114" s="104"/>
      <c r="IWS114" s="104"/>
      <c r="IWT114" s="104"/>
      <c r="IWU114" s="104"/>
      <c r="IWV114" s="104"/>
      <c r="IWW114" s="104"/>
      <c r="IWX114" s="104"/>
      <c r="IWY114" s="104"/>
      <c r="IWZ114" s="104"/>
      <c r="IXA114" s="104"/>
      <c r="IXB114" s="104"/>
      <c r="IXC114" s="104"/>
      <c r="IXD114" s="104"/>
      <c r="IXE114" s="104"/>
      <c r="IXF114" s="104"/>
      <c r="IXG114" s="104"/>
      <c r="IXH114" s="104"/>
      <c r="IXI114" s="104"/>
      <c r="IXJ114" s="104"/>
      <c r="IXK114" s="104"/>
      <c r="IXL114" s="104"/>
      <c r="IXM114" s="104"/>
      <c r="IXN114" s="104"/>
      <c r="IXO114" s="104"/>
      <c r="IXP114" s="104"/>
      <c r="IXQ114" s="104"/>
      <c r="IXR114" s="104"/>
      <c r="IXS114" s="104"/>
      <c r="IXT114" s="104"/>
      <c r="IXU114" s="104"/>
      <c r="IXV114" s="104"/>
      <c r="IXW114" s="104"/>
      <c r="IXX114" s="104"/>
      <c r="IXY114" s="104"/>
      <c r="IXZ114" s="104"/>
      <c r="IYA114" s="104"/>
      <c r="IYB114" s="104"/>
      <c r="IYC114" s="104"/>
      <c r="IYD114" s="104"/>
      <c r="IYE114" s="104"/>
      <c r="IYF114" s="104"/>
      <c r="IYG114" s="104"/>
      <c r="IYH114" s="104"/>
      <c r="IYI114" s="104"/>
      <c r="IYJ114" s="104"/>
      <c r="IYK114" s="104"/>
      <c r="IYL114" s="104"/>
      <c r="IYM114" s="104"/>
      <c r="IYN114" s="104"/>
      <c r="IYO114" s="104"/>
      <c r="IYP114" s="104"/>
      <c r="IYQ114" s="104"/>
      <c r="IYR114" s="104"/>
      <c r="IYS114" s="104"/>
      <c r="IYT114" s="104"/>
      <c r="IYU114" s="104"/>
      <c r="IYV114" s="104"/>
      <c r="IYW114" s="104"/>
      <c r="IYX114" s="104"/>
      <c r="IYY114" s="104"/>
      <c r="IYZ114" s="104"/>
      <c r="IZA114" s="104"/>
      <c r="IZB114" s="104"/>
      <c r="IZC114" s="104"/>
      <c r="IZD114" s="104"/>
      <c r="IZE114" s="104"/>
      <c r="IZF114" s="104"/>
      <c r="IZG114" s="104"/>
      <c r="IZH114" s="104"/>
      <c r="IZI114" s="104"/>
      <c r="IZJ114" s="104"/>
      <c r="IZK114" s="104"/>
      <c r="IZL114" s="104"/>
      <c r="IZM114" s="104"/>
      <c r="IZN114" s="104"/>
      <c r="IZO114" s="104"/>
      <c r="IZP114" s="104"/>
      <c r="IZQ114" s="104"/>
      <c r="IZR114" s="104"/>
      <c r="IZS114" s="104"/>
      <c r="IZT114" s="104"/>
      <c r="IZU114" s="104"/>
      <c r="IZV114" s="104"/>
      <c r="IZW114" s="104"/>
      <c r="IZX114" s="104"/>
      <c r="IZY114" s="104"/>
      <c r="IZZ114" s="104"/>
      <c r="JAA114" s="104"/>
      <c r="JAB114" s="104"/>
      <c r="JAC114" s="104"/>
      <c r="JAD114" s="104"/>
      <c r="JAE114" s="104"/>
      <c r="JAF114" s="104"/>
      <c r="JAG114" s="104"/>
      <c r="JAH114" s="104"/>
      <c r="JAI114" s="104"/>
      <c r="JAJ114" s="104"/>
      <c r="JAK114" s="104"/>
      <c r="JAL114" s="104"/>
      <c r="JAM114" s="104"/>
      <c r="JAN114" s="104"/>
      <c r="JAO114" s="104"/>
      <c r="JAP114" s="104"/>
      <c r="JAQ114" s="104"/>
      <c r="JAR114" s="104"/>
      <c r="JAS114" s="104"/>
      <c r="JAT114" s="104"/>
      <c r="JAU114" s="104"/>
      <c r="JAV114" s="104"/>
      <c r="JAW114" s="104"/>
      <c r="JAX114" s="104"/>
      <c r="JAY114" s="104"/>
      <c r="JAZ114" s="104"/>
      <c r="JBA114" s="104"/>
      <c r="JBB114" s="104"/>
      <c r="JBC114" s="104"/>
      <c r="JBD114" s="104"/>
      <c r="JBE114" s="104"/>
      <c r="JBF114" s="104"/>
      <c r="JBG114" s="104"/>
      <c r="JBH114" s="104"/>
      <c r="JBI114" s="104"/>
      <c r="JBJ114" s="104"/>
      <c r="JBK114" s="104"/>
      <c r="JBL114" s="104"/>
      <c r="JBM114" s="104"/>
      <c r="JBN114" s="104"/>
      <c r="JBO114" s="104"/>
      <c r="JBP114" s="104"/>
      <c r="JBQ114" s="104"/>
      <c r="JBR114" s="104"/>
      <c r="JBS114" s="104"/>
      <c r="JBT114" s="104"/>
      <c r="JBU114" s="104"/>
      <c r="JBV114" s="104"/>
      <c r="JBW114" s="104"/>
      <c r="JBX114" s="104"/>
      <c r="JBY114" s="104"/>
      <c r="JBZ114" s="104"/>
      <c r="JCA114" s="104"/>
      <c r="JCB114" s="104"/>
      <c r="JCC114" s="104"/>
      <c r="JCD114" s="104"/>
      <c r="JCE114" s="104"/>
      <c r="JCF114" s="104"/>
      <c r="JCG114" s="104"/>
      <c r="JCH114" s="104"/>
      <c r="JCI114" s="104"/>
      <c r="JCJ114" s="104"/>
      <c r="JCK114" s="104"/>
      <c r="JCL114" s="104"/>
      <c r="JCM114" s="104"/>
      <c r="JCN114" s="104"/>
      <c r="JCO114" s="104"/>
      <c r="JCP114" s="104"/>
      <c r="JCQ114" s="104"/>
      <c r="JCR114" s="104"/>
      <c r="JCS114" s="104"/>
      <c r="JCT114" s="104"/>
      <c r="JCU114" s="104"/>
      <c r="JCV114" s="104"/>
      <c r="JCW114" s="104"/>
      <c r="JCX114" s="104"/>
      <c r="JCY114" s="104"/>
      <c r="JCZ114" s="104"/>
      <c r="JDA114" s="104"/>
      <c r="JDB114" s="104"/>
      <c r="JDC114" s="104"/>
      <c r="JDD114" s="104"/>
      <c r="JDE114" s="104"/>
      <c r="JDF114" s="104"/>
      <c r="JDG114" s="104"/>
      <c r="JDH114" s="104"/>
      <c r="JDI114" s="104"/>
      <c r="JDJ114" s="104"/>
      <c r="JDK114" s="104"/>
      <c r="JDL114" s="104"/>
      <c r="JDM114" s="104"/>
      <c r="JDN114" s="104"/>
      <c r="JDO114" s="104"/>
      <c r="JDP114" s="104"/>
      <c r="JDQ114" s="104"/>
      <c r="JDR114" s="104"/>
      <c r="JDS114" s="104"/>
      <c r="JDT114" s="104"/>
      <c r="JDU114" s="104"/>
      <c r="JDV114" s="104"/>
      <c r="JDW114" s="104"/>
      <c r="JDX114" s="104"/>
      <c r="JDY114" s="104"/>
      <c r="JDZ114" s="104"/>
      <c r="JEA114" s="104"/>
      <c r="JEB114" s="104"/>
      <c r="JEC114" s="104"/>
      <c r="JED114" s="104"/>
      <c r="JEE114" s="104"/>
      <c r="JEF114" s="104"/>
      <c r="JEG114" s="104"/>
      <c r="JEH114" s="104"/>
      <c r="JEI114" s="104"/>
      <c r="JEJ114" s="104"/>
      <c r="JEK114" s="104"/>
      <c r="JEL114" s="104"/>
      <c r="JEM114" s="104"/>
      <c r="JEN114" s="104"/>
      <c r="JEO114" s="104"/>
      <c r="JEP114" s="104"/>
      <c r="JEQ114" s="104"/>
      <c r="JER114" s="104"/>
      <c r="JES114" s="104"/>
      <c r="JET114" s="104"/>
      <c r="JEU114" s="104"/>
      <c r="JEV114" s="104"/>
      <c r="JEW114" s="104"/>
      <c r="JEX114" s="104"/>
      <c r="JEY114" s="104"/>
      <c r="JEZ114" s="104"/>
      <c r="JFA114" s="104"/>
      <c r="JFB114" s="104"/>
      <c r="JFC114" s="104"/>
      <c r="JFD114" s="104"/>
      <c r="JFE114" s="104"/>
      <c r="JFF114" s="104"/>
      <c r="JFG114" s="104"/>
      <c r="JFH114" s="104"/>
      <c r="JFI114" s="104"/>
      <c r="JFJ114" s="104"/>
      <c r="JFK114" s="104"/>
      <c r="JFL114" s="104"/>
      <c r="JFM114" s="104"/>
      <c r="JFN114" s="104"/>
      <c r="JFO114" s="104"/>
      <c r="JFP114" s="104"/>
      <c r="JFQ114" s="104"/>
      <c r="JFR114" s="104"/>
      <c r="JFS114" s="104"/>
      <c r="JFT114" s="104"/>
      <c r="JFU114" s="104"/>
      <c r="JFV114" s="104"/>
      <c r="JFW114" s="104"/>
      <c r="JFX114" s="104"/>
      <c r="JFY114" s="104"/>
      <c r="JFZ114" s="104"/>
      <c r="JGA114" s="104"/>
      <c r="JGB114" s="104"/>
      <c r="JGC114" s="104"/>
      <c r="JGD114" s="104"/>
      <c r="JGE114" s="104"/>
      <c r="JGF114" s="104"/>
      <c r="JGG114" s="104"/>
      <c r="JGH114" s="104"/>
      <c r="JGI114" s="104"/>
      <c r="JGJ114" s="104"/>
      <c r="JGK114" s="104"/>
      <c r="JGL114" s="104"/>
      <c r="JGM114" s="104"/>
      <c r="JGN114" s="104"/>
      <c r="JGO114" s="104"/>
      <c r="JGP114" s="104"/>
      <c r="JGQ114" s="104"/>
      <c r="JGR114" s="104"/>
      <c r="JGS114" s="104"/>
      <c r="JGT114" s="104"/>
      <c r="JGU114" s="104"/>
      <c r="JGV114" s="104"/>
      <c r="JGW114" s="104"/>
      <c r="JGX114" s="104"/>
      <c r="JGY114" s="104"/>
      <c r="JGZ114" s="104"/>
      <c r="JHA114" s="104"/>
      <c r="JHB114" s="104"/>
      <c r="JHC114" s="104"/>
      <c r="JHD114" s="104"/>
      <c r="JHE114" s="104"/>
      <c r="JHF114" s="104"/>
      <c r="JHG114" s="104"/>
      <c r="JHH114" s="104"/>
      <c r="JHI114" s="104"/>
      <c r="JHJ114" s="104"/>
      <c r="JHK114" s="104"/>
      <c r="JHL114" s="104"/>
      <c r="JHM114" s="104"/>
      <c r="JHN114" s="104"/>
      <c r="JHO114" s="104"/>
      <c r="JHP114" s="104"/>
      <c r="JHQ114" s="104"/>
      <c r="JHR114" s="104"/>
      <c r="JHS114" s="104"/>
      <c r="JHT114" s="104"/>
      <c r="JHU114" s="104"/>
      <c r="JHV114" s="104"/>
      <c r="JHW114" s="104"/>
      <c r="JHX114" s="104"/>
      <c r="JHY114" s="104"/>
      <c r="JHZ114" s="104"/>
      <c r="JIA114" s="104"/>
      <c r="JIB114" s="104"/>
      <c r="JIC114" s="104"/>
      <c r="JID114" s="104"/>
      <c r="JIE114" s="104"/>
      <c r="JIF114" s="104"/>
      <c r="JIG114" s="104"/>
      <c r="JIH114" s="104"/>
      <c r="JII114" s="104"/>
      <c r="JIJ114" s="104"/>
      <c r="JIK114" s="104"/>
      <c r="JIL114" s="104"/>
      <c r="JIM114" s="104"/>
      <c r="JIN114" s="104"/>
      <c r="JIO114" s="104"/>
      <c r="JIP114" s="104"/>
      <c r="JIQ114" s="104"/>
      <c r="JIR114" s="104"/>
      <c r="JIS114" s="104"/>
      <c r="JIT114" s="104"/>
      <c r="JIU114" s="104"/>
      <c r="JIV114" s="104"/>
      <c r="JIW114" s="104"/>
      <c r="JIX114" s="104"/>
      <c r="JIY114" s="104"/>
      <c r="JIZ114" s="104"/>
      <c r="JJA114" s="104"/>
      <c r="JJB114" s="104"/>
      <c r="JJC114" s="104"/>
      <c r="JJD114" s="104"/>
      <c r="JJE114" s="104"/>
      <c r="JJF114" s="104"/>
      <c r="JJG114" s="104"/>
      <c r="JJH114" s="104"/>
      <c r="JJI114" s="104"/>
      <c r="JJJ114" s="104"/>
      <c r="JJK114" s="104"/>
      <c r="JJL114" s="104"/>
      <c r="JJM114" s="104"/>
      <c r="JJN114" s="104"/>
      <c r="JJO114" s="104"/>
      <c r="JJP114" s="104"/>
      <c r="JJQ114" s="104"/>
      <c r="JJR114" s="104"/>
      <c r="JJS114" s="104"/>
      <c r="JJT114" s="104"/>
      <c r="JJU114" s="104"/>
      <c r="JJV114" s="104"/>
      <c r="JJW114" s="104"/>
      <c r="JJX114" s="104"/>
      <c r="JJY114" s="104"/>
      <c r="JJZ114" s="104"/>
      <c r="JKA114" s="104"/>
      <c r="JKB114" s="104"/>
      <c r="JKC114" s="104"/>
      <c r="JKD114" s="104"/>
      <c r="JKE114" s="104"/>
      <c r="JKF114" s="104"/>
      <c r="JKG114" s="104"/>
      <c r="JKH114" s="104"/>
      <c r="JKI114" s="104"/>
      <c r="JKJ114" s="104"/>
      <c r="JKK114" s="104"/>
      <c r="JKL114" s="104"/>
      <c r="JKM114" s="104"/>
      <c r="JKN114" s="104"/>
      <c r="JKO114" s="104"/>
      <c r="JKP114" s="104"/>
      <c r="JKQ114" s="104"/>
      <c r="JKR114" s="104"/>
      <c r="JKS114" s="104"/>
      <c r="JKT114" s="104"/>
      <c r="JKU114" s="104"/>
      <c r="JKV114" s="104"/>
      <c r="JKW114" s="104"/>
      <c r="JKX114" s="104"/>
      <c r="JKY114" s="104"/>
      <c r="JKZ114" s="104"/>
      <c r="JLA114" s="104"/>
      <c r="JLB114" s="104"/>
      <c r="JLC114" s="104"/>
      <c r="JLD114" s="104"/>
      <c r="JLE114" s="104"/>
      <c r="JLF114" s="104"/>
      <c r="JLG114" s="104"/>
      <c r="JLH114" s="104"/>
      <c r="JLI114" s="104"/>
      <c r="JLJ114" s="104"/>
      <c r="JLK114" s="104"/>
      <c r="JLL114" s="104"/>
      <c r="JLM114" s="104"/>
      <c r="JLN114" s="104"/>
      <c r="JLO114" s="104"/>
      <c r="JLP114" s="104"/>
      <c r="JLQ114" s="104"/>
      <c r="JLR114" s="104"/>
      <c r="JLS114" s="104"/>
      <c r="JLT114" s="104"/>
      <c r="JLU114" s="104"/>
      <c r="JLV114" s="104"/>
      <c r="JLW114" s="104"/>
      <c r="JLX114" s="104"/>
      <c r="JLY114" s="104"/>
      <c r="JLZ114" s="104"/>
      <c r="JMA114" s="104"/>
      <c r="JMB114" s="104"/>
      <c r="JMC114" s="104"/>
      <c r="JMD114" s="104"/>
      <c r="JME114" s="104"/>
      <c r="JMF114" s="104"/>
      <c r="JMG114" s="104"/>
      <c r="JMH114" s="104"/>
      <c r="JMI114" s="104"/>
      <c r="JMJ114" s="104"/>
      <c r="JMK114" s="104"/>
      <c r="JML114" s="104"/>
      <c r="JMM114" s="104"/>
      <c r="JMN114" s="104"/>
      <c r="JMO114" s="104"/>
      <c r="JMP114" s="104"/>
      <c r="JMQ114" s="104"/>
      <c r="JMR114" s="104"/>
      <c r="JMS114" s="104"/>
      <c r="JMT114" s="104"/>
      <c r="JMU114" s="104"/>
      <c r="JMV114" s="104"/>
      <c r="JMW114" s="104"/>
      <c r="JMX114" s="104"/>
      <c r="JMY114" s="104"/>
      <c r="JMZ114" s="104"/>
      <c r="JNA114" s="104"/>
      <c r="JNB114" s="104"/>
      <c r="JNC114" s="104"/>
      <c r="JND114" s="104"/>
      <c r="JNE114" s="104"/>
      <c r="JNF114" s="104"/>
      <c r="JNG114" s="104"/>
      <c r="JNH114" s="104"/>
      <c r="JNI114" s="104"/>
      <c r="JNJ114" s="104"/>
      <c r="JNK114" s="104"/>
      <c r="JNL114" s="104"/>
      <c r="JNM114" s="104"/>
      <c r="JNN114" s="104"/>
      <c r="JNO114" s="104"/>
      <c r="JNP114" s="104"/>
      <c r="JNQ114" s="104"/>
      <c r="JNR114" s="104"/>
      <c r="JNS114" s="104"/>
      <c r="JNT114" s="104"/>
      <c r="JNU114" s="104"/>
      <c r="JNV114" s="104"/>
      <c r="JNW114" s="104"/>
      <c r="JNX114" s="104"/>
      <c r="JNY114" s="104"/>
      <c r="JNZ114" s="104"/>
      <c r="JOA114" s="104"/>
      <c r="JOB114" s="104"/>
      <c r="JOC114" s="104"/>
      <c r="JOD114" s="104"/>
      <c r="JOE114" s="104"/>
      <c r="JOF114" s="104"/>
      <c r="JOG114" s="104"/>
      <c r="JOH114" s="104"/>
      <c r="JOI114" s="104"/>
      <c r="JOJ114" s="104"/>
      <c r="JOK114" s="104"/>
      <c r="JOL114" s="104"/>
      <c r="JOM114" s="104"/>
      <c r="JON114" s="104"/>
      <c r="JOO114" s="104"/>
      <c r="JOP114" s="104"/>
      <c r="JOQ114" s="104"/>
      <c r="JOR114" s="104"/>
      <c r="JOS114" s="104"/>
      <c r="JOT114" s="104"/>
      <c r="JOU114" s="104"/>
      <c r="JOV114" s="104"/>
      <c r="JOW114" s="104"/>
      <c r="JOX114" s="104"/>
      <c r="JOY114" s="104"/>
      <c r="JOZ114" s="104"/>
      <c r="JPA114" s="104"/>
      <c r="JPB114" s="104"/>
      <c r="JPC114" s="104"/>
      <c r="JPD114" s="104"/>
      <c r="JPE114" s="104"/>
      <c r="JPF114" s="104"/>
      <c r="JPG114" s="104"/>
      <c r="JPH114" s="104"/>
      <c r="JPI114" s="104"/>
      <c r="JPJ114" s="104"/>
      <c r="JPK114" s="104"/>
      <c r="JPL114" s="104"/>
      <c r="JPM114" s="104"/>
      <c r="JPN114" s="104"/>
      <c r="JPO114" s="104"/>
      <c r="JPP114" s="104"/>
      <c r="JPQ114" s="104"/>
      <c r="JPR114" s="104"/>
      <c r="JPS114" s="104"/>
      <c r="JPT114" s="104"/>
      <c r="JPU114" s="104"/>
      <c r="JPV114" s="104"/>
      <c r="JPW114" s="104"/>
      <c r="JPX114" s="104"/>
      <c r="JPY114" s="104"/>
      <c r="JPZ114" s="104"/>
      <c r="JQA114" s="104"/>
      <c r="JQB114" s="104"/>
      <c r="JQC114" s="104"/>
      <c r="JQD114" s="104"/>
      <c r="JQE114" s="104"/>
      <c r="JQF114" s="104"/>
      <c r="JQG114" s="104"/>
      <c r="JQH114" s="104"/>
      <c r="JQI114" s="104"/>
      <c r="JQJ114" s="104"/>
      <c r="JQK114" s="104"/>
      <c r="JQL114" s="104"/>
      <c r="JQM114" s="104"/>
      <c r="JQN114" s="104"/>
      <c r="JQO114" s="104"/>
      <c r="JQP114" s="104"/>
      <c r="JQQ114" s="104"/>
      <c r="JQR114" s="104"/>
      <c r="JQS114" s="104"/>
      <c r="JQT114" s="104"/>
      <c r="JQU114" s="104"/>
      <c r="JQV114" s="104"/>
      <c r="JQW114" s="104"/>
      <c r="JQX114" s="104"/>
      <c r="JQY114" s="104"/>
      <c r="JQZ114" s="104"/>
      <c r="JRA114" s="104"/>
      <c r="JRB114" s="104"/>
      <c r="JRC114" s="104"/>
      <c r="JRD114" s="104"/>
      <c r="JRE114" s="104"/>
      <c r="JRF114" s="104"/>
      <c r="JRG114" s="104"/>
      <c r="JRH114" s="104"/>
      <c r="JRI114" s="104"/>
      <c r="JRJ114" s="104"/>
      <c r="JRK114" s="104"/>
      <c r="JRL114" s="104"/>
      <c r="JRM114" s="104"/>
      <c r="JRN114" s="104"/>
      <c r="JRO114" s="104"/>
      <c r="JRP114" s="104"/>
      <c r="JRQ114" s="104"/>
      <c r="JRR114" s="104"/>
      <c r="JRS114" s="104"/>
      <c r="JRT114" s="104"/>
      <c r="JRU114" s="104"/>
      <c r="JRV114" s="104"/>
      <c r="JRW114" s="104"/>
      <c r="JRX114" s="104"/>
      <c r="JRY114" s="104"/>
      <c r="JRZ114" s="104"/>
      <c r="JSA114" s="104"/>
      <c r="JSB114" s="104"/>
      <c r="JSC114" s="104"/>
      <c r="JSD114" s="104"/>
      <c r="JSE114" s="104"/>
      <c r="JSF114" s="104"/>
      <c r="JSG114" s="104"/>
      <c r="JSH114" s="104"/>
      <c r="JSI114" s="104"/>
      <c r="JSJ114" s="104"/>
      <c r="JSK114" s="104"/>
      <c r="JSL114" s="104"/>
      <c r="JSM114" s="104"/>
      <c r="JSN114" s="104"/>
      <c r="JSO114" s="104"/>
      <c r="JSP114" s="104"/>
      <c r="JSQ114" s="104"/>
      <c r="JSR114" s="104"/>
      <c r="JSS114" s="104"/>
      <c r="JST114" s="104"/>
      <c r="JSU114" s="104"/>
      <c r="JSV114" s="104"/>
      <c r="JSW114" s="104"/>
      <c r="JSX114" s="104"/>
      <c r="JSY114" s="104"/>
      <c r="JSZ114" s="104"/>
      <c r="JTA114" s="104"/>
      <c r="JTB114" s="104"/>
      <c r="JTC114" s="104"/>
      <c r="JTD114" s="104"/>
      <c r="JTE114" s="104"/>
      <c r="JTF114" s="104"/>
      <c r="JTG114" s="104"/>
      <c r="JTH114" s="104"/>
      <c r="JTI114" s="104"/>
      <c r="JTJ114" s="104"/>
      <c r="JTK114" s="104"/>
      <c r="JTL114" s="104"/>
      <c r="JTM114" s="104"/>
      <c r="JTN114" s="104"/>
      <c r="JTO114" s="104"/>
      <c r="JTP114" s="104"/>
      <c r="JTQ114" s="104"/>
      <c r="JTR114" s="104"/>
      <c r="JTS114" s="104"/>
      <c r="JTT114" s="104"/>
      <c r="JTU114" s="104"/>
      <c r="JTV114" s="104"/>
      <c r="JTW114" s="104"/>
      <c r="JTX114" s="104"/>
      <c r="JTY114" s="104"/>
      <c r="JTZ114" s="104"/>
      <c r="JUA114" s="104"/>
      <c r="JUB114" s="104"/>
      <c r="JUC114" s="104"/>
      <c r="JUD114" s="104"/>
      <c r="JUE114" s="104"/>
      <c r="JUF114" s="104"/>
      <c r="JUG114" s="104"/>
      <c r="JUH114" s="104"/>
      <c r="JUI114" s="104"/>
      <c r="JUJ114" s="104"/>
      <c r="JUK114" s="104"/>
      <c r="JUL114" s="104"/>
      <c r="JUM114" s="104"/>
      <c r="JUN114" s="104"/>
      <c r="JUO114" s="104"/>
      <c r="JUP114" s="104"/>
      <c r="JUQ114" s="104"/>
      <c r="JUR114" s="104"/>
      <c r="JUS114" s="104"/>
      <c r="JUT114" s="104"/>
      <c r="JUU114" s="104"/>
      <c r="JUV114" s="104"/>
      <c r="JUW114" s="104"/>
      <c r="JUX114" s="104"/>
      <c r="JUY114" s="104"/>
      <c r="JUZ114" s="104"/>
      <c r="JVA114" s="104"/>
      <c r="JVB114" s="104"/>
      <c r="JVC114" s="104"/>
      <c r="JVD114" s="104"/>
      <c r="JVE114" s="104"/>
      <c r="JVF114" s="104"/>
      <c r="JVG114" s="104"/>
      <c r="JVH114" s="104"/>
      <c r="JVI114" s="104"/>
      <c r="JVJ114" s="104"/>
      <c r="JVK114" s="104"/>
      <c r="JVL114" s="104"/>
      <c r="JVM114" s="104"/>
      <c r="JVN114" s="104"/>
      <c r="JVO114" s="104"/>
      <c r="JVP114" s="104"/>
      <c r="JVQ114" s="104"/>
      <c r="JVR114" s="104"/>
      <c r="JVS114" s="104"/>
      <c r="JVT114" s="104"/>
      <c r="JVU114" s="104"/>
      <c r="JVV114" s="104"/>
      <c r="JVW114" s="104"/>
      <c r="JVX114" s="104"/>
      <c r="JVY114" s="104"/>
      <c r="JVZ114" s="104"/>
      <c r="JWA114" s="104"/>
      <c r="JWB114" s="104"/>
      <c r="JWC114" s="104"/>
      <c r="JWD114" s="104"/>
      <c r="JWE114" s="104"/>
      <c r="JWF114" s="104"/>
      <c r="JWG114" s="104"/>
      <c r="JWH114" s="104"/>
      <c r="JWI114" s="104"/>
      <c r="JWJ114" s="104"/>
      <c r="JWK114" s="104"/>
      <c r="JWL114" s="104"/>
      <c r="JWM114" s="104"/>
      <c r="JWN114" s="104"/>
      <c r="JWO114" s="104"/>
      <c r="JWP114" s="104"/>
      <c r="JWQ114" s="104"/>
      <c r="JWR114" s="104"/>
      <c r="JWS114" s="104"/>
      <c r="JWT114" s="104"/>
      <c r="JWU114" s="104"/>
      <c r="JWV114" s="104"/>
      <c r="JWW114" s="104"/>
      <c r="JWX114" s="104"/>
      <c r="JWY114" s="104"/>
      <c r="JWZ114" s="104"/>
      <c r="JXA114" s="104"/>
      <c r="JXB114" s="104"/>
      <c r="JXC114" s="104"/>
      <c r="JXD114" s="104"/>
      <c r="JXE114" s="104"/>
      <c r="JXF114" s="104"/>
      <c r="JXG114" s="104"/>
      <c r="JXH114" s="104"/>
      <c r="JXI114" s="104"/>
      <c r="JXJ114" s="104"/>
      <c r="JXK114" s="104"/>
      <c r="JXL114" s="104"/>
      <c r="JXM114" s="104"/>
      <c r="JXN114" s="104"/>
      <c r="JXO114" s="104"/>
      <c r="JXP114" s="104"/>
      <c r="JXQ114" s="104"/>
      <c r="JXR114" s="104"/>
      <c r="JXS114" s="104"/>
      <c r="JXT114" s="104"/>
      <c r="JXU114" s="104"/>
      <c r="JXV114" s="104"/>
      <c r="JXW114" s="104"/>
      <c r="JXX114" s="104"/>
      <c r="JXY114" s="104"/>
      <c r="JXZ114" s="104"/>
      <c r="JYA114" s="104"/>
      <c r="JYB114" s="104"/>
      <c r="JYC114" s="104"/>
      <c r="JYD114" s="104"/>
      <c r="JYE114" s="104"/>
      <c r="JYF114" s="104"/>
      <c r="JYG114" s="104"/>
      <c r="JYH114" s="104"/>
      <c r="JYI114" s="104"/>
      <c r="JYJ114" s="104"/>
      <c r="JYK114" s="104"/>
      <c r="JYL114" s="104"/>
      <c r="JYM114" s="104"/>
      <c r="JYN114" s="104"/>
      <c r="JYO114" s="104"/>
      <c r="JYP114" s="104"/>
      <c r="JYQ114" s="104"/>
      <c r="JYR114" s="104"/>
      <c r="JYS114" s="104"/>
      <c r="JYT114" s="104"/>
      <c r="JYU114" s="104"/>
      <c r="JYV114" s="104"/>
      <c r="JYW114" s="104"/>
      <c r="JYX114" s="104"/>
      <c r="JYY114" s="104"/>
      <c r="JYZ114" s="104"/>
      <c r="JZA114" s="104"/>
      <c r="JZB114" s="104"/>
      <c r="JZC114" s="104"/>
      <c r="JZD114" s="104"/>
      <c r="JZE114" s="104"/>
      <c r="JZF114" s="104"/>
      <c r="JZG114" s="104"/>
      <c r="JZH114" s="104"/>
      <c r="JZI114" s="104"/>
      <c r="JZJ114" s="104"/>
      <c r="JZK114" s="104"/>
      <c r="JZL114" s="104"/>
      <c r="JZM114" s="104"/>
      <c r="JZN114" s="104"/>
      <c r="JZO114" s="104"/>
      <c r="JZP114" s="104"/>
      <c r="JZQ114" s="104"/>
      <c r="JZR114" s="104"/>
      <c r="JZS114" s="104"/>
      <c r="JZT114" s="104"/>
      <c r="JZU114" s="104"/>
      <c r="JZV114" s="104"/>
      <c r="JZW114" s="104"/>
      <c r="JZX114" s="104"/>
      <c r="JZY114" s="104"/>
      <c r="JZZ114" s="104"/>
      <c r="KAA114" s="104"/>
      <c r="KAB114" s="104"/>
      <c r="KAC114" s="104"/>
      <c r="KAD114" s="104"/>
      <c r="KAE114" s="104"/>
      <c r="KAF114" s="104"/>
      <c r="KAG114" s="104"/>
      <c r="KAH114" s="104"/>
      <c r="KAI114" s="104"/>
      <c r="KAJ114" s="104"/>
      <c r="KAK114" s="104"/>
      <c r="KAL114" s="104"/>
      <c r="KAM114" s="104"/>
      <c r="KAN114" s="104"/>
      <c r="KAO114" s="104"/>
      <c r="KAP114" s="104"/>
      <c r="KAQ114" s="104"/>
      <c r="KAR114" s="104"/>
      <c r="KAS114" s="104"/>
      <c r="KAT114" s="104"/>
      <c r="KAU114" s="104"/>
      <c r="KAV114" s="104"/>
      <c r="KAW114" s="104"/>
      <c r="KAX114" s="104"/>
      <c r="KAY114" s="104"/>
      <c r="KAZ114" s="104"/>
      <c r="KBA114" s="104"/>
      <c r="KBB114" s="104"/>
      <c r="KBC114" s="104"/>
      <c r="KBD114" s="104"/>
      <c r="KBE114" s="104"/>
      <c r="KBF114" s="104"/>
      <c r="KBG114" s="104"/>
      <c r="KBH114" s="104"/>
      <c r="KBI114" s="104"/>
      <c r="KBJ114" s="104"/>
      <c r="KBK114" s="104"/>
      <c r="KBL114" s="104"/>
      <c r="KBM114" s="104"/>
      <c r="KBN114" s="104"/>
      <c r="KBO114" s="104"/>
      <c r="KBP114" s="104"/>
      <c r="KBQ114" s="104"/>
      <c r="KBR114" s="104"/>
      <c r="KBS114" s="104"/>
      <c r="KBT114" s="104"/>
      <c r="KBU114" s="104"/>
      <c r="KBV114" s="104"/>
      <c r="KBW114" s="104"/>
      <c r="KBX114" s="104"/>
      <c r="KBY114" s="104"/>
      <c r="KBZ114" s="104"/>
      <c r="KCA114" s="104"/>
      <c r="KCB114" s="104"/>
      <c r="KCC114" s="104"/>
      <c r="KCD114" s="104"/>
      <c r="KCE114" s="104"/>
      <c r="KCF114" s="104"/>
      <c r="KCG114" s="104"/>
      <c r="KCH114" s="104"/>
      <c r="KCI114" s="104"/>
      <c r="KCJ114" s="104"/>
      <c r="KCK114" s="104"/>
      <c r="KCL114" s="104"/>
      <c r="KCM114" s="104"/>
      <c r="KCN114" s="104"/>
      <c r="KCO114" s="104"/>
      <c r="KCP114" s="104"/>
      <c r="KCQ114" s="104"/>
      <c r="KCR114" s="104"/>
      <c r="KCS114" s="104"/>
      <c r="KCT114" s="104"/>
      <c r="KCU114" s="104"/>
      <c r="KCV114" s="104"/>
      <c r="KCW114" s="104"/>
      <c r="KCX114" s="104"/>
      <c r="KCY114" s="104"/>
      <c r="KCZ114" s="104"/>
      <c r="KDA114" s="104"/>
      <c r="KDB114" s="104"/>
      <c r="KDC114" s="104"/>
      <c r="KDD114" s="104"/>
      <c r="KDE114" s="104"/>
      <c r="KDF114" s="104"/>
      <c r="KDG114" s="104"/>
      <c r="KDH114" s="104"/>
      <c r="KDI114" s="104"/>
      <c r="KDJ114" s="104"/>
      <c r="KDK114" s="104"/>
      <c r="KDL114" s="104"/>
      <c r="KDM114" s="104"/>
      <c r="KDN114" s="104"/>
      <c r="KDO114" s="104"/>
      <c r="KDP114" s="104"/>
      <c r="KDQ114" s="104"/>
      <c r="KDR114" s="104"/>
      <c r="KDS114" s="104"/>
      <c r="KDT114" s="104"/>
      <c r="KDU114" s="104"/>
      <c r="KDV114" s="104"/>
      <c r="KDW114" s="104"/>
      <c r="KDX114" s="104"/>
      <c r="KDY114" s="104"/>
      <c r="KDZ114" s="104"/>
      <c r="KEA114" s="104"/>
      <c r="KEB114" s="104"/>
      <c r="KEC114" s="104"/>
      <c r="KED114" s="104"/>
      <c r="KEE114" s="104"/>
      <c r="KEF114" s="104"/>
      <c r="KEG114" s="104"/>
      <c r="KEH114" s="104"/>
      <c r="KEI114" s="104"/>
      <c r="KEJ114" s="104"/>
      <c r="KEK114" s="104"/>
      <c r="KEL114" s="104"/>
      <c r="KEM114" s="104"/>
      <c r="KEN114" s="104"/>
      <c r="KEO114" s="104"/>
      <c r="KEP114" s="104"/>
      <c r="KEQ114" s="104"/>
      <c r="KER114" s="104"/>
      <c r="KES114" s="104"/>
      <c r="KET114" s="104"/>
      <c r="KEU114" s="104"/>
      <c r="KEV114" s="104"/>
      <c r="KEW114" s="104"/>
      <c r="KEX114" s="104"/>
      <c r="KEY114" s="104"/>
      <c r="KEZ114" s="104"/>
      <c r="KFA114" s="104"/>
      <c r="KFB114" s="104"/>
      <c r="KFC114" s="104"/>
      <c r="KFD114" s="104"/>
      <c r="KFE114" s="104"/>
      <c r="KFF114" s="104"/>
      <c r="KFG114" s="104"/>
      <c r="KFH114" s="104"/>
      <c r="KFI114" s="104"/>
      <c r="KFJ114" s="104"/>
      <c r="KFK114" s="104"/>
      <c r="KFL114" s="104"/>
      <c r="KFM114" s="104"/>
      <c r="KFN114" s="104"/>
      <c r="KFO114" s="104"/>
      <c r="KFP114" s="104"/>
      <c r="KFQ114" s="104"/>
      <c r="KFR114" s="104"/>
      <c r="KFS114" s="104"/>
      <c r="KFT114" s="104"/>
      <c r="KFU114" s="104"/>
      <c r="KFV114" s="104"/>
      <c r="KFW114" s="104"/>
      <c r="KFX114" s="104"/>
      <c r="KFY114" s="104"/>
      <c r="KFZ114" s="104"/>
      <c r="KGA114" s="104"/>
      <c r="KGB114" s="104"/>
      <c r="KGC114" s="104"/>
      <c r="KGD114" s="104"/>
      <c r="KGE114" s="104"/>
      <c r="KGF114" s="104"/>
      <c r="KGG114" s="104"/>
      <c r="KGH114" s="104"/>
      <c r="KGI114" s="104"/>
      <c r="KGJ114" s="104"/>
      <c r="KGK114" s="104"/>
      <c r="KGL114" s="104"/>
      <c r="KGM114" s="104"/>
      <c r="KGN114" s="104"/>
      <c r="KGO114" s="104"/>
      <c r="KGP114" s="104"/>
      <c r="KGQ114" s="104"/>
      <c r="KGR114" s="104"/>
      <c r="KGS114" s="104"/>
      <c r="KGT114" s="104"/>
      <c r="KGU114" s="104"/>
      <c r="KGV114" s="104"/>
      <c r="KGW114" s="104"/>
      <c r="KGX114" s="104"/>
      <c r="KGY114" s="104"/>
      <c r="KGZ114" s="104"/>
      <c r="KHA114" s="104"/>
      <c r="KHB114" s="104"/>
      <c r="KHC114" s="104"/>
      <c r="KHD114" s="104"/>
      <c r="KHE114" s="104"/>
      <c r="KHF114" s="104"/>
      <c r="KHG114" s="104"/>
      <c r="KHH114" s="104"/>
      <c r="KHI114" s="104"/>
      <c r="KHJ114" s="104"/>
      <c r="KHK114" s="104"/>
      <c r="KHL114" s="104"/>
      <c r="KHM114" s="104"/>
      <c r="KHN114" s="104"/>
      <c r="KHO114" s="104"/>
      <c r="KHP114" s="104"/>
      <c r="KHQ114" s="104"/>
      <c r="KHR114" s="104"/>
      <c r="KHS114" s="104"/>
      <c r="KHT114" s="104"/>
      <c r="KHU114" s="104"/>
      <c r="KHV114" s="104"/>
      <c r="KHW114" s="104"/>
      <c r="KHX114" s="104"/>
      <c r="KHY114" s="104"/>
      <c r="KHZ114" s="104"/>
      <c r="KIA114" s="104"/>
      <c r="KIB114" s="104"/>
      <c r="KIC114" s="104"/>
      <c r="KID114" s="104"/>
      <c r="KIE114" s="104"/>
      <c r="KIF114" s="104"/>
      <c r="KIG114" s="104"/>
      <c r="KIH114" s="104"/>
      <c r="KII114" s="104"/>
      <c r="KIJ114" s="104"/>
      <c r="KIK114" s="104"/>
      <c r="KIL114" s="104"/>
      <c r="KIM114" s="104"/>
      <c r="KIN114" s="104"/>
      <c r="KIO114" s="104"/>
      <c r="KIP114" s="104"/>
      <c r="KIQ114" s="104"/>
      <c r="KIR114" s="104"/>
      <c r="KIS114" s="104"/>
      <c r="KIT114" s="104"/>
      <c r="KIU114" s="104"/>
      <c r="KIV114" s="104"/>
      <c r="KIW114" s="104"/>
      <c r="KIX114" s="104"/>
      <c r="KIY114" s="104"/>
      <c r="KIZ114" s="104"/>
      <c r="KJA114" s="104"/>
      <c r="KJB114" s="104"/>
      <c r="KJC114" s="104"/>
      <c r="KJD114" s="104"/>
      <c r="KJE114" s="104"/>
      <c r="KJF114" s="104"/>
      <c r="KJG114" s="104"/>
      <c r="KJH114" s="104"/>
      <c r="KJI114" s="104"/>
      <c r="KJJ114" s="104"/>
      <c r="KJK114" s="104"/>
      <c r="KJL114" s="104"/>
      <c r="KJM114" s="104"/>
      <c r="KJN114" s="104"/>
      <c r="KJO114" s="104"/>
      <c r="KJP114" s="104"/>
      <c r="KJQ114" s="104"/>
      <c r="KJR114" s="104"/>
      <c r="KJS114" s="104"/>
      <c r="KJT114" s="104"/>
      <c r="KJU114" s="104"/>
      <c r="KJV114" s="104"/>
      <c r="KJW114" s="104"/>
      <c r="KJX114" s="104"/>
      <c r="KJY114" s="104"/>
      <c r="KJZ114" s="104"/>
      <c r="KKA114" s="104"/>
      <c r="KKB114" s="104"/>
      <c r="KKC114" s="104"/>
      <c r="KKD114" s="104"/>
      <c r="KKE114" s="104"/>
      <c r="KKF114" s="104"/>
      <c r="KKG114" s="104"/>
      <c r="KKH114" s="104"/>
      <c r="KKI114" s="104"/>
      <c r="KKJ114" s="104"/>
      <c r="KKK114" s="104"/>
      <c r="KKL114" s="104"/>
      <c r="KKM114" s="104"/>
      <c r="KKN114" s="104"/>
      <c r="KKO114" s="104"/>
      <c r="KKP114" s="104"/>
      <c r="KKQ114" s="104"/>
      <c r="KKR114" s="104"/>
      <c r="KKS114" s="104"/>
      <c r="KKT114" s="104"/>
      <c r="KKU114" s="104"/>
      <c r="KKV114" s="104"/>
      <c r="KKW114" s="104"/>
      <c r="KKX114" s="104"/>
      <c r="KKY114" s="104"/>
      <c r="KKZ114" s="104"/>
      <c r="KLA114" s="104"/>
      <c r="KLB114" s="104"/>
      <c r="KLC114" s="104"/>
      <c r="KLD114" s="104"/>
      <c r="KLE114" s="104"/>
      <c r="KLF114" s="104"/>
      <c r="KLG114" s="104"/>
      <c r="KLH114" s="104"/>
      <c r="KLI114" s="104"/>
      <c r="KLJ114" s="104"/>
      <c r="KLK114" s="104"/>
      <c r="KLL114" s="104"/>
      <c r="KLM114" s="104"/>
      <c r="KLN114" s="104"/>
      <c r="KLO114" s="104"/>
      <c r="KLP114" s="104"/>
      <c r="KLQ114" s="104"/>
      <c r="KLR114" s="104"/>
      <c r="KLS114" s="104"/>
      <c r="KLT114" s="104"/>
      <c r="KLU114" s="104"/>
      <c r="KLV114" s="104"/>
      <c r="KLW114" s="104"/>
      <c r="KLX114" s="104"/>
      <c r="KLY114" s="104"/>
      <c r="KLZ114" s="104"/>
      <c r="KMA114" s="104"/>
      <c r="KMB114" s="104"/>
      <c r="KMC114" s="104"/>
      <c r="KMD114" s="104"/>
      <c r="KME114" s="104"/>
      <c r="KMF114" s="104"/>
      <c r="KMG114" s="104"/>
      <c r="KMH114" s="104"/>
      <c r="KMI114" s="104"/>
      <c r="KMJ114" s="104"/>
      <c r="KMK114" s="104"/>
      <c r="KML114" s="104"/>
      <c r="KMM114" s="104"/>
      <c r="KMN114" s="104"/>
      <c r="KMO114" s="104"/>
      <c r="KMP114" s="104"/>
      <c r="KMQ114" s="104"/>
      <c r="KMR114" s="104"/>
      <c r="KMS114" s="104"/>
      <c r="KMT114" s="104"/>
      <c r="KMU114" s="104"/>
      <c r="KMV114" s="104"/>
      <c r="KMW114" s="104"/>
      <c r="KMX114" s="104"/>
      <c r="KMY114" s="104"/>
      <c r="KMZ114" s="104"/>
      <c r="KNA114" s="104"/>
      <c r="KNB114" s="104"/>
      <c r="KNC114" s="104"/>
      <c r="KND114" s="104"/>
      <c r="KNE114" s="104"/>
      <c r="KNF114" s="104"/>
      <c r="KNG114" s="104"/>
      <c r="KNH114" s="104"/>
      <c r="KNI114" s="104"/>
      <c r="KNJ114" s="104"/>
      <c r="KNK114" s="104"/>
      <c r="KNL114" s="104"/>
      <c r="KNM114" s="104"/>
      <c r="KNN114" s="104"/>
      <c r="KNO114" s="104"/>
      <c r="KNP114" s="104"/>
      <c r="KNQ114" s="104"/>
      <c r="KNR114" s="104"/>
      <c r="KNS114" s="104"/>
      <c r="KNT114" s="104"/>
      <c r="KNU114" s="104"/>
      <c r="KNV114" s="104"/>
      <c r="KNW114" s="104"/>
      <c r="KNX114" s="104"/>
      <c r="KNY114" s="104"/>
      <c r="KNZ114" s="104"/>
      <c r="KOA114" s="104"/>
      <c r="KOB114" s="104"/>
      <c r="KOC114" s="104"/>
      <c r="KOD114" s="104"/>
      <c r="KOE114" s="104"/>
      <c r="KOF114" s="104"/>
      <c r="KOG114" s="104"/>
      <c r="KOH114" s="104"/>
      <c r="KOI114" s="104"/>
      <c r="KOJ114" s="104"/>
      <c r="KOK114" s="104"/>
      <c r="KOL114" s="104"/>
      <c r="KOM114" s="104"/>
      <c r="KON114" s="104"/>
      <c r="KOO114" s="104"/>
      <c r="KOP114" s="104"/>
      <c r="KOQ114" s="104"/>
      <c r="KOR114" s="104"/>
      <c r="KOS114" s="104"/>
      <c r="KOT114" s="104"/>
      <c r="KOU114" s="104"/>
      <c r="KOV114" s="104"/>
      <c r="KOW114" s="104"/>
      <c r="KOX114" s="104"/>
      <c r="KOY114" s="104"/>
      <c r="KOZ114" s="104"/>
      <c r="KPA114" s="104"/>
      <c r="KPB114" s="104"/>
      <c r="KPC114" s="104"/>
      <c r="KPD114" s="104"/>
      <c r="KPE114" s="104"/>
      <c r="KPF114" s="104"/>
      <c r="KPG114" s="104"/>
      <c r="KPH114" s="104"/>
      <c r="KPI114" s="104"/>
      <c r="KPJ114" s="104"/>
      <c r="KPK114" s="104"/>
      <c r="KPL114" s="104"/>
      <c r="KPM114" s="104"/>
      <c r="KPN114" s="104"/>
      <c r="KPO114" s="104"/>
      <c r="KPP114" s="104"/>
      <c r="KPQ114" s="104"/>
      <c r="KPR114" s="104"/>
      <c r="KPS114" s="104"/>
      <c r="KPT114" s="104"/>
      <c r="KPU114" s="104"/>
      <c r="KPV114" s="104"/>
      <c r="KPW114" s="104"/>
      <c r="KPX114" s="104"/>
      <c r="KPY114" s="104"/>
      <c r="KPZ114" s="104"/>
      <c r="KQA114" s="104"/>
      <c r="KQB114" s="104"/>
      <c r="KQC114" s="104"/>
      <c r="KQD114" s="104"/>
      <c r="KQE114" s="104"/>
      <c r="KQF114" s="104"/>
      <c r="KQG114" s="104"/>
      <c r="KQH114" s="104"/>
      <c r="KQI114" s="104"/>
      <c r="KQJ114" s="104"/>
      <c r="KQK114" s="104"/>
      <c r="KQL114" s="104"/>
      <c r="KQM114" s="104"/>
      <c r="KQN114" s="104"/>
      <c r="KQO114" s="104"/>
      <c r="KQP114" s="104"/>
      <c r="KQQ114" s="104"/>
      <c r="KQR114" s="104"/>
      <c r="KQS114" s="104"/>
      <c r="KQT114" s="104"/>
      <c r="KQU114" s="104"/>
      <c r="KQV114" s="104"/>
      <c r="KQW114" s="104"/>
      <c r="KQX114" s="104"/>
      <c r="KQY114" s="104"/>
      <c r="KQZ114" s="104"/>
      <c r="KRA114" s="104"/>
      <c r="KRB114" s="104"/>
      <c r="KRC114" s="104"/>
      <c r="KRD114" s="104"/>
      <c r="KRE114" s="104"/>
      <c r="KRF114" s="104"/>
      <c r="KRG114" s="104"/>
      <c r="KRH114" s="104"/>
      <c r="KRI114" s="104"/>
      <c r="KRJ114" s="104"/>
      <c r="KRK114" s="104"/>
      <c r="KRL114" s="104"/>
      <c r="KRM114" s="104"/>
      <c r="KRN114" s="104"/>
      <c r="KRO114" s="104"/>
      <c r="KRP114" s="104"/>
      <c r="KRQ114" s="104"/>
      <c r="KRR114" s="104"/>
      <c r="KRS114" s="104"/>
      <c r="KRT114" s="104"/>
      <c r="KRU114" s="104"/>
      <c r="KRV114" s="104"/>
      <c r="KRW114" s="104"/>
      <c r="KRX114" s="104"/>
      <c r="KRY114" s="104"/>
      <c r="KRZ114" s="104"/>
      <c r="KSA114" s="104"/>
      <c r="KSB114" s="104"/>
      <c r="KSC114" s="104"/>
      <c r="KSD114" s="104"/>
      <c r="KSE114" s="104"/>
      <c r="KSF114" s="104"/>
      <c r="KSG114" s="104"/>
      <c r="KSH114" s="104"/>
      <c r="KSI114" s="104"/>
      <c r="KSJ114" s="104"/>
      <c r="KSK114" s="104"/>
      <c r="KSL114" s="104"/>
      <c r="KSM114" s="104"/>
      <c r="KSN114" s="104"/>
      <c r="KSO114" s="104"/>
      <c r="KSP114" s="104"/>
      <c r="KSQ114" s="104"/>
      <c r="KSR114" s="104"/>
      <c r="KSS114" s="104"/>
      <c r="KST114" s="104"/>
      <c r="KSU114" s="104"/>
      <c r="KSV114" s="104"/>
      <c r="KSW114" s="104"/>
      <c r="KSX114" s="104"/>
      <c r="KSY114" s="104"/>
      <c r="KSZ114" s="104"/>
      <c r="KTA114" s="104"/>
      <c r="KTB114" s="104"/>
      <c r="KTC114" s="104"/>
      <c r="KTD114" s="104"/>
      <c r="KTE114" s="104"/>
      <c r="KTF114" s="104"/>
      <c r="KTG114" s="104"/>
      <c r="KTH114" s="104"/>
      <c r="KTI114" s="104"/>
      <c r="KTJ114" s="104"/>
      <c r="KTK114" s="104"/>
      <c r="KTL114" s="104"/>
      <c r="KTM114" s="104"/>
      <c r="KTN114" s="104"/>
      <c r="KTO114" s="104"/>
      <c r="KTP114" s="104"/>
      <c r="KTQ114" s="104"/>
      <c r="KTR114" s="104"/>
      <c r="KTS114" s="104"/>
      <c r="KTT114" s="104"/>
      <c r="KTU114" s="104"/>
      <c r="KTV114" s="104"/>
      <c r="KTW114" s="104"/>
      <c r="KTX114" s="104"/>
      <c r="KTY114" s="104"/>
      <c r="KTZ114" s="104"/>
      <c r="KUA114" s="104"/>
      <c r="KUB114" s="104"/>
      <c r="KUC114" s="104"/>
      <c r="KUD114" s="104"/>
      <c r="KUE114" s="104"/>
      <c r="KUF114" s="104"/>
      <c r="KUG114" s="104"/>
      <c r="KUH114" s="104"/>
      <c r="KUI114" s="104"/>
      <c r="KUJ114" s="104"/>
      <c r="KUK114" s="104"/>
      <c r="KUL114" s="104"/>
      <c r="KUM114" s="104"/>
      <c r="KUN114" s="104"/>
      <c r="KUO114" s="104"/>
      <c r="KUP114" s="104"/>
      <c r="KUQ114" s="104"/>
      <c r="KUR114" s="104"/>
      <c r="KUS114" s="104"/>
      <c r="KUT114" s="104"/>
      <c r="KUU114" s="104"/>
      <c r="KUV114" s="104"/>
      <c r="KUW114" s="104"/>
      <c r="KUX114" s="104"/>
      <c r="KUY114" s="104"/>
      <c r="KUZ114" s="104"/>
      <c r="KVA114" s="104"/>
      <c r="KVB114" s="104"/>
      <c r="KVC114" s="104"/>
      <c r="KVD114" s="104"/>
      <c r="KVE114" s="104"/>
      <c r="KVF114" s="104"/>
      <c r="KVG114" s="104"/>
      <c r="KVH114" s="104"/>
      <c r="KVI114" s="104"/>
      <c r="KVJ114" s="104"/>
      <c r="KVK114" s="104"/>
      <c r="KVL114" s="104"/>
      <c r="KVM114" s="104"/>
      <c r="KVN114" s="104"/>
      <c r="KVO114" s="104"/>
      <c r="KVP114" s="104"/>
      <c r="KVQ114" s="104"/>
      <c r="KVR114" s="104"/>
      <c r="KVS114" s="104"/>
      <c r="KVT114" s="104"/>
      <c r="KVU114" s="104"/>
      <c r="KVV114" s="104"/>
      <c r="KVW114" s="104"/>
      <c r="KVX114" s="104"/>
      <c r="KVY114" s="104"/>
      <c r="KVZ114" s="104"/>
      <c r="KWA114" s="104"/>
      <c r="KWB114" s="104"/>
      <c r="KWC114" s="104"/>
      <c r="KWD114" s="104"/>
      <c r="KWE114" s="104"/>
      <c r="KWF114" s="104"/>
      <c r="KWG114" s="104"/>
      <c r="KWH114" s="104"/>
      <c r="KWI114" s="104"/>
      <c r="KWJ114" s="104"/>
      <c r="KWK114" s="104"/>
      <c r="KWL114" s="104"/>
      <c r="KWM114" s="104"/>
      <c r="KWN114" s="104"/>
      <c r="KWO114" s="104"/>
      <c r="KWP114" s="104"/>
      <c r="KWQ114" s="104"/>
      <c r="KWR114" s="104"/>
      <c r="KWS114" s="104"/>
      <c r="KWT114" s="104"/>
      <c r="KWU114" s="104"/>
      <c r="KWV114" s="104"/>
      <c r="KWW114" s="104"/>
      <c r="KWX114" s="104"/>
      <c r="KWY114" s="104"/>
      <c r="KWZ114" s="104"/>
      <c r="KXA114" s="104"/>
      <c r="KXB114" s="104"/>
      <c r="KXC114" s="104"/>
      <c r="KXD114" s="104"/>
      <c r="KXE114" s="104"/>
      <c r="KXF114" s="104"/>
      <c r="KXG114" s="104"/>
      <c r="KXH114" s="104"/>
      <c r="KXI114" s="104"/>
      <c r="KXJ114" s="104"/>
      <c r="KXK114" s="104"/>
      <c r="KXL114" s="104"/>
      <c r="KXM114" s="104"/>
      <c r="KXN114" s="104"/>
      <c r="KXO114" s="104"/>
      <c r="KXP114" s="104"/>
      <c r="KXQ114" s="104"/>
      <c r="KXR114" s="104"/>
      <c r="KXS114" s="104"/>
      <c r="KXT114" s="104"/>
      <c r="KXU114" s="104"/>
      <c r="KXV114" s="104"/>
      <c r="KXW114" s="104"/>
      <c r="KXX114" s="104"/>
      <c r="KXY114" s="104"/>
      <c r="KXZ114" s="104"/>
      <c r="KYA114" s="104"/>
      <c r="KYB114" s="104"/>
      <c r="KYC114" s="104"/>
      <c r="KYD114" s="104"/>
      <c r="KYE114" s="104"/>
      <c r="KYF114" s="104"/>
      <c r="KYG114" s="104"/>
      <c r="KYH114" s="104"/>
      <c r="KYI114" s="104"/>
      <c r="KYJ114" s="104"/>
      <c r="KYK114" s="104"/>
      <c r="KYL114" s="104"/>
      <c r="KYM114" s="104"/>
      <c r="KYN114" s="104"/>
      <c r="KYO114" s="104"/>
      <c r="KYP114" s="104"/>
      <c r="KYQ114" s="104"/>
      <c r="KYR114" s="104"/>
      <c r="KYS114" s="104"/>
      <c r="KYT114" s="104"/>
      <c r="KYU114" s="104"/>
      <c r="KYV114" s="104"/>
      <c r="KYW114" s="104"/>
      <c r="KYX114" s="104"/>
      <c r="KYY114" s="104"/>
      <c r="KYZ114" s="104"/>
      <c r="KZA114" s="104"/>
      <c r="KZB114" s="104"/>
      <c r="KZC114" s="104"/>
      <c r="KZD114" s="104"/>
      <c r="KZE114" s="104"/>
      <c r="KZF114" s="104"/>
      <c r="KZG114" s="104"/>
      <c r="KZH114" s="104"/>
      <c r="KZI114" s="104"/>
      <c r="KZJ114" s="104"/>
      <c r="KZK114" s="104"/>
      <c r="KZL114" s="104"/>
      <c r="KZM114" s="104"/>
      <c r="KZN114" s="104"/>
      <c r="KZO114" s="104"/>
      <c r="KZP114" s="104"/>
      <c r="KZQ114" s="104"/>
      <c r="KZR114" s="104"/>
      <c r="KZS114" s="104"/>
      <c r="KZT114" s="104"/>
      <c r="KZU114" s="104"/>
      <c r="KZV114" s="104"/>
      <c r="KZW114" s="104"/>
      <c r="KZX114" s="104"/>
      <c r="KZY114" s="104"/>
      <c r="KZZ114" s="104"/>
      <c r="LAA114" s="104"/>
      <c r="LAB114" s="104"/>
      <c r="LAC114" s="104"/>
      <c r="LAD114" s="104"/>
      <c r="LAE114" s="104"/>
      <c r="LAF114" s="104"/>
      <c r="LAG114" s="104"/>
      <c r="LAH114" s="104"/>
      <c r="LAI114" s="104"/>
      <c r="LAJ114" s="104"/>
      <c r="LAK114" s="104"/>
      <c r="LAL114" s="104"/>
      <c r="LAM114" s="104"/>
      <c r="LAN114" s="104"/>
      <c r="LAO114" s="104"/>
      <c r="LAP114" s="104"/>
      <c r="LAQ114" s="104"/>
      <c r="LAR114" s="104"/>
      <c r="LAS114" s="104"/>
      <c r="LAT114" s="104"/>
      <c r="LAU114" s="104"/>
      <c r="LAV114" s="104"/>
      <c r="LAW114" s="104"/>
      <c r="LAX114" s="104"/>
      <c r="LAY114" s="104"/>
      <c r="LAZ114" s="104"/>
      <c r="LBA114" s="104"/>
      <c r="LBB114" s="104"/>
      <c r="LBC114" s="104"/>
      <c r="LBD114" s="104"/>
      <c r="LBE114" s="104"/>
      <c r="LBF114" s="104"/>
      <c r="LBG114" s="104"/>
      <c r="LBH114" s="104"/>
      <c r="LBI114" s="104"/>
      <c r="LBJ114" s="104"/>
      <c r="LBK114" s="104"/>
      <c r="LBL114" s="104"/>
      <c r="LBM114" s="104"/>
      <c r="LBN114" s="104"/>
      <c r="LBO114" s="104"/>
      <c r="LBP114" s="104"/>
      <c r="LBQ114" s="104"/>
      <c r="LBR114" s="104"/>
      <c r="LBS114" s="104"/>
      <c r="LBT114" s="104"/>
      <c r="LBU114" s="104"/>
      <c r="LBV114" s="104"/>
      <c r="LBW114" s="104"/>
      <c r="LBX114" s="104"/>
      <c r="LBY114" s="104"/>
      <c r="LBZ114" s="104"/>
      <c r="LCA114" s="104"/>
      <c r="LCB114" s="104"/>
      <c r="LCC114" s="104"/>
      <c r="LCD114" s="104"/>
      <c r="LCE114" s="104"/>
      <c r="LCF114" s="104"/>
      <c r="LCG114" s="104"/>
      <c r="LCH114" s="104"/>
      <c r="LCI114" s="104"/>
      <c r="LCJ114" s="104"/>
      <c r="LCK114" s="104"/>
      <c r="LCL114" s="104"/>
      <c r="LCM114" s="104"/>
      <c r="LCN114" s="104"/>
      <c r="LCO114" s="104"/>
      <c r="LCP114" s="104"/>
      <c r="LCQ114" s="104"/>
      <c r="LCR114" s="104"/>
      <c r="LCS114" s="104"/>
      <c r="LCT114" s="104"/>
      <c r="LCU114" s="104"/>
      <c r="LCV114" s="104"/>
      <c r="LCW114" s="104"/>
      <c r="LCX114" s="104"/>
      <c r="LCY114" s="104"/>
      <c r="LCZ114" s="104"/>
      <c r="LDA114" s="104"/>
      <c r="LDB114" s="104"/>
      <c r="LDC114" s="104"/>
      <c r="LDD114" s="104"/>
      <c r="LDE114" s="104"/>
      <c r="LDF114" s="104"/>
      <c r="LDG114" s="104"/>
      <c r="LDH114" s="104"/>
      <c r="LDI114" s="104"/>
      <c r="LDJ114" s="104"/>
      <c r="LDK114" s="104"/>
      <c r="LDL114" s="104"/>
      <c r="LDM114" s="104"/>
      <c r="LDN114" s="104"/>
      <c r="LDO114" s="104"/>
      <c r="LDP114" s="104"/>
      <c r="LDQ114" s="104"/>
      <c r="LDR114" s="104"/>
      <c r="LDS114" s="104"/>
      <c r="LDT114" s="104"/>
      <c r="LDU114" s="104"/>
      <c r="LDV114" s="104"/>
      <c r="LDW114" s="104"/>
      <c r="LDX114" s="104"/>
      <c r="LDY114" s="104"/>
      <c r="LDZ114" s="104"/>
      <c r="LEA114" s="104"/>
      <c r="LEB114" s="104"/>
      <c r="LEC114" s="104"/>
      <c r="LED114" s="104"/>
      <c r="LEE114" s="104"/>
      <c r="LEF114" s="104"/>
      <c r="LEG114" s="104"/>
      <c r="LEH114" s="104"/>
      <c r="LEI114" s="104"/>
      <c r="LEJ114" s="104"/>
      <c r="LEK114" s="104"/>
      <c r="LEL114" s="104"/>
      <c r="LEM114" s="104"/>
      <c r="LEN114" s="104"/>
      <c r="LEO114" s="104"/>
      <c r="LEP114" s="104"/>
      <c r="LEQ114" s="104"/>
      <c r="LER114" s="104"/>
      <c r="LES114" s="104"/>
      <c r="LET114" s="104"/>
      <c r="LEU114" s="104"/>
      <c r="LEV114" s="104"/>
      <c r="LEW114" s="104"/>
      <c r="LEX114" s="104"/>
      <c r="LEY114" s="104"/>
      <c r="LEZ114" s="104"/>
      <c r="LFA114" s="104"/>
      <c r="LFB114" s="104"/>
      <c r="LFC114" s="104"/>
      <c r="LFD114" s="104"/>
      <c r="LFE114" s="104"/>
      <c r="LFF114" s="104"/>
      <c r="LFG114" s="104"/>
      <c r="LFH114" s="104"/>
      <c r="LFI114" s="104"/>
      <c r="LFJ114" s="104"/>
      <c r="LFK114" s="104"/>
      <c r="LFL114" s="104"/>
      <c r="LFM114" s="104"/>
      <c r="LFN114" s="104"/>
      <c r="LFO114" s="104"/>
      <c r="LFP114" s="104"/>
      <c r="LFQ114" s="104"/>
      <c r="LFR114" s="104"/>
      <c r="LFS114" s="104"/>
      <c r="LFT114" s="104"/>
      <c r="LFU114" s="104"/>
      <c r="LFV114" s="104"/>
      <c r="LFW114" s="104"/>
      <c r="LFX114" s="104"/>
      <c r="LFY114" s="104"/>
      <c r="LFZ114" s="104"/>
      <c r="LGA114" s="104"/>
      <c r="LGB114" s="104"/>
      <c r="LGC114" s="104"/>
      <c r="LGD114" s="104"/>
      <c r="LGE114" s="104"/>
      <c r="LGF114" s="104"/>
      <c r="LGG114" s="104"/>
      <c r="LGH114" s="104"/>
      <c r="LGI114" s="104"/>
      <c r="LGJ114" s="104"/>
      <c r="LGK114" s="104"/>
      <c r="LGL114" s="104"/>
      <c r="LGM114" s="104"/>
      <c r="LGN114" s="104"/>
      <c r="LGO114" s="104"/>
      <c r="LGP114" s="104"/>
      <c r="LGQ114" s="104"/>
      <c r="LGR114" s="104"/>
      <c r="LGS114" s="104"/>
      <c r="LGT114" s="104"/>
      <c r="LGU114" s="104"/>
      <c r="LGV114" s="104"/>
      <c r="LGW114" s="104"/>
      <c r="LGX114" s="104"/>
      <c r="LGY114" s="104"/>
      <c r="LGZ114" s="104"/>
      <c r="LHA114" s="104"/>
      <c r="LHB114" s="104"/>
      <c r="LHC114" s="104"/>
      <c r="LHD114" s="104"/>
      <c r="LHE114" s="104"/>
      <c r="LHF114" s="104"/>
      <c r="LHG114" s="104"/>
      <c r="LHH114" s="104"/>
      <c r="LHI114" s="104"/>
      <c r="LHJ114" s="104"/>
      <c r="LHK114" s="104"/>
      <c r="LHL114" s="104"/>
      <c r="LHM114" s="104"/>
      <c r="LHN114" s="104"/>
      <c r="LHO114" s="104"/>
      <c r="LHP114" s="104"/>
      <c r="LHQ114" s="104"/>
      <c r="LHR114" s="104"/>
      <c r="LHS114" s="104"/>
      <c r="LHT114" s="104"/>
      <c r="LHU114" s="104"/>
      <c r="LHV114" s="104"/>
      <c r="LHW114" s="104"/>
      <c r="LHX114" s="104"/>
      <c r="LHY114" s="104"/>
      <c r="LHZ114" s="104"/>
      <c r="LIA114" s="104"/>
      <c r="LIB114" s="104"/>
      <c r="LIC114" s="104"/>
      <c r="LID114" s="104"/>
      <c r="LIE114" s="104"/>
      <c r="LIF114" s="104"/>
      <c r="LIG114" s="104"/>
      <c r="LIH114" s="104"/>
      <c r="LII114" s="104"/>
      <c r="LIJ114" s="104"/>
      <c r="LIK114" s="104"/>
      <c r="LIL114" s="104"/>
      <c r="LIM114" s="104"/>
      <c r="LIN114" s="104"/>
      <c r="LIO114" s="104"/>
      <c r="LIP114" s="104"/>
      <c r="LIQ114" s="104"/>
      <c r="LIR114" s="104"/>
      <c r="LIS114" s="104"/>
      <c r="LIT114" s="104"/>
      <c r="LIU114" s="104"/>
      <c r="LIV114" s="104"/>
      <c r="LIW114" s="104"/>
      <c r="LIX114" s="104"/>
      <c r="LIY114" s="104"/>
      <c r="LIZ114" s="104"/>
      <c r="LJA114" s="104"/>
      <c r="LJB114" s="104"/>
      <c r="LJC114" s="104"/>
      <c r="LJD114" s="104"/>
      <c r="LJE114" s="104"/>
      <c r="LJF114" s="104"/>
      <c r="LJG114" s="104"/>
      <c r="LJH114" s="104"/>
      <c r="LJI114" s="104"/>
      <c r="LJJ114" s="104"/>
      <c r="LJK114" s="104"/>
      <c r="LJL114" s="104"/>
      <c r="LJM114" s="104"/>
      <c r="LJN114" s="104"/>
      <c r="LJO114" s="104"/>
      <c r="LJP114" s="104"/>
      <c r="LJQ114" s="104"/>
      <c r="LJR114" s="104"/>
      <c r="LJS114" s="104"/>
      <c r="LJT114" s="104"/>
      <c r="LJU114" s="104"/>
      <c r="LJV114" s="104"/>
      <c r="LJW114" s="104"/>
      <c r="LJX114" s="104"/>
      <c r="LJY114" s="104"/>
      <c r="LJZ114" s="104"/>
      <c r="LKA114" s="104"/>
      <c r="LKB114" s="104"/>
      <c r="LKC114" s="104"/>
      <c r="LKD114" s="104"/>
      <c r="LKE114" s="104"/>
      <c r="LKF114" s="104"/>
      <c r="LKG114" s="104"/>
      <c r="LKH114" s="104"/>
      <c r="LKI114" s="104"/>
      <c r="LKJ114" s="104"/>
      <c r="LKK114" s="104"/>
      <c r="LKL114" s="104"/>
      <c r="LKM114" s="104"/>
      <c r="LKN114" s="104"/>
      <c r="LKO114" s="104"/>
      <c r="LKP114" s="104"/>
      <c r="LKQ114" s="104"/>
      <c r="LKR114" s="104"/>
      <c r="LKS114" s="104"/>
      <c r="LKT114" s="104"/>
      <c r="LKU114" s="104"/>
      <c r="LKV114" s="104"/>
      <c r="LKW114" s="104"/>
      <c r="LKX114" s="104"/>
      <c r="LKY114" s="104"/>
      <c r="LKZ114" s="104"/>
      <c r="LLA114" s="104"/>
      <c r="LLB114" s="104"/>
      <c r="LLC114" s="104"/>
      <c r="LLD114" s="104"/>
      <c r="LLE114" s="104"/>
      <c r="LLF114" s="104"/>
      <c r="LLG114" s="104"/>
      <c r="LLH114" s="104"/>
      <c r="LLI114" s="104"/>
      <c r="LLJ114" s="104"/>
      <c r="LLK114" s="104"/>
      <c r="LLL114" s="104"/>
      <c r="LLM114" s="104"/>
      <c r="LLN114" s="104"/>
      <c r="LLO114" s="104"/>
      <c r="LLP114" s="104"/>
      <c r="LLQ114" s="104"/>
      <c r="LLR114" s="104"/>
      <c r="LLS114" s="104"/>
      <c r="LLT114" s="104"/>
      <c r="LLU114" s="104"/>
      <c r="LLV114" s="104"/>
      <c r="LLW114" s="104"/>
      <c r="LLX114" s="104"/>
      <c r="LLY114" s="104"/>
      <c r="LLZ114" s="104"/>
      <c r="LMA114" s="104"/>
      <c r="LMB114" s="104"/>
      <c r="LMC114" s="104"/>
      <c r="LMD114" s="104"/>
      <c r="LME114" s="104"/>
      <c r="LMF114" s="104"/>
      <c r="LMG114" s="104"/>
      <c r="LMH114" s="104"/>
      <c r="LMI114" s="104"/>
      <c r="LMJ114" s="104"/>
      <c r="LMK114" s="104"/>
      <c r="LML114" s="104"/>
      <c r="LMM114" s="104"/>
      <c r="LMN114" s="104"/>
      <c r="LMO114" s="104"/>
      <c r="LMP114" s="104"/>
      <c r="LMQ114" s="104"/>
      <c r="LMR114" s="104"/>
      <c r="LMS114" s="104"/>
      <c r="LMT114" s="104"/>
      <c r="LMU114" s="104"/>
      <c r="LMV114" s="104"/>
      <c r="LMW114" s="104"/>
      <c r="LMX114" s="104"/>
      <c r="LMY114" s="104"/>
      <c r="LMZ114" s="104"/>
      <c r="LNA114" s="104"/>
      <c r="LNB114" s="104"/>
      <c r="LNC114" s="104"/>
      <c r="LND114" s="104"/>
      <c r="LNE114" s="104"/>
      <c r="LNF114" s="104"/>
      <c r="LNG114" s="104"/>
      <c r="LNH114" s="104"/>
      <c r="LNI114" s="104"/>
      <c r="LNJ114" s="104"/>
      <c r="LNK114" s="104"/>
      <c r="LNL114" s="104"/>
      <c r="LNM114" s="104"/>
      <c r="LNN114" s="104"/>
      <c r="LNO114" s="104"/>
      <c r="LNP114" s="104"/>
      <c r="LNQ114" s="104"/>
      <c r="LNR114" s="104"/>
      <c r="LNS114" s="104"/>
      <c r="LNT114" s="104"/>
      <c r="LNU114" s="104"/>
      <c r="LNV114" s="104"/>
      <c r="LNW114" s="104"/>
      <c r="LNX114" s="104"/>
      <c r="LNY114" s="104"/>
      <c r="LNZ114" s="104"/>
      <c r="LOA114" s="104"/>
      <c r="LOB114" s="104"/>
      <c r="LOC114" s="104"/>
      <c r="LOD114" s="104"/>
      <c r="LOE114" s="104"/>
      <c r="LOF114" s="104"/>
      <c r="LOG114" s="104"/>
      <c r="LOH114" s="104"/>
      <c r="LOI114" s="104"/>
      <c r="LOJ114" s="104"/>
      <c r="LOK114" s="104"/>
      <c r="LOL114" s="104"/>
      <c r="LOM114" s="104"/>
      <c r="LON114" s="104"/>
      <c r="LOO114" s="104"/>
      <c r="LOP114" s="104"/>
      <c r="LOQ114" s="104"/>
      <c r="LOR114" s="104"/>
      <c r="LOS114" s="104"/>
      <c r="LOT114" s="104"/>
      <c r="LOU114" s="104"/>
      <c r="LOV114" s="104"/>
      <c r="LOW114" s="104"/>
      <c r="LOX114" s="104"/>
      <c r="LOY114" s="104"/>
      <c r="LOZ114" s="104"/>
      <c r="LPA114" s="104"/>
      <c r="LPB114" s="104"/>
      <c r="LPC114" s="104"/>
      <c r="LPD114" s="104"/>
      <c r="LPE114" s="104"/>
      <c r="LPF114" s="104"/>
      <c r="LPG114" s="104"/>
      <c r="LPH114" s="104"/>
      <c r="LPI114" s="104"/>
      <c r="LPJ114" s="104"/>
      <c r="LPK114" s="104"/>
      <c r="LPL114" s="104"/>
      <c r="LPM114" s="104"/>
      <c r="LPN114" s="104"/>
      <c r="LPO114" s="104"/>
      <c r="LPP114" s="104"/>
      <c r="LPQ114" s="104"/>
      <c r="LPR114" s="104"/>
      <c r="LPS114" s="104"/>
      <c r="LPT114" s="104"/>
      <c r="LPU114" s="104"/>
      <c r="LPV114" s="104"/>
      <c r="LPW114" s="104"/>
      <c r="LPX114" s="104"/>
      <c r="LPY114" s="104"/>
      <c r="LPZ114" s="104"/>
      <c r="LQA114" s="104"/>
      <c r="LQB114" s="104"/>
      <c r="LQC114" s="104"/>
      <c r="LQD114" s="104"/>
      <c r="LQE114" s="104"/>
      <c r="LQF114" s="104"/>
      <c r="LQG114" s="104"/>
      <c r="LQH114" s="104"/>
      <c r="LQI114" s="104"/>
      <c r="LQJ114" s="104"/>
      <c r="LQK114" s="104"/>
      <c r="LQL114" s="104"/>
      <c r="LQM114" s="104"/>
      <c r="LQN114" s="104"/>
      <c r="LQO114" s="104"/>
      <c r="LQP114" s="104"/>
      <c r="LQQ114" s="104"/>
      <c r="LQR114" s="104"/>
      <c r="LQS114" s="104"/>
      <c r="LQT114" s="104"/>
      <c r="LQU114" s="104"/>
      <c r="LQV114" s="104"/>
      <c r="LQW114" s="104"/>
      <c r="LQX114" s="104"/>
      <c r="LQY114" s="104"/>
      <c r="LQZ114" s="104"/>
      <c r="LRA114" s="104"/>
      <c r="LRB114" s="104"/>
      <c r="LRC114" s="104"/>
      <c r="LRD114" s="104"/>
      <c r="LRE114" s="104"/>
      <c r="LRF114" s="104"/>
      <c r="LRG114" s="104"/>
      <c r="LRH114" s="104"/>
      <c r="LRI114" s="104"/>
      <c r="LRJ114" s="104"/>
      <c r="LRK114" s="104"/>
      <c r="LRL114" s="104"/>
      <c r="LRM114" s="104"/>
      <c r="LRN114" s="104"/>
      <c r="LRO114" s="104"/>
      <c r="LRP114" s="104"/>
      <c r="LRQ114" s="104"/>
      <c r="LRR114" s="104"/>
      <c r="LRS114" s="104"/>
      <c r="LRT114" s="104"/>
      <c r="LRU114" s="104"/>
      <c r="LRV114" s="104"/>
      <c r="LRW114" s="104"/>
      <c r="LRX114" s="104"/>
      <c r="LRY114" s="104"/>
      <c r="LRZ114" s="104"/>
      <c r="LSA114" s="104"/>
      <c r="LSB114" s="104"/>
      <c r="LSC114" s="104"/>
      <c r="LSD114" s="104"/>
      <c r="LSE114" s="104"/>
      <c r="LSF114" s="104"/>
      <c r="LSG114" s="104"/>
      <c r="LSH114" s="104"/>
      <c r="LSI114" s="104"/>
      <c r="LSJ114" s="104"/>
      <c r="LSK114" s="104"/>
      <c r="LSL114" s="104"/>
      <c r="LSM114" s="104"/>
      <c r="LSN114" s="104"/>
      <c r="LSO114" s="104"/>
      <c r="LSP114" s="104"/>
      <c r="LSQ114" s="104"/>
      <c r="LSR114" s="104"/>
      <c r="LSS114" s="104"/>
      <c r="LST114" s="104"/>
      <c r="LSU114" s="104"/>
      <c r="LSV114" s="104"/>
      <c r="LSW114" s="104"/>
      <c r="LSX114" s="104"/>
      <c r="LSY114" s="104"/>
      <c r="LSZ114" s="104"/>
      <c r="LTA114" s="104"/>
      <c r="LTB114" s="104"/>
      <c r="LTC114" s="104"/>
      <c r="LTD114" s="104"/>
      <c r="LTE114" s="104"/>
      <c r="LTF114" s="104"/>
      <c r="LTG114" s="104"/>
      <c r="LTH114" s="104"/>
      <c r="LTI114" s="104"/>
      <c r="LTJ114" s="104"/>
      <c r="LTK114" s="104"/>
      <c r="LTL114" s="104"/>
      <c r="LTM114" s="104"/>
      <c r="LTN114" s="104"/>
      <c r="LTO114" s="104"/>
      <c r="LTP114" s="104"/>
      <c r="LTQ114" s="104"/>
      <c r="LTR114" s="104"/>
      <c r="LTS114" s="104"/>
      <c r="LTT114" s="104"/>
      <c r="LTU114" s="104"/>
      <c r="LTV114" s="104"/>
      <c r="LTW114" s="104"/>
      <c r="LTX114" s="104"/>
      <c r="LTY114" s="104"/>
      <c r="LTZ114" s="104"/>
      <c r="LUA114" s="104"/>
      <c r="LUB114" s="104"/>
      <c r="LUC114" s="104"/>
      <c r="LUD114" s="104"/>
      <c r="LUE114" s="104"/>
      <c r="LUF114" s="104"/>
      <c r="LUG114" s="104"/>
      <c r="LUH114" s="104"/>
      <c r="LUI114" s="104"/>
      <c r="LUJ114" s="104"/>
      <c r="LUK114" s="104"/>
      <c r="LUL114" s="104"/>
      <c r="LUM114" s="104"/>
      <c r="LUN114" s="104"/>
      <c r="LUO114" s="104"/>
      <c r="LUP114" s="104"/>
      <c r="LUQ114" s="104"/>
      <c r="LUR114" s="104"/>
      <c r="LUS114" s="104"/>
      <c r="LUT114" s="104"/>
      <c r="LUU114" s="104"/>
      <c r="LUV114" s="104"/>
      <c r="LUW114" s="104"/>
      <c r="LUX114" s="104"/>
      <c r="LUY114" s="104"/>
      <c r="LUZ114" s="104"/>
      <c r="LVA114" s="104"/>
      <c r="LVB114" s="104"/>
      <c r="LVC114" s="104"/>
      <c r="LVD114" s="104"/>
      <c r="LVE114" s="104"/>
      <c r="LVF114" s="104"/>
      <c r="LVG114" s="104"/>
      <c r="LVH114" s="104"/>
      <c r="LVI114" s="104"/>
      <c r="LVJ114" s="104"/>
      <c r="LVK114" s="104"/>
      <c r="LVL114" s="104"/>
      <c r="LVM114" s="104"/>
      <c r="LVN114" s="104"/>
      <c r="LVO114" s="104"/>
      <c r="LVP114" s="104"/>
      <c r="LVQ114" s="104"/>
      <c r="LVR114" s="104"/>
      <c r="LVS114" s="104"/>
      <c r="LVT114" s="104"/>
      <c r="LVU114" s="104"/>
      <c r="LVV114" s="104"/>
      <c r="LVW114" s="104"/>
      <c r="LVX114" s="104"/>
      <c r="LVY114" s="104"/>
      <c r="LVZ114" s="104"/>
      <c r="LWA114" s="104"/>
      <c r="LWB114" s="104"/>
      <c r="LWC114" s="104"/>
      <c r="LWD114" s="104"/>
      <c r="LWE114" s="104"/>
      <c r="LWF114" s="104"/>
      <c r="LWG114" s="104"/>
      <c r="LWH114" s="104"/>
      <c r="LWI114" s="104"/>
      <c r="LWJ114" s="104"/>
      <c r="LWK114" s="104"/>
      <c r="LWL114" s="104"/>
      <c r="LWM114" s="104"/>
      <c r="LWN114" s="104"/>
      <c r="LWO114" s="104"/>
      <c r="LWP114" s="104"/>
      <c r="LWQ114" s="104"/>
      <c r="LWR114" s="104"/>
      <c r="LWS114" s="104"/>
      <c r="LWT114" s="104"/>
      <c r="LWU114" s="104"/>
      <c r="LWV114" s="104"/>
      <c r="LWW114" s="104"/>
      <c r="LWX114" s="104"/>
      <c r="LWY114" s="104"/>
      <c r="LWZ114" s="104"/>
      <c r="LXA114" s="104"/>
      <c r="LXB114" s="104"/>
      <c r="LXC114" s="104"/>
      <c r="LXD114" s="104"/>
      <c r="LXE114" s="104"/>
      <c r="LXF114" s="104"/>
      <c r="LXG114" s="104"/>
      <c r="LXH114" s="104"/>
      <c r="LXI114" s="104"/>
      <c r="LXJ114" s="104"/>
      <c r="LXK114" s="104"/>
      <c r="LXL114" s="104"/>
      <c r="LXM114" s="104"/>
      <c r="LXN114" s="104"/>
      <c r="LXO114" s="104"/>
      <c r="LXP114" s="104"/>
      <c r="LXQ114" s="104"/>
      <c r="LXR114" s="104"/>
      <c r="LXS114" s="104"/>
      <c r="LXT114" s="104"/>
      <c r="LXU114" s="104"/>
      <c r="LXV114" s="104"/>
      <c r="LXW114" s="104"/>
      <c r="LXX114" s="104"/>
      <c r="LXY114" s="104"/>
      <c r="LXZ114" s="104"/>
      <c r="LYA114" s="104"/>
      <c r="LYB114" s="104"/>
      <c r="LYC114" s="104"/>
      <c r="LYD114" s="104"/>
      <c r="LYE114" s="104"/>
      <c r="LYF114" s="104"/>
      <c r="LYG114" s="104"/>
      <c r="LYH114" s="104"/>
      <c r="LYI114" s="104"/>
      <c r="LYJ114" s="104"/>
      <c r="LYK114" s="104"/>
      <c r="LYL114" s="104"/>
      <c r="LYM114" s="104"/>
      <c r="LYN114" s="104"/>
      <c r="LYO114" s="104"/>
      <c r="LYP114" s="104"/>
      <c r="LYQ114" s="104"/>
      <c r="LYR114" s="104"/>
      <c r="LYS114" s="104"/>
      <c r="LYT114" s="104"/>
      <c r="LYU114" s="104"/>
      <c r="LYV114" s="104"/>
      <c r="LYW114" s="104"/>
      <c r="LYX114" s="104"/>
      <c r="LYY114" s="104"/>
      <c r="LYZ114" s="104"/>
      <c r="LZA114" s="104"/>
      <c r="LZB114" s="104"/>
      <c r="LZC114" s="104"/>
      <c r="LZD114" s="104"/>
      <c r="LZE114" s="104"/>
      <c r="LZF114" s="104"/>
      <c r="LZG114" s="104"/>
      <c r="LZH114" s="104"/>
      <c r="LZI114" s="104"/>
      <c r="LZJ114" s="104"/>
      <c r="LZK114" s="104"/>
      <c r="LZL114" s="104"/>
      <c r="LZM114" s="104"/>
      <c r="LZN114" s="104"/>
      <c r="LZO114" s="104"/>
      <c r="LZP114" s="104"/>
      <c r="LZQ114" s="104"/>
      <c r="LZR114" s="104"/>
      <c r="LZS114" s="104"/>
      <c r="LZT114" s="104"/>
      <c r="LZU114" s="104"/>
      <c r="LZV114" s="104"/>
      <c r="LZW114" s="104"/>
      <c r="LZX114" s="104"/>
      <c r="LZY114" s="104"/>
      <c r="LZZ114" s="104"/>
      <c r="MAA114" s="104"/>
      <c r="MAB114" s="104"/>
      <c r="MAC114" s="104"/>
      <c r="MAD114" s="104"/>
      <c r="MAE114" s="104"/>
      <c r="MAF114" s="104"/>
      <c r="MAG114" s="104"/>
      <c r="MAH114" s="104"/>
      <c r="MAI114" s="104"/>
      <c r="MAJ114" s="104"/>
      <c r="MAK114" s="104"/>
      <c r="MAL114" s="104"/>
      <c r="MAM114" s="104"/>
      <c r="MAN114" s="104"/>
      <c r="MAO114" s="104"/>
      <c r="MAP114" s="104"/>
      <c r="MAQ114" s="104"/>
      <c r="MAR114" s="104"/>
      <c r="MAS114" s="104"/>
      <c r="MAT114" s="104"/>
      <c r="MAU114" s="104"/>
      <c r="MAV114" s="104"/>
      <c r="MAW114" s="104"/>
      <c r="MAX114" s="104"/>
      <c r="MAY114" s="104"/>
      <c r="MAZ114" s="104"/>
      <c r="MBA114" s="104"/>
      <c r="MBB114" s="104"/>
      <c r="MBC114" s="104"/>
      <c r="MBD114" s="104"/>
      <c r="MBE114" s="104"/>
      <c r="MBF114" s="104"/>
      <c r="MBG114" s="104"/>
      <c r="MBH114" s="104"/>
      <c r="MBI114" s="104"/>
      <c r="MBJ114" s="104"/>
      <c r="MBK114" s="104"/>
      <c r="MBL114" s="104"/>
      <c r="MBM114" s="104"/>
      <c r="MBN114" s="104"/>
      <c r="MBO114" s="104"/>
      <c r="MBP114" s="104"/>
      <c r="MBQ114" s="104"/>
      <c r="MBR114" s="104"/>
      <c r="MBS114" s="104"/>
      <c r="MBT114" s="104"/>
      <c r="MBU114" s="104"/>
      <c r="MBV114" s="104"/>
      <c r="MBW114" s="104"/>
      <c r="MBX114" s="104"/>
      <c r="MBY114" s="104"/>
      <c r="MBZ114" s="104"/>
      <c r="MCA114" s="104"/>
      <c r="MCB114" s="104"/>
      <c r="MCC114" s="104"/>
      <c r="MCD114" s="104"/>
      <c r="MCE114" s="104"/>
      <c r="MCF114" s="104"/>
      <c r="MCG114" s="104"/>
      <c r="MCH114" s="104"/>
      <c r="MCI114" s="104"/>
      <c r="MCJ114" s="104"/>
      <c r="MCK114" s="104"/>
      <c r="MCL114" s="104"/>
      <c r="MCM114" s="104"/>
      <c r="MCN114" s="104"/>
      <c r="MCO114" s="104"/>
      <c r="MCP114" s="104"/>
      <c r="MCQ114" s="104"/>
      <c r="MCR114" s="104"/>
      <c r="MCS114" s="104"/>
      <c r="MCT114" s="104"/>
      <c r="MCU114" s="104"/>
      <c r="MCV114" s="104"/>
      <c r="MCW114" s="104"/>
      <c r="MCX114" s="104"/>
      <c r="MCY114" s="104"/>
      <c r="MCZ114" s="104"/>
      <c r="MDA114" s="104"/>
      <c r="MDB114" s="104"/>
      <c r="MDC114" s="104"/>
      <c r="MDD114" s="104"/>
      <c r="MDE114" s="104"/>
      <c r="MDF114" s="104"/>
      <c r="MDG114" s="104"/>
      <c r="MDH114" s="104"/>
      <c r="MDI114" s="104"/>
      <c r="MDJ114" s="104"/>
      <c r="MDK114" s="104"/>
      <c r="MDL114" s="104"/>
      <c r="MDM114" s="104"/>
      <c r="MDN114" s="104"/>
      <c r="MDO114" s="104"/>
      <c r="MDP114" s="104"/>
      <c r="MDQ114" s="104"/>
      <c r="MDR114" s="104"/>
      <c r="MDS114" s="104"/>
      <c r="MDT114" s="104"/>
      <c r="MDU114" s="104"/>
      <c r="MDV114" s="104"/>
      <c r="MDW114" s="104"/>
      <c r="MDX114" s="104"/>
      <c r="MDY114" s="104"/>
      <c r="MDZ114" s="104"/>
      <c r="MEA114" s="104"/>
      <c r="MEB114" s="104"/>
      <c r="MEC114" s="104"/>
      <c r="MED114" s="104"/>
      <c r="MEE114" s="104"/>
      <c r="MEF114" s="104"/>
      <c r="MEG114" s="104"/>
      <c r="MEH114" s="104"/>
      <c r="MEI114" s="104"/>
      <c r="MEJ114" s="104"/>
      <c r="MEK114" s="104"/>
      <c r="MEL114" s="104"/>
      <c r="MEM114" s="104"/>
      <c r="MEN114" s="104"/>
      <c r="MEO114" s="104"/>
      <c r="MEP114" s="104"/>
      <c r="MEQ114" s="104"/>
      <c r="MER114" s="104"/>
      <c r="MES114" s="104"/>
      <c r="MET114" s="104"/>
      <c r="MEU114" s="104"/>
      <c r="MEV114" s="104"/>
      <c r="MEW114" s="104"/>
      <c r="MEX114" s="104"/>
      <c r="MEY114" s="104"/>
      <c r="MEZ114" s="104"/>
      <c r="MFA114" s="104"/>
      <c r="MFB114" s="104"/>
      <c r="MFC114" s="104"/>
      <c r="MFD114" s="104"/>
      <c r="MFE114" s="104"/>
      <c r="MFF114" s="104"/>
      <c r="MFG114" s="104"/>
      <c r="MFH114" s="104"/>
      <c r="MFI114" s="104"/>
      <c r="MFJ114" s="104"/>
      <c r="MFK114" s="104"/>
      <c r="MFL114" s="104"/>
      <c r="MFM114" s="104"/>
      <c r="MFN114" s="104"/>
      <c r="MFO114" s="104"/>
      <c r="MFP114" s="104"/>
      <c r="MFQ114" s="104"/>
      <c r="MFR114" s="104"/>
      <c r="MFS114" s="104"/>
      <c r="MFT114" s="104"/>
      <c r="MFU114" s="104"/>
      <c r="MFV114" s="104"/>
      <c r="MFW114" s="104"/>
      <c r="MFX114" s="104"/>
      <c r="MFY114" s="104"/>
      <c r="MFZ114" s="104"/>
      <c r="MGA114" s="104"/>
      <c r="MGB114" s="104"/>
      <c r="MGC114" s="104"/>
      <c r="MGD114" s="104"/>
      <c r="MGE114" s="104"/>
      <c r="MGF114" s="104"/>
      <c r="MGG114" s="104"/>
      <c r="MGH114" s="104"/>
      <c r="MGI114" s="104"/>
      <c r="MGJ114" s="104"/>
      <c r="MGK114" s="104"/>
      <c r="MGL114" s="104"/>
      <c r="MGM114" s="104"/>
      <c r="MGN114" s="104"/>
      <c r="MGO114" s="104"/>
      <c r="MGP114" s="104"/>
      <c r="MGQ114" s="104"/>
      <c r="MGR114" s="104"/>
      <c r="MGS114" s="104"/>
      <c r="MGT114" s="104"/>
      <c r="MGU114" s="104"/>
      <c r="MGV114" s="104"/>
      <c r="MGW114" s="104"/>
      <c r="MGX114" s="104"/>
      <c r="MGY114" s="104"/>
      <c r="MGZ114" s="104"/>
      <c r="MHA114" s="104"/>
      <c r="MHB114" s="104"/>
      <c r="MHC114" s="104"/>
      <c r="MHD114" s="104"/>
      <c r="MHE114" s="104"/>
      <c r="MHF114" s="104"/>
      <c r="MHG114" s="104"/>
      <c r="MHH114" s="104"/>
      <c r="MHI114" s="104"/>
      <c r="MHJ114" s="104"/>
      <c r="MHK114" s="104"/>
      <c r="MHL114" s="104"/>
      <c r="MHM114" s="104"/>
      <c r="MHN114" s="104"/>
      <c r="MHO114" s="104"/>
      <c r="MHP114" s="104"/>
      <c r="MHQ114" s="104"/>
      <c r="MHR114" s="104"/>
      <c r="MHS114" s="104"/>
      <c r="MHT114" s="104"/>
      <c r="MHU114" s="104"/>
      <c r="MHV114" s="104"/>
      <c r="MHW114" s="104"/>
      <c r="MHX114" s="104"/>
      <c r="MHY114" s="104"/>
      <c r="MHZ114" s="104"/>
      <c r="MIA114" s="104"/>
      <c r="MIB114" s="104"/>
      <c r="MIC114" s="104"/>
      <c r="MID114" s="104"/>
      <c r="MIE114" s="104"/>
      <c r="MIF114" s="104"/>
      <c r="MIG114" s="104"/>
      <c r="MIH114" s="104"/>
      <c r="MII114" s="104"/>
      <c r="MIJ114" s="104"/>
      <c r="MIK114" s="104"/>
      <c r="MIL114" s="104"/>
      <c r="MIM114" s="104"/>
      <c r="MIN114" s="104"/>
      <c r="MIO114" s="104"/>
      <c r="MIP114" s="104"/>
      <c r="MIQ114" s="104"/>
      <c r="MIR114" s="104"/>
      <c r="MIS114" s="104"/>
      <c r="MIT114" s="104"/>
      <c r="MIU114" s="104"/>
      <c r="MIV114" s="104"/>
      <c r="MIW114" s="104"/>
      <c r="MIX114" s="104"/>
      <c r="MIY114" s="104"/>
      <c r="MIZ114" s="104"/>
      <c r="MJA114" s="104"/>
      <c r="MJB114" s="104"/>
      <c r="MJC114" s="104"/>
      <c r="MJD114" s="104"/>
      <c r="MJE114" s="104"/>
      <c r="MJF114" s="104"/>
      <c r="MJG114" s="104"/>
      <c r="MJH114" s="104"/>
      <c r="MJI114" s="104"/>
      <c r="MJJ114" s="104"/>
      <c r="MJK114" s="104"/>
      <c r="MJL114" s="104"/>
      <c r="MJM114" s="104"/>
      <c r="MJN114" s="104"/>
      <c r="MJO114" s="104"/>
      <c r="MJP114" s="104"/>
      <c r="MJQ114" s="104"/>
      <c r="MJR114" s="104"/>
      <c r="MJS114" s="104"/>
      <c r="MJT114" s="104"/>
      <c r="MJU114" s="104"/>
      <c r="MJV114" s="104"/>
      <c r="MJW114" s="104"/>
      <c r="MJX114" s="104"/>
      <c r="MJY114" s="104"/>
      <c r="MJZ114" s="104"/>
      <c r="MKA114" s="104"/>
      <c r="MKB114" s="104"/>
      <c r="MKC114" s="104"/>
      <c r="MKD114" s="104"/>
      <c r="MKE114" s="104"/>
      <c r="MKF114" s="104"/>
      <c r="MKG114" s="104"/>
      <c r="MKH114" s="104"/>
      <c r="MKI114" s="104"/>
      <c r="MKJ114" s="104"/>
      <c r="MKK114" s="104"/>
      <c r="MKL114" s="104"/>
      <c r="MKM114" s="104"/>
      <c r="MKN114" s="104"/>
      <c r="MKO114" s="104"/>
      <c r="MKP114" s="104"/>
      <c r="MKQ114" s="104"/>
      <c r="MKR114" s="104"/>
      <c r="MKS114" s="104"/>
      <c r="MKT114" s="104"/>
      <c r="MKU114" s="104"/>
      <c r="MKV114" s="104"/>
      <c r="MKW114" s="104"/>
      <c r="MKX114" s="104"/>
      <c r="MKY114" s="104"/>
      <c r="MKZ114" s="104"/>
      <c r="MLA114" s="104"/>
      <c r="MLB114" s="104"/>
      <c r="MLC114" s="104"/>
      <c r="MLD114" s="104"/>
      <c r="MLE114" s="104"/>
      <c r="MLF114" s="104"/>
      <c r="MLG114" s="104"/>
      <c r="MLH114" s="104"/>
      <c r="MLI114" s="104"/>
      <c r="MLJ114" s="104"/>
      <c r="MLK114" s="104"/>
      <c r="MLL114" s="104"/>
      <c r="MLM114" s="104"/>
      <c r="MLN114" s="104"/>
      <c r="MLO114" s="104"/>
      <c r="MLP114" s="104"/>
      <c r="MLQ114" s="104"/>
      <c r="MLR114" s="104"/>
      <c r="MLS114" s="104"/>
      <c r="MLT114" s="104"/>
      <c r="MLU114" s="104"/>
      <c r="MLV114" s="104"/>
      <c r="MLW114" s="104"/>
      <c r="MLX114" s="104"/>
      <c r="MLY114" s="104"/>
      <c r="MLZ114" s="104"/>
      <c r="MMA114" s="104"/>
      <c r="MMB114" s="104"/>
      <c r="MMC114" s="104"/>
      <c r="MMD114" s="104"/>
      <c r="MME114" s="104"/>
      <c r="MMF114" s="104"/>
      <c r="MMG114" s="104"/>
      <c r="MMH114" s="104"/>
      <c r="MMI114" s="104"/>
      <c r="MMJ114" s="104"/>
      <c r="MMK114" s="104"/>
      <c r="MML114" s="104"/>
      <c r="MMM114" s="104"/>
      <c r="MMN114" s="104"/>
      <c r="MMO114" s="104"/>
      <c r="MMP114" s="104"/>
      <c r="MMQ114" s="104"/>
      <c r="MMR114" s="104"/>
      <c r="MMS114" s="104"/>
      <c r="MMT114" s="104"/>
      <c r="MMU114" s="104"/>
      <c r="MMV114" s="104"/>
      <c r="MMW114" s="104"/>
      <c r="MMX114" s="104"/>
      <c r="MMY114" s="104"/>
      <c r="MMZ114" s="104"/>
      <c r="MNA114" s="104"/>
      <c r="MNB114" s="104"/>
      <c r="MNC114" s="104"/>
      <c r="MND114" s="104"/>
      <c r="MNE114" s="104"/>
      <c r="MNF114" s="104"/>
      <c r="MNG114" s="104"/>
      <c r="MNH114" s="104"/>
      <c r="MNI114" s="104"/>
      <c r="MNJ114" s="104"/>
      <c r="MNK114" s="104"/>
      <c r="MNL114" s="104"/>
      <c r="MNM114" s="104"/>
      <c r="MNN114" s="104"/>
      <c r="MNO114" s="104"/>
      <c r="MNP114" s="104"/>
      <c r="MNQ114" s="104"/>
      <c r="MNR114" s="104"/>
      <c r="MNS114" s="104"/>
      <c r="MNT114" s="104"/>
      <c r="MNU114" s="104"/>
      <c r="MNV114" s="104"/>
      <c r="MNW114" s="104"/>
      <c r="MNX114" s="104"/>
      <c r="MNY114" s="104"/>
      <c r="MNZ114" s="104"/>
      <c r="MOA114" s="104"/>
      <c r="MOB114" s="104"/>
      <c r="MOC114" s="104"/>
      <c r="MOD114" s="104"/>
      <c r="MOE114" s="104"/>
      <c r="MOF114" s="104"/>
      <c r="MOG114" s="104"/>
      <c r="MOH114" s="104"/>
      <c r="MOI114" s="104"/>
      <c r="MOJ114" s="104"/>
      <c r="MOK114" s="104"/>
      <c r="MOL114" s="104"/>
      <c r="MOM114" s="104"/>
      <c r="MON114" s="104"/>
      <c r="MOO114" s="104"/>
      <c r="MOP114" s="104"/>
      <c r="MOQ114" s="104"/>
      <c r="MOR114" s="104"/>
      <c r="MOS114" s="104"/>
      <c r="MOT114" s="104"/>
      <c r="MOU114" s="104"/>
      <c r="MOV114" s="104"/>
      <c r="MOW114" s="104"/>
      <c r="MOX114" s="104"/>
      <c r="MOY114" s="104"/>
      <c r="MOZ114" s="104"/>
      <c r="MPA114" s="104"/>
      <c r="MPB114" s="104"/>
      <c r="MPC114" s="104"/>
      <c r="MPD114" s="104"/>
      <c r="MPE114" s="104"/>
      <c r="MPF114" s="104"/>
      <c r="MPG114" s="104"/>
      <c r="MPH114" s="104"/>
      <c r="MPI114" s="104"/>
      <c r="MPJ114" s="104"/>
      <c r="MPK114" s="104"/>
      <c r="MPL114" s="104"/>
      <c r="MPM114" s="104"/>
      <c r="MPN114" s="104"/>
      <c r="MPO114" s="104"/>
      <c r="MPP114" s="104"/>
      <c r="MPQ114" s="104"/>
      <c r="MPR114" s="104"/>
      <c r="MPS114" s="104"/>
      <c r="MPT114" s="104"/>
      <c r="MPU114" s="104"/>
      <c r="MPV114" s="104"/>
      <c r="MPW114" s="104"/>
      <c r="MPX114" s="104"/>
      <c r="MPY114" s="104"/>
      <c r="MPZ114" s="104"/>
      <c r="MQA114" s="104"/>
      <c r="MQB114" s="104"/>
      <c r="MQC114" s="104"/>
      <c r="MQD114" s="104"/>
      <c r="MQE114" s="104"/>
      <c r="MQF114" s="104"/>
      <c r="MQG114" s="104"/>
      <c r="MQH114" s="104"/>
      <c r="MQI114" s="104"/>
      <c r="MQJ114" s="104"/>
      <c r="MQK114" s="104"/>
      <c r="MQL114" s="104"/>
      <c r="MQM114" s="104"/>
      <c r="MQN114" s="104"/>
      <c r="MQO114" s="104"/>
      <c r="MQP114" s="104"/>
      <c r="MQQ114" s="104"/>
      <c r="MQR114" s="104"/>
      <c r="MQS114" s="104"/>
      <c r="MQT114" s="104"/>
      <c r="MQU114" s="104"/>
      <c r="MQV114" s="104"/>
      <c r="MQW114" s="104"/>
      <c r="MQX114" s="104"/>
      <c r="MQY114" s="104"/>
      <c r="MQZ114" s="104"/>
      <c r="MRA114" s="104"/>
      <c r="MRB114" s="104"/>
      <c r="MRC114" s="104"/>
      <c r="MRD114" s="104"/>
      <c r="MRE114" s="104"/>
      <c r="MRF114" s="104"/>
      <c r="MRG114" s="104"/>
      <c r="MRH114" s="104"/>
      <c r="MRI114" s="104"/>
      <c r="MRJ114" s="104"/>
      <c r="MRK114" s="104"/>
      <c r="MRL114" s="104"/>
      <c r="MRM114" s="104"/>
      <c r="MRN114" s="104"/>
      <c r="MRO114" s="104"/>
      <c r="MRP114" s="104"/>
      <c r="MRQ114" s="104"/>
      <c r="MRR114" s="104"/>
      <c r="MRS114" s="104"/>
      <c r="MRT114" s="104"/>
      <c r="MRU114" s="104"/>
      <c r="MRV114" s="104"/>
      <c r="MRW114" s="104"/>
      <c r="MRX114" s="104"/>
      <c r="MRY114" s="104"/>
      <c r="MRZ114" s="104"/>
      <c r="MSA114" s="104"/>
      <c r="MSB114" s="104"/>
      <c r="MSC114" s="104"/>
      <c r="MSD114" s="104"/>
      <c r="MSE114" s="104"/>
      <c r="MSF114" s="104"/>
      <c r="MSG114" s="104"/>
      <c r="MSH114" s="104"/>
      <c r="MSI114" s="104"/>
      <c r="MSJ114" s="104"/>
      <c r="MSK114" s="104"/>
      <c r="MSL114" s="104"/>
      <c r="MSM114" s="104"/>
      <c r="MSN114" s="104"/>
      <c r="MSO114" s="104"/>
      <c r="MSP114" s="104"/>
      <c r="MSQ114" s="104"/>
      <c r="MSR114" s="104"/>
      <c r="MSS114" s="104"/>
      <c r="MST114" s="104"/>
      <c r="MSU114" s="104"/>
      <c r="MSV114" s="104"/>
      <c r="MSW114" s="104"/>
      <c r="MSX114" s="104"/>
      <c r="MSY114" s="104"/>
      <c r="MSZ114" s="104"/>
      <c r="MTA114" s="104"/>
      <c r="MTB114" s="104"/>
      <c r="MTC114" s="104"/>
      <c r="MTD114" s="104"/>
      <c r="MTE114" s="104"/>
      <c r="MTF114" s="104"/>
      <c r="MTG114" s="104"/>
      <c r="MTH114" s="104"/>
      <c r="MTI114" s="104"/>
      <c r="MTJ114" s="104"/>
      <c r="MTK114" s="104"/>
      <c r="MTL114" s="104"/>
      <c r="MTM114" s="104"/>
      <c r="MTN114" s="104"/>
      <c r="MTO114" s="104"/>
      <c r="MTP114" s="104"/>
      <c r="MTQ114" s="104"/>
      <c r="MTR114" s="104"/>
      <c r="MTS114" s="104"/>
      <c r="MTT114" s="104"/>
      <c r="MTU114" s="104"/>
      <c r="MTV114" s="104"/>
      <c r="MTW114" s="104"/>
      <c r="MTX114" s="104"/>
      <c r="MTY114" s="104"/>
      <c r="MTZ114" s="104"/>
      <c r="MUA114" s="104"/>
      <c r="MUB114" s="104"/>
      <c r="MUC114" s="104"/>
      <c r="MUD114" s="104"/>
      <c r="MUE114" s="104"/>
      <c r="MUF114" s="104"/>
      <c r="MUG114" s="104"/>
      <c r="MUH114" s="104"/>
      <c r="MUI114" s="104"/>
      <c r="MUJ114" s="104"/>
      <c r="MUK114" s="104"/>
      <c r="MUL114" s="104"/>
      <c r="MUM114" s="104"/>
      <c r="MUN114" s="104"/>
      <c r="MUO114" s="104"/>
      <c r="MUP114" s="104"/>
      <c r="MUQ114" s="104"/>
      <c r="MUR114" s="104"/>
      <c r="MUS114" s="104"/>
      <c r="MUT114" s="104"/>
      <c r="MUU114" s="104"/>
      <c r="MUV114" s="104"/>
      <c r="MUW114" s="104"/>
      <c r="MUX114" s="104"/>
      <c r="MUY114" s="104"/>
      <c r="MUZ114" s="104"/>
      <c r="MVA114" s="104"/>
      <c r="MVB114" s="104"/>
      <c r="MVC114" s="104"/>
      <c r="MVD114" s="104"/>
      <c r="MVE114" s="104"/>
      <c r="MVF114" s="104"/>
      <c r="MVG114" s="104"/>
      <c r="MVH114" s="104"/>
      <c r="MVI114" s="104"/>
      <c r="MVJ114" s="104"/>
      <c r="MVK114" s="104"/>
      <c r="MVL114" s="104"/>
      <c r="MVM114" s="104"/>
      <c r="MVN114" s="104"/>
      <c r="MVO114" s="104"/>
      <c r="MVP114" s="104"/>
      <c r="MVQ114" s="104"/>
      <c r="MVR114" s="104"/>
      <c r="MVS114" s="104"/>
      <c r="MVT114" s="104"/>
      <c r="MVU114" s="104"/>
      <c r="MVV114" s="104"/>
      <c r="MVW114" s="104"/>
      <c r="MVX114" s="104"/>
      <c r="MVY114" s="104"/>
      <c r="MVZ114" s="104"/>
      <c r="MWA114" s="104"/>
      <c r="MWB114" s="104"/>
      <c r="MWC114" s="104"/>
      <c r="MWD114" s="104"/>
      <c r="MWE114" s="104"/>
      <c r="MWF114" s="104"/>
      <c r="MWG114" s="104"/>
      <c r="MWH114" s="104"/>
      <c r="MWI114" s="104"/>
      <c r="MWJ114" s="104"/>
      <c r="MWK114" s="104"/>
      <c r="MWL114" s="104"/>
      <c r="MWM114" s="104"/>
      <c r="MWN114" s="104"/>
      <c r="MWO114" s="104"/>
      <c r="MWP114" s="104"/>
      <c r="MWQ114" s="104"/>
      <c r="MWR114" s="104"/>
      <c r="MWS114" s="104"/>
      <c r="MWT114" s="104"/>
      <c r="MWU114" s="104"/>
      <c r="MWV114" s="104"/>
      <c r="MWW114" s="104"/>
      <c r="MWX114" s="104"/>
      <c r="MWY114" s="104"/>
      <c r="MWZ114" s="104"/>
      <c r="MXA114" s="104"/>
      <c r="MXB114" s="104"/>
      <c r="MXC114" s="104"/>
      <c r="MXD114" s="104"/>
      <c r="MXE114" s="104"/>
      <c r="MXF114" s="104"/>
      <c r="MXG114" s="104"/>
      <c r="MXH114" s="104"/>
      <c r="MXI114" s="104"/>
      <c r="MXJ114" s="104"/>
      <c r="MXK114" s="104"/>
      <c r="MXL114" s="104"/>
      <c r="MXM114" s="104"/>
      <c r="MXN114" s="104"/>
      <c r="MXO114" s="104"/>
      <c r="MXP114" s="104"/>
      <c r="MXQ114" s="104"/>
      <c r="MXR114" s="104"/>
      <c r="MXS114" s="104"/>
      <c r="MXT114" s="104"/>
      <c r="MXU114" s="104"/>
      <c r="MXV114" s="104"/>
      <c r="MXW114" s="104"/>
      <c r="MXX114" s="104"/>
      <c r="MXY114" s="104"/>
      <c r="MXZ114" s="104"/>
      <c r="MYA114" s="104"/>
      <c r="MYB114" s="104"/>
      <c r="MYC114" s="104"/>
      <c r="MYD114" s="104"/>
      <c r="MYE114" s="104"/>
      <c r="MYF114" s="104"/>
      <c r="MYG114" s="104"/>
      <c r="MYH114" s="104"/>
      <c r="MYI114" s="104"/>
      <c r="MYJ114" s="104"/>
      <c r="MYK114" s="104"/>
      <c r="MYL114" s="104"/>
      <c r="MYM114" s="104"/>
      <c r="MYN114" s="104"/>
      <c r="MYO114" s="104"/>
      <c r="MYP114" s="104"/>
      <c r="MYQ114" s="104"/>
      <c r="MYR114" s="104"/>
      <c r="MYS114" s="104"/>
      <c r="MYT114" s="104"/>
      <c r="MYU114" s="104"/>
      <c r="MYV114" s="104"/>
      <c r="MYW114" s="104"/>
      <c r="MYX114" s="104"/>
      <c r="MYY114" s="104"/>
      <c r="MYZ114" s="104"/>
      <c r="MZA114" s="104"/>
      <c r="MZB114" s="104"/>
      <c r="MZC114" s="104"/>
      <c r="MZD114" s="104"/>
      <c r="MZE114" s="104"/>
      <c r="MZF114" s="104"/>
      <c r="MZG114" s="104"/>
      <c r="MZH114" s="104"/>
      <c r="MZI114" s="104"/>
      <c r="MZJ114" s="104"/>
      <c r="MZK114" s="104"/>
      <c r="MZL114" s="104"/>
      <c r="MZM114" s="104"/>
      <c r="MZN114" s="104"/>
      <c r="MZO114" s="104"/>
      <c r="MZP114" s="104"/>
      <c r="MZQ114" s="104"/>
      <c r="MZR114" s="104"/>
      <c r="MZS114" s="104"/>
      <c r="MZT114" s="104"/>
      <c r="MZU114" s="104"/>
      <c r="MZV114" s="104"/>
      <c r="MZW114" s="104"/>
      <c r="MZX114" s="104"/>
      <c r="MZY114" s="104"/>
      <c r="MZZ114" s="104"/>
      <c r="NAA114" s="104"/>
      <c r="NAB114" s="104"/>
      <c r="NAC114" s="104"/>
      <c r="NAD114" s="104"/>
      <c r="NAE114" s="104"/>
      <c r="NAF114" s="104"/>
      <c r="NAG114" s="104"/>
      <c r="NAH114" s="104"/>
      <c r="NAI114" s="104"/>
      <c r="NAJ114" s="104"/>
      <c r="NAK114" s="104"/>
      <c r="NAL114" s="104"/>
      <c r="NAM114" s="104"/>
      <c r="NAN114" s="104"/>
      <c r="NAO114" s="104"/>
      <c r="NAP114" s="104"/>
      <c r="NAQ114" s="104"/>
      <c r="NAR114" s="104"/>
      <c r="NAS114" s="104"/>
      <c r="NAT114" s="104"/>
      <c r="NAU114" s="104"/>
      <c r="NAV114" s="104"/>
      <c r="NAW114" s="104"/>
      <c r="NAX114" s="104"/>
      <c r="NAY114" s="104"/>
      <c r="NAZ114" s="104"/>
      <c r="NBA114" s="104"/>
      <c r="NBB114" s="104"/>
      <c r="NBC114" s="104"/>
      <c r="NBD114" s="104"/>
      <c r="NBE114" s="104"/>
      <c r="NBF114" s="104"/>
      <c r="NBG114" s="104"/>
      <c r="NBH114" s="104"/>
      <c r="NBI114" s="104"/>
      <c r="NBJ114" s="104"/>
      <c r="NBK114" s="104"/>
      <c r="NBL114" s="104"/>
      <c r="NBM114" s="104"/>
      <c r="NBN114" s="104"/>
      <c r="NBO114" s="104"/>
      <c r="NBP114" s="104"/>
      <c r="NBQ114" s="104"/>
      <c r="NBR114" s="104"/>
      <c r="NBS114" s="104"/>
      <c r="NBT114" s="104"/>
      <c r="NBU114" s="104"/>
      <c r="NBV114" s="104"/>
      <c r="NBW114" s="104"/>
      <c r="NBX114" s="104"/>
      <c r="NBY114" s="104"/>
      <c r="NBZ114" s="104"/>
      <c r="NCA114" s="104"/>
      <c r="NCB114" s="104"/>
      <c r="NCC114" s="104"/>
      <c r="NCD114" s="104"/>
      <c r="NCE114" s="104"/>
      <c r="NCF114" s="104"/>
      <c r="NCG114" s="104"/>
      <c r="NCH114" s="104"/>
      <c r="NCI114" s="104"/>
      <c r="NCJ114" s="104"/>
      <c r="NCK114" s="104"/>
      <c r="NCL114" s="104"/>
      <c r="NCM114" s="104"/>
      <c r="NCN114" s="104"/>
      <c r="NCO114" s="104"/>
      <c r="NCP114" s="104"/>
      <c r="NCQ114" s="104"/>
      <c r="NCR114" s="104"/>
      <c r="NCS114" s="104"/>
      <c r="NCT114" s="104"/>
      <c r="NCU114" s="104"/>
      <c r="NCV114" s="104"/>
      <c r="NCW114" s="104"/>
      <c r="NCX114" s="104"/>
      <c r="NCY114" s="104"/>
      <c r="NCZ114" s="104"/>
      <c r="NDA114" s="104"/>
      <c r="NDB114" s="104"/>
      <c r="NDC114" s="104"/>
      <c r="NDD114" s="104"/>
      <c r="NDE114" s="104"/>
      <c r="NDF114" s="104"/>
      <c r="NDG114" s="104"/>
      <c r="NDH114" s="104"/>
      <c r="NDI114" s="104"/>
      <c r="NDJ114" s="104"/>
      <c r="NDK114" s="104"/>
      <c r="NDL114" s="104"/>
      <c r="NDM114" s="104"/>
      <c r="NDN114" s="104"/>
      <c r="NDO114" s="104"/>
      <c r="NDP114" s="104"/>
      <c r="NDQ114" s="104"/>
      <c r="NDR114" s="104"/>
      <c r="NDS114" s="104"/>
      <c r="NDT114" s="104"/>
      <c r="NDU114" s="104"/>
      <c r="NDV114" s="104"/>
      <c r="NDW114" s="104"/>
      <c r="NDX114" s="104"/>
      <c r="NDY114" s="104"/>
      <c r="NDZ114" s="104"/>
      <c r="NEA114" s="104"/>
      <c r="NEB114" s="104"/>
      <c r="NEC114" s="104"/>
      <c r="NED114" s="104"/>
      <c r="NEE114" s="104"/>
      <c r="NEF114" s="104"/>
      <c r="NEG114" s="104"/>
      <c r="NEH114" s="104"/>
      <c r="NEI114" s="104"/>
      <c r="NEJ114" s="104"/>
      <c r="NEK114" s="104"/>
      <c r="NEL114" s="104"/>
      <c r="NEM114" s="104"/>
      <c r="NEN114" s="104"/>
      <c r="NEO114" s="104"/>
      <c r="NEP114" s="104"/>
      <c r="NEQ114" s="104"/>
      <c r="NER114" s="104"/>
      <c r="NES114" s="104"/>
      <c r="NET114" s="104"/>
      <c r="NEU114" s="104"/>
      <c r="NEV114" s="104"/>
      <c r="NEW114" s="104"/>
      <c r="NEX114" s="104"/>
      <c r="NEY114" s="104"/>
      <c r="NEZ114" s="104"/>
      <c r="NFA114" s="104"/>
      <c r="NFB114" s="104"/>
      <c r="NFC114" s="104"/>
      <c r="NFD114" s="104"/>
      <c r="NFE114" s="104"/>
      <c r="NFF114" s="104"/>
      <c r="NFG114" s="104"/>
      <c r="NFH114" s="104"/>
      <c r="NFI114" s="104"/>
      <c r="NFJ114" s="104"/>
      <c r="NFK114" s="104"/>
      <c r="NFL114" s="104"/>
      <c r="NFM114" s="104"/>
      <c r="NFN114" s="104"/>
      <c r="NFO114" s="104"/>
      <c r="NFP114" s="104"/>
      <c r="NFQ114" s="104"/>
      <c r="NFR114" s="104"/>
      <c r="NFS114" s="104"/>
      <c r="NFT114" s="104"/>
      <c r="NFU114" s="104"/>
      <c r="NFV114" s="104"/>
      <c r="NFW114" s="104"/>
      <c r="NFX114" s="104"/>
      <c r="NFY114" s="104"/>
      <c r="NFZ114" s="104"/>
      <c r="NGA114" s="104"/>
      <c r="NGB114" s="104"/>
      <c r="NGC114" s="104"/>
      <c r="NGD114" s="104"/>
      <c r="NGE114" s="104"/>
      <c r="NGF114" s="104"/>
      <c r="NGG114" s="104"/>
      <c r="NGH114" s="104"/>
      <c r="NGI114" s="104"/>
      <c r="NGJ114" s="104"/>
      <c r="NGK114" s="104"/>
      <c r="NGL114" s="104"/>
      <c r="NGM114" s="104"/>
      <c r="NGN114" s="104"/>
      <c r="NGO114" s="104"/>
      <c r="NGP114" s="104"/>
      <c r="NGQ114" s="104"/>
      <c r="NGR114" s="104"/>
      <c r="NGS114" s="104"/>
      <c r="NGT114" s="104"/>
      <c r="NGU114" s="104"/>
      <c r="NGV114" s="104"/>
      <c r="NGW114" s="104"/>
      <c r="NGX114" s="104"/>
      <c r="NGY114" s="104"/>
      <c r="NGZ114" s="104"/>
      <c r="NHA114" s="104"/>
      <c r="NHB114" s="104"/>
      <c r="NHC114" s="104"/>
      <c r="NHD114" s="104"/>
      <c r="NHE114" s="104"/>
      <c r="NHF114" s="104"/>
      <c r="NHG114" s="104"/>
      <c r="NHH114" s="104"/>
      <c r="NHI114" s="104"/>
      <c r="NHJ114" s="104"/>
      <c r="NHK114" s="104"/>
      <c r="NHL114" s="104"/>
      <c r="NHM114" s="104"/>
      <c r="NHN114" s="104"/>
      <c r="NHO114" s="104"/>
      <c r="NHP114" s="104"/>
      <c r="NHQ114" s="104"/>
      <c r="NHR114" s="104"/>
      <c r="NHS114" s="104"/>
      <c r="NHT114" s="104"/>
      <c r="NHU114" s="104"/>
      <c r="NHV114" s="104"/>
      <c r="NHW114" s="104"/>
      <c r="NHX114" s="104"/>
      <c r="NHY114" s="104"/>
      <c r="NHZ114" s="104"/>
      <c r="NIA114" s="104"/>
      <c r="NIB114" s="104"/>
      <c r="NIC114" s="104"/>
      <c r="NID114" s="104"/>
      <c r="NIE114" s="104"/>
      <c r="NIF114" s="104"/>
      <c r="NIG114" s="104"/>
      <c r="NIH114" s="104"/>
      <c r="NII114" s="104"/>
      <c r="NIJ114" s="104"/>
      <c r="NIK114" s="104"/>
      <c r="NIL114" s="104"/>
      <c r="NIM114" s="104"/>
      <c r="NIN114" s="104"/>
      <c r="NIO114" s="104"/>
      <c r="NIP114" s="104"/>
      <c r="NIQ114" s="104"/>
      <c r="NIR114" s="104"/>
      <c r="NIS114" s="104"/>
      <c r="NIT114" s="104"/>
      <c r="NIU114" s="104"/>
      <c r="NIV114" s="104"/>
      <c r="NIW114" s="104"/>
      <c r="NIX114" s="104"/>
      <c r="NIY114" s="104"/>
      <c r="NIZ114" s="104"/>
      <c r="NJA114" s="104"/>
      <c r="NJB114" s="104"/>
      <c r="NJC114" s="104"/>
      <c r="NJD114" s="104"/>
      <c r="NJE114" s="104"/>
      <c r="NJF114" s="104"/>
      <c r="NJG114" s="104"/>
      <c r="NJH114" s="104"/>
      <c r="NJI114" s="104"/>
      <c r="NJJ114" s="104"/>
      <c r="NJK114" s="104"/>
      <c r="NJL114" s="104"/>
      <c r="NJM114" s="104"/>
      <c r="NJN114" s="104"/>
      <c r="NJO114" s="104"/>
      <c r="NJP114" s="104"/>
      <c r="NJQ114" s="104"/>
      <c r="NJR114" s="104"/>
      <c r="NJS114" s="104"/>
      <c r="NJT114" s="104"/>
      <c r="NJU114" s="104"/>
      <c r="NJV114" s="104"/>
      <c r="NJW114" s="104"/>
      <c r="NJX114" s="104"/>
      <c r="NJY114" s="104"/>
      <c r="NJZ114" s="104"/>
      <c r="NKA114" s="104"/>
      <c r="NKB114" s="104"/>
      <c r="NKC114" s="104"/>
      <c r="NKD114" s="104"/>
      <c r="NKE114" s="104"/>
      <c r="NKF114" s="104"/>
      <c r="NKG114" s="104"/>
      <c r="NKH114" s="104"/>
      <c r="NKI114" s="104"/>
      <c r="NKJ114" s="104"/>
      <c r="NKK114" s="104"/>
      <c r="NKL114" s="104"/>
      <c r="NKM114" s="104"/>
      <c r="NKN114" s="104"/>
      <c r="NKO114" s="104"/>
      <c r="NKP114" s="104"/>
      <c r="NKQ114" s="104"/>
      <c r="NKR114" s="104"/>
      <c r="NKS114" s="104"/>
      <c r="NKT114" s="104"/>
      <c r="NKU114" s="104"/>
      <c r="NKV114" s="104"/>
      <c r="NKW114" s="104"/>
      <c r="NKX114" s="104"/>
      <c r="NKY114" s="104"/>
      <c r="NKZ114" s="104"/>
      <c r="NLA114" s="104"/>
      <c r="NLB114" s="104"/>
      <c r="NLC114" s="104"/>
      <c r="NLD114" s="104"/>
      <c r="NLE114" s="104"/>
      <c r="NLF114" s="104"/>
      <c r="NLG114" s="104"/>
      <c r="NLH114" s="104"/>
      <c r="NLI114" s="104"/>
      <c r="NLJ114" s="104"/>
      <c r="NLK114" s="104"/>
      <c r="NLL114" s="104"/>
      <c r="NLM114" s="104"/>
      <c r="NLN114" s="104"/>
      <c r="NLO114" s="104"/>
      <c r="NLP114" s="104"/>
      <c r="NLQ114" s="104"/>
      <c r="NLR114" s="104"/>
      <c r="NLS114" s="104"/>
      <c r="NLT114" s="104"/>
      <c r="NLU114" s="104"/>
      <c r="NLV114" s="104"/>
      <c r="NLW114" s="104"/>
      <c r="NLX114" s="104"/>
      <c r="NLY114" s="104"/>
      <c r="NLZ114" s="104"/>
      <c r="NMA114" s="104"/>
      <c r="NMB114" s="104"/>
      <c r="NMC114" s="104"/>
      <c r="NMD114" s="104"/>
      <c r="NME114" s="104"/>
      <c r="NMF114" s="104"/>
      <c r="NMG114" s="104"/>
      <c r="NMH114" s="104"/>
      <c r="NMI114" s="104"/>
      <c r="NMJ114" s="104"/>
      <c r="NMK114" s="104"/>
      <c r="NML114" s="104"/>
      <c r="NMM114" s="104"/>
      <c r="NMN114" s="104"/>
      <c r="NMO114" s="104"/>
      <c r="NMP114" s="104"/>
      <c r="NMQ114" s="104"/>
      <c r="NMR114" s="104"/>
      <c r="NMS114" s="104"/>
      <c r="NMT114" s="104"/>
      <c r="NMU114" s="104"/>
      <c r="NMV114" s="104"/>
      <c r="NMW114" s="104"/>
      <c r="NMX114" s="104"/>
      <c r="NMY114" s="104"/>
      <c r="NMZ114" s="104"/>
      <c r="NNA114" s="104"/>
      <c r="NNB114" s="104"/>
      <c r="NNC114" s="104"/>
      <c r="NND114" s="104"/>
      <c r="NNE114" s="104"/>
      <c r="NNF114" s="104"/>
      <c r="NNG114" s="104"/>
      <c r="NNH114" s="104"/>
      <c r="NNI114" s="104"/>
      <c r="NNJ114" s="104"/>
      <c r="NNK114" s="104"/>
      <c r="NNL114" s="104"/>
      <c r="NNM114" s="104"/>
      <c r="NNN114" s="104"/>
      <c r="NNO114" s="104"/>
      <c r="NNP114" s="104"/>
      <c r="NNQ114" s="104"/>
      <c r="NNR114" s="104"/>
      <c r="NNS114" s="104"/>
      <c r="NNT114" s="104"/>
      <c r="NNU114" s="104"/>
      <c r="NNV114" s="104"/>
      <c r="NNW114" s="104"/>
      <c r="NNX114" s="104"/>
      <c r="NNY114" s="104"/>
      <c r="NNZ114" s="104"/>
      <c r="NOA114" s="104"/>
      <c r="NOB114" s="104"/>
      <c r="NOC114" s="104"/>
      <c r="NOD114" s="104"/>
      <c r="NOE114" s="104"/>
      <c r="NOF114" s="104"/>
      <c r="NOG114" s="104"/>
      <c r="NOH114" s="104"/>
      <c r="NOI114" s="104"/>
      <c r="NOJ114" s="104"/>
      <c r="NOK114" s="104"/>
      <c r="NOL114" s="104"/>
      <c r="NOM114" s="104"/>
      <c r="NON114" s="104"/>
      <c r="NOO114" s="104"/>
      <c r="NOP114" s="104"/>
      <c r="NOQ114" s="104"/>
      <c r="NOR114" s="104"/>
      <c r="NOS114" s="104"/>
      <c r="NOT114" s="104"/>
      <c r="NOU114" s="104"/>
      <c r="NOV114" s="104"/>
      <c r="NOW114" s="104"/>
      <c r="NOX114" s="104"/>
      <c r="NOY114" s="104"/>
      <c r="NOZ114" s="104"/>
      <c r="NPA114" s="104"/>
      <c r="NPB114" s="104"/>
      <c r="NPC114" s="104"/>
      <c r="NPD114" s="104"/>
      <c r="NPE114" s="104"/>
      <c r="NPF114" s="104"/>
      <c r="NPG114" s="104"/>
      <c r="NPH114" s="104"/>
      <c r="NPI114" s="104"/>
      <c r="NPJ114" s="104"/>
      <c r="NPK114" s="104"/>
      <c r="NPL114" s="104"/>
      <c r="NPM114" s="104"/>
      <c r="NPN114" s="104"/>
      <c r="NPO114" s="104"/>
      <c r="NPP114" s="104"/>
      <c r="NPQ114" s="104"/>
      <c r="NPR114" s="104"/>
      <c r="NPS114" s="104"/>
      <c r="NPT114" s="104"/>
      <c r="NPU114" s="104"/>
      <c r="NPV114" s="104"/>
      <c r="NPW114" s="104"/>
      <c r="NPX114" s="104"/>
      <c r="NPY114" s="104"/>
      <c r="NPZ114" s="104"/>
      <c r="NQA114" s="104"/>
      <c r="NQB114" s="104"/>
      <c r="NQC114" s="104"/>
      <c r="NQD114" s="104"/>
      <c r="NQE114" s="104"/>
      <c r="NQF114" s="104"/>
      <c r="NQG114" s="104"/>
      <c r="NQH114" s="104"/>
      <c r="NQI114" s="104"/>
      <c r="NQJ114" s="104"/>
      <c r="NQK114" s="104"/>
      <c r="NQL114" s="104"/>
      <c r="NQM114" s="104"/>
      <c r="NQN114" s="104"/>
      <c r="NQO114" s="104"/>
      <c r="NQP114" s="104"/>
      <c r="NQQ114" s="104"/>
      <c r="NQR114" s="104"/>
      <c r="NQS114" s="104"/>
      <c r="NQT114" s="104"/>
      <c r="NQU114" s="104"/>
      <c r="NQV114" s="104"/>
      <c r="NQW114" s="104"/>
      <c r="NQX114" s="104"/>
      <c r="NQY114" s="104"/>
      <c r="NQZ114" s="104"/>
      <c r="NRA114" s="104"/>
      <c r="NRB114" s="104"/>
      <c r="NRC114" s="104"/>
      <c r="NRD114" s="104"/>
      <c r="NRE114" s="104"/>
      <c r="NRF114" s="104"/>
      <c r="NRG114" s="104"/>
      <c r="NRH114" s="104"/>
      <c r="NRI114" s="104"/>
      <c r="NRJ114" s="104"/>
      <c r="NRK114" s="104"/>
      <c r="NRL114" s="104"/>
      <c r="NRM114" s="104"/>
      <c r="NRN114" s="104"/>
      <c r="NRO114" s="104"/>
      <c r="NRP114" s="104"/>
      <c r="NRQ114" s="104"/>
      <c r="NRR114" s="104"/>
      <c r="NRS114" s="104"/>
      <c r="NRT114" s="104"/>
      <c r="NRU114" s="104"/>
      <c r="NRV114" s="104"/>
      <c r="NRW114" s="104"/>
      <c r="NRX114" s="104"/>
      <c r="NRY114" s="104"/>
      <c r="NRZ114" s="104"/>
      <c r="NSA114" s="104"/>
      <c r="NSB114" s="104"/>
      <c r="NSC114" s="104"/>
      <c r="NSD114" s="104"/>
      <c r="NSE114" s="104"/>
      <c r="NSF114" s="104"/>
      <c r="NSG114" s="104"/>
      <c r="NSH114" s="104"/>
      <c r="NSI114" s="104"/>
      <c r="NSJ114" s="104"/>
      <c r="NSK114" s="104"/>
      <c r="NSL114" s="104"/>
      <c r="NSM114" s="104"/>
      <c r="NSN114" s="104"/>
      <c r="NSO114" s="104"/>
      <c r="NSP114" s="104"/>
      <c r="NSQ114" s="104"/>
      <c r="NSR114" s="104"/>
      <c r="NSS114" s="104"/>
      <c r="NST114" s="104"/>
      <c r="NSU114" s="104"/>
      <c r="NSV114" s="104"/>
      <c r="NSW114" s="104"/>
      <c r="NSX114" s="104"/>
      <c r="NSY114" s="104"/>
      <c r="NSZ114" s="104"/>
      <c r="NTA114" s="104"/>
      <c r="NTB114" s="104"/>
      <c r="NTC114" s="104"/>
      <c r="NTD114" s="104"/>
      <c r="NTE114" s="104"/>
      <c r="NTF114" s="104"/>
      <c r="NTG114" s="104"/>
      <c r="NTH114" s="104"/>
      <c r="NTI114" s="104"/>
      <c r="NTJ114" s="104"/>
      <c r="NTK114" s="104"/>
      <c r="NTL114" s="104"/>
      <c r="NTM114" s="104"/>
      <c r="NTN114" s="104"/>
      <c r="NTO114" s="104"/>
      <c r="NTP114" s="104"/>
      <c r="NTQ114" s="104"/>
      <c r="NTR114" s="104"/>
      <c r="NTS114" s="104"/>
      <c r="NTT114" s="104"/>
      <c r="NTU114" s="104"/>
      <c r="NTV114" s="104"/>
      <c r="NTW114" s="104"/>
      <c r="NTX114" s="104"/>
      <c r="NTY114" s="104"/>
      <c r="NTZ114" s="104"/>
      <c r="NUA114" s="104"/>
      <c r="NUB114" s="104"/>
      <c r="NUC114" s="104"/>
      <c r="NUD114" s="104"/>
      <c r="NUE114" s="104"/>
      <c r="NUF114" s="104"/>
      <c r="NUG114" s="104"/>
      <c r="NUH114" s="104"/>
      <c r="NUI114" s="104"/>
      <c r="NUJ114" s="104"/>
      <c r="NUK114" s="104"/>
      <c r="NUL114" s="104"/>
      <c r="NUM114" s="104"/>
      <c r="NUN114" s="104"/>
      <c r="NUO114" s="104"/>
      <c r="NUP114" s="104"/>
      <c r="NUQ114" s="104"/>
      <c r="NUR114" s="104"/>
      <c r="NUS114" s="104"/>
      <c r="NUT114" s="104"/>
      <c r="NUU114" s="104"/>
      <c r="NUV114" s="104"/>
      <c r="NUW114" s="104"/>
      <c r="NUX114" s="104"/>
      <c r="NUY114" s="104"/>
      <c r="NUZ114" s="104"/>
      <c r="NVA114" s="104"/>
      <c r="NVB114" s="104"/>
      <c r="NVC114" s="104"/>
      <c r="NVD114" s="104"/>
      <c r="NVE114" s="104"/>
      <c r="NVF114" s="104"/>
      <c r="NVG114" s="104"/>
      <c r="NVH114" s="104"/>
      <c r="NVI114" s="104"/>
      <c r="NVJ114" s="104"/>
      <c r="NVK114" s="104"/>
      <c r="NVL114" s="104"/>
      <c r="NVM114" s="104"/>
      <c r="NVN114" s="104"/>
      <c r="NVO114" s="104"/>
      <c r="NVP114" s="104"/>
      <c r="NVQ114" s="104"/>
      <c r="NVR114" s="104"/>
      <c r="NVS114" s="104"/>
      <c r="NVT114" s="104"/>
      <c r="NVU114" s="104"/>
      <c r="NVV114" s="104"/>
      <c r="NVW114" s="104"/>
      <c r="NVX114" s="104"/>
      <c r="NVY114" s="104"/>
      <c r="NVZ114" s="104"/>
      <c r="NWA114" s="104"/>
      <c r="NWB114" s="104"/>
      <c r="NWC114" s="104"/>
      <c r="NWD114" s="104"/>
      <c r="NWE114" s="104"/>
      <c r="NWF114" s="104"/>
      <c r="NWG114" s="104"/>
      <c r="NWH114" s="104"/>
      <c r="NWI114" s="104"/>
      <c r="NWJ114" s="104"/>
      <c r="NWK114" s="104"/>
      <c r="NWL114" s="104"/>
      <c r="NWM114" s="104"/>
      <c r="NWN114" s="104"/>
      <c r="NWO114" s="104"/>
      <c r="NWP114" s="104"/>
      <c r="NWQ114" s="104"/>
      <c r="NWR114" s="104"/>
      <c r="NWS114" s="104"/>
      <c r="NWT114" s="104"/>
      <c r="NWU114" s="104"/>
      <c r="NWV114" s="104"/>
      <c r="NWW114" s="104"/>
      <c r="NWX114" s="104"/>
      <c r="NWY114" s="104"/>
      <c r="NWZ114" s="104"/>
      <c r="NXA114" s="104"/>
      <c r="NXB114" s="104"/>
      <c r="NXC114" s="104"/>
      <c r="NXD114" s="104"/>
      <c r="NXE114" s="104"/>
      <c r="NXF114" s="104"/>
      <c r="NXG114" s="104"/>
      <c r="NXH114" s="104"/>
      <c r="NXI114" s="104"/>
      <c r="NXJ114" s="104"/>
      <c r="NXK114" s="104"/>
      <c r="NXL114" s="104"/>
      <c r="NXM114" s="104"/>
      <c r="NXN114" s="104"/>
      <c r="NXO114" s="104"/>
      <c r="NXP114" s="104"/>
      <c r="NXQ114" s="104"/>
      <c r="NXR114" s="104"/>
      <c r="NXS114" s="104"/>
      <c r="NXT114" s="104"/>
      <c r="NXU114" s="104"/>
      <c r="NXV114" s="104"/>
      <c r="NXW114" s="104"/>
      <c r="NXX114" s="104"/>
      <c r="NXY114" s="104"/>
      <c r="NXZ114" s="104"/>
      <c r="NYA114" s="104"/>
      <c r="NYB114" s="104"/>
      <c r="NYC114" s="104"/>
      <c r="NYD114" s="104"/>
      <c r="NYE114" s="104"/>
      <c r="NYF114" s="104"/>
      <c r="NYG114" s="104"/>
      <c r="NYH114" s="104"/>
      <c r="NYI114" s="104"/>
      <c r="NYJ114" s="104"/>
      <c r="NYK114" s="104"/>
      <c r="NYL114" s="104"/>
      <c r="NYM114" s="104"/>
      <c r="NYN114" s="104"/>
      <c r="NYO114" s="104"/>
      <c r="NYP114" s="104"/>
      <c r="NYQ114" s="104"/>
      <c r="NYR114" s="104"/>
      <c r="NYS114" s="104"/>
      <c r="NYT114" s="104"/>
      <c r="NYU114" s="104"/>
      <c r="NYV114" s="104"/>
      <c r="NYW114" s="104"/>
      <c r="NYX114" s="104"/>
      <c r="NYY114" s="104"/>
      <c r="NYZ114" s="104"/>
      <c r="NZA114" s="104"/>
      <c r="NZB114" s="104"/>
      <c r="NZC114" s="104"/>
      <c r="NZD114" s="104"/>
      <c r="NZE114" s="104"/>
      <c r="NZF114" s="104"/>
      <c r="NZG114" s="104"/>
      <c r="NZH114" s="104"/>
      <c r="NZI114" s="104"/>
      <c r="NZJ114" s="104"/>
      <c r="NZK114" s="104"/>
      <c r="NZL114" s="104"/>
      <c r="NZM114" s="104"/>
      <c r="NZN114" s="104"/>
      <c r="NZO114" s="104"/>
      <c r="NZP114" s="104"/>
      <c r="NZQ114" s="104"/>
      <c r="NZR114" s="104"/>
      <c r="NZS114" s="104"/>
      <c r="NZT114" s="104"/>
      <c r="NZU114" s="104"/>
      <c r="NZV114" s="104"/>
      <c r="NZW114" s="104"/>
      <c r="NZX114" s="104"/>
      <c r="NZY114" s="104"/>
      <c r="NZZ114" s="104"/>
      <c r="OAA114" s="104"/>
      <c r="OAB114" s="104"/>
      <c r="OAC114" s="104"/>
      <c r="OAD114" s="104"/>
      <c r="OAE114" s="104"/>
      <c r="OAF114" s="104"/>
      <c r="OAG114" s="104"/>
      <c r="OAH114" s="104"/>
      <c r="OAI114" s="104"/>
      <c r="OAJ114" s="104"/>
      <c r="OAK114" s="104"/>
      <c r="OAL114" s="104"/>
      <c r="OAM114" s="104"/>
      <c r="OAN114" s="104"/>
      <c r="OAO114" s="104"/>
      <c r="OAP114" s="104"/>
      <c r="OAQ114" s="104"/>
      <c r="OAR114" s="104"/>
      <c r="OAS114" s="104"/>
      <c r="OAT114" s="104"/>
      <c r="OAU114" s="104"/>
      <c r="OAV114" s="104"/>
      <c r="OAW114" s="104"/>
      <c r="OAX114" s="104"/>
      <c r="OAY114" s="104"/>
      <c r="OAZ114" s="104"/>
      <c r="OBA114" s="104"/>
      <c r="OBB114" s="104"/>
      <c r="OBC114" s="104"/>
      <c r="OBD114" s="104"/>
      <c r="OBE114" s="104"/>
      <c r="OBF114" s="104"/>
      <c r="OBG114" s="104"/>
      <c r="OBH114" s="104"/>
      <c r="OBI114" s="104"/>
      <c r="OBJ114" s="104"/>
      <c r="OBK114" s="104"/>
      <c r="OBL114" s="104"/>
      <c r="OBM114" s="104"/>
      <c r="OBN114" s="104"/>
      <c r="OBO114" s="104"/>
      <c r="OBP114" s="104"/>
      <c r="OBQ114" s="104"/>
      <c r="OBR114" s="104"/>
      <c r="OBS114" s="104"/>
      <c r="OBT114" s="104"/>
      <c r="OBU114" s="104"/>
      <c r="OBV114" s="104"/>
      <c r="OBW114" s="104"/>
      <c r="OBX114" s="104"/>
      <c r="OBY114" s="104"/>
      <c r="OBZ114" s="104"/>
      <c r="OCA114" s="104"/>
      <c r="OCB114" s="104"/>
      <c r="OCC114" s="104"/>
      <c r="OCD114" s="104"/>
      <c r="OCE114" s="104"/>
      <c r="OCF114" s="104"/>
      <c r="OCG114" s="104"/>
      <c r="OCH114" s="104"/>
      <c r="OCI114" s="104"/>
      <c r="OCJ114" s="104"/>
      <c r="OCK114" s="104"/>
      <c r="OCL114" s="104"/>
      <c r="OCM114" s="104"/>
      <c r="OCN114" s="104"/>
      <c r="OCO114" s="104"/>
      <c r="OCP114" s="104"/>
      <c r="OCQ114" s="104"/>
      <c r="OCR114" s="104"/>
      <c r="OCS114" s="104"/>
      <c r="OCT114" s="104"/>
      <c r="OCU114" s="104"/>
      <c r="OCV114" s="104"/>
      <c r="OCW114" s="104"/>
      <c r="OCX114" s="104"/>
      <c r="OCY114" s="104"/>
      <c r="OCZ114" s="104"/>
      <c r="ODA114" s="104"/>
      <c r="ODB114" s="104"/>
      <c r="ODC114" s="104"/>
      <c r="ODD114" s="104"/>
      <c r="ODE114" s="104"/>
      <c r="ODF114" s="104"/>
      <c r="ODG114" s="104"/>
      <c r="ODH114" s="104"/>
      <c r="ODI114" s="104"/>
      <c r="ODJ114" s="104"/>
      <c r="ODK114" s="104"/>
      <c r="ODL114" s="104"/>
      <c r="ODM114" s="104"/>
      <c r="ODN114" s="104"/>
      <c r="ODO114" s="104"/>
      <c r="ODP114" s="104"/>
      <c r="ODQ114" s="104"/>
      <c r="ODR114" s="104"/>
      <c r="ODS114" s="104"/>
      <c r="ODT114" s="104"/>
      <c r="ODU114" s="104"/>
      <c r="ODV114" s="104"/>
      <c r="ODW114" s="104"/>
      <c r="ODX114" s="104"/>
      <c r="ODY114" s="104"/>
      <c r="ODZ114" s="104"/>
      <c r="OEA114" s="104"/>
      <c r="OEB114" s="104"/>
      <c r="OEC114" s="104"/>
      <c r="OED114" s="104"/>
      <c r="OEE114" s="104"/>
      <c r="OEF114" s="104"/>
      <c r="OEG114" s="104"/>
      <c r="OEH114" s="104"/>
      <c r="OEI114" s="104"/>
      <c r="OEJ114" s="104"/>
      <c r="OEK114" s="104"/>
      <c r="OEL114" s="104"/>
      <c r="OEM114" s="104"/>
      <c r="OEN114" s="104"/>
      <c r="OEO114" s="104"/>
      <c r="OEP114" s="104"/>
      <c r="OEQ114" s="104"/>
      <c r="OER114" s="104"/>
      <c r="OES114" s="104"/>
      <c r="OET114" s="104"/>
      <c r="OEU114" s="104"/>
      <c r="OEV114" s="104"/>
      <c r="OEW114" s="104"/>
      <c r="OEX114" s="104"/>
      <c r="OEY114" s="104"/>
      <c r="OEZ114" s="104"/>
      <c r="OFA114" s="104"/>
      <c r="OFB114" s="104"/>
      <c r="OFC114" s="104"/>
      <c r="OFD114" s="104"/>
      <c r="OFE114" s="104"/>
      <c r="OFF114" s="104"/>
      <c r="OFG114" s="104"/>
      <c r="OFH114" s="104"/>
      <c r="OFI114" s="104"/>
      <c r="OFJ114" s="104"/>
      <c r="OFK114" s="104"/>
      <c r="OFL114" s="104"/>
      <c r="OFM114" s="104"/>
      <c r="OFN114" s="104"/>
      <c r="OFO114" s="104"/>
      <c r="OFP114" s="104"/>
      <c r="OFQ114" s="104"/>
      <c r="OFR114" s="104"/>
      <c r="OFS114" s="104"/>
      <c r="OFT114" s="104"/>
      <c r="OFU114" s="104"/>
      <c r="OFV114" s="104"/>
      <c r="OFW114" s="104"/>
      <c r="OFX114" s="104"/>
      <c r="OFY114" s="104"/>
      <c r="OFZ114" s="104"/>
      <c r="OGA114" s="104"/>
      <c r="OGB114" s="104"/>
      <c r="OGC114" s="104"/>
      <c r="OGD114" s="104"/>
      <c r="OGE114" s="104"/>
      <c r="OGF114" s="104"/>
      <c r="OGG114" s="104"/>
      <c r="OGH114" s="104"/>
      <c r="OGI114" s="104"/>
      <c r="OGJ114" s="104"/>
      <c r="OGK114" s="104"/>
      <c r="OGL114" s="104"/>
      <c r="OGM114" s="104"/>
      <c r="OGN114" s="104"/>
      <c r="OGO114" s="104"/>
      <c r="OGP114" s="104"/>
      <c r="OGQ114" s="104"/>
      <c r="OGR114" s="104"/>
      <c r="OGS114" s="104"/>
      <c r="OGT114" s="104"/>
      <c r="OGU114" s="104"/>
      <c r="OGV114" s="104"/>
      <c r="OGW114" s="104"/>
      <c r="OGX114" s="104"/>
      <c r="OGY114" s="104"/>
      <c r="OGZ114" s="104"/>
      <c r="OHA114" s="104"/>
      <c r="OHB114" s="104"/>
      <c r="OHC114" s="104"/>
      <c r="OHD114" s="104"/>
      <c r="OHE114" s="104"/>
      <c r="OHF114" s="104"/>
      <c r="OHG114" s="104"/>
      <c r="OHH114" s="104"/>
      <c r="OHI114" s="104"/>
      <c r="OHJ114" s="104"/>
      <c r="OHK114" s="104"/>
      <c r="OHL114" s="104"/>
      <c r="OHM114" s="104"/>
      <c r="OHN114" s="104"/>
      <c r="OHO114" s="104"/>
      <c r="OHP114" s="104"/>
      <c r="OHQ114" s="104"/>
      <c r="OHR114" s="104"/>
      <c r="OHS114" s="104"/>
      <c r="OHT114" s="104"/>
      <c r="OHU114" s="104"/>
      <c r="OHV114" s="104"/>
      <c r="OHW114" s="104"/>
      <c r="OHX114" s="104"/>
      <c r="OHY114" s="104"/>
      <c r="OHZ114" s="104"/>
      <c r="OIA114" s="104"/>
      <c r="OIB114" s="104"/>
      <c r="OIC114" s="104"/>
      <c r="OID114" s="104"/>
      <c r="OIE114" s="104"/>
      <c r="OIF114" s="104"/>
      <c r="OIG114" s="104"/>
      <c r="OIH114" s="104"/>
      <c r="OII114" s="104"/>
      <c r="OIJ114" s="104"/>
      <c r="OIK114" s="104"/>
      <c r="OIL114" s="104"/>
      <c r="OIM114" s="104"/>
      <c r="OIN114" s="104"/>
      <c r="OIO114" s="104"/>
      <c r="OIP114" s="104"/>
      <c r="OIQ114" s="104"/>
      <c r="OIR114" s="104"/>
      <c r="OIS114" s="104"/>
      <c r="OIT114" s="104"/>
      <c r="OIU114" s="104"/>
      <c r="OIV114" s="104"/>
      <c r="OIW114" s="104"/>
      <c r="OIX114" s="104"/>
      <c r="OIY114" s="104"/>
      <c r="OIZ114" s="104"/>
      <c r="OJA114" s="104"/>
      <c r="OJB114" s="104"/>
      <c r="OJC114" s="104"/>
      <c r="OJD114" s="104"/>
      <c r="OJE114" s="104"/>
      <c r="OJF114" s="104"/>
      <c r="OJG114" s="104"/>
      <c r="OJH114" s="104"/>
      <c r="OJI114" s="104"/>
      <c r="OJJ114" s="104"/>
      <c r="OJK114" s="104"/>
      <c r="OJL114" s="104"/>
      <c r="OJM114" s="104"/>
      <c r="OJN114" s="104"/>
      <c r="OJO114" s="104"/>
      <c r="OJP114" s="104"/>
      <c r="OJQ114" s="104"/>
      <c r="OJR114" s="104"/>
      <c r="OJS114" s="104"/>
      <c r="OJT114" s="104"/>
      <c r="OJU114" s="104"/>
      <c r="OJV114" s="104"/>
      <c r="OJW114" s="104"/>
      <c r="OJX114" s="104"/>
      <c r="OJY114" s="104"/>
      <c r="OJZ114" s="104"/>
      <c r="OKA114" s="104"/>
      <c r="OKB114" s="104"/>
      <c r="OKC114" s="104"/>
      <c r="OKD114" s="104"/>
      <c r="OKE114" s="104"/>
      <c r="OKF114" s="104"/>
      <c r="OKG114" s="104"/>
      <c r="OKH114" s="104"/>
      <c r="OKI114" s="104"/>
      <c r="OKJ114" s="104"/>
      <c r="OKK114" s="104"/>
      <c r="OKL114" s="104"/>
      <c r="OKM114" s="104"/>
      <c r="OKN114" s="104"/>
      <c r="OKO114" s="104"/>
      <c r="OKP114" s="104"/>
      <c r="OKQ114" s="104"/>
      <c r="OKR114" s="104"/>
      <c r="OKS114" s="104"/>
      <c r="OKT114" s="104"/>
      <c r="OKU114" s="104"/>
      <c r="OKV114" s="104"/>
      <c r="OKW114" s="104"/>
      <c r="OKX114" s="104"/>
      <c r="OKY114" s="104"/>
      <c r="OKZ114" s="104"/>
      <c r="OLA114" s="104"/>
      <c r="OLB114" s="104"/>
      <c r="OLC114" s="104"/>
      <c r="OLD114" s="104"/>
      <c r="OLE114" s="104"/>
      <c r="OLF114" s="104"/>
      <c r="OLG114" s="104"/>
      <c r="OLH114" s="104"/>
      <c r="OLI114" s="104"/>
      <c r="OLJ114" s="104"/>
      <c r="OLK114" s="104"/>
      <c r="OLL114" s="104"/>
      <c r="OLM114" s="104"/>
      <c r="OLN114" s="104"/>
      <c r="OLO114" s="104"/>
      <c r="OLP114" s="104"/>
      <c r="OLQ114" s="104"/>
      <c r="OLR114" s="104"/>
      <c r="OLS114" s="104"/>
      <c r="OLT114" s="104"/>
      <c r="OLU114" s="104"/>
      <c r="OLV114" s="104"/>
      <c r="OLW114" s="104"/>
      <c r="OLX114" s="104"/>
      <c r="OLY114" s="104"/>
      <c r="OLZ114" s="104"/>
      <c r="OMA114" s="104"/>
      <c r="OMB114" s="104"/>
      <c r="OMC114" s="104"/>
      <c r="OMD114" s="104"/>
      <c r="OME114" s="104"/>
      <c r="OMF114" s="104"/>
      <c r="OMG114" s="104"/>
      <c r="OMH114" s="104"/>
      <c r="OMI114" s="104"/>
      <c r="OMJ114" s="104"/>
      <c r="OMK114" s="104"/>
      <c r="OML114" s="104"/>
      <c r="OMM114" s="104"/>
      <c r="OMN114" s="104"/>
      <c r="OMO114" s="104"/>
      <c r="OMP114" s="104"/>
      <c r="OMQ114" s="104"/>
      <c r="OMR114" s="104"/>
      <c r="OMS114" s="104"/>
      <c r="OMT114" s="104"/>
      <c r="OMU114" s="104"/>
      <c r="OMV114" s="104"/>
      <c r="OMW114" s="104"/>
      <c r="OMX114" s="104"/>
      <c r="OMY114" s="104"/>
      <c r="OMZ114" s="104"/>
      <c r="ONA114" s="104"/>
      <c r="ONB114" s="104"/>
      <c r="ONC114" s="104"/>
      <c r="OND114" s="104"/>
      <c r="ONE114" s="104"/>
      <c r="ONF114" s="104"/>
      <c r="ONG114" s="104"/>
      <c r="ONH114" s="104"/>
      <c r="ONI114" s="104"/>
      <c r="ONJ114" s="104"/>
      <c r="ONK114" s="104"/>
      <c r="ONL114" s="104"/>
      <c r="ONM114" s="104"/>
      <c r="ONN114" s="104"/>
      <c r="ONO114" s="104"/>
      <c r="ONP114" s="104"/>
      <c r="ONQ114" s="104"/>
      <c r="ONR114" s="104"/>
      <c r="ONS114" s="104"/>
      <c r="ONT114" s="104"/>
      <c r="ONU114" s="104"/>
      <c r="ONV114" s="104"/>
      <c r="ONW114" s="104"/>
      <c r="ONX114" s="104"/>
      <c r="ONY114" s="104"/>
      <c r="ONZ114" s="104"/>
      <c r="OOA114" s="104"/>
      <c r="OOB114" s="104"/>
      <c r="OOC114" s="104"/>
      <c r="OOD114" s="104"/>
      <c r="OOE114" s="104"/>
      <c r="OOF114" s="104"/>
      <c r="OOG114" s="104"/>
      <c r="OOH114" s="104"/>
      <c r="OOI114" s="104"/>
      <c r="OOJ114" s="104"/>
      <c r="OOK114" s="104"/>
      <c r="OOL114" s="104"/>
      <c r="OOM114" s="104"/>
      <c r="OON114" s="104"/>
      <c r="OOO114" s="104"/>
      <c r="OOP114" s="104"/>
      <c r="OOQ114" s="104"/>
      <c r="OOR114" s="104"/>
      <c r="OOS114" s="104"/>
      <c r="OOT114" s="104"/>
      <c r="OOU114" s="104"/>
      <c r="OOV114" s="104"/>
      <c r="OOW114" s="104"/>
      <c r="OOX114" s="104"/>
      <c r="OOY114" s="104"/>
      <c r="OOZ114" s="104"/>
      <c r="OPA114" s="104"/>
      <c r="OPB114" s="104"/>
      <c r="OPC114" s="104"/>
      <c r="OPD114" s="104"/>
      <c r="OPE114" s="104"/>
      <c r="OPF114" s="104"/>
      <c r="OPG114" s="104"/>
      <c r="OPH114" s="104"/>
      <c r="OPI114" s="104"/>
      <c r="OPJ114" s="104"/>
      <c r="OPK114" s="104"/>
      <c r="OPL114" s="104"/>
      <c r="OPM114" s="104"/>
      <c r="OPN114" s="104"/>
      <c r="OPO114" s="104"/>
      <c r="OPP114" s="104"/>
      <c r="OPQ114" s="104"/>
      <c r="OPR114" s="104"/>
      <c r="OPS114" s="104"/>
      <c r="OPT114" s="104"/>
      <c r="OPU114" s="104"/>
      <c r="OPV114" s="104"/>
      <c r="OPW114" s="104"/>
      <c r="OPX114" s="104"/>
      <c r="OPY114" s="104"/>
      <c r="OPZ114" s="104"/>
      <c r="OQA114" s="104"/>
      <c r="OQB114" s="104"/>
      <c r="OQC114" s="104"/>
      <c r="OQD114" s="104"/>
      <c r="OQE114" s="104"/>
      <c r="OQF114" s="104"/>
      <c r="OQG114" s="104"/>
      <c r="OQH114" s="104"/>
      <c r="OQI114" s="104"/>
      <c r="OQJ114" s="104"/>
      <c r="OQK114" s="104"/>
      <c r="OQL114" s="104"/>
      <c r="OQM114" s="104"/>
      <c r="OQN114" s="104"/>
      <c r="OQO114" s="104"/>
      <c r="OQP114" s="104"/>
      <c r="OQQ114" s="104"/>
      <c r="OQR114" s="104"/>
      <c r="OQS114" s="104"/>
      <c r="OQT114" s="104"/>
      <c r="OQU114" s="104"/>
      <c r="OQV114" s="104"/>
      <c r="OQW114" s="104"/>
      <c r="OQX114" s="104"/>
      <c r="OQY114" s="104"/>
      <c r="OQZ114" s="104"/>
      <c r="ORA114" s="104"/>
      <c r="ORB114" s="104"/>
      <c r="ORC114" s="104"/>
      <c r="ORD114" s="104"/>
      <c r="ORE114" s="104"/>
      <c r="ORF114" s="104"/>
      <c r="ORG114" s="104"/>
      <c r="ORH114" s="104"/>
      <c r="ORI114" s="104"/>
      <c r="ORJ114" s="104"/>
      <c r="ORK114" s="104"/>
      <c r="ORL114" s="104"/>
      <c r="ORM114" s="104"/>
      <c r="ORN114" s="104"/>
      <c r="ORO114" s="104"/>
      <c r="ORP114" s="104"/>
      <c r="ORQ114" s="104"/>
      <c r="ORR114" s="104"/>
      <c r="ORS114" s="104"/>
      <c r="ORT114" s="104"/>
      <c r="ORU114" s="104"/>
      <c r="ORV114" s="104"/>
      <c r="ORW114" s="104"/>
      <c r="ORX114" s="104"/>
      <c r="ORY114" s="104"/>
      <c r="ORZ114" s="104"/>
      <c r="OSA114" s="104"/>
      <c r="OSB114" s="104"/>
      <c r="OSC114" s="104"/>
      <c r="OSD114" s="104"/>
      <c r="OSE114" s="104"/>
      <c r="OSF114" s="104"/>
      <c r="OSG114" s="104"/>
      <c r="OSH114" s="104"/>
      <c r="OSI114" s="104"/>
      <c r="OSJ114" s="104"/>
      <c r="OSK114" s="104"/>
      <c r="OSL114" s="104"/>
      <c r="OSM114" s="104"/>
      <c r="OSN114" s="104"/>
      <c r="OSO114" s="104"/>
      <c r="OSP114" s="104"/>
      <c r="OSQ114" s="104"/>
      <c r="OSR114" s="104"/>
      <c r="OSS114" s="104"/>
      <c r="OST114" s="104"/>
      <c r="OSU114" s="104"/>
      <c r="OSV114" s="104"/>
      <c r="OSW114" s="104"/>
      <c r="OSX114" s="104"/>
      <c r="OSY114" s="104"/>
      <c r="OSZ114" s="104"/>
      <c r="OTA114" s="104"/>
      <c r="OTB114" s="104"/>
      <c r="OTC114" s="104"/>
      <c r="OTD114" s="104"/>
      <c r="OTE114" s="104"/>
      <c r="OTF114" s="104"/>
      <c r="OTG114" s="104"/>
      <c r="OTH114" s="104"/>
      <c r="OTI114" s="104"/>
      <c r="OTJ114" s="104"/>
      <c r="OTK114" s="104"/>
      <c r="OTL114" s="104"/>
      <c r="OTM114" s="104"/>
      <c r="OTN114" s="104"/>
      <c r="OTO114" s="104"/>
      <c r="OTP114" s="104"/>
      <c r="OTQ114" s="104"/>
      <c r="OTR114" s="104"/>
      <c r="OTS114" s="104"/>
      <c r="OTT114" s="104"/>
      <c r="OTU114" s="104"/>
      <c r="OTV114" s="104"/>
      <c r="OTW114" s="104"/>
      <c r="OTX114" s="104"/>
      <c r="OTY114" s="104"/>
      <c r="OTZ114" s="104"/>
      <c r="OUA114" s="104"/>
      <c r="OUB114" s="104"/>
      <c r="OUC114" s="104"/>
      <c r="OUD114" s="104"/>
      <c r="OUE114" s="104"/>
      <c r="OUF114" s="104"/>
      <c r="OUG114" s="104"/>
      <c r="OUH114" s="104"/>
      <c r="OUI114" s="104"/>
      <c r="OUJ114" s="104"/>
      <c r="OUK114" s="104"/>
      <c r="OUL114" s="104"/>
      <c r="OUM114" s="104"/>
      <c r="OUN114" s="104"/>
      <c r="OUO114" s="104"/>
      <c r="OUP114" s="104"/>
      <c r="OUQ114" s="104"/>
      <c r="OUR114" s="104"/>
      <c r="OUS114" s="104"/>
      <c r="OUT114" s="104"/>
      <c r="OUU114" s="104"/>
      <c r="OUV114" s="104"/>
      <c r="OUW114" s="104"/>
      <c r="OUX114" s="104"/>
      <c r="OUY114" s="104"/>
      <c r="OUZ114" s="104"/>
      <c r="OVA114" s="104"/>
      <c r="OVB114" s="104"/>
      <c r="OVC114" s="104"/>
      <c r="OVD114" s="104"/>
      <c r="OVE114" s="104"/>
      <c r="OVF114" s="104"/>
      <c r="OVG114" s="104"/>
      <c r="OVH114" s="104"/>
      <c r="OVI114" s="104"/>
      <c r="OVJ114" s="104"/>
      <c r="OVK114" s="104"/>
      <c r="OVL114" s="104"/>
      <c r="OVM114" s="104"/>
      <c r="OVN114" s="104"/>
      <c r="OVO114" s="104"/>
      <c r="OVP114" s="104"/>
      <c r="OVQ114" s="104"/>
      <c r="OVR114" s="104"/>
      <c r="OVS114" s="104"/>
      <c r="OVT114" s="104"/>
      <c r="OVU114" s="104"/>
      <c r="OVV114" s="104"/>
      <c r="OVW114" s="104"/>
      <c r="OVX114" s="104"/>
      <c r="OVY114" s="104"/>
      <c r="OVZ114" s="104"/>
      <c r="OWA114" s="104"/>
      <c r="OWB114" s="104"/>
      <c r="OWC114" s="104"/>
      <c r="OWD114" s="104"/>
      <c r="OWE114" s="104"/>
      <c r="OWF114" s="104"/>
      <c r="OWG114" s="104"/>
      <c r="OWH114" s="104"/>
      <c r="OWI114" s="104"/>
      <c r="OWJ114" s="104"/>
      <c r="OWK114" s="104"/>
      <c r="OWL114" s="104"/>
      <c r="OWM114" s="104"/>
      <c r="OWN114" s="104"/>
      <c r="OWO114" s="104"/>
      <c r="OWP114" s="104"/>
      <c r="OWQ114" s="104"/>
      <c r="OWR114" s="104"/>
      <c r="OWS114" s="104"/>
      <c r="OWT114" s="104"/>
      <c r="OWU114" s="104"/>
      <c r="OWV114" s="104"/>
      <c r="OWW114" s="104"/>
      <c r="OWX114" s="104"/>
      <c r="OWY114" s="104"/>
      <c r="OWZ114" s="104"/>
      <c r="OXA114" s="104"/>
      <c r="OXB114" s="104"/>
      <c r="OXC114" s="104"/>
      <c r="OXD114" s="104"/>
      <c r="OXE114" s="104"/>
      <c r="OXF114" s="104"/>
      <c r="OXG114" s="104"/>
      <c r="OXH114" s="104"/>
      <c r="OXI114" s="104"/>
      <c r="OXJ114" s="104"/>
      <c r="OXK114" s="104"/>
      <c r="OXL114" s="104"/>
      <c r="OXM114" s="104"/>
      <c r="OXN114" s="104"/>
      <c r="OXO114" s="104"/>
      <c r="OXP114" s="104"/>
      <c r="OXQ114" s="104"/>
      <c r="OXR114" s="104"/>
      <c r="OXS114" s="104"/>
      <c r="OXT114" s="104"/>
      <c r="OXU114" s="104"/>
      <c r="OXV114" s="104"/>
      <c r="OXW114" s="104"/>
      <c r="OXX114" s="104"/>
      <c r="OXY114" s="104"/>
      <c r="OXZ114" s="104"/>
      <c r="OYA114" s="104"/>
      <c r="OYB114" s="104"/>
      <c r="OYC114" s="104"/>
      <c r="OYD114" s="104"/>
      <c r="OYE114" s="104"/>
      <c r="OYF114" s="104"/>
      <c r="OYG114" s="104"/>
      <c r="OYH114" s="104"/>
      <c r="OYI114" s="104"/>
      <c r="OYJ114" s="104"/>
      <c r="OYK114" s="104"/>
      <c r="OYL114" s="104"/>
      <c r="OYM114" s="104"/>
      <c r="OYN114" s="104"/>
      <c r="OYO114" s="104"/>
      <c r="OYP114" s="104"/>
      <c r="OYQ114" s="104"/>
      <c r="OYR114" s="104"/>
      <c r="OYS114" s="104"/>
      <c r="OYT114" s="104"/>
      <c r="OYU114" s="104"/>
      <c r="OYV114" s="104"/>
      <c r="OYW114" s="104"/>
      <c r="OYX114" s="104"/>
      <c r="OYY114" s="104"/>
      <c r="OYZ114" s="104"/>
      <c r="OZA114" s="104"/>
      <c r="OZB114" s="104"/>
      <c r="OZC114" s="104"/>
      <c r="OZD114" s="104"/>
      <c r="OZE114" s="104"/>
      <c r="OZF114" s="104"/>
      <c r="OZG114" s="104"/>
      <c r="OZH114" s="104"/>
      <c r="OZI114" s="104"/>
      <c r="OZJ114" s="104"/>
      <c r="OZK114" s="104"/>
      <c r="OZL114" s="104"/>
      <c r="OZM114" s="104"/>
      <c r="OZN114" s="104"/>
      <c r="OZO114" s="104"/>
      <c r="OZP114" s="104"/>
      <c r="OZQ114" s="104"/>
      <c r="OZR114" s="104"/>
      <c r="OZS114" s="104"/>
      <c r="OZT114" s="104"/>
      <c r="OZU114" s="104"/>
      <c r="OZV114" s="104"/>
      <c r="OZW114" s="104"/>
      <c r="OZX114" s="104"/>
      <c r="OZY114" s="104"/>
      <c r="OZZ114" s="104"/>
      <c r="PAA114" s="104"/>
      <c r="PAB114" s="104"/>
      <c r="PAC114" s="104"/>
      <c r="PAD114" s="104"/>
      <c r="PAE114" s="104"/>
      <c r="PAF114" s="104"/>
      <c r="PAG114" s="104"/>
      <c r="PAH114" s="104"/>
      <c r="PAI114" s="104"/>
      <c r="PAJ114" s="104"/>
      <c r="PAK114" s="104"/>
      <c r="PAL114" s="104"/>
      <c r="PAM114" s="104"/>
      <c r="PAN114" s="104"/>
      <c r="PAO114" s="104"/>
      <c r="PAP114" s="104"/>
      <c r="PAQ114" s="104"/>
      <c r="PAR114" s="104"/>
      <c r="PAS114" s="104"/>
      <c r="PAT114" s="104"/>
      <c r="PAU114" s="104"/>
      <c r="PAV114" s="104"/>
      <c r="PAW114" s="104"/>
      <c r="PAX114" s="104"/>
      <c r="PAY114" s="104"/>
      <c r="PAZ114" s="104"/>
      <c r="PBA114" s="104"/>
      <c r="PBB114" s="104"/>
      <c r="PBC114" s="104"/>
      <c r="PBD114" s="104"/>
      <c r="PBE114" s="104"/>
      <c r="PBF114" s="104"/>
      <c r="PBG114" s="104"/>
      <c r="PBH114" s="104"/>
      <c r="PBI114" s="104"/>
      <c r="PBJ114" s="104"/>
      <c r="PBK114" s="104"/>
      <c r="PBL114" s="104"/>
      <c r="PBM114" s="104"/>
      <c r="PBN114" s="104"/>
      <c r="PBO114" s="104"/>
      <c r="PBP114" s="104"/>
      <c r="PBQ114" s="104"/>
      <c r="PBR114" s="104"/>
      <c r="PBS114" s="104"/>
      <c r="PBT114" s="104"/>
      <c r="PBU114" s="104"/>
      <c r="PBV114" s="104"/>
      <c r="PBW114" s="104"/>
      <c r="PBX114" s="104"/>
      <c r="PBY114" s="104"/>
      <c r="PBZ114" s="104"/>
      <c r="PCA114" s="104"/>
      <c r="PCB114" s="104"/>
      <c r="PCC114" s="104"/>
      <c r="PCD114" s="104"/>
      <c r="PCE114" s="104"/>
      <c r="PCF114" s="104"/>
      <c r="PCG114" s="104"/>
      <c r="PCH114" s="104"/>
      <c r="PCI114" s="104"/>
      <c r="PCJ114" s="104"/>
      <c r="PCK114" s="104"/>
      <c r="PCL114" s="104"/>
      <c r="PCM114" s="104"/>
      <c r="PCN114" s="104"/>
      <c r="PCO114" s="104"/>
      <c r="PCP114" s="104"/>
      <c r="PCQ114" s="104"/>
      <c r="PCR114" s="104"/>
      <c r="PCS114" s="104"/>
      <c r="PCT114" s="104"/>
      <c r="PCU114" s="104"/>
      <c r="PCV114" s="104"/>
      <c r="PCW114" s="104"/>
      <c r="PCX114" s="104"/>
      <c r="PCY114" s="104"/>
      <c r="PCZ114" s="104"/>
      <c r="PDA114" s="104"/>
      <c r="PDB114" s="104"/>
      <c r="PDC114" s="104"/>
      <c r="PDD114" s="104"/>
      <c r="PDE114" s="104"/>
      <c r="PDF114" s="104"/>
      <c r="PDG114" s="104"/>
      <c r="PDH114" s="104"/>
      <c r="PDI114" s="104"/>
      <c r="PDJ114" s="104"/>
      <c r="PDK114" s="104"/>
      <c r="PDL114" s="104"/>
      <c r="PDM114" s="104"/>
      <c r="PDN114" s="104"/>
      <c r="PDO114" s="104"/>
      <c r="PDP114" s="104"/>
      <c r="PDQ114" s="104"/>
      <c r="PDR114" s="104"/>
      <c r="PDS114" s="104"/>
      <c r="PDT114" s="104"/>
      <c r="PDU114" s="104"/>
      <c r="PDV114" s="104"/>
      <c r="PDW114" s="104"/>
      <c r="PDX114" s="104"/>
      <c r="PDY114" s="104"/>
      <c r="PDZ114" s="104"/>
      <c r="PEA114" s="104"/>
      <c r="PEB114" s="104"/>
      <c r="PEC114" s="104"/>
      <c r="PED114" s="104"/>
      <c r="PEE114" s="104"/>
      <c r="PEF114" s="104"/>
      <c r="PEG114" s="104"/>
      <c r="PEH114" s="104"/>
      <c r="PEI114" s="104"/>
      <c r="PEJ114" s="104"/>
      <c r="PEK114" s="104"/>
      <c r="PEL114" s="104"/>
      <c r="PEM114" s="104"/>
      <c r="PEN114" s="104"/>
      <c r="PEO114" s="104"/>
      <c r="PEP114" s="104"/>
      <c r="PEQ114" s="104"/>
      <c r="PER114" s="104"/>
      <c r="PES114" s="104"/>
      <c r="PET114" s="104"/>
      <c r="PEU114" s="104"/>
      <c r="PEV114" s="104"/>
      <c r="PEW114" s="104"/>
      <c r="PEX114" s="104"/>
      <c r="PEY114" s="104"/>
      <c r="PEZ114" s="104"/>
      <c r="PFA114" s="104"/>
      <c r="PFB114" s="104"/>
      <c r="PFC114" s="104"/>
      <c r="PFD114" s="104"/>
      <c r="PFE114" s="104"/>
      <c r="PFF114" s="104"/>
      <c r="PFG114" s="104"/>
      <c r="PFH114" s="104"/>
      <c r="PFI114" s="104"/>
      <c r="PFJ114" s="104"/>
      <c r="PFK114" s="104"/>
      <c r="PFL114" s="104"/>
      <c r="PFM114" s="104"/>
      <c r="PFN114" s="104"/>
      <c r="PFO114" s="104"/>
      <c r="PFP114" s="104"/>
      <c r="PFQ114" s="104"/>
      <c r="PFR114" s="104"/>
      <c r="PFS114" s="104"/>
      <c r="PFT114" s="104"/>
      <c r="PFU114" s="104"/>
      <c r="PFV114" s="104"/>
      <c r="PFW114" s="104"/>
      <c r="PFX114" s="104"/>
      <c r="PFY114" s="104"/>
      <c r="PFZ114" s="104"/>
      <c r="PGA114" s="104"/>
      <c r="PGB114" s="104"/>
      <c r="PGC114" s="104"/>
      <c r="PGD114" s="104"/>
      <c r="PGE114" s="104"/>
      <c r="PGF114" s="104"/>
      <c r="PGG114" s="104"/>
      <c r="PGH114" s="104"/>
      <c r="PGI114" s="104"/>
      <c r="PGJ114" s="104"/>
      <c r="PGK114" s="104"/>
      <c r="PGL114" s="104"/>
      <c r="PGM114" s="104"/>
      <c r="PGN114" s="104"/>
      <c r="PGO114" s="104"/>
      <c r="PGP114" s="104"/>
      <c r="PGQ114" s="104"/>
      <c r="PGR114" s="104"/>
      <c r="PGS114" s="104"/>
      <c r="PGT114" s="104"/>
      <c r="PGU114" s="104"/>
      <c r="PGV114" s="104"/>
      <c r="PGW114" s="104"/>
      <c r="PGX114" s="104"/>
      <c r="PGY114" s="104"/>
      <c r="PGZ114" s="104"/>
      <c r="PHA114" s="104"/>
      <c r="PHB114" s="104"/>
      <c r="PHC114" s="104"/>
      <c r="PHD114" s="104"/>
      <c r="PHE114" s="104"/>
      <c r="PHF114" s="104"/>
      <c r="PHG114" s="104"/>
      <c r="PHH114" s="104"/>
      <c r="PHI114" s="104"/>
      <c r="PHJ114" s="104"/>
      <c r="PHK114" s="104"/>
      <c r="PHL114" s="104"/>
      <c r="PHM114" s="104"/>
      <c r="PHN114" s="104"/>
      <c r="PHO114" s="104"/>
      <c r="PHP114" s="104"/>
      <c r="PHQ114" s="104"/>
      <c r="PHR114" s="104"/>
      <c r="PHS114" s="104"/>
      <c r="PHT114" s="104"/>
      <c r="PHU114" s="104"/>
      <c r="PHV114" s="104"/>
      <c r="PHW114" s="104"/>
      <c r="PHX114" s="104"/>
      <c r="PHY114" s="104"/>
      <c r="PHZ114" s="104"/>
      <c r="PIA114" s="104"/>
      <c r="PIB114" s="104"/>
      <c r="PIC114" s="104"/>
      <c r="PID114" s="104"/>
      <c r="PIE114" s="104"/>
      <c r="PIF114" s="104"/>
      <c r="PIG114" s="104"/>
      <c r="PIH114" s="104"/>
      <c r="PII114" s="104"/>
      <c r="PIJ114" s="104"/>
      <c r="PIK114" s="104"/>
      <c r="PIL114" s="104"/>
      <c r="PIM114" s="104"/>
      <c r="PIN114" s="104"/>
      <c r="PIO114" s="104"/>
      <c r="PIP114" s="104"/>
      <c r="PIQ114" s="104"/>
      <c r="PIR114" s="104"/>
      <c r="PIS114" s="104"/>
      <c r="PIT114" s="104"/>
      <c r="PIU114" s="104"/>
      <c r="PIV114" s="104"/>
      <c r="PIW114" s="104"/>
      <c r="PIX114" s="104"/>
      <c r="PIY114" s="104"/>
      <c r="PIZ114" s="104"/>
      <c r="PJA114" s="104"/>
      <c r="PJB114" s="104"/>
      <c r="PJC114" s="104"/>
      <c r="PJD114" s="104"/>
      <c r="PJE114" s="104"/>
      <c r="PJF114" s="104"/>
      <c r="PJG114" s="104"/>
      <c r="PJH114" s="104"/>
      <c r="PJI114" s="104"/>
      <c r="PJJ114" s="104"/>
      <c r="PJK114" s="104"/>
      <c r="PJL114" s="104"/>
      <c r="PJM114" s="104"/>
      <c r="PJN114" s="104"/>
      <c r="PJO114" s="104"/>
      <c r="PJP114" s="104"/>
      <c r="PJQ114" s="104"/>
      <c r="PJR114" s="104"/>
      <c r="PJS114" s="104"/>
      <c r="PJT114" s="104"/>
      <c r="PJU114" s="104"/>
      <c r="PJV114" s="104"/>
      <c r="PJW114" s="104"/>
      <c r="PJX114" s="104"/>
      <c r="PJY114" s="104"/>
      <c r="PJZ114" s="104"/>
      <c r="PKA114" s="104"/>
      <c r="PKB114" s="104"/>
      <c r="PKC114" s="104"/>
      <c r="PKD114" s="104"/>
      <c r="PKE114" s="104"/>
      <c r="PKF114" s="104"/>
      <c r="PKG114" s="104"/>
      <c r="PKH114" s="104"/>
      <c r="PKI114" s="104"/>
      <c r="PKJ114" s="104"/>
      <c r="PKK114" s="104"/>
      <c r="PKL114" s="104"/>
      <c r="PKM114" s="104"/>
      <c r="PKN114" s="104"/>
      <c r="PKO114" s="104"/>
      <c r="PKP114" s="104"/>
      <c r="PKQ114" s="104"/>
      <c r="PKR114" s="104"/>
      <c r="PKS114" s="104"/>
      <c r="PKT114" s="104"/>
      <c r="PKU114" s="104"/>
      <c r="PKV114" s="104"/>
      <c r="PKW114" s="104"/>
      <c r="PKX114" s="104"/>
      <c r="PKY114" s="104"/>
      <c r="PKZ114" s="104"/>
      <c r="PLA114" s="104"/>
      <c r="PLB114" s="104"/>
      <c r="PLC114" s="104"/>
      <c r="PLD114" s="104"/>
      <c r="PLE114" s="104"/>
      <c r="PLF114" s="104"/>
      <c r="PLG114" s="104"/>
      <c r="PLH114" s="104"/>
      <c r="PLI114" s="104"/>
      <c r="PLJ114" s="104"/>
      <c r="PLK114" s="104"/>
      <c r="PLL114" s="104"/>
      <c r="PLM114" s="104"/>
      <c r="PLN114" s="104"/>
      <c r="PLO114" s="104"/>
      <c r="PLP114" s="104"/>
      <c r="PLQ114" s="104"/>
      <c r="PLR114" s="104"/>
      <c r="PLS114" s="104"/>
      <c r="PLT114" s="104"/>
      <c r="PLU114" s="104"/>
      <c r="PLV114" s="104"/>
      <c r="PLW114" s="104"/>
      <c r="PLX114" s="104"/>
      <c r="PLY114" s="104"/>
      <c r="PLZ114" s="104"/>
      <c r="PMA114" s="104"/>
      <c r="PMB114" s="104"/>
      <c r="PMC114" s="104"/>
      <c r="PMD114" s="104"/>
      <c r="PME114" s="104"/>
      <c r="PMF114" s="104"/>
      <c r="PMG114" s="104"/>
      <c r="PMH114" s="104"/>
      <c r="PMI114" s="104"/>
      <c r="PMJ114" s="104"/>
      <c r="PMK114" s="104"/>
      <c r="PML114" s="104"/>
      <c r="PMM114" s="104"/>
      <c r="PMN114" s="104"/>
      <c r="PMO114" s="104"/>
      <c r="PMP114" s="104"/>
      <c r="PMQ114" s="104"/>
      <c r="PMR114" s="104"/>
      <c r="PMS114" s="104"/>
      <c r="PMT114" s="104"/>
      <c r="PMU114" s="104"/>
      <c r="PMV114" s="104"/>
      <c r="PMW114" s="104"/>
      <c r="PMX114" s="104"/>
      <c r="PMY114" s="104"/>
      <c r="PMZ114" s="104"/>
      <c r="PNA114" s="104"/>
      <c r="PNB114" s="104"/>
      <c r="PNC114" s="104"/>
      <c r="PND114" s="104"/>
      <c r="PNE114" s="104"/>
      <c r="PNF114" s="104"/>
      <c r="PNG114" s="104"/>
      <c r="PNH114" s="104"/>
      <c r="PNI114" s="104"/>
      <c r="PNJ114" s="104"/>
      <c r="PNK114" s="104"/>
      <c r="PNL114" s="104"/>
      <c r="PNM114" s="104"/>
      <c r="PNN114" s="104"/>
      <c r="PNO114" s="104"/>
      <c r="PNP114" s="104"/>
      <c r="PNQ114" s="104"/>
      <c r="PNR114" s="104"/>
      <c r="PNS114" s="104"/>
      <c r="PNT114" s="104"/>
      <c r="PNU114" s="104"/>
      <c r="PNV114" s="104"/>
      <c r="PNW114" s="104"/>
      <c r="PNX114" s="104"/>
      <c r="PNY114" s="104"/>
      <c r="PNZ114" s="104"/>
      <c r="POA114" s="104"/>
      <c r="POB114" s="104"/>
      <c r="POC114" s="104"/>
      <c r="POD114" s="104"/>
      <c r="POE114" s="104"/>
      <c r="POF114" s="104"/>
      <c r="POG114" s="104"/>
      <c r="POH114" s="104"/>
      <c r="POI114" s="104"/>
      <c r="POJ114" s="104"/>
      <c r="POK114" s="104"/>
      <c r="POL114" s="104"/>
      <c r="POM114" s="104"/>
      <c r="PON114" s="104"/>
      <c r="POO114" s="104"/>
      <c r="POP114" s="104"/>
      <c r="POQ114" s="104"/>
      <c r="POR114" s="104"/>
      <c r="POS114" s="104"/>
      <c r="POT114" s="104"/>
      <c r="POU114" s="104"/>
      <c r="POV114" s="104"/>
      <c r="POW114" s="104"/>
      <c r="POX114" s="104"/>
      <c r="POY114" s="104"/>
      <c r="POZ114" s="104"/>
      <c r="PPA114" s="104"/>
      <c r="PPB114" s="104"/>
      <c r="PPC114" s="104"/>
      <c r="PPD114" s="104"/>
      <c r="PPE114" s="104"/>
      <c r="PPF114" s="104"/>
      <c r="PPG114" s="104"/>
      <c r="PPH114" s="104"/>
      <c r="PPI114" s="104"/>
      <c r="PPJ114" s="104"/>
      <c r="PPK114" s="104"/>
      <c r="PPL114" s="104"/>
      <c r="PPM114" s="104"/>
      <c r="PPN114" s="104"/>
      <c r="PPO114" s="104"/>
      <c r="PPP114" s="104"/>
      <c r="PPQ114" s="104"/>
      <c r="PPR114" s="104"/>
      <c r="PPS114" s="104"/>
      <c r="PPT114" s="104"/>
      <c r="PPU114" s="104"/>
      <c r="PPV114" s="104"/>
      <c r="PPW114" s="104"/>
      <c r="PPX114" s="104"/>
      <c r="PPY114" s="104"/>
      <c r="PPZ114" s="104"/>
      <c r="PQA114" s="104"/>
      <c r="PQB114" s="104"/>
      <c r="PQC114" s="104"/>
      <c r="PQD114" s="104"/>
      <c r="PQE114" s="104"/>
      <c r="PQF114" s="104"/>
      <c r="PQG114" s="104"/>
      <c r="PQH114" s="104"/>
      <c r="PQI114" s="104"/>
      <c r="PQJ114" s="104"/>
      <c r="PQK114" s="104"/>
      <c r="PQL114" s="104"/>
      <c r="PQM114" s="104"/>
      <c r="PQN114" s="104"/>
      <c r="PQO114" s="104"/>
      <c r="PQP114" s="104"/>
      <c r="PQQ114" s="104"/>
      <c r="PQR114" s="104"/>
      <c r="PQS114" s="104"/>
      <c r="PQT114" s="104"/>
      <c r="PQU114" s="104"/>
      <c r="PQV114" s="104"/>
      <c r="PQW114" s="104"/>
      <c r="PQX114" s="104"/>
      <c r="PQY114" s="104"/>
      <c r="PQZ114" s="104"/>
      <c r="PRA114" s="104"/>
      <c r="PRB114" s="104"/>
      <c r="PRC114" s="104"/>
      <c r="PRD114" s="104"/>
      <c r="PRE114" s="104"/>
      <c r="PRF114" s="104"/>
      <c r="PRG114" s="104"/>
      <c r="PRH114" s="104"/>
      <c r="PRI114" s="104"/>
      <c r="PRJ114" s="104"/>
      <c r="PRK114" s="104"/>
      <c r="PRL114" s="104"/>
      <c r="PRM114" s="104"/>
      <c r="PRN114" s="104"/>
      <c r="PRO114" s="104"/>
      <c r="PRP114" s="104"/>
      <c r="PRQ114" s="104"/>
      <c r="PRR114" s="104"/>
      <c r="PRS114" s="104"/>
      <c r="PRT114" s="104"/>
      <c r="PRU114" s="104"/>
      <c r="PRV114" s="104"/>
      <c r="PRW114" s="104"/>
      <c r="PRX114" s="104"/>
      <c r="PRY114" s="104"/>
      <c r="PRZ114" s="104"/>
      <c r="PSA114" s="104"/>
      <c r="PSB114" s="104"/>
      <c r="PSC114" s="104"/>
      <c r="PSD114" s="104"/>
      <c r="PSE114" s="104"/>
      <c r="PSF114" s="104"/>
      <c r="PSG114" s="104"/>
      <c r="PSH114" s="104"/>
      <c r="PSI114" s="104"/>
      <c r="PSJ114" s="104"/>
      <c r="PSK114" s="104"/>
      <c r="PSL114" s="104"/>
      <c r="PSM114" s="104"/>
      <c r="PSN114" s="104"/>
      <c r="PSO114" s="104"/>
      <c r="PSP114" s="104"/>
      <c r="PSQ114" s="104"/>
      <c r="PSR114" s="104"/>
      <c r="PSS114" s="104"/>
      <c r="PST114" s="104"/>
      <c r="PSU114" s="104"/>
      <c r="PSV114" s="104"/>
      <c r="PSW114" s="104"/>
      <c r="PSX114" s="104"/>
      <c r="PSY114" s="104"/>
      <c r="PSZ114" s="104"/>
      <c r="PTA114" s="104"/>
      <c r="PTB114" s="104"/>
      <c r="PTC114" s="104"/>
      <c r="PTD114" s="104"/>
      <c r="PTE114" s="104"/>
      <c r="PTF114" s="104"/>
      <c r="PTG114" s="104"/>
      <c r="PTH114" s="104"/>
      <c r="PTI114" s="104"/>
      <c r="PTJ114" s="104"/>
      <c r="PTK114" s="104"/>
      <c r="PTL114" s="104"/>
      <c r="PTM114" s="104"/>
      <c r="PTN114" s="104"/>
      <c r="PTO114" s="104"/>
      <c r="PTP114" s="104"/>
      <c r="PTQ114" s="104"/>
      <c r="PTR114" s="104"/>
      <c r="PTS114" s="104"/>
      <c r="PTT114" s="104"/>
      <c r="PTU114" s="104"/>
      <c r="PTV114" s="104"/>
      <c r="PTW114" s="104"/>
      <c r="PTX114" s="104"/>
      <c r="PTY114" s="104"/>
      <c r="PTZ114" s="104"/>
      <c r="PUA114" s="104"/>
      <c r="PUB114" s="104"/>
      <c r="PUC114" s="104"/>
      <c r="PUD114" s="104"/>
      <c r="PUE114" s="104"/>
      <c r="PUF114" s="104"/>
      <c r="PUG114" s="104"/>
      <c r="PUH114" s="104"/>
      <c r="PUI114" s="104"/>
      <c r="PUJ114" s="104"/>
      <c r="PUK114" s="104"/>
      <c r="PUL114" s="104"/>
      <c r="PUM114" s="104"/>
      <c r="PUN114" s="104"/>
      <c r="PUO114" s="104"/>
      <c r="PUP114" s="104"/>
      <c r="PUQ114" s="104"/>
      <c r="PUR114" s="104"/>
      <c r="PUS114" s="104"/>
      <c r="PUT114" s="104"/>
      <c r="PUU114" s="104"/>
      <c r="PUV114" s="104"/>
      <c r="PUW114" s="104"/>
      <c r="PUX114" s="104"/>
      <c r="PUY114" s="104"/>
      <c r="PUZ114" s="104"/>
      <c r="PVA114" s="104"/>
      <c r="PVB114" s="104"/>
      <c r="PVC114" s="104"/>
      <c r="PVD114" s="104"/>
      <c r="PVE114" s="104"/>
      <c r="PVF114" s="104"/>
      <c r="PVG114" s="104"/>
      <c r="PVH114" s="104"/>
      <c r="PVI114" s="104"/>
      <c r="PVJ114" s="104"/>
      <c r="PVK114" s="104"/>
      <c r="PVL114" s="104"/>
      <c r="PVM114" s="104"/>
      <c r="PVN114" s="104"/>
      <c r="PVO114" s="104"/>
      <c r="PVP114" s="104"/>
      <c r="PVQ114" s="104"/>
      <c r="PVR114" s="104"/>
      <c r="PVS114" s="104"/>
      <c r="PVT114" s="104"/>
      <c r="PVU114" s="104"/>
      <c r="PVV114" s="104"/>
      <c r="PVW114" s="104"/>
      <c r="PVX114" s="104"/>
      <c r="PVY114" s="104"/>
      <c r="PVZ114" s="104"/>
      <c r="PWA114" s="104"/>
      <c r="PWB114" s="104"/>
      <c r="PWC114" s="104"/>
      <c r="PWD114" s="104"/>
      <c r="PWE114" s="104"/>
      <c r="PWF114" s="104"/>
      <c r="PWG114" s="104"/>
      <c r="PWH114" s="104"/>
      <c r="PWI114" s="104"/>
      <c r="PWJ114" s="104"/>
      <c r="PWK114" s="104"/>
      <c r="PWL114" s="104"/>
      <c r="PWM114" s="104"/>
      <c r="PWN114" s="104"/>
      <c r="PWO114" s="104"/>
      <c r="PWP114" s="104"/>
      <c r="PWQ114" s="104"/>
      <c r="PWR114" s="104"/>
      <c r="PWS114" s="104"/>
      <c r="PWT114" s="104"/>
      <c r="PWU114" s="104"/>
      <c r="PWV114" s="104"/>
      <c r="PWW114" s="104"/>
      <c r="PWX114" s="104"/>
      <c r="PWY114" s="104"/>
      <c r="PWZ114" s="104"/>
      <c r="PXA114" s="104"/>
      <c r="PXB114" s="104"/>
      <c r="PXC114" s="104"/>
      <c r="PXD114" s="104"/>
      <c r="PXE114" s="104"/>
      <c r="PXF114" s="104"/>
      <c r="PXG114" s="104"/>
      <c r="PXH114" s="104"/>
      <c r="PXI114" s="104"/>
      <c r="PXJ114" s="104"/>
      <c r="PXK114" s="104"/>
      <c r="PXL114" s="104"/>
      <c r="PXM114" s="104"/>
      <c r="PXN114" s="104"/>
      <c r="PXO114" s="104"/>
      <c r="PXP114" s="104"/>
      <c r="PXQ114" s="104"/>
      <c r="PXR114" s="104"/>
      <c r="PXS114" s="104"/>
      <c r="PXT114" s="104"/>
      <c r="PXU114" s="104"/>
      <c r="PXV114" s="104"/>
      <c r="PXW114" s="104"/>
      <c r="PXX114" s="104"/>
      <c r="PXY114" s="104"/>
      <c r="PXZ114" s="104"/>
      <c r="PYA114" s="104"/>
      <c r="PYB114" s="104"/>
      <c r="PYC114" s="104"/>
      <c r="PYD114" s="104"/>
      <c r="PYE114" s="104"/>
      <c r="PYF114" s="104"/>
      <c r="PYG114" s="104"/>
      <c r="PYH114" s="104"/>
      <c r="PYI114" s="104"/>
      <c r="PYJ114" s="104"/>
      <c r="PYK114" s="104"/>
      <c r="PYL114" s="104"/>
      <c r="PYM114" s="104"/>
      <c r="PYN114" s="104"/>
      <c r="PYO114" s="104"/>
      <c r="PYP114" s="104"/>
      <c r="PYQ114" s="104"/>
      <c r="PYR114" s="104"/>
      <c r="PYS114" s="104"/>
      <c r="PYT114" s="104"/>
      <c r="PYU114" s="104"/>
      <c r="PYV114" s="104"/>
      <c r="PYW114" s="104"/>
      <c r="PYX114" s="104"/>
      <c r="PYY114" s="104"/>
      <c r="PYZ114" s="104"/>
      <c r="PZA114" s="104"/>
      <c r="PZB114" s="104"/>
      <c r="PZC114" s="104"/>
      <c r="PZD114" s="104"/>
      <c r="PZE114" s="104"/>
      <c r="PZF114" s="104"/>
      <c r="PZG114" s="104"/>
      <c r="PZH114" s="104"/>
      <c r="PZI114" s="104"/>
      <c r="PZJ114" s="104"/>
      <c r="PZK114" s="104"/>
      <c r="PZL114" s="104"/>
      <c r="PZM114" s="104"/>
      <c r="PZN114" s="104"/>
      <c r="PZO114" s="104"/>
      <c r="PZP114" s="104"/>
      <c r="PZQ114" s="104"/>
      <c r="PZR114" s="104"/>
      <c r="PZS114" s="104"/>
      <c r="PZT114" s="104"/>
      <c r="PZU114" s="104"/>
      <c r="PZV114" s="104"/>
      <c r="PZW114" s="104"/>
      <c r="PZX114" s="104"/>
      <c r="PZY114" s="104"/>
      <c r="PZZ114" s="104"/>
      <c r="QAA114" s="104"/>
      <c r="QAB114" s="104"/>
      <c r="QAC114" s="104"/>
      <c r="QAD114" s="104"/>
      <c r="QAE114" s="104"/>
      <c r="QAF114" s="104"/>
      <c r="QAG114" s="104"/>
      <c r="QAH114" s="104"/>
      <c r="QAI114" s="104"/>
      <c r="QAJ114" s="104"/>
      <c r="QAK114" s="104"/>
      <c r="QAL114" s="104"/>
      <c r="QAM114" s="104"/>
      <c r="QAN114" s="104"/>
      <c r="QAO114" s="104"/>
      <c r="QAP114" s="104"/>
      <c r="QAQ114" s="104"/>
      <c r="QAR114" s="104"/>
      <c r="QAS114" s="104"/>
      <c r="QAT114" s="104"/>
      <c r="QAU114" s="104"/>
      <c r="QAV114" s="104"/>
      <c r="QAW114" s="104"/>
      <c r="QAX114" s="104"/>
      <c r="QAY114" s="104"/>
      <c r="QAZ114" s="104"/>
      <c r="QBA114" s="104"/>
      <c r="QBB114" s="104"/>
      <c r="QBC114" s="104"/>
      <c r="QBD114" s="104"/>
      <c r="QBE114" s="104"/>
      <c r="QBF114" s="104"/>
      <c r="QBG114" s="104"/>
      <c r="QBH114" s="104"/>
      <c r="QBI114" s="104"/>
      <c r="QBJ114" s="104"/>
      <c r="QBK114" s="104"/>
      <c r="QBL114" s="104"/>
      <c r="QBM114" s="104"/>
      <c r="QBN114" s="104"/>
      <c r="QBO114" s="104"/>
      <c r="QBP114" s="104"/>
      <c r="QBQ114" s="104"/>
      <c r="QBR114" s="104"/>
      <c r="QBS114" s="104"/>
      <c r="QBT114" s="104"/>
      <c r="QBU114" s="104"/>
      <c r="QBV114" s="104"/>
      <c r="QBW114" s="104"/>
      <c r="QBX114" s="104"/>
      <c r="QBY114" s="104"/>
      <c r="QBZ114" s="104"/>
      <c r="QCA114" s="104"/>
      <c r="QCB114" s="104"/>
      <c r="QCC114" s="104"/>
      <c r="QCD114" s="104"/>
      <c r="QCE114" s="104"/>
      <c r="QCF114" s="104"/>
      <c r="QCG114" s="104"/>
      <c r="QCH114" s="104"/>
      <c r="QCI114" s="104"/>
      <c r="QCJ114" s="104"/>
      <c r="QCK114" s="104"/>
      <c r="QCL114" s="104"/>
      <c r="QCM114" s="104"/>
      <c r="QCN114" s="104"/>
      <c r="QCO114" s="104"/>
      <c r="QCP114" s="104"/>
      <c r="QCQ114" s="104"/>
      <c r="QCR114" s="104"/>
      <c r="QCS114" s="104"/>
      <c r="QCT114" s="104"/>
      <c r="QCU114" s="104"/>
      <c r="QCV114" s="104"/>
      <c r="QCW114" s="104"/>
      <c r="QCX114" s="104"/>
      <c r="QCY114" s="104"/>
      <c r="QCZ114" s="104"/>
      <c r="QDA114" s="104"/>
      <c r="QDB114" s="104"/>
      <c r="QDC114" s="104"/>
      <c r="QDD114" s="104"/>
      <c r="QDE114" s="104"/>
      <c r="QDF114" s="104"/>
      <c r="QDG114" s="104"/>
      <c r="QDH114" s="104"/>
      <c r="QDI114" s="104"/>
      <c r="QDJ114" s="104"/>
      <c r="QDK114" s="104"/>
      <c r="QDL114" s="104"/>
      <c r="QDM114" s="104"/>
      <c r="QDN114" s="104"/>
      <c r="QDO114" s="104"/>
      <c r="QDP114" s="104"/>
      <c r="QDQ114" s="104"/>
      <c r="QDR114" s="104"/>
      <c r="QDS114" s="104"/>
      <c r="QDT114" s="104"/>
      <c r="QDU114" s="104"/>
      <c r="QDV114" s="104"/>
      <c r="QDW114" s="104"/>
      <c r="QDX114" s="104"/>
      <c r="QDY114" s="104"/>
      <c r="QDZ114" s="104"/>
      <c r="QEA114" s="104"/>
      <c r="QEB114" s="104"/>
      <c r="QEC114" s="104"/>
      <c r="QED114" s="104"/>
      <c r="QEE114" s="104"/>
      <c r="QEF114" s="104"/>
      <c r="QEG114" s="104"/>
      <c r="QEH114" s="104"/>
      <c r="QEI114" s="104"/>
      <c r="QEJ114" s="104"/>
      <c r="QEK114" s="104"/>
      <c r="QEL114" s="104"/>
      <c r="QEM114" s="104"/>
      <c r="QEN114" s="104"/>
      <c r="QEO114" s="104"/>
      <c r="QEP114" s="104"/>
      <c r="QEQ114" s="104"/>
      <c r="QER114" s="104"/>
      <c r="QES114" s="104"/>
      <c r="QET114" s="104"/>
      <c r="QEU114" s="104"/>
      <c r="QEV114" s="104"/>
      <c r="QEW114" s="104"/>
      <c r="QEX114" s="104"/>
      <c r="QEY114" s="104"/>
      <c r="QEZ114" s="104"/>
      <c r="QFA114" s="104"/>
      <c r="QFB114" s="104"/>
      <c r="QFC114" s="104"/>
      <c r="QFD114" s="104"/>
      <c r="QFE114" s="104"/>
      <c r="QFF114" s="104"/>
      <c r="QFG114" s="104"/>
      <c r="QFH114" s="104"/>
      <c r="QFI114" s="104"/>
      <c r="QFJ114" s="104"/>
      <c r="QFK114" s="104"/>
      <c r="QFL114" s="104"/>
      <c r="QFM114" s="104"/>
      <c r="QFN114" s="104"/>
      <c r="QFO114" s="104"/>
      <c r="QFP114" s="104"/>
      <c r="QFQ114" s="104"/>
      <c r="QFR114" s="104"/>
      <c r="QFS114" s="104"/>
      <c r="QFT114" s="104"/>
      <c r="QFU114" s="104"/>
      <c r="QFV114" s="104"/>
      <c r="QFW114" s="104"/>
      <c r="QFX114" s="104"/>
      <c r="QFY114" s="104"/>
      <c r="QFZ114" s="104"/>
      <c r="QGA114" s="104"/>
      <c r="QGB114" s="104"/>
      <c r="QGC114" s="104"/>
      <c r="QGD114" s="104"/>
      <c r="QGE114" s="104"/>
      <c r="QGF114" s="104"/>
      <c r="QGG114" s="104"/>
      <c r="QGH114" s="104"/>
      <c r="QGI114" s="104"/>
      <c r="QGJ114" s="104"/>
      <c r="QGK114" s="104"/>
      <c r="QGL114" s="104"/>
      <c r="QGM114" s="104"/>
      <c r="QGN114" s="104"/>
      <c r="QGO114" s="104"/>
      <c r="QGP114" s="104"/>
      <c r="QGQ114" s="104"/>
      <c r="QGR114" s="104"/>
      <c r="QGS114" s="104"/>
      <c r="QGT114" s="104"/>
      <c r="QGU114" s="104"/>
      <c r="QGV114" s="104"/>
      <c r="QGW114" s="104"/>
      <c r="QGX114" s="104"/>
      <c r="QGY114" s="104"/>
      <c r="QGZ114" s="104"/>
      <c r="QHA114" s="104"/>
      <c r="QHB114" s="104"/>
      <c r="QHC114" s="104"/>
      <c r="QHD114" s="104"/>
      <c r="QHE114" s="104"/>
      <c r="QHF114" s="104"/>
      <c r="QHG114" s="104"/>
      <c r="QHH114" s="104"/>
      <c r="QHI114" s="104"/>
      <c r="QHJ114" s="104"/>
      <c r="QHK114" s="104"/>
      <c r="QHL114" s="104"/>
      <c r="QHM114" s="104"/>
      <c r="QHN114" s="104"/>
      <c r="QHO114" s="104"/>
      <c r="QHP114" s="104"/>
      <c r="QHQ114" s="104"/>
      <c r="QHR114" s="104"/>
      <c r="QHS114" s="104"/>
      <c r="QHT114" s="104"/>
      <c r="QHU114" s="104"/>
      <c r="QHV114" s="104"/>
      <c r="QHW114" s="104"/>
      <c r="QHX114" s="104"/>
      <c r="QHY114" s="104"/>
      <c r="QHZ114" s="104"/>
      <c r="QIA114" s="104"/>
      <c r="QIB114" s="104"/>
      <c r="QIC114" s="104"/>
      <c r="QID114" s="104"/>
      <c r="QIE114" s="104"/>
      <c r="QIF114" s="104"/>
      <c r="QIG114" s="104"/>
      <c r="QIH114" s="104"/>
      <c r="QII114" s="104"/>
      <c r="QIJ114" s="104"/>
      <c r="QIK114" s="104"/>
      <c r="QIL114" s="104"/>
      <c r="QIM114" s="104"/>
      <c r="QIN114" s="104"/>
      <c r="QIO114" s="104"/>
      <c r="QIP114" s="104"/>
      <c r="QIQ114" s="104"/>
      <c r="QIR114" s="104"/>
      <c r="QIS114" s="104"/>
      <c r="QIT114" s="104"/>
      <c r="QIU114" s="104"/>
      <c r="QIV114" s="104"/>
      <c r="QIW114" s="104"/>
      <c r="QIX114" s="104"/>
      <c r="QIY114" s="104"/>
      <c r="QIZ114" s="104"/>
      <c r="QJA114" s="104"/>
      <c r="QJB114" s="104"/>
      <c r="QJC114" s="104"/>
      <c r="QJD114" s="104"/>
      <c r="QJE114" s="104"/>
      <c r="QJF114" s="104"/>
      <c r="QJG114" s="104"/>
      <c r="QJH114" s="104"/>
      <c r="QJI114" s="104"/>
      <c r="QJJ114" s="104"/>
      <c r="QJK114" s="104"/>
      <c r="QJL114" s="104"/>
      <c r="QJM114" s="104"/>
      <c r="QJN114" s="104"/>
      <c r="QJO114" s="104"/>
      <c r="QJP114" s="104"/>
      <c r="QJQ114" s="104"/>
      <c r="QJR114" s="104"/>
      <c r="QJS114" s="104"/>
      <c r="QJT114" s="104"/>
      <c r="QJU114" s="104"/>
      <c r="QJV114" s="104"/>
      <c r="QJW114" s="104"/>
      <c r="QJX114" s="104"/>
      <c r="QJY114" s="104"/>
      <c r="QJZ114" s="104"/>
      <c r="QKA114" s="104"/>
      <c r="QKB114" s="104"/>
      <c r="QKC114" s="104"/>
      <c r="QKD114" s="104"/>
      <c r="QKE114" s="104"/>
      <c r="QKF114" s="104"/>
      <c r="QKG114" s="104"/>
      <c r="QKH114" s="104"/>
      <c r="QKI114" s="104"/>
      <c r="QKJ114" s="104"/>
      <c r="QKK114" s="104"/>
      <c r="QKL114" s="104"/>
      <c r="QKM114" s="104"/>
      <c r="QKN114" s="104"/>
      <c r="QKO114" s="104"/>
      <c r="QKP114" s="104"/>
      <c r="QKQ114" s="104"/>
      <c r="QKR114" s="104"/>
      <c r="QKS114" s="104"/>
      <c r="QKT114" s="104"/>
      <c r="QKU114" s="104"/>
      <c r="QKV114" s="104"/>
      <c r="QKW114" s="104"/>
      <c r="QKX114" s="104"/>
      <c r="QKY114" s="104"/>
      <c r="QKZ114" s="104"/>
      <c r="QLA114" s="104"/>
      <c r="QLB114" s="104"/>
      <c r="QLC114" s="104"/>
      <c r="QLD114" s="104"/>
      <c r="QLE114" s="104"/>
      <c r="QLF114" s="104"/>
      <c r="QLG114" s="104"/>
      <c r="QLH114" s="104"/>
      <c r="QLI114" s="104"/>
      <c r="QLJ114" s="104"/>
      <c r="QLK114" s="104"/>
      <c r="QLL114" s="104"/>
      <c r="QLM114" s="104"/>
      <c r="QLN114" s="104"/>
      <c r="QLO114" s="104"/>
      <c r="QLP114" s="104"/>
      <c r="QLQ114" s="104"/>
      <c r="QLR114" s="104"/>
      <c r="QLS114" s="104"/>
      <c r="QLT114" s="104"/>
      <c r="QLU114" s="104"/>
      <c r="QLV114" s="104"/>
      <c r="QLW114" s="104"/>
      <c r="QLX114" s="104"/>
      <c r="QLY114" s="104"/>
      <c r="QLZ114" s="104"/>
      <c r="QMA114" s="104"/>
      <c r="QMB114" s="104"/>
      <c r="QMC114" s="104"/>
      <c r="QMD114" s="104"/>
      <c r="QME114" s="104"/>
      <c r="QMF114" s="104"/>
      <c r="QMG114" s="104"/>
      <c r="QMH114" s="104"/>
      <c r="QMI114" s="104"/>
      <c r="QMJ114" s="104"/>
      <c r="QMK114" s="104"/>
      <c r="QML114" s="104"/>
      <c r="QMM114" s="104"/>
      <c r="QMN114" s="104"/>
      <c r="QMO114" s="104"/>
      <c r="QMP114" s="104"/>
      <c r="QMQ114" s="104"/>
      <c r="QMR114" s="104"/>
      <c r="QMS114" s="104"/>
      <c r="QMT114" s="104"/>
      <c r="QMU114" s="104"/>
      <c r="QMV114" s="104"/>
      <c r="QMW114" s="104"/>
      <c r="QMX114" s="104"/>
      <c r="QMY114" s="104"/>
      <c r="QMZ114" s="104"/>
      <c r="QNA114" s="104"/>
      <c r="QNB114" s="104"/>
      <c r="QNC114" s="104"/>
      <c r="QND114" s="104"/>
      <c r="QNE114" s="104"/>
      <c r="QNF114" s="104"/>
      <c r="QNG114" s="104"/>
      <c r="QNH114" s="104"/>
      <c r="QNI114" s="104"/>
      <c r="QNJ114" s="104"/>
      <c r="QNK114" s="104"/>
      <c r="QNL114" s="104"/>
      <c r="QNM114" s="104"/>
      <c r="QNN114" s="104"/>
      <c r="QNO114" s="104"/>
      <c r="QNP114" s="104"/>
      <c r="QNQ114" s="104"/>
      <c r="QNR114" s="104"/>
      <c r="QNS114" s="104"/>
      <c r="QNT114" s="104"/>
      <c r="QNU114" s="104"/>
      <c r="QNV114" s="104"/>
      <c r="QNW114" s="104"/>
      <c r="QNX114" s="104"/>
      <c r="QNY114" s="104"/>
      <c r="QNZ114" s="104"/>
      <c r="QOA114" s="104"/>
      <c r="QOB114" s="104"/>
      <c r="QOC114" s="104"/>
      <c r="QOD114" s="104"/>
      <c r="QOE114" s="104"/>
      <c r="QOF114" s="104"/>
      <c r="QOG114" s="104"/>
      <c r="QOH114" s="104"/>
      <c r="QOI114" s="104"/>
      <c r="QOJ114" s="104"/>
      <c r="QOK114" s="104"/>
      <c r="QOL114" s="104"/>
      <c r="QOM114" s="104"/>
      <c r="QON114" s="104"/>
      <c r="QOO114" s="104"/>
      <c r="QOP114" s="104"/>
      <c r="QOQ114" s="104"/>
      <c r="QOR114" s="104"/>
      <c r="QOS114" s="104"/>
      <c r="QOT114" s="104"/>
      <c r="QOU114" s="104"/>
      <c r="QOV114" s="104"/>
      <c r="QOW114" s="104"/>
      <c r="QOX114" s="104"/>
      <c r="QOY114" s="104"/>
      <c r="QOZ114" s="104"/>
      <c r="QPA114" s="104"/>
      <c r="QPB114" s="104"/>
      <c r="QPC114" s="104"/>
      <c r="QPD114" s="104"/>
      <c r="QPE114" s="104"/>
      <c r="QPF114" s="104"/>
      <c r="QPG114" s="104"/>
      <c r="QPH114" s="104"/>
      <c r="QPI114" s="104"/>
      <c r="QPJ114" s="104"/>
      <c r="QPK114" s="104"/>
      <c r="QPL114" s="104"/>
      <c r="QPM114" s="104"/>
      <c r="QPN114" s="104"/>
      <c r="QPO114" s="104"/>
      <c r="QPP114" s="104"/>
      <c r="QPQ114" s="104"/>
      <c r="QPR114" s="104"/>
      <c r="QPS114" s="104"/>
      <c r="QPT114" s="104"/>
      <c r="QPU114" s="104"/>
      <c r="QPV114" s="104"/>
      <c r="QPW114" s="104"/>
      <c r="QPX114" s="104"/>
      <c r="QPY114" s="104"/>
      <c r="QPZ114" s="104"/>
      <c r="QQA114" s="104"/>
      <c r="QQB114" s="104"/>
      <c r="QQC114" s="104"/>
      <c r="QQD114" s="104"/>
      <c r="QQE114" s="104"/>
      <c r="QQF114" s="104"/>
      <c r="QQG114" s="104"/>
      <c r="QQH114" s="104"/>
      <c r="QQI114" s="104"/>
      <c r="QQJ114" s="104"/>
      <c r="QQK114" s="104"/>
      <c r="QQL114" s="104"/>
      <c r="QQM114" s="104"/>
      <c r="QQN114" s="104"/>
      <c r="QQO114" s="104"/>
      <c r="QQP114" s="104"/>
      <c r="QQQ114" s="104"/>
      <c r="QQR114" s="104"/>
      <c r="QQS114" s="104"/>
      <c r="QQT114" s="104"/>
      <c r="QQU114" s="104"/>
      <c r="QQV114" s="104"/>
      <c r="QQW114" s="104"/>
      <c r="QQX114" s="104"/>
      <c r="QQY114" s="104"/>
      <c r="QQZ114" s="104"/>
      <c r="QRA114" s="104"/>
      <c r="QRB114" s="104"/>
      <c r="QRC114" s="104"/>
      <c r="QRD114" s="104"/>
      <c r="QRE114" s="104"/>
      <c r="QRF114" s="104"/>
      <c r="QRG114" s="104"/>
      <c r="QRH114" s="104"/>
      <c r="QRI114" s="104"/>
      <c r="QRJ114" s="104"/>
      <c r="QRK114" s="104"/>
      <c r="QRL114" s="104"/>
      <c r="QRM114" s="104"/>
      <c r="QRN114" s="104"/>
      <c r="QRO114" s="104"/>
      <c r="QRP114" s="104"/>
      <c r="QRQ114" s="104"/>
      <c r="QRR114" s="104"/>
      <c r="QRS114" s="104"/>
      <c r="QRT114" s="104"/>
      <c r="QRU114" s="104"/>
      <c r="QRV114" s="104"/>
      <c r="QRW114" s="104"/>
      <c r="QRX114" s="104"/>
      <c r="QRY114" s="104"/>
      <c r="QRZ114" s="104"/>
      <c r="QSA114" s="104"/>
      <c r="QSB114" s="104"/>
      <c r="QSC114" s="104"/>
      <c r="QSD114" s="104"/>
      <c r="QSE114" s="104"/>
      <c r="QSF114" s="104"/>
      <c r="QSG114" s="104"/>
      <c r="QSH114" s="104"/>
      <c r="QSI114" s="104"/>
      <c r="QSJ114" s="104"/>
      <c r="QSK114" s="104"/>
      <c r="QSL114" s="104"/>
      <c r="QSM114" s="104"/>
      <c r="QSN114" s="104"/>
      <c r="QSO114" s="104"/>
      <c r="QSP114" s="104"/>
      <c r="QSQ114" s="104"/>
      <c r="QSR114" s="104"/>
      <c r="QSS114" s="104"/>
      <c r="QST114" s="104"/>
      <c r="QSU114" s="104"/>
      <c r="QSV114" s="104"/>
      <c r="QSW114" s="104"/>
      <c r="QSX114" s="104"/>
      <c r="QSY114" s="104"/>
      <c r="QSZ114" s="104"/>
      <c r="QTA114" s="104"/>
      <c r="QTB114" s="104"/>
      <c r="QTC114" s="104"/>
      <c r="QTD114" s="104"/>
      <c r="QTE114" s="104"/>
      <c r="QTF114" s="104"/>
      <c r="QTG114" s="104"/>
      <c r="QTH114" s="104"/>
      <c r="QTI114" s="104"/>
      <c r="QTJ114" s="104"/>
      <c r="QTK114" s="104"/>
      <c r="QTL114" s="104"/>
      <c r="QTM114" s="104"/>
      <c r="QTN114" s="104"/>
      <c r="QTO114" s="104"/>
      <c r="QTP114" s="104"/>
      <c r="QTQ114" s="104"/>
      <c r="QTR114" s="104"/>
      <c r="QTS114" s="104"/>
      <c r="QTT114" s="104"/>
      <c r="QTU114" s="104"/>
      <c r="QTV114" s="104"/>
      <c r="QTW114" s="104"/>
      <c r="QTX114" s="104"/>
      <c r="QTY114" s="104"/>
      <c r="QTZ114" s="104"/>
      <c r="QUA114" s="104"/>
      <c r="QUB114" s="104"/>
      <c r="QUC114" s="104"/>
      <c r="QUD114" s="104"/>
      <c r="QUE114" s="104"/>
      <c r="QUF114" s="104"/>
      <c r="QUG114" s="104"/>
      <c r="QUH114" s="104"/>
      <c r="QUI114" s="104"/>
      <c r="QUJ114" s="104"/>
      <c r="QUK114" s="104"/>
      <c r="QUL114" s="104"/>
      <c r="QUM114" s="104"/>
      <c r="QUN114" s="104"/>
      <c r="QUO114" s="104"/>
      <c r="QUP114" s="104"/>
      <c r="QUQ114" s="104"/>
      <c r="QUR114" s="104"/>
      <c r="QUS114" s="104"/>
      <c r="QUT114" s="104"/>
      <c r="QUU114" s="104"/>
      <c r="QUV114" s="104"/>
      <c r="QUW114" s="104"/>
      <c r="QUX114" s="104"/>
      <c r="QUY114" s="104"/>
      <c r="QUZ114" s="104"/>
      <c r="QVA114" s="104"/>
      <c r="QVB114" s="104"/>
      <c r="QVC114" s="104"/>
      <c r="QVD114" s="104"/>
      <c r="QVE114" s="104"/>
      <c r="QVF114" s="104"/>
      <c r="QVG114" s="104"/>
      <c r="QVH114" s="104"/>
      <c r="QVI114" s="104"/>
      <c r="QVJ114" s="104"/>
      <c r="QVK114" s="104"/>
      <c r="QVL114" s="104"/>
      <c r="QVM114" s="104"/>
      <c r="QVN114" s="104"/>
      <c r="QVO114" s="104"/>
      <c r="QVP114" s="104"/>
      <c r="QVQ114" s="104"/>
      <c r="QVR114" s="104"/>
      <c r="QVS114" s="104"/>
      <c r="QVT114" s="104"/>
      <c r="QVU114" s="104"/>
      <c r="QVV114" s="104"/>
      <c r="QVW114" s="104"/>
      <c r="QVX114" s="104"/>
      <c r="QVY114" s="104"/>
      <c r="QVZ114" s="104"/>
      <c r="QWA114" s="104"/>
      <c r="QWB114" s="104"/>
      <c r="QWC114" s="104"/>
      <c r="QWD114" s="104"/>
      <c r="QWE114" s="104"/>
      <c r="QWF114" s="104"/>
      <c r="QWG114" s="104"/>
      <c r="QWH114" s="104"/>
      <c r="QWI114" s="104"/>
      <c r="QWJ114" s="104"/>
      <c r="QWK114" s="104"/>
      <c r="QWL114" s="104"/>
      <c r="QWM114" s="104"/>
      <c r="QWN114" s="104"/>
      <c r="QWO114" s="104"/>
      <c r="QWP114" s="104"/>
      <c r="QWQ114" s="104"/>
      <c r="QWR114" s="104"/>
      <c r="QWS114" s="104"/>
      <c r="QWT114" s="104"/>
      <c r="QWU114" s="104"/>
      <c r="QWV114" s="104"/>
      <c r="QWW114" s="104"/>
      <c r="QWX114" s="104"/>
      <c r="QWY114" s="104"/>
      <c r="QWZ114" s="104"/>
      <c r="QXA114" s="104"/>
      <c r="QXB114" s="104"/>
      <c r="QXC114" s="104"/>
      <c r="QXD114" s="104"/>
      <c r="QXE114" s="104"/>
      <c r="QXF114" s="104"/>
      <c r="QXG114" s="104"/>
      <c r="QXH114" s="104"/>
      <c r="QXI114" s="104"/>
      <c r="QXJ114" s="104"/>
      <c r="QXK114" s="104"/>
      <c r="QXL114" s="104"/>
      <c r="QXM114" s="104"/>
      <c r="QXN114" s="104"/>
      <c r="QXO114" s="104"/>
      <c r="QXP114" s="104"/>
      <c r="QXQ114" s="104"/>
      <c r="QXR114" s="104"/>
      <c r="QXS114" s="104"/>
      <c r="QXT114" s="104"/>
      <c r="QXU114" s="104"/>
      <c r="QXV114" s="104"/>
      <c r="QXW114" s="104"/>
      <c r="QXX114" s="104"/>
      <c r="QXY114" s="104"/>
      <c r="QXZ114" s="104"/>
      <c r="QYA114" s="104"/>
      <c r="QYB114" s="104"/>
      <c r="QYC114" s="104"/>
      <c r="QYD114" s="104"/>
      <c r="QYE114" s="104"/>
      <c r="QYF114" s="104"/>
      <c r="QYG114" s="104"/>
      <c r="QYH114" s="104"/>
      <c r="QYI114" s="104"/>
      <c r="QYJ114" s="104"/>
      <c r="QYK114" s="104"/>
      <c r="QYL114" s="104"/>
      <c r="QYM114" s="104"/>
      <c r="QYN114" s="104"/>
      <c r="QYO114" s="104"/>
      <c r="QYP114" s="104"/>
      <c r="QYQ114" s="104"/>
      <c r="QYR114" s="104"/>
      <c r="QYS114" s="104"/>
      <c r="QYT114" s="104"/>
      <c r="QYU114" s="104"/>
      <c r="QYV114" s="104"/>
      <c r="QYW114" s="104"/>
      <c r="QYX114" s="104"/>
      <c r="QYY114" s="104"/>
      <c r="QYZ114" s="104"/>
      <c r="QZA114" s="104"/>
      <c r="QZB114" s="104"/>
      <c r="QZC114" s="104"/>
      <c r="QZD114" s="104"/>
      <c r="QZE114" s="104"/>
      <c r="QZF114" s="104"/>
      <c r="QZG114" s="104"/>
      <c r="QZH114" s="104"/>
      <c r="QZI114" s="104"/>
      <c r="QZJ114" s="104"/>
      <c r="QZK114" s="104"/>
      <c r="QZL114" s="104"/>
      <c r="QZM114" s="104"/>
      <c r="QZN114" s="104"/>
      <c r="QZO114" s="104"/>
      <c r="QZP114" s="104"/>
      <c r="QZQ114" s="104"/>
      <c r="QZR114" s="104"/>
      <c r="QZS114" s="104"/>
      <c r="QZT114" s="104"/>
      <c r="QZU114" s="104"/>
      <c r="QZV114" s="104"/>
      <c r="QZW114" s="104"/>
      <c r="QZX114" s="104"/>
      <c r="QZY114" s="104"/>
      <c r="QZZ114" s="104"/>
      <c r="RAA114" s="104"/>
      <c r="RAB114" s="104"/>
      <c r="RAC114" s="104"/>
      <c r="RAD114" s="104"/>
      <c r="RAE114" s="104"/>
      <c r="RAF114" s="104"/>
      <c r="RAG114" s="104"/>
      <c r="RAH114" s="104"/>
      <c r="RAI114" s="104"/>
      <c r="RAJ114" s="104"/>
      <c r="RAK114" s="104"/>
      <c r="RAL114" s="104"/>
      <c r="RAM114" s="104"/>
      <c r="RAN114" s="104"/>
      <c r="RAO114" s="104"/>
      <c r="RAP114" s="104"/>
      <c r="RAQ114" s="104"/>
      <c r="RAR114" s="104"/>
      <c r="RAS114" s="104"/>
      <c r="RAT114" s="104"/>
      <c r="RAU114" s="104"/>
      <c r="RAV114" s="104"/>
      <c r="RAW114" s="104"/>
      <c r="RAX114" s="104"/>
      <c r="RAY114" s="104"/>
      <c r="RAZ114" s="104"/>
      <c r="RBA114" s="104"/>
      <c r="RBB114" s="104"/>
      <c r="RBC114" s="104"/>
      <c r="RBD114" s="104"/>
      <c r="RBE114" s="104"/>
      <c r="RBF114" s="104"/>
      <c r="RBG114" s="104"/>
      <c r="RBH114" s="104"/>
      <c r="RBI114" s="104"/>
      <c r="RBJ114" s="104"/>
      <c r="RBK114" s="104"/>
      <c r="RBL114" s="104"/>
      <c r="RBM114" s="104"/>
      <c r="RBN114" s="104"/>
      <c r="RBO114" s="104"/>
      <c r="RBP114" s="104"/>
      <c r="RBQ114" s="104"/>
      <c r="RBR114" s="104"/>
      <c r="RBS114" s="104"/>
      <c r="RBT114" s="104"/>
      <c r="RBU114" s="104"/>
      <c r="RBV114" s="104"/>
      <c r="RBW114" s="104"/>
      <c r="RBX114" s="104"/>
      <c r="RBY114" s="104"/>
      <c r="RBZ114" s="104"/>
      <c r="RCA114" s="104"/>
      <c r="RCB114" s="104"/>
      <c r="RCC114" s="104"/>
      <c r="RCD114" s="104"/>
      <c r="RCE114" s="104"/>
      <c r="RCF114" s="104"/>
      <c r="RCG114" s="104"/>
      <c r="RCH114" s="104"/>
      <c r="RCI114" s="104"/>
      <c r="RCJ114" s="104"/>
      <c r="RCK114" s="104"/>
      <c r="RCL114" s="104"/>
      <c r="RCM114" s="104"/>
      <c r="RCN114" s="104"/>
      <c r="RCO114" s="104"/>
      <c r="RCP114" s="104"/>
      <c r="RCQ114" s="104"/>
      <c r="RCR114" s="104"/>
      <c r="RCS114" s="104"/>
      <c r="RCT114" s="104"/>
      <c r="RCU114" s="104"/>
      <c r="RCV114" s="104"/>
      <c r="RCW114" s="104"/>
      <c r="RCX114" s="104"/>
      <c r="RCY114" s="104"/>
      <c r="RCZ114" s="104"/>
      <c r="RDA114" s="104"/>
      <c r="RDB114" s="104"/>
      <c r="RDC114" s="104"/>
      <c r="RDD114" s="104"/>
      <c r="RDE114" s="104"/>
      <c r="RDF114" s="104"/>
      <c r="RDG114" s="104"/>
      <c r="RDH114" s="104"/>
      <c r="RDI114" s="104"/>
      <c r="RDJ114" s="104"/>
      <c r="RDK114" s="104"/>
      <c r="RDL114" s="104"/>
      <c r="RDM114" s="104"/>
      <c r="RDN114" s="104"/>
      <c r="RDO114" s="104"/>
      <c r="RDP114" s="104"/>
      <c r="RDQ114" s="104"/>
      <c r="RDR114" s="104"/>
      <c r="RDS114" s="104"/>
      <c r="RDT114" s="104"/>
      <c r="RDU114" s="104"/>
      <c r="RDV114" s="104"/>
      <c r="RDW114" s="104"/>
      <c r="RDX114" s="104"/>
      <c r="RDY114" s="104"/>
      <c r="RDZ114" s="104"/>
      <c r="REA114" s="104"/>
      <c r="REB114" s="104"/>
      <c r="REC114" s="104"/>
      <c r="RED114" s="104"/>
      <c r="REE114" s="104"/>
      <c r="REF114" s="104"/>
      <c r="REG114" s="104"/>
      <c r="REH114" s="104"/>
      <c r="REI114" s="104"/>
      <c r="REJ114" s="104"/>
      <c r="REK114" s="104"/>
      <c r="REL114" s="104"/>
      <c r="REM114" s="104"/>
      <c r="REN114" s="104"/>
      <c r="REO114" s="104"/>
      <c r="REP114" s="104"/>
      <c r="REQ114" s="104"/>
      <c r="RER114" s="104"/>
      <c r="RES114" s="104"/>
      <c r="RET114" s="104"/>
      <c r="REU114" s="104"/>
      <c r="REV114" s="104"/>
      <c r="REW114" s="104"/>
      <c r="REX114" s="104"/>
      <c r="REY114" s="104"/>
      <c r="REZ114" s="104"/>
      <c r="RFA114" s="104"/>
      <c r="RFB114" s="104"/>
      <c r="RFC114" s="104"/>
      <c r="RFD114" s="104"/>
      <c r="RFE114" s="104"/>
      <c r="RFF114" s="104"/>
      <c r="RFG114" s="104"/>
      <c r="RFH114" s="104"/>
      <c r="RFI114" s="104"/>
      <c r="RFJ114" s="104"/>
      <c r="RFK114" s="104"/>
      <c r="RFL114" s="104"/>
      <c r="RFM114" s="104"/>
      <c r="RFN114" s="104"/>
      <c r="RFO114" s="104"/>
      <c r="RFP114" s="104"/>
      <c r="RFQ114" s="104"/>
      <c r="RFR114" s="104"/>
      <c r="RFS114" s="104"/>
      <c r="RFT114" s="104"/>
      <c r="RFU114" s="104"/>
      <c r="RFV114" s="104"/>
      <c r="RFW114" s="104"/>
      <c r="RFX114" s="104"/>
      <c r="RFY114" s="104"/>
      <c r="RFZ114" s="104"/>
      <c r="RGA114" s="104"/>
      <c r="RGB114" s="104"/>
      <c r="RGC114" s="104"/>
      <c r="RGD114" s="104"/>
      <c r="RGE114" s="104"/>
      <c r="RGF114" s="104"/>
      <c r="RGG114" s="104"/>
      <c r="RGH114" s="104"/>
      <c r="RGI114" s="104"/>
      <c r="RGJ114" s="104"/>
      <c r="RGK114" s="104"/>
      <c r="RGL114" s="104"/>
      <c r="RGM114" s="104"/>
      <c r="RGN114" s="104"/>
      <c r="RGO114" s="104"/>
      <c r="RGP114" s="104"/>
      <c r="RGQ114" s="104"/>
      <c r="RGR114" s="104"/>
      <c r="RGS114" s="104"/>
      <c r="RGT114" s="104"/>
      <c r="RGU114" s="104"/>
      <c r="RGV114" s="104"/>
      <c r="RGW114" s="104"/>
      <c r="RGX114" s="104"/>
      <c r="RGY114" s="104"/>
      <c r="RGZ114" s="104"/>
      <c r="RHA114" s="104"/>
      <c r="RHB114" s="104"/>
      <c r="RHC114" s="104"/>
      <c r="RHD114" s="104"/>
      <c r="RHE114" s="104"/>
      <c r="RHF114" s="104"/>
      <c r="RHG114" s="104"/>
      <c r="RHH114" s="104"/>
      <c r="RHI114" s="104"/>
      <c r="RHJ114" s="104"/>
      <c r="RHK114" s="104"/>
      <c r="RHL114" s="104"/>
      <c r="RHM114" s="104"/>
      <c r="RHN114" s="104"/>
      <c r="RHO114" s="104"/>
      <c r="RHP114" s="104"/>
      <c r="RHQ114" s="104"/>
      <c r="RHR114" s="104"/>
      <c r="RHS114" s="104"/>
      <c r="RHT114" s="104"/>
      <c r="RHU114" s="104"/>
      <c r="RHV114" s="104"/>
      <c r="RHW114" s="104"/>
      <c r="RHX114" s="104"/>
      <c r="RHY114" s="104"/>
      <c r="RHZ114" s="104"/>
      <c r="RIA114" s="104"/>
      <c r="RIB114" s="104"/>
      <c r="RIC114" s="104"/>
      <c r="RID114" s="104"/>
      <c r="RIE114" s="104"/>
      <c r="RIF114" s="104"/>
      <c r="RIG114" s="104"/>
      <c r="RIH114" s="104"/>
      <c r="RII114" s="104"/>
      <c r="RIJ114" s="104"/>
      <c r="RIK114" s="104"/>
      <c r="RIL114" s="104"/>
      <c r="RIM114" s="104"/>
      <c r="RIN114" s="104"/>
      <c r="RIO114" s="104"/>
      <c r="RIP114" s="104"/>
      <c r="RIQ114" s="104"/>
      <c r="RIR114" s="104"/>
      <c r="RIS114" s="104"/>
      <c r="RIT114" s="104"/>
      <c r="RIU114" s="104"/>
      <c r="RIV114" s="104"/>
      <c r="RIW114" s="104"/>
      <c r="RIX114" s="104"/>
      <c r="RIY114" s="104"/>
      <c r="RIZ114" s="104"/>
      <c r="RJA114" s="104"/>
      <c r="RJB114" s="104"/>
      <c r="RJC114" s="104"/>
      <c r="RJD114" s="104"/>
      <c r="RJE114" s="104"/>
      <c r="RJF114" s="104"/>
      <c r="RJG114" s="104"/>
      <c r="RJH114" s="104"/>
      <c r="RJI114" s="104"/>
      <c r="RJJ114" s="104"/>
      <c r="RJK114" s="104"/>
      <c r="RJL114" s="104"/>
      <c r="RJM114" s="104"/>
      <c r="RJN114" s="104"/>
      <c r="RJO114" s="104"/>
      <c r="RJP114" s="104"/>
      <c r="RJQ114" s="104"/>
      <c r="RJR114" s="104"/>
      <c r="RJS114" s="104"/>
      <c r="RJT114" s="104"/>
      <c r="RJU114" s="104"/>
      <c r="RJV114" s="104"/>
      <c r="RJW114" s="104"/>
      <c r="RJX114" s="104"/>
      <c r="RJY114" s="104"/>
      <c r="RJZ114" s="104"/>
      <c r="RKA114" s="104"/>
      <c r="RKB114" s="104"/>
      <c r="RKC114" s="104"/>
      <c r="RKD114" s="104"/>
      <c r="RKE114" s="104"/>
      <c r="RKF114" s="104"/>
      <c r="RKG114" s="104"/>
      <c r="RKH114" s="104"/>
      <c r="RKI114" s="104"/>
      <c r="RKJ114" s="104"/>
      <c r="RKK114" s="104"/>
      <c r="RKL114" s="104"/>
      <c r="RKM114" s="104"/>
      <c r="RKN114" s="104"/>
      <c r="RKO114" s="104"/>
      <c r="RKP114" s="104"/>
      <c r="RKQ114" s="104"/>
      <c r="RKR114" s="104"/>
      <c r="RKS114" s="104"/>
      <c r="RKT114" s="104"/>
      <c r="RKU114" s="104"/>
      <c r="RKV114" s="104"/>
      <c r="RKW114" s="104"/>
      <c r="RKX114" s="104"/>
      <c r="RKY114" s="104"/>
      <c r="RKZ114" s="104"/>
      <c r="RLA114" s="104"/>
      <c r="RLB114" s="104"/>
      <c r="RLC114" s="104"/>
      <c r="RLD114" s="104"/>
      <c r="RLE114" s="104"/>
      <c r="RLF114" s="104"/>
      <c r="RLG114" s="104"/>
      <c r="RLH114" s="104"/>
      <c r="RLI114" s="104"/>
      <c r="RLJ114" s="104"/>
      <c r="RLK114" s="104"/>
      <c r="RLL114" s="104"/>
      <c r="RLM114" s="104"/>
      <c r="RLN114" s="104"/>
      <c r="RLO114" s="104"/>
      <c r="RLP114" s="104"/>
      <c r="RLQ114" s="104"/>
      <c r="RLR114" s="104"/>
      <c r="RLS114" s="104"/>
      <c r="RLT114" s="104"/>
      <c r="RLU114" s="104"/>
      <c r="RLV114" s="104"/>
      <c r="RLW114" s="104"/>
      <c r="RLX114" s="104"/>
      <c r="RLY114" s="104"/>
      <c r="RLZ114" s="104"/>
      <c r="RMA114" s="104"/>
      <c r="RMB114" s="104"/>
      <c r="RMC114" s="104"/>
      <c r="RMD114" s="104"/>
      <c r="RME114" s="104"/>
      <c r="RMF114" s="104"/>
      <c r="RMG114" s="104"/>
      <c r="RMH114" s="104"/>
      <c r="RMI114" s="104"/>
      <c r="RMJ114" s="104"/>
      <c r="RMK114" s="104"/>
      <c r="RML114" s="104"/>
      <c r="RMM114" s="104"/>
      <c r="RMN114" s="104"/>
      <c r="RMO114" s="104"/>
      <c r="RMP114" s="104"/>
      <c r="RMQ114" s="104"/>
      <c r="RMR114" s="104"/>
      <c r="RMS114" s="104"/>
      <c r="RMT114" s="104"/>
      <c r="RMU114" s="104"/>
      <c r="RMV114" s="104"/>
      <c r="RMW114" s="104"/>
      <c r="RMX114" s="104"/>
      <c r="RMY114" s="104"/>
      <c r="RMZ114" s="104"/>
      <c r="RNA114" s="104"/>
      <c r="RNB114" s="104"/>
      <c r="RNC114" s="104"/>
      <c r="RND114" s="104"/>
      <c r="RNE114" s="104"/>
      <c r="RNF114" s="104"/>
      <c r="RNG114" s="104"/>
      <c r="RNH114" s="104"/>
      <c r="RNI114" s="104"/>
      <c r="RNJ114" s="104"/>
      <c r="RNK114" s="104"/>
      <c r="RNL114" s="104"/>
      <c r="RNM114" s="104"/>
      <c r="RNN114" s="104"/>
      <c r="RNO114" s="104"/>
      <c r="RNP114" s="104"/>
      <c r="RNQ114" s="104"/>
      <c r="RNR114" s="104"/>
      <c r="RNS114" s="104"/>
      <c r="RNT114" s="104"/>
      <c r="RNU114" s="104"/>
      <c r="RNV114" s="104"/>
      <c r="RNW114" s="104"/>
      <c r="RNX114" s="104"/>
      <c r="RNY114" s="104"/>
      <c r="RNZ114" s="104"/>
      <c r="ROA114" s="104"/>
      <c r="ROB114" s="104"/>
      <c r="ROC114" s="104"/>
      <c r="ROD114" s="104"/>
      <c r="ROE114" s="104"/>
      <c r="ROF114" s="104"/>
      <c r="ROG114" s="104"/>
      <c r="ROH114" s="104"/>
      <c r="ROI114" s="104"/>
      <c r="ROJ114" s="104"/>
      <c r="ROK114" s="104"/>
      <c r="ROL114" s="104"/>
      <c r="ROM114" s="104"/>
      <c r="RON114" s="104"/>
      <c r="ROO114" s="104"/>
      <c r="ROP114" s="104"/>
      <c r="ROQ114" s="104"/>
      <c r="ROR114" s="104"/>
      <c r="ROS114" s="104"/>
      <c r="ROT114" s="104"/>
      <c r="ROU114" s="104"/>
      <c r="ROV114" s="104"/>
      <c r="ROW114" s="104"/>
      <c r="ROX114" s="104"/>
      <c r="ROY114" s="104"/>
      <c r="ROZ114" s="104"/>
      <c r="RPA114" s="104"/>
      <c r="RPB114" s="104"/>
      <c r="RPC114" s="104"/>
      <c r="RPD114" s="104"/>
      <c r="RPE114" s="104"/>
      <c r="RPF114" s="104"/>
      <c r="RPG114" s="104"/>
      <c r="RPH114" s="104"/>
      <c r="RPI114" s="104"/>
      <c r="RPJ114" s="104"/>
      <c r="RPK114" s="104"/>
      <c r="RPL114" s="104"/>
      <c r="RPM114" s="104"/>
      <c r="RPN114" s="104"/>
      <c r="RPO114" s="104"/>
      <c r="RPP114" s="104"/>
      <c r="RPQ114" s="104"/>
      <c r="RPR114" s="104"/>
      <c r="RPS114" s="104"/>
      <c r="RPT114" s="104"/>
      <c r="RPU114" s="104"/>
      <c r="RPV114" s="104"/>
      <c r="RPW114" s="104"/>
      <c r="RPX114" s="104"/>
      <c r="RPY114" s="104"/>
      <c r="RPZ114" s="104"/>
      <c r="RQA114" s="104"/>
      <c r="RQB114" s="104"/>
      <c r="RQC114" s="104"/>
      <c r="RQD114" s="104"/>
      <c r="RQE114" s="104"/>
      <c r="RQF114" s="104"/>
      <c r="RQG114" s="104"/>
      <c r="RQH114" s="104"/>
      <c r="RQI114" s="104"/>
      <c r="RQJ114" s="104"/>
      <c r="RQK114" s="104"/>
      <c r="RQL114" s="104"/>
      <c r="RQM114" s="104"/>
      <c r="RQN114" s="104"/>
      <c r="RQO114" s="104"/>
      <c r="RQP114" s="104"/>
      <c r="RQQ114" s="104"/>
      <c r="RQR114" s="104"/>
      <c r="RQS114" s="104"/>
      <c r="RQT114" s="104"/>
      <c r="RQU114" s="104"/>
      <c r="RQV114" s="104"/>
      <c r="RQW114" s="104"/>
      <c r="RQX114" s="104"/>
      <c r="RQY114" s="104"/>
      <c r="RQZ114" s="104"/>
      <c r="RRA114" s="104"/>
      <c r="RRB114" s="104"/>
      <c r="RRC114" s="104"/>
      <c r="RRD114" s="104"/>
      <c r="RRE114" s="104"/>
      <c r="RRF114" s="104"/>
      <c r="RRG114" s="104"/>
      <c r="RRH114" s="104"/>
      <c r="RRI114" s="104"/>
      <c r="RRJ114" s="104"/>
      <c r="RRK114" s="104"/>
      <c r="RRL114" s="104"/>
      <c r="RRM114" s="104"/>
      <c r="RRN114" s="104"/>
      <c r="RRO114" s="104"/>
      <c r="RRP114" s="104"/>
      <c r="RRQ114" s="104"/>
      <c r="RRR114" s="104"/>
      <c r="RRS114" s="104"/>
      <c r="RRT114" s="104"/>
      <c r="RRU114" s="104"/>
      <c r="RRV114" s="104"/>
      <c r="RRW114" s="104"/>
      <c r="RRX114" s="104"/>
      <c r="RRY114" s="104"/>
      <c r="RRZ114" s="104"/>
      <c r="RSA114" s="104"/>
      <c r="RSB114" s="104"/>
      <c r="RSC114" s="104"/>
      <c r="RSD114" s="104"/>
      <c r="RSE114" s="104"/>
      <c r="RSF114" s="104"/>
      <c r="RSG114" s="104"/>
      <c r="RSH114" s="104"/>
      <c r="RSI114" s="104"/>
      <c r="RSJ114" s="104"/>
      <c r="RSK114" s="104"/>
      <c r="RSL114" s="104"/>
      <c r="RSM114" s="104"/>
      <c r="RSN114" s="104"/>
      <c r="RSO114" s="104"/>
      <c r="RSP114" s="104"/>
      <c r="RSQ114" s="104"/>
      <c r="RSR114" s="104"/>
      <c r="RSS114" s="104"/>
      <c r="RST114" s="104"/>
      <c r="RSU114" s="104"/>
      <c r="RSV114" s="104"/>
      <c r="RSW114" s="104"/>
      <c r="RSX114" s="104"/>
      <c r="RSY114" s="104"/>
      <c r="RSZ114" s="104"/>
      <c r="RTA114" s="104"/>
      <c r="RTB114" s="104"/>
      <c r="RTC114" s="104"/>
      <c r="RTD114" s="104"/>
      <c r="RTE114" s="104"/>
      <c r="RTF114" s="104"/>
      <c r="RTG114" s="104"/>
      <c r="RTH114" s="104"/>
      <c r="RTI114" s="104"/>
      <c r="RTJ114" s="104"/>
      <c r="RTK114" s="104"/>
      <c r="RTL114" s="104"/>
      <c r="RTM114" s="104"/>
      <c r="RTN114" s="104"/>
      <c r="RTO114" s="104"/>
      <c r="RTP114" s="104"/>
      <c r="RTQ114" s="104"/>
      <c r="RTR114" s="104"/>
      <c r="RTS114" s="104"/>
      <c r="RTT114" s="104"/>
      <c r="RTU114" s="104"/>
      <c r="RTV114" s="104"/>
      <c r="RTW114" s="104"/>
      <c r="RTX114" s="104"/>
      <c r="RTY114" s="104"/>
      <c r="RTZ114" s="104"/>
      <c r="RUA114" s="104"/>
      <c r="RUB114" s="104"/>
      <c r="RUC114" s="104"/>
      <c r="RUD114" s="104"/>
      <c r="RUE114" s="104"/>
      <c r="RUF114" s="104"/>
      <c r="RUG114" s="104"/>
      <c r="RUH114" s="104"/>
      <c r="RUI114" s="104"/>
      <c r="RUJ114" s="104"/>
      <c r="RUK114" s="104"/>
      <c r="RUL114" s="104"/>
      <c r="RUM114" s="104"/>
      <c r="RUN114" s="104"/>
      <c r="RUO114" s="104"/>
      <c r="RUP114" s="104"/>
      <c r="RUQ114" s="104"/>
      <c r="RUR114" s="104"/>
      <c r="RUS114" s="104"/>
      <c r="RUT114" s="104"/>
      <c r="RUU114" s="104"/>
      <c r="RUV114" s="104"/>
      <c r="RUW114" s="104"/>
      <c r="RUX114" s="104"/>
      <c r="RUY114" s="104"/>
      <c r="RUZ114" s="104"/>
      <c r="RVA114" s="104"/>
      <c r="RVB114" s="104"/>
      <c r="RVC114" s="104"/>
      <c r="RVD114" s="104"/>
      <c r="RVE114" s="104"/>
      <c r="RVF114" s="104"/>
      <c r="RVG114" s="104"/>
      <c r="RVH114" s="104"/>
      <c r="RVI114" s="104"/>
      <c r="RVJ114" s="104"/>
      <c r="RVK114" s="104"/>
      <c r="RVL114" s="104"/>
      <c r="RVM114" s="104"/>
      <c r="RVN114" s="104"/>
      <c r="RVO114" s="104"/>
      <c r="RVP114" s="104"/>
      <c r="RVQ114" s="104"/>
      <c r="RVR114" s="104"/>
      <c r="RVS114" s="104"/>
      <c r="RVT114" s="104"/>
      <c r="RVU114" s="104"/>
      <c r="RVV114" s="104"/>
      <c r="RVW114" s="104"/>
      <c r="RVX114" s="104"/>
      <c r="RVY114" s="104"/>
      <c r="RVZ114" s="104"/>
      <c r="RWA114" s="104"/>
      <c r="RWB114" s="104"/>
      <c r="RWC114" s="104"/>
      <c r="RWD114" s="104"/>
      <c r="RWE114" s="104"/>
      <c r="RWF114" s="104"/>
      <c r="RWG114" s="104"/>
      <c r="RWH114" s="104"/>
      <c r="RWI114" s="104"/>
      <c r="RWJ114" s="104"/>
      <c r="RWK114" s="104"/>
      <c r="RWL114" s="104"/>
      <c r="RWM114" s="104"/>
      <c r="RWN114" s="104"/>
      <c r="RWO114" s="104"/>
      <c r="RWP114" s="104"/>
      <c r="RWQ114" s="104"/>
      <c r="RWR114" s="104"/>
      <c r="RWS114" s="104"/>
      <c r="RWT114" s="104"/>
      <c r="RWU114" s="104"/>
      <c r="RWV114" s="104"/>
      <c r="RWW114" s="104"/>
      <c r="RWX114" s="104"/>
      <c r="RWY114" s="104"/>
      <c r="RWZ114" s="104"/>
      <c r="RXA114" s="104"/>
      <c r="RXB114" s="104"/>
      <c r="RXC114" s="104"/>
      <c r="RXD114" s="104"/>
      <c r="RXE114" s="104"/>
      <c r="RXF114" s="104"/>
      <c r="RXG114" s="104"/>
      <c r="RXH114" s="104"/>
      <c r="RXI114" s="104"/>
      <c r="RXJ114" s="104"/>
      <c r="RXK114" s="104"/>
      <c r="RXL114" s="104"/>
      <c r="RXM114" s="104"/>
      <c r="RXN114" s="104"/>
      <c r="RXO114" s="104"/>
      <c r="RXP114" s="104"/>
      <c r="RXQ114" s="104"/>
      <c r="RXR114" s="104"/>
      <c r="RXS114" s="104"/>
      <c r="RXT114" s="104"/>
      <c r="RXU114" s="104"/>
      <c r="RXV114" s="104"/>
      <c r="RXW114" s="104"/>
      <c r="RXX114" s="104"/>
      <c r="RXY114" s="104"/>
      <c r="RXZ114" s="104"/>
      <c r="RYA114" s="104"/>
      <c r="RYB114" s="104"/>
      <c r="RYC114" s="104"/>
      <c r="RYD114" s="104"/>
      <c r="RYE114" s="104"/>
      <c r="RYF114" s="104"/>
      <c r="RYG114" s="104"/>
      <c r="RYH114" s="104"/>
      <c r="RYI114" s="104"/>
      <c r="RYJ114" s="104"/>
      <c r="RYK114" s="104"/>
      <c r="RYL114" s="104"/>
      <c r="RYM114" s="104"/>
      <c r="RYN114" s="104"/>
      <c r="RYO114" s="104"/>
      <c r="RYP114" s="104"/>
      <c r="RYQ114" s="104"/>
      <c r="RYR114" s="104"/>
      <c r="RYS114" s="104"/>
      <c r="RYT114" s="104"/>
      <c r="RYU114" s="104"/>
      <c r="RYV114" s="104"/>
      <c r="RYW114" s="104"/>
      <c r="RYX114" s="104"/>
      <c r="RYY114" s="104"/>
      <c r="RYZ114" s="104"/>
      <c r="RZA114" s="104"/>
      <c r="RZB114" s="104"/>
      <c r="RZC114" s="104"/>
      <c r="RZD114" s="104"/>
      <c r="RZE114" s="104"/>
      <c r="RZF114" s="104"/>
      <c r="RZG114" s="104"/>
      <c r="RZH114" s="104"/>
      <c r="RZI114" s="104"/>
      <c r="RZJ114" s="104"/>
      <c r="RZK114" s="104"/>
      <c r="RZL114" s="104"/>
      <c r="RZM114" s="104"/>
      <c r="RZN114" s="104"/>
      <c r="RZO114" s="104"/>
      <c r="RZP114" s="104"/>
      <c r="RZQ114" s="104"/>
      <c r="RZR114" s="104"/>
      <c r="RZS114" s="104"/>
      <c r="RZT114" s="104"/>
      <c r="RZU114" s="104"/>
      <c r="RZV114" s="104"/>
      <c r="RZW114" s="104"/>
      <c r="RZX114" s="104"/>
      <c r="RZY114" s="104"/>
      <c r="RZZ114" s="104"/>
      <c r="SAA114" s="104"/>
      <c r="SAB114" s="104"/>
      <c r="SAC114" s="104"/>
      <c r="SAD114" s="104"/>
      <c r="SAE114" s="104"/>
      <c r="SAF114" s="104"/>
      <c r="SAG114" s="104"/>
      <c r="SAH114" s="104"/>
      <c r="SAI114" s="104"/>
      <c r="SAJ114" s="104"/>
      <c r="SAK114" s="104"/>
      <c r="SAL114" s="104"/>
      <c r="SAM114" s="104"/>
      <c r="SAN114" s="104"/>
      <c r="SAO114" s="104"/>
      <c r="SAP114" s="104"/>
      <c r="SAQ114" s="104"/>
      <c r="SAR114" s="104"/>
      <c r="SAS114" s="104"/>
      <c r="SAT114" s="104"/>
      <c r="SAU114" s="104"/>
      <c r="SAV114" s="104"/>
      <c r="SAW114" s="104"/>
      <c r="SAX114" s="104"/>
      <c r="SAY114" s="104"/>
      <c r="SAZ114" s="104"/>
      <c r="SBA114" s="104"/>
      <c r="SBB114" s="104"/>
      <c r="SBC114" s="104"/>
      <c r="SBD114" s="104"/>
      <c r="SBE114" s="104"/>
      <c r="SBF114" s="104"/>
      <c r="SBG114" s="104"/>
      <c r="SBH114" s="104"/>
      <c r="SBI114" s="104"/>
      <c r="SBJ114" s="104"/>
      <c r="SBK114" s="104"/>
      <c r="SBL114" s="104"/>
      <c r="SBM114" s="104"/>
      <c r="SBN114" s="104"/>
      <c r="SBO114" s="104"/>
      <c r="SBP114" s="104"/>
      <c r="SBQ114" s="104"/>
      <c r="SBR114" s="104"/>
      <c r="SBS114" s="104"/>
      <c r="SBT114" s="104"/>
      <c r="SBU114" s="104"/>
      <c r="SBV114" s="104"/>
      <c r="SBW114" s="104"/>
      <c r="SBX114" s="104"/>
      <c r="SBY114" s="104"/>
      <c r="SBZ114" s="104"/>
      <c r="SCA114" s="104"/>
      <c r="SCB114" s="104"/>
      <c r="SCC114" s="104"/>
      <c r="SCD114" s="104"/>
      <c r="SCE114" s="104"/>
      <c r="SCF114" s="104"/>
      <c r="SCG114" s="104"/>
      <c r="SCH114" s="104"/>
      <c r="SCI114" s="104"/>
      <c r="SCJ114" s="104"/>
      <c r="SCK114" s="104"/>
      <c r="SCL114" s="104"/>
      <c r="SCM114" s="104"/>
      <c r="SCN114" s="104"/>
      <c r="SCO114" s="104"/>
      <c r="SCP114" s="104"/>
      <c r="SCQ114" s="104"/>
      <c r="SCR114" s="104"/>
      <c r="SCS114" s="104"/>
      <c r="SCT114" s="104"/>
      <c r="SCU114" s="104"/>
      <c r="SCV114" s="104"/>
      <c r="SCW114" s="104"/>
      <c r="SCX114" s="104"/>
      <c r="SCY114" s="104"/>
      <c r="SCZ114" s="104"/>
      <c r="SDA114" s="104"/>
      <c r="SDB114" s="104"/>
      <c r="SDC114" s="104"/>
      <c r="SDD114" s="104"/>
      <c r="SDE114" s="104"/>
      <c r="SDF114" s="104"/>
      <c r="SDG114" s="104"/>
      <c r="SDH114" s="104"/>
      <c r="SDI114" s="104"/>
      <c r="SDJ114" s="104"/>
      <c r="SDK114" s="104"/>
      <c r="SDL114" s="104"/>
      <c r="SDM114" s="104"/>
      <c r="SDN114" s="104"/>
      <c r="SDO114" s="104"/>
      <c r="SDP114" s="104"/>
      <c r="SDQ114" s="104"/>
      <c r="SDR114" s="104"/>
      <c r="SDS114" s="104"/>
      <c r="SDT114" s="104"/>
      <c r="SDU114" s="104"/>
      <c r="SDV114" s="104"/>
      <c r="SDW114" s="104"/>
      <c r="SDX114" s="104"/>
      <c r="SDY114" s="104"/>
      <c r="SDZ114" s="104"/>
      <c r="SEA114" s="104"/>
      <c r="SEB114" s="104"/>
      <c r="SEC114" s="104"/>
      <c r="SED114" s="104"/>
      <c r="SEE114" s="104"/>
      <c r="SEF114" s="104"/>
      <c r="SEG114" s="104"/>
      <c r="SEH114" s="104"/>
      <c r="SEI114" s="104"/>
      <c r="SEJ114" s="104"/>
      <c r="SEK114" s="104"/>
      <c r="SEL114" s="104"/>
      <c r="SEM114" s="104"/>
      <c r="SEN114" s="104"/>
      <c r="SEO114" s="104"/>
      <c r="SEP114" s="104"/>
      <c r="SEQ114" s="104"/>
      <c r="SER114" s="104"/>
      <c r="SES114" s="104"/>
      <c r="SET114" s="104"/>
      <c r="SEU114" s="104"/>
      <c r="SEV114" s="104"/>
      <c r="SEW114" s="104"/>
      <c r="SEX114" s="104"/>
      <c r="SEY114" s="104"/>
      <c r="SEZ114" s="104"/>
      <c r="SFA114" s="104"/>
      <c r="SFB114" s="104"/>
      <c r="SFC114" s="104"/>
      <c r="SFD114" s="104"/>
      <c r="SFE114" s="104"/>
      <c r="SFF114" s="104"/>
      <c r="SFG114" s="104"/>
      <c r="SFH114" s="104"/>
      <c r="SFI114" s="104"/>
      <c r="SFJ114" s="104"/>
      <c r="SFK114" s="104"/>
      <c r="SFL114" s="104"/>
      <c r="SFM114" s="104"/>
      <c r="SFN114" s="104"/>
      <c r="SFO114" s="104"/>
      <c r="SFP114" s="104"/>
      <c r="SFQ114" s="104"/>
      <c r="SFR114" s="104"/>
      <c r="SFS114" s="104"/>
      <c r="SFT114" s="104"/>
      <c r="SFU114" s="104"/>
      <c r="SFV114" s="104"/>
      <c r="SFW114" s="104"/>
      <c r="SFX114" s="104"/>
      <c r="SFY114" s="104"/>
      <c r="SFZ114" s="104"/>
      <c r="SGA114" s="104"/>
      <c r="SGB114" s="104"/>
      <c r="SGC114" s="104"/>
      <c r="SGD114" s="104"/>
      <c r="SGE114" s="104"/>
      <c r="SGF114" s="104"/>
      <c r="SGG114" s="104"/>
      <c r="SGH114" s="104"/>
      <c r="SGI114" s="104"/>
      <c r="SGJ114" s="104"/>
      <c r="SGK114" s="104"/>
      <c r="SGL114" s="104"/>
      <c r="SGM114" s="104"/>
      <c r="SGN114" s="104"/>
      <c r="SGO114" s="104"/>
      <c r="SGP114" s="104"/>
      <c r="SGQ114" s="104"/>
      <c r="SGR114" s="104"/>
      <c r="SGS114" s="104"/>
      <c r="SGT114" s="104"/>
      <c r="SGU114" s="104"/>
      <c r="SGV114" s="104"/>
      <c r="SGW114" s="104"/>
      <c r="SGX114" s="104"/>
      <c r="SGY114" s="104"/>
      <c r="SGZ114" s="104"/>
      <c r="SHA114" s="104"/>
      <c r="SHB114" s="104"/>
      <c r="SHC114" s="104"/>
      <c r="SHD114" s="104"/>
      <c r="SHE114" s="104"/>
      <c r="SHF114" s="104"/>
      <c r="SHG114" s="104"/>
      <c r="SHH114" s="104"/>
      <c r="SHI114" s="104"/>
      <c r="SHJ114" s="104"/>
      <c r="SHK114" s="104"/>
      <c r="SHL114" s="104"/>
      <c r="SHM114" s="104"/>
      <c r="SHN114" s="104"/>
      <c r="SHO114" s="104"/>
      <c r="SHP114" s="104"/>
      <c r="SHQ114" s="104"/>
      <c r="SHR114" s="104"/>
      <c r="SHS114" s="104"/>
      <c r="SHT114" s="104"/>
      <c r="SHU114" s="104"/>
      <c r="SHV114" s="104"/>
      <c r="SHW114" s="104"/>
      <c r="SHX114" s="104"/>
      <c r="SHY114" s="104"/>
      <c r="SHZ114" s="104"/>
      <c r="SIA114" s="104"/>
      <c r="SIB114" s="104"/>
      <c r="SIC114" s="104"/>
      <c r="SID114" s="104"/>
      <c r="SIE114" s="104"/>
      <c r="SIF114" s="104"/>
      <c r="SIG114" s="104"/>
      <c r="SIH114" s="104"/>
      <c r="SII114" s="104"/>
      <c r="SIJ114" s="104"/>
      <c r="SIK114" s="104"/>
      <c r="SIL114" s="104"/>
      <c r="SIM114" s="104"/>
      <c r="SIN114" s="104"/>
      <c r="SIO114" s="104"/>
      <c r="SIP114" s="104"/>
      <c r="SIQ114" s="104"/>
      <c r="SIR114" s="104"/>
      <c r="SIS114" s="104"/>
      <c r="SIT114" s="104"/>
      <c r="SIU114" s="104"/>
      <c r="SIV114" s="104"/>
      <c r="SIW114" s="104"/>
      <c r="SIX114" s="104"/>
      <c r="SIY114" s="104"/>
      <c r="SIZ114" s="104"/>
      <c r="SJA114" s="104"/>
      <c r="SJB114" s="104"/>
      <c r="SJC114" s="104"/>
      <c r="SJD114" s="104"/>
      <c r="SJE114" s="104"/>
      <c r="SJF114" s="104"/>
      <c r="SJG114" s="104"/>
      <c r="SJH114" s="104"/>
      <c r="SJI114" s="104"/>
      <c r="SJJ114" s="104"/>
      <c r="SJK114" s="104"/>
      <c r="SJL114" s="104"/>
      <c r="SJM114" s="104"/>
      <c r="SJN114" s="104"/>
      <c r="SJO114" s="104"/>
      <c r="SJP114" s="104"/>
      <c r="SJQ114" s="104"/>
      <c r="SJR114" s="104"/>
      <c r="SJS114" s="104"/>
      <c r="SJT114" s="104"/>
      <c r="SJU114" s="104"/>
      <c r="SJV114" s="104"/>
      <c r="SJW114" s="104"/>
      <c r="SJX114" s="104"/>
      <c r="SJY114" s="104"/>
      <c r="SJZ114" s="104"/>
      <c r="SKA114" s="104"/>
      <c r="SKB114" s="104"/>
      <c r="SKC114" s="104"/>
      <c r="SKD114" s="104"/>
      <c r="SKE114" s="104"/>
      <c r="SKF114" s="104"/>
      <c r="SKG114" s="104"/>
      <c r="SKH114" s="104"/>
      <c r="SKI114" s="104"/>
      <c r="SKJ114" s="104"/>
      <c r="SKK114" s="104"/>
      <c r="SKL114" s="104"/>
      <c r="SKM114" s="104"/>
      <c r="SKN114" s="104"/>
      <c r="SKO114" s="104"/>
      <c r="SKP114" s="104"/>
      <c r="SKQ114" s="104"/>
      <c r="SKR114" s="104"/>
      <c r="SKS114" s="104"/>
      <c r="SKT114" s="104"/>
      <c r="SKU114" s="104"/>
      <c r="SKV114" s="104"/>
      <c r="SKW114" s="104"/>
      <c r="SKX114" s="104"/>
      <c r="SKY114" s="104"/>
      <c r="SKZ114" s="104"/>
      <c r="SLA114" s="104"/>
      <c r="SLB114" s="104"/>
      <c r="SLC114" s="104"/>
      <c r="SLD114" s="104"/>
      <c r="SLE114" s="104"/>
      <c r="SLF114" s="104"/>
      <c r="SLG114" s="104"/>
      <c r="SLH114" s="104"/>
      <c r="SLI114" s="104"/>
      <c r="SLJ114" s="104"/>
      <c r="SLK114" s="104"/>
      <c r="SLL114" s="104"/>
      <c r="SLM114" s="104"/>
      <c r="SLN114" s="104"/>
      <c r="SLO114" s="104"/>
      <c r="SLP114" s="104"/>
      <c r="SLQ114" s="104"/>
      <c r="SLR114" s="104"/>
      <c r="SLS114" s="104"/>
      <c r="SLT114" s="104"/>
      <c r="SLU114" s="104"/>
      <c r="SLV114" s="104"/>
      <c r="SLW114" s="104"/>
      <c r="SLX114" s="104"/>
      <c r="SLY114" s="104"/>
      <c r="SLZ114" s="104"/>
      <c r="SMA114" s="104"/>
      <c r="SMB114" s="104"/>
      <c r="SMC114" s="104"/>
      <c r="SMD114" s="104"/>
      <c r="SME114" s="104"/>
      <c r="SMF114" s="104"/>
      <c r="SMG114" s="104"/>
      <c r="SMH114" s="104"/>
      <c r="SMI114" s="104"/>
      <c r="SMJ114" s="104"/>
      <c r="SMK114" s="104"/>
      <c r="SML114" s="104"/>
      <c r="SMM114" s="104"/>
      <c r="SMN114" s="104"/>
      <c r="SMO114" s="104"/>
      <c r="SMP114" s="104"/>
      <c r="SMQ114" s="104"/>
      <c r="SMR114" s="104"/>
      <c r="SMS114" s="104"/>
      <c r="SMT114" s="104"/>
      <c r="SMU114" s="104"/>
      <c r="SMV114" s="104"/>
      <c r="SMW114" s="104"/>
      <c r="SMX114" s="104"/>
      <c r="SMY114" s="104"/>
      <c r="SMZ114" s="104"/>
      <c r="SNA114" s="104"/>
      <c r="SNB114" s="104"/>
      <c r="SNC114" s="104"/>
      <c r="SND114" s="104"/>
      <c r="SNE114" s="104"/>
      <c r="SNF114" s="104"/>
      <c r="SNG114" s="104"/>
      <c r="SNH114" s="104"/>
      <c r="SNI114" s="104"/>
      <c r="SNJ114" s="104"/>
      <c r="SNK114" s="104"/>
      <c r="SNL114" s="104"/>
      <c r="SNM114" s="104"/>
      <c r="SNN114" s="104"/>
      <c r="SNO114" s="104"/>
      <c r="SNP114" s="104"/>
      <c r="SNQ114" s="104"/>
      <c r="SNR114" s="104"/>
      <c r="SNS114" s="104"/>
      <c r="SNT114" s="104"/>
      <c r="SNU114" s="104"/>
      <c r="SNV114" s="104"/>
      <c r="SNW114" s="104"/>
      <c r="SNX114" s="104"/>
      <c r="SNY114" s="104"/>
      <c r="SNZ114" s="104"/>
      <c r="SOA114" s="104"/>
      <c r="SOB114" s="104"/>
      <c r="SOC114" s="104"/>
      <c r="SOD114" s="104"/>
      <c r="SOE114" s="104"/>
      <c r="SOF114" s="104"/>
      <c r="SOG114" s="104"/>
      <c r="SOH114" s="104"/>
      <c r="SOI114" s="104"/>
      <c r="SOJ114" s="104"/>
      <c r="SOK114" s="104"/>
      <c r="SOL114" s="104"/>
      <c r="SOM114" s="104"/>
      <c r="SON114" s="104"/>
      <c r="SOO114" s="104"/>
      <c r="SOP114" s="104"/>
      <c r="SOQ114" s="104"/>
      <c r="SOR114" s="104"/>
      <c r="SOS114" s="104"/>
      <c r="SOT114" s="104"/>
      <c r="SOU114" s="104"/>
      <c r="SOV114" s="104"/>
      <c r="SOW114" s="104"/>
      <c r="SOX114" s="104"/>
      <c r="SOY114" s="104"/>
      <c r="SOZ114" s="104"/>
      <c r="SPA114" s="104"/>
      <c r="SPB114" s="104"/>
      <c r="SPC114" s="104"/>
      <c r="SPD114" s="104"/>
      <c r="SPE114" s="104"/>
      <c r="SPF114" s="104"/>
      <c r="SPG114" s="104"/>
      <c r="SPH114" s="104"/>
      <c r="SPI114" s="104"/>
      <c r="SPJ114" s="104"/>
      <c r="SPK114" s="104"/>
      <c r="SPL114" s="104"/>
      <c r="SPM114" s="104"/>
      <c r="SPN114" s="104"/>
      <c r="SPO114" s="104"/>
      <c r="SPP114" s="104"/>
      <c r="SPQ114" s="104"/>
      <c r="SPR114" s="104"/>
      <c r="SPS114" s="104"/>
      <c r="SPT114" s="104"/>
      <c r="SPU114" s="104"/>
      <c r="SPV114" s="104"/>
      <c r="SPW114" s="104"/>
      <c r="SPX114" s="104"/>
      <c r="SPY114" s="104"/>
      <c r="SPZ114" s="104"/>
      <c r="SQA114" s="104"/>
      <c r="SQB114" s="104"/>
      <c r="SQC114" s="104"/>
      <c r="SQD114" s="104"/>
      <c r="SQE114" s="104"/>
      <c r="SQF114" s="104"/>
      <c r="SQG114" s="104"/>
      <c r="SQH114" s="104"/>
      <c r="SQI114" s="104"/>
      <c r="SQJ114" s="104"/>
      <c r="SQK114" s="104"/>
      <c r="SQL114" s="104"/>
      <c r="SQM114" s="104"/>
      <c r="SQN114" s="104"/>
      <c r="SQO114" s="104"/>
      <c r="SQP114" s="104"/>
      <c r="SQQ114" s="104"/>
      <c r="SQR114" s="104"/>
      <c r="SQS114" s="104"/>
      <c r="SQT114" s="104"/>
      <c r="SQU114" s="104"/>
      <c r="SQV114" s="104"/>
      <c r="SQW114" s="104"/>
      <c r="SQX114" s="104"/>
      <c r="SQY114" s="104"/>
      <c r="SQZ114" s="104"/>
      <c r="SRA114" s="104"/>
      <c r="SRB114" s="104"/>
      <c r="SRC114" s="104"/>
      <c r="SRD114" s="104"/>
      <c r="SRE114" s="104"/>
      <c r="SRF114" s="104"/>
      <c r="SRG114" s="104"/>
      <c r="SRH114" s="104"/>
      <c r="SRI114" s="104"/>
      <c r="SRJ114" s="104"/>
      <c r="SRK114" s="104"/>
      <c r="SRL114" s="104"/>
      <c r="SRM114" s="104"/>
      <c r="SRN114" s="104"/>
      <c r="SRO114" s="104"/>
      <c r="SRP114" s="104"/>
      <c r="SRQ114" s="104"/>
      <c r="SRR114" s="104"/>
      <c r="SRS114" s="104"/>
      <c r="SRT114" s="104"/>
      <c r="SRU114" s="104"/>
      <c r="SRV114" s="104"/>
      <c r="SRW114" s="104"/>
      <c r="SRX114" s="104"/>
      <c r="SRY114" s="104"/>
      <c r="SRZ114" s="104"/>
      <c r="SSA114" s="104"/>
      <c r="SSB114" s="104"/>
      <c r="SSC114" s="104"/>
      <c r="SSD114" s="104"/>
      <c r="SSE114" s="104"/>
      <c r="SSF114" s="104"/>
      <c r="SSG114" s="104"/>
      <c r="SSH114" s="104"/>
      <c r="SSI114" s="104"/>
      <c r="SSJ114" s="104"/>
      <c r="SSK114" s="104"/>
      <c r="SSL114" s="104"/>
      <c r="SSM114" s="104"/>
      <c r="SSN114" s="104"/>
      <c r="SSO114" s="104"/>
      <c r="SSP114" s="104"/>
      <c r="SSQ114" s="104"/>
      <c r="SSR114" s="104"/>
      <c r="SSS114" s="104"/>
      <c r="SST114" s="104"/>
      <c r="SSU114" s="104"/>
      <c r="SSV114" s="104"/>
      <c r="SSW114" s="104"/>
      <c r="SSX114" s="104"/>
      <c r="SSY114" s="104"/>
      <c r="SSZ114" s="104"/>
      <c r="STA114" s="104"/>
      <c r="STB114" s="104"/>
      <c r="STC114" s="104"/>
      <c r="STD114" s="104"/>
      <c r="STE114" s="104"/>
      <c r="STF114" s="104"/>
      <c r="STG114" s="104"/>
      <c r="STH114" s="104"/>
      <c r="STI114" s="104"/>
      <c r="STJ114" s="104"/>
      <c r="STK114" s="104"/>
      <c r="STL114" s="104"/>
      <c r="STM114" s="104"/>
      <c r="STN114" s="104"/>
      <c r="STO114" s="104"/>
      <c r="STP114" s="104"/>
      <c r="STQ114" s="104"/>
      <c r="STR114" s="104"/>
      <c r="STS114" s="104"/>
      <c r="STT114" s="104"/>
      <c r="STU114" s="104"/>
      <c r="STV114" s="104"/>
      <c r="STW114" s="104"/>
      <c r="STX114" s="104"/>
      <c r="STY114" s="104"/>
      <c r="STZ114" s="104"/>
      <c r="SUA114" s="104"/>
      <c r="SUB114" s="104"/>
      <c r="SUC114" s="104"/>
      <c r="SUD114" s="104"/>
      <c r="SUE114" s="104"/>
      <c r="SUF114" s="104"/>
      <c r="SUG114" s="104"/>
      <c r="SUH114" s="104"/>
      <c r="SUI114" s="104"/>
      <c r="SUJ114" s="104"/>
      <c r="SUK114" s="104"/>
      <c r="SUL114" s="104"/>
      <c r="SUM114" s="104"/>
      <c r="SUN114" s="104"/>
      <c r="SUO114" s="104"/>
      <c r="SUP114" s="104"/>
      <c r="SUQ114" s="104"/>
      <c r="SUR114" s="104"/>
      <c r="SUS114" s="104"/>
      <c r="SUT114" s="104"/>
      <c r="SUU114" s="104"/>
      <c r="SUV114" s="104"/>
      <c r="SUW114" s="104"/>
      <c r="SUX114" s="104"/>
      <c r="SUY114" s="104"/>
      <c r="SUZ114" s="104"/>
      <c r="SVA114" s="104"/>
      <c r="SVB114" s="104"/>
      <c r="SVC114" s="104"/>
      <c r="SVD114" s="104"/>
      <c r="SVE114" s="104"/>
      <c r="SVF114" s="104"/>
      <c r="SVG114" s="104"/>
      <c r="SVH114" s="104"/>
      <c r="SVI114" s="104"/>
      <c r="SVJ114" s="104"/>
      <c r="SVK114" s="104"/>
      <c r="SVL114" s="104"/>
      <c r="SVM114" s="104"/>
      <c r="SVN114" s="104"/>
      <c r="SVO114" s="104"/>
      <c r="SVP114" s="104"/>
      <c r="SVQ114" s="104"/>
      <c r="SVR114" s="104"/>
      <c r="SVS114" s="104"/>
      <c r="SVT114" s="104"/>
      <c r="SVU114" s="104"/>
      <c r="SVV114" s="104"/>
      <c r="SVW114" s="104"/>
      <c r="SVX114" s="104"/>
      <c r="SVY114" s="104"/>
      <c r="SVZ114" s="104"/>
      <c r="SWA114" s="104"/>
      <c r="SWB114" s="104"/>
      <c r="SWC114" s="104"/>
      <c r="SWD114" s="104"/>
      <c r="SWE114" s="104"/>
      <c r="SWF114" s="104"/>
      <c r="SWG114" s="104"/>
      <c r="SWH114" s="104"/>
      <c r="SWI114" s="104"/>
      <c r="SWJ114" s="104"/>
      <c r="SWK114" s="104"/>
      <c r="SWL114" s="104"/>
      <c r="SWM114" s="104"/>
      <c r="SWN114" s="104"/>
      <c r="SWO114" s="104"/>
      <c r="SWP114" s="104"/>
      <c r="SWQ114" s="104"/>
      <c r="SWR114" s="104"/>
      <c r="SWS114" s="104"/>
      <c r="SWT114" s="104"/>
      <c r="SWU114" s="104"/>
      <c r="SWV114" s="104"/>
      <c r="SWW114" s="104"/>
      <c r="SWX114" s="104"/>
      <c r="SWY114" s="104"/>
      <c r="SWZ114" s="104"/>
      <c r="SXA114" s="104"/>
      <c r="SXB114" s="104"/>
      <c r="SXC114" s="104"/>
      <c r="SXD114" s="104"/>
      <c r="SXE114" s="104"/>
      <c r="SXF114" s="104"/>
      <c r="SXG114" s="104"/>
      <c r="SXH114" s="104"/>
      <c r="SXI114" s="104"/>
      <c r="SXJ114" s="104"/>
      <c r="SXK114" s="104"/>
      <c r="SXL114" s="104"/>
      <c r="SXM114" s="104"/>
      <c r="SXN114" s="104"/>
      <c r="SXO114" s="104"/>
      <c r="SXP114" s="104"/>
      <c r="SXQ114" s="104"/>
      <c r="SXR114" s="104"/>
      <c r="SXS114" s="104"/>
      <c r="SXT114" s="104"/>
      <c r="SXU114" s="104"/>
      <c r="SXV114" s="104"/>
      <c r="SXW114" s="104"/>
      <c r="SXX114" s="104"/>
      <c r="SXY114" s="104"/>
      <c r="SXZ114" s="104"/>
      <c r="SYA114" s="104"/>
      <c r="SYB114" s="104"/>
      <c r="SYC114" s="104"/>
      <c r="SYD114" s="104"/>
      <c r="SYE114" s="104"/>
      <c r="SYF114" s="104"/>
      <c r="SYG114" s="104"/>
      <c r="SYH114" s="104"/>
      <c r="SYI114" s="104"/>
      <c r="SYJ114" s="104"/>
      <c r="SYK114" s="104"/>
      <c r="SYL114" s="104"/>
      <c r="SYM114" s="104"/>
      <c r="SYN114" s="104"/>
      <c r="SYO114" s="104"/>
      <c r="SYP114" s="104"/>
      <c r="SYQ114" s="104"/>
      <c r="SYR114" s="104"/>
      <c r="SYS114" s="104"/>
      <c r="SYT114" s="104"/>
      <c r="SYU114" s="104"/>
      <c r="SYV114" s="104"/>
      <c r="SYW114" s="104"/>
      <c r="SYX114" s="104"/>
      <c r="SYY114" s="104"/>
      <c r="SYZ114" s="104"/>
      <c r="SZA114" s="104"/>
      <c r="SZB114" s="104"/>
      <c r="SZC114" s="104"/>
      <c r="SZD114" s="104"/>
      <c r="SZE114" s="104"/>
      <c r="SZF114" s="104"/>
      <c r="SZG114" s="104"/>
      <c r="SZH114" s="104"/>
      <c r="SZI114" s="104"/>
      <c r="SZJ114" s="104"/>
      <c r="SZK114" s="104"/>
      <c r="SZL114" s="104"/>
      <c r="SZM114" s="104"/>
      <c r="SZN114" s="104"/>
      <c r="SZO114" s="104"/>
      <c r="SZP114" s="104"/>
      <c r="SZQ114" s="104"/>
      <c r="SZR114" s="104"/>
      <c r="SZS114" s="104"/>
      <c r="SZT114" s="104"/>
      <c r="SZU114" s="104"/>
      <c r="SZV114" s="104"/>
      <c r="SZW114" s="104"/>
      <c r="SZX114" s="104"/>
      <c r="SZY114" s="104"/>
      <c r="SZZ114" s="104"/>
      <c r="TAA114" s="104"/>
      <c r="TAB114" s="104"/>
      <c r="TAC114" s="104"/>
      <c r="TAD114" s="104"/>
      <c r="TAE114" s="104"/>
      <c r="TAF114" s="104"/>
      <c r="TAG114" s="104"/>
      <c r="TAH114" s="104"/>
      <c r="TAI114" s="104"/>
      <c r="TAJ114" s="104"/>
      <c r="TAK114" s="104"/>
      <c r="TAL114" s="104"/>
      <c r="TAM114" s="104"/>
      <c r="TAN114" s="104"/>
      <c r="TAO114" s="104"/>
      <c r="TAP114" s="104"/>
      <c r="TAQ114" s="104"/>
      <c r="TAR114" s="104"/>
      <c r="TAS114" s="104"/>
      <c r="TAT114" s="104"/>
      <c r="TAU114" s="104"/>
      <c r="TAV114" s="104"/>
      <c r="TAW114" s="104"/>
      <c r="TAX114" s="104"/>
      <c r="TAY114" s="104"/>
      <c r="TAZ114" s="104"/>
      <c r="TBA114" s="104"/>
      <c r="TBB114" s="104"/>
      <c r="TBC114" s="104"/>
      <c r="TBD114" s="104"/>
      <c r="TBE114" s="104"/>
      <c r="TBF114" s="104"/>
      <c r="TBG114" s="104"/>
      <c r="TBH114" s="104"/>
      <c r="TBI114" s="104"/>
      <c r="TBJ114" s="104"/>
      <c r="TBK114" s="104"/>
      <c r="TBL114" s="104"/>
      <c r="TBM114" s="104"/>
      <c r="TBN114" s="104"/>
      <c r="TBO114" s="104"/>
      <c r="TBP114" s="104"/>
      <c r="TBQ114" s="104"/>
      <c r="TBR114" s="104"/>
      <c r="TBS114" s="104"/>
      <c r="TBT114" s="104"/>
      <c r="TBU114" s="104"/>
      <c r="TBV114" s="104"/>
      <c r="TBW114" s="104"/>
      <c r="TBX114" s="104"/>
      <c r="TBY114" s="104"/>
      <c r="TBZ114" s="104"/>
      <c r="TCA114" s="104"/>
      <c r="TCB114" s="104"/>
      <c r="TCC114" s="104"/>
      <c r="TCD114" s="104"/>
      <c r="TCE114" s="104"/>
      <c r="TCF114" s="104"/>
      <c r="TCG114" s="104"/>
      <c r="TCH114" s="104"/>
      <c r="TCI114" s="104"/>
      <c r="TCJ114" s="104"/>
      <c r="TCK114" s="104"/>
      <c r="TCL114" s="104"/>
      <c r="TCM114" s="104"/>
      <c r="TCN114" s="104"/>
      <c r="TCO114" s="104"/>
      <c r="TCP114" s="104"/>
      <c r="TCQ114" s="104"/>
      <c r="TCR114" s="104"/>
      <c r="TCS114" s="104"/>
      <c r="TCT114" s="104"/>
      <c r="TCU114" s="104"/>
      <c r="TCV114" s="104"/>
      <c r="TCW114" s="104"/>
      <c r="TCX114" s="104"/>
      <c r="TCY114" s="104"/>
      <c r="TCZ114" s="104"/>
      <c r="TDA114" s="104"/>
      <c r="TDB114" s="104"/>
      <c r="TDC114" s="104"/>
      <c r="TDD114" s="104"/>
      <c r="TDE114" s="104"/>
      <c r="TDF114" s="104"/>
      <c r="TDG114" s="104"/>
      <c r="TDH114" s="104"/>
      <c r="TDI114" s="104"/>
      <c r="TDJ114" s="104"/>
      <c r="TDK114" s="104"/>
      <c r="TDL114" s="104"/>
      <c r="TDM114" s="104"/>
      <c r="TDN114" s="104"/>
      <c r="TDO114" s="104"/>
      <c r="TDP114" s="104"/>
      <c r="TDQ114" s="104"/>
      <c r="TDR114" s="104"/>
      <c r="TDS114" s="104"/>
      <c r="TDT114" s="104"/>
      <c r="TDU114" s="104"/>
      <c r="TDV114" s="104"/>
      <c r="TDW114" s="104"/>
      <c r="TDX114" s="104"/>
      <c r="TDY114" s="104"/>
      <c r="TDZ114" s="104"/>
      <c r="TEA114" s="104"/>
      <c r="TEB114" s="104"/>
      <c r="TEC114" s="104"/>
      <c r="TED114" s="104"/>
      <c r="TEE114" s="104"/>
      <c r="TEF114" s="104"/>
      <c r="TEG114" s="104"/>
      <c r="TEH114" s="104"/>
      <c r="TEI114" s="104"/>
      <c r="TEJ114" s="104"/>
      <c r="TEK114" s="104"/>
      <c r="TEL114" s="104"/>
      <c r="TEM114" s="104"/>
      <c r="TEN114" s="104"/>
      <c r="TEO114" s="104"/>
      <c r="TEP114" s="104"/>
      <c r="TEQ114" s="104"/>
      <c r="TER114" s="104"/>
      <c r="TES114" s="104"/>
      <c r="TET114" s="104"/>
      <c r="TEU114" s="104"/>
      <c r="TEV114" s="104"/>
      <c r="TEW114" s="104"/>
      <c r="TEX114" s="104"/>
      <c r="TEY114" s="104"/>
      <c r="TEZ114" s="104"/>
      <c r="TFA114" s="104"/>
      <c r="TFB114" s="104"/>
      <c r="TFC114" s="104"/>
      <c r="TFD114" s="104"/>
      <c r="TFE114" s="104"/>
      <c r="TFF114" s="104"/>
      <c r="TFG114" s="104"/>
      <c r="TFH114" s="104"/>
      <c r="TFI114" s="104"/>
      <c r="TFJ114" s="104"/>
      <c r="TFK114" s="104"/>
      <c r="TFL114" s="104"/>
      <c r="TFM114" s="104"/>
      <c r="TFN114" s="104"/>
      <c r="TFO114" s="104"/>
      <c r="TFP114" s="104"/>
      <c r="TFQ114" s="104"/>
      <c r="TFR114" s="104"/>
      <c r="TFS114" s="104"/>
      <c r="TFT114" s="104"/>
      <c r="TFU114" s="104"/>
      <c r="TFV114" s="104"/>
      <c r="TFW114" s="104"/>
      <c r="TFX114" s="104"/>
      <c r="TFY114" s="104"/>
      <c r="TFZ114" s="104"/>
      <c r="TGA114" s="104"/>
      <c r="TGB114" s="104"/>
      <c r="TGC114" s="104"/>
      <c r="TGD114" s="104"/>
      <c r="TGE114" s="104"/>
      <c r="TGF114" s="104"/>
      <c r="TGG114" s="104"/>
      <c r="TGH114" s="104"/>
      <c r="TGI114" s="104"/>
      <c r="TGJ114" s="104"/>
      <c r="TGK114" s="104"/>
      <c r="TGL114" s="104"/>
      <c r="TGM114" s="104"/>
      <c r="TGN114" s="104"/>
      <c r="TGO114" s="104"/>
      <c r="TGP114" s="104"/>
      <c r="TGQ114" s="104"/>
      <c r="TGR114" s="104"/>
      <c r="TGS114" s="104"/>
      <c r="TGT114" s="104"/>
      <c r="TGU114" s="104"/>
      <c r="TGV114" s="104"/>
      <c r="TGW114" s="104"/>
      <c r="TGX114" s="104"/>
      <c r="TGY114" s="104"/>
      <c r="TGZ114" s="104"/>
      <c r="THA114" s="104"/>
      <c r="THB114" s="104"/>
      <c r="THC114" s="104"/>
      <c r="THD114" s="104"/>
      <c r="THE114" s="104"/>
      <c r="THF114" s="104"/>
      <c r="THG114" s="104"/>
      <c r="THH114" s="104"/>
      <c r="THI114" s="104"/>
      <c r="THJ114" s="104"/>
      <c r="THK114" s="104"/>
      <c r="THL114" s="104"/>
      <c r="THM114" s="104"/>
      <c r="THN114" s="104"/>
      <c r="THO114" s="104"/>
      <c r="THP114" s="104"/>
      <c r="THQ114" s="104"/>
      <c r="THR114" s="104"/>
      <c r="THS114" s="104"/>
      <c r="THT114" s="104"/>
      <c r="THU114" s="104"/>
      <c r="THV114" s="104"/>
      <c r="THW114" s="104"/>
      <c r="THX114" s="104"/>
      <c r="THY114" s="104"/>
      <c r="THZ114" s="104"/>
      <c r="TIA114" s="104"/>
      <c r="TIB114" s="104"/>
      <c r="TIC114" s="104"/>
      <c r="TID114" s="104"/>
      <c r="TIE114" s="104"/>
      <c r="TIF114" s="104"/>
      <c r="TIG114" s="104"/>
      <c r="TIH114" s="104"/>
      <c r="TII114" s="104"/>
      <c r="TIJ114" s="104"/>
      <c r="TIK114" s="104"/>
      <c r="TIL114" s="104"/>
      <c r="TIM114" s="104"/>
      <c r="TIN114" s="104"/>
      <c r="TIO114" s="104"/>
      <c r="TIP114" s="104"/>
      <c r="TIQ114" s="104"/>
      <c r="TIR114" s="104"/>
      <c r="TIS114" s="104"/>
      <c r="TIT114" s="104"/>
      <c r="TIU114" s="104"/>
      <c r="TIV114" s="104"/>
      <c r="TIW114" s="104"/>
      <c r="TIX114" s="104"/>
      <c r="TIY114" s="104"/>
      <c r="TIZ114" s="104"/>
      <c r="TJA114" s="104"/>
      <c r="TJB114" s="104"/>
      <c r="TJC114" s="104"/>
      <c r="TJD114" s="104"/>
      <c r="TJE114" s="104"/>
      <c r="TJF114" s="104"/>
      <c r="TJG114" s="104"/>
      <c r="TJH114" s="104"/>
      <c r="TJI114" s="104"/>
      <c r="TJJ114" s="104"/>
      <c r="TJK114" s="104"/>
      <c r="TJL114" s="104"/>
      <c r="TJM114" s="104"/>
      <c r="TJN114" s="104"/>
      <c r="TJO114" s="104"/>
      <c r="TJP114" s="104"/>
      <c r="TJQ114" s="104"/>
      <c r="TJR114" s="104"/>
      <c r="TJS114" s="104"/>
      <c r="TJT114" s="104"/>
      <c r="TJU114" s="104"/>
      <c r="TJV114" s="104"/>
      <c r="TJW114" s="104"/>
      <c r="TJX114" s="104"/>
      <c r="TJY114" s="104"/>
      <c r="TJZ114" s="104"/>
      <c r="TKA114" s="104"/>
      <c r="TKB114" s="104"/>
      <c r="TKC114" s="104"/>
      <c r="TKD114" s="104"/>
      <c r="TKE114" s="104"/>
      <c r="TKF114" s="104"/>
      <c r="TKG114" s="104"/>
      <c r="TKH114" s="104"/>
      <c r="TKI114" s="104"/>
      <c r="TKJ114" s="104"/>
      <c r="TKK114" s="104"/>
      <c r="TKL114" s="104"/>
      <c r="TKM114" s="104"/>
      <c r="TKN114" s="104"/>
      <c r="TKO114" s="104"/>
      <c r="TKP114" s="104"/>
      <c r="TKQ114" s="104"/>
      <c r="TKR114" s="104"/>
      <c r="TKS114" s="104"/>
      <c r="TKT114" s="104"/>
      <c r="TKU114" s="104"/>
      <c r="TKV114" s="104"/>
      <c r="TKW114" s="104"/>
      <c r="TKX114" s="104"/>
      <c r="TKY114" s="104"/>
      <c r="TKZ114" s="104"/>
      <c r="TLA114" s="104"/>
      <c r="TLB114" s="104"/>
      <c r="TLC114" s="104"/>
      <c r="TLD114" s="104"/>
      <c r="TLE114" s="104"/>
      <c r="TLF114" s="104"/>
      <c r="TLG114" s="104"/>
      <c r="TLH114" s="104"/>
      <c r="TLI114" s="104"/>
      <c r="TLJ114" s="104"/>
      <c r="TLK114" s="104"/>
      <c r="TLL114" s="104"/>
      <c r="TLM114" s="104"/>
      <c r="TLN114" s="104"/>
      <c r="TLO114" s="104"/>
      <c r="TLP114" s="104"/>
      <c r="TLQ114" s="104"/>
      <c r="TLR114" s="104"/>
      <c r="TLS114" s="104"/>
      <c r="TLT114" s="104"/>
      <c r="TLU114" s="104"/>
      <c r="TLV114" s="104"/>
      <c r="TLW114" s="104"/>
      <c r="TLX114" s="104"/>
      <c r="TLY114" s="104"/>
      <c r="TLZ114" s="104"/>
      <c r="TMA114" s="104"/>
      <c r="TMB114" s="104"/>
      <c r="TMC114" s="104"/>
      <c r="TMD114" s="104"/>
      <c r="TME114" s="104"/>
      <c r="TMF114" s="104"/>
      <c r="TMG114" s="104"/>
      <c r="TMH114" s="104"/>
      <c r="TMI114" s="104"/>
      <c r="TMJ114" s="104"/>
      <c r="TMK114" s="104"/>
      <c r="TML114" s="104"/>
      <c r="TMM114" s="104"/>
      <c r="TMN114" s="104"/>
      <c r="TMO114" s="104"/>
      <c r="TMP114" s="104"/>
      <c r="TMQ114" s="104"/>
      <c r="TMR114" s="104"/>
      <c r="TMS114" s="104"/>
      <c r="TMT114" s="104"/>
      <c r="TMU114" s="104"/>
      <c r="TMV114" s="104"/>
      <c r="TMW114" s="104"/>
      <c r="TMX114" s="104"/>
      <c r="TMY114" s="104"/>
      <c r="TMZ114" s="104"/>
      <c r="TNA114" s="104"/>
      <c r="TNB114" s="104"/>
      <c r="TNC114" s="104"/>
      <c r="TND114" s="104"/>
      <c r="TNE114" s="104"/>
      <c r="TNF114" s="104"/>
      <c r="TNG114" s="104"/>
      <c r="TNH114" s="104"/>
      <c r="TNI114" s="104"/>
      <c r="TNJ114" s="104"/>
      <c r="TNK114" s="104"/>
      <c r="TNL114" s="104"/>
      <c r="TNM114" s="104"/>
      <c r="TNN114" s="104"/>
      <c r="TNO114" s="104"/>
      <c r="TNP114" s="104"/>
      <c r="TNQ114" s="104"/>
      <c r="TNR114" s="104"/>
      <c r="TNS114" s="104"/>
      <c r="TNT114" s="104"/>
      <c r="TNU114" s="104"/>
      <c r="TNV114" s="104"/>
      <c r="TNW114" s="104"/>
      <c r="TNX114" s="104"/>
      <c r="TNY114" s="104"/>
      <c r="TNZ114" s="104"/>
      <c r="TOA114" s="104"/>
      <c r="TOB114" s="104"/>
      <c r="TOC114" s="104"/>
      <c r="TOD114" s="104"/>
      <c r="TOE114" s="104"/>
      <c r="TOF114" s="104"/>
      <c r="TOG114" s="104"/>
      <c r="TOH114" s="104"/>
      <c r="TOI114" s="104"/>
      <c r="TOJ114" s="104"/>
      <c r="TOK114" s="104"/>
      <c r="TOL114" s="104"/>
      <c r="TOM114" s="104"/>
      <c r="TON114" s="104"/>
      <c r="TOO114" s="104"/>
      <c r="TOP114" s="104"/>
      <c r="TOQ114" s="104"/>
      <c r="TOR114" s="104"/>
      <c r="TOS114" s="104"/>
      <c r="TOT114" s="104"/>
      <c r="TOU114" s="104"/>
      <c r="TOV114" s="104"/>
      <c r="TOW114" s="104"/>
      <c r="TOX114" s="104"/>
      <c r="TOY114" s="104"/>
      <c r="TOZ114" s="104"/>
      <c r="TPA114" s="104"/>
      <c r="TPB114" s="104"/>
      <c r="TPC114" s="104"/>
      <c r="TPD114" s="104"/>
      <c r="TPE114" s="104"/>
      <c r="TPF114" s="104"/>
      <c r="TPG114" s="104"/>
      <c r="TPH114" s="104"/>
      <c r="TPI114" s="104"/>
      <c r="TPJ114" s="104"/>
      <c r="TPK114" s="104"/>
      <c r="TPL114" s="104"/>
      <c r="TPM114" s="104"/>
      <c r="TPN114" s="104"/>
      <c r="TPO114" s="104"/>
      <c r="TPP114" s="104"/>
      <c r="TPQ114" s="104"/>
      <c r="TPR114" s="104"/>
      <c r="TPS114" s="104"/>
      <c r="TPT114" s="104"/>
      <c r="TPU114" s="104"/>
      <c r="TPV114" s="104"/>
      <c r="TPW114" s="104"/>
      <c r="TPX114" s="104"/>
      <c r="TPY114" s="104"/>
      <c r="TPZ114" s="104"/>
      <c r="TQA114" s="104"/>
      <c r="TQB114" s="104"/>
      <c r="TQC114" s="104"/>
      <c r="TQD114" s="104"/>
      <c r="TQE114" s="104"/>
      <c r="TQF114" s="104"/>
      <c r="TQG114" s="104"/>
      <c r="TQH114" s="104"/>
      <c r="TQI114" s="104"/>
      <c r="TQJ114" s="104"/>
      <c r="TQK114" s="104"/>
      <c r="TQL114" s="104"/>
      <c r="TQM114" s="104"/>
      <c r="TQN114" s="104"/>
      <c r="TQO114" s="104"/>
      <c r="TQP114" s="104"/>
      <c r="TQQ114" s="104"/>
      <c r="TQR114" s="104"/>
      <c r="TQS114" s="104"/>
      <c r="TQT114" s="104"/>
      <c r="TQU114" s="104"/>
      <c r="TQV114" s="104"/>
      <c r="TQW114" s="104"/>
      <c r="TQX114" s="104"/>
      <c r="TQY114" s="104"/>
      <c r="TQZ114" s="104"/>
      <c r="TRA114" s="104"/>
      <c r="TRB114" s="104"/>
      <c r="TRC114" s="104"/>
      <c r="TRD114" s="104"/>
      <c r="TRE114" s="104"/>
      <c r="TRF114" s="104"/>
      <c r="TRG114" s="104"/>
      <c r="TRH114" s="104"/>
      <c r="TRI114" s="104"/>
      <c r="TRJ114" s="104"/>
      <c r="TRK114" s="104"/>
      <c r="TRL114" s="104"/>
      <c r="TRM114" s="104"/>
      <c r="TRN114" s="104"/>
      <c r="TRO114" s="104"/>
      <c r="TRP114" s="104"/>
      <c r="TRQ114" s="104"/>
      <c r="TRR114" s="104"/>
      <c r="TRS114" s="104"/>
      <c r="TRT114" s="104"/>
      <c r="TRU114" s="104"/>
      <c r="TRV114" s="104"/>
      <c r="TRW114" s="104"/>
      <c r="TRX114" s="104"/>
      <c r="TRY114" s="104"/>
      <c r="TRZ114" s="104"/>
      <c r="TSA114" s="104"/>
      <c r="TSB114" s="104"/>
      <c r="TSC114" s="104"/>
      <c r="TSD114" s="104"/>
      <c r="TSE114" s="104"/>
      <c r="TSF114" s="104"/>
      <c r="TSG114" s="104"/>
      <c r="TSH114" s="104"/>
      <c r="TSI114" s="104"/>
      <c r="TSJ114" s="104"/>
      <c r="TSK114" s="104"/>
      <c r="TSL114" s="104"/>
      <c r="TSM114" s="104"/>
      <c r="TSN114" s="104"/>
      <c r="TSO114" s="104"/>
      <c r="TSP114" s="104"/>
      <c r="TSQ114" s="104"/>
      <c r="TSR114" s="104"/>
      <c r="TSS114" s="104"/>
      <c r="TST114" s="104"/>
      <c r="TSU114" s="104"/>
      <c r="TSV114" s="104"/>
      <c r="TSW114" s="104"/>
      <c r="TSX114" s="104"/>
      <c r="TSY114" s="104"/>
      <c r="TSZ114" s="104"/>
      <c r="TTA114" s="104"/>
      <c r="TTB114" s="104"/>
      <c r="TTC114" s="104"/>
      <c r="TTD114" s="104"/>
      <c r="TTE114" s="104"/>
      <c r="TTF114" s="104"/>
      <c r="TTG114" s="104"/>
      <c r="TTH114" s="104"/>
      <c r="TTI114" s="104"/>
      <c r="TTJ114" s="104"/>
      <c r="TTK114" s="104"/>
      <c r="TTL114" s="104"/>
      <c r="TTM114" s="104"/>
      <c r="TTN114" s="104"/>
      <c r="TTO114" s="104"/>
      <c r="TTP114" s="104"/>
      <c r="TTQ114" s="104"/>
      <c r="TTR114" s="104"/>
      <c r="TTS114" s="104"/>
      <c r="TTT114" s="104"/>
      <c r="TTU114" s="104"/>
      <c r="TTV114" s="104"/>
      <c r="TTW114" s="104"/>
      <c r="TTX114" s="104"/>
      <c r="TTY114" s="104"/>
      <c r="TTZ114" s="104"/>
      <c r="TUA114" s="104"/>
      <c r="TUB114" s="104"/>
      <c r="TUC114" s="104"/>
      <c r="TUD114" s="104"/>
      <c r="TUE114" s="104"/>
      <c r="TUF114" s="104"/>
      <c r="TUG114" s="104"/>
      <c r="TUH114" s="104"/>
      <c r="TUI114" s="104"/>
      <c r="TUJ114" s="104"/>
      <c r="TUK114" s="104"/>
      <c r="TUL114" s="104"/>
      <c r="TUM114" s="104"/>
      <c r="TUN114" s="104"/>
      <c r="TUO114" s="104"/>
      <c r="TUP114" s="104"/>
      <c r="TUQ114" s="104"/>
      <c r="TUR114" s="104"/>
      <c r="TUS114" s="104"/>
      <c r="TUT114" s="104"/>
      <c r="TUU114" s="104"/>
      <c r="TUV114" s="104"/>
      <c r="TUW114" s="104"/>
      <c r="TUX114" s="104"/>
      <c r="TUY114" s="104"/>
      <c r="TUZ114" s="104"/>
      <c r="TVA114" s="104"/>
      <c r="TVB114" s="104"/>
      <c r="TVC114" s="104"/>
      <c r="TVD114" s="104"/>
      <c r="TVE114" s="104"/>
      <c r="TVF114" s="104"/>
      <c r="TVG114" s="104"/>
      <c r="TVH114" s="104"/>
      <c r="TVI114" s="104"/>
      <c r="TVJ114" s="104"/>
      <c r="TVK114" s="104"/>
      <c r="TVL114" s="104"/>
      <c r="TVM114" s="104"/>
      <c r="TVN114" s="104"/>
      <c r="TVO114" s="104"/>
      <c r="TVP114" s="104"/>
      <c r="TVQ114" s="104"/>
      <c r="TVR114" s="104"/>
      <c r="TVS114" s="104"/>
      <c r="TVT114" s="104"/>
      <c r="TVU114" s="104"/>
      <c r="TVV114" s="104"/>
      <c r="TVW114" s="104"/>
      <c r="TVX114" s="104"/>
      <c r="TVY114" s="104"/>
      <c r="TVZ114" s="104"/>
      <c r="TWA114" s="104"/>
      <c r="TWB114" s="104"/>
      <c r="TWC114" s="104"/>
      <c r="TWD114" s="104"/>
      <c r="TWE114" s="104"/>
      <c r="TWF114" s="104"/>
      <c r="TWG114" s="104"/>
      <c r="TWH114" s="104"/>
      <c r="TWI114" s="104"/>
      <c r="TWJ114" s="104"/>
      <c r="TWK114" s="104"/>
      <c r="TWL114" s="104"/>
      <c r="TWM114" s="104"/>
      <c r="TWN114" s="104"/>
      <c r="TWO114" s="104"/>
      <c r="TWP114" s="104"/>
      <c r="TWQ114" s="104"/>
      <c r="TWR114" s="104"/>
      <c r="TWS114" s="104"/>
      <c r="TWT114" s="104"/>
      <c r="TWU114" s="104"/>
      <c r="TWV114" s="104"/>
      <c r="TWW114" s="104"/>
      <c r="TWX114" s="104"/>
      <c r="TWY114" s="104"/>
      <c r="TWZ114" s="104"/>
      <c r="TXA114" s="104"/>
      <c r="TXB114" s="104"/>
      <c r="TXC114" s="104"/>
      <c r="TXD114" s="104"/>
      <c r="TXE114" s="104"/>
      <c r="TXF114" s="104"/>
      <c r="TXG114" s="104"/>
      <c r="TXH114" s="104"/>
      <c r="TXI114" s="104"/>
      <c r="TXJ114" s="104"/>
      <c r="TXK114" s="104"/>
      <c r="TXL114" s="104"/>
      <c r="TXM114" s="104"/>
      <c r="TXN114" s="104"/>
      <c r="TXO114" s="104"/>
      <c r="TXP114" s="104"/>
      <c r="TXQ114" s="104"/>
      <c r="TXR114" s="104"/>
      <c r="TXS114" s="104"/>
      <c r="TXT114" s="104"/>
      <c r="TXU114" s="104"/>
      <c r="TXV114" s="104"/>
      <c r="TXW114" s="104"/>
      <c r="TXX114" s="104"/>
      <c r="TXY114" s="104"/>
      <c r="TXZ114" s="104"/>
      <c r="TYA114" s="104"/>
      <c r="TYB114" s="104"/>
      <c r="TYC114" s="104"/>
      <c r="TYD114" s="104"/>
      <c r="TYE114" s="104"/>
      <c r="TYF114" s="104"/>
      <c r="TYG114" s="104"/>
      <c r="TYH114" s="104"/>
      <c r="TYI114" s="104"/>
      <c r="TYJ114" s="104"/>
      <c r="TYK114" s="104"/>
      <c r="TYL114" s="104"/>
      <c r="TYM114" s="104"/>
      <c r="TYN114" s="104"/>
      <c r="TYO114" s="104"/>
      <c r="TYP114" s="104"/>
      <c r="TYQ114" s="104"/>
      <c r="TYR114" s="104"/>
      <c r="TYS114" s="104"/>
      <c r="TYT114" s="104"/>
      <c r="TYU114" s="104"/>
      <c r="TYV114" s="104"/>
      <c r="TYW114" s="104"/>
      <c r="TYX114" s="104"/>
      <c r="TYY114" s="104"/>
      <c r="TYZ114" s="104"/>
      <c r="TZA114" s="104"/>
      <c r="TZB114" s="104"/>
      <c r="TZC114" s="104"/>
      <c r="TZD114" s="104"/>
      <c r="TZE114" s="104"/>
      <c r="TZF114" s="104"/>
      <c r="TZG114" s="104"/>
      <c r="TZH114" s="104"/>
      <c r="TZI114" s="104"/>
      <c r="TZJ114" s="104"/>
      <c r="TZK114" s="104"/>
      <c r="TZL114" s="104"/>
      <c r="TZM114" s="104"/>
      <c r="TZN114" s="104"/>
      <c r="TZO114" s="104"/>
      <c r="TZP114" s="104"/>
      <c r="TZQ114" s="104"/>
      <c r="TZR114" s="104"/>
      <c r="TZS114" s="104"/>
      <c r="TZT114" s="104"/>
      <c r="TZU114" s="104"/>
      <c r="TZV114" s="104"/>
      <c r="TZW114" s="104"/>
      <c r="TZX114" s="104"/>
      <c r="TZY114" s="104"/>
      <c r="TZZ114" s="104"/>
      <c r="UAA114" s="104"/>
      <c r="UAB114" s="104"/>
      <c r="UAC114" s="104"/>
      <c r="UAD114" s="104"/>
      <c r="UAE114" s="104"/>
      <c r="UAF114" s="104"/>
      <c r="UAG114" s="104"/>
      <c r="UAH114" s="104"/>
      <c r="UAI114" s="104"/>
      <c r="UAJ114" s="104"/>
      <c r="UAK114" s="104"/>
      <c r="UAL114" s="104"/>
      <c r="UAM114" s="104"/>
      <c r="UAN114" s="104"/>
      <c r="UAO114" s="104"/>
      <c r="UAP114" s="104"/>
      <c r="UAQ114" s="104"/>
      <c r="UAR114" s="104"/>
      <c r="UAS114" s="104"/>
      <c r="UAT114" s="104"/>
      <c r="UAU114" s="104"/>
      <c r="UAV114" s="104"/>
      <c r="UAW114" s="104"/>
      <c r="UAX114" s="104"/>
      <c r="UAY114" s="104"/>
      <c r="UAZ114" s="104"/>
      <c r="UBA114" s="104"/>
      <c r="UBB114" s="104"/>
      <c r="UBC114" s="104"/>
      <c r="UBD114" s="104"/>
      <c r="UBE114" s="104"/>
      <c r="UBF114" s="104"/>
      <c r="UBG114" s="104"/>
      <c r="UBH114" s="104"/>
      <c r="UBI114" s="104"/>
      <c r="UBJ114" s="104"/>
      <c r="UBK114" s="104"/>
      <c r="UBL114" s="104"/>
      <c r="UBM114" s="104"/>
      <c r="UBN114" s="104"/>
      <c r="UBO114" s="104"/>
      <c r="UBP114" s="104"/>
      <c r="UBQ114" s="104"/>
      <c r="UBR114" s="104"/>
      <c r="UBS114" s="104"/>
      <c r="UBT114" s="104"/>
      <c r="UBU114" s="104"/>
      <c r="UBV114" s="104"/>
      <c r="UBW114" s="104"/>
      <c r="UBX114" s="104"/>
      <c r="UBY114" s="104"/>
      <c r="UBZ114" s="104"/>
      <c r="UCA114" s="104"/>
      <c r="UCB114" s="104"/>
      <c r="UCC114" s="104"/>
      <c r="UCD114" s="104"/>
      <c r="UCE114" s="104"/>
      <c r="UCF114" s="104"/>
      <c r="UCG114" s="104"/>
      <c r="UCH114" s="104"/>
      <c r="UCI114" s="104"/>
      <c r="UCJ114" s="104"/>
      <c r="UCK114" s="104"/>
      <c r="UCL114" s="104"/>
      <c r="UCM114" s="104"/>
      <c r="UCN114" s="104"/>
      <c r="UCO114" s="104"/>
      <c r="UCP114" s="104"/>
      <c r="UCQ114" s="104"/>
      <c r="UCR114" s="104"/>
      <c r="UCS114" s="104"/>
      <c r="UCT114" s="104"/>
      <c r="UCU114" s="104"/>
      <c r="UCV114" s="104"/>
      <c r="UCW114" s="104"/>
      <c r="UCX114" s="104"/>
      <c r="UCY114" s="104"/>
      <c r="UCZ114" s="104"/>
      <c r="UDA114" s="104"/>
      <c r="UDB114" s="104"/>
      <c r="UDC114" s="104"/>
      <c r="UDD114" s="104"/>
      <c r="UDE114" s="104"/>
      <c r="UDF114" s="104"/>
      <c r="UDG114" s="104"/>
      <c r="UDH114" s="104"/>
      <c r="UDI114" s="104"/>
      <c r="UDJ114" s="104"/>
      <c r="UDK114" s="104"/>
      <c r="UDL114" s="104"/>
      <c r="UDM114" s="104"/>
      <c r="UDN114" s="104"/>
      <c r="UDO114" s="104"/>
      <c r="UDP114" s="104"/>
      <c r="UDQ114" s="104"/>
      <c r="UDR114" s="104"/>
      <c r="UDS114" s="104"/>
      <c r="UDT114" s="104"/>
      <c r="UDU114" s="104"/>
      <c r="UDV114" s="104"/>
      <c r="UDW114" s="104"/>
      <c r="UDX114" s="104"/>
      <c r="UDY114" s="104"/>
      <c r="UDZ114" s="104"/>
      <c r="UEA114" s="104"/>
      <c r="UEB114" s="104"/>
      <c r="UEC114" s="104"/>
      <c r="UED114" s="104"/>
      <c r="UEE114" s="104"/>
      <c r="UEF114" s="104"/>
      <c r="UEG114" s="104"/>
      <c r="UEH114" s="104"/>
      <c r="UEI114" s="104"/>
      <c r="UEJ114" s="104"/>
      <c r="UEK114" s="104"/>
      <c r="UEL114" s="104"/>
      <c r="UEM114" s="104"/>
      <c r="UEN114" s="104"/>
      <c r="UEO114" s="104"/>
      <c r="UEP114" s="104"/>
      <c r="UEQ114" s="104"/>
      <c r="UER114" s="104"/>
      <c r="UES114" s="104"/>
      <c r="UET114" s="104"/>
      <c r="UEU114" s="104"/>
      <c r="UEV114" s="104"/>
      <c r="UEW114" s="104"/>
      <c r="UEX114" s="104"/>
      <c r="UEY114" s="104"/>
      <c r="UEZ114" s="104"/>
      <c r="UFA114" s="104"/>
      <c r="UFB114" s="104"/>
      <c r="UFC114" s="104"/>
      <c r="UFD114" s="104"/>
      <c r="UFE114" s="104"/>
      <c r="UFF114" s="104"/>
      <c r="UFG114" s="104"/>
      <c r="UFH114" s="104"/>
      <c r="UFI114" s="104"/>
      <c r="UFJ114" s="104"/>
      <c r="UFK114" s="104"/>
      <c r="UFL114" s="104"/>
      <c r="UFM114" s="104"/>
      <c r="UFN114" s="104"/>
      <c r="UFO114" s="104"/>
      <c r="UFP114" s="104"/>
      <c r="UFQ114" s="104"/>
      <c r="UFR114" s="104"/>
      <c r="UFS114" s="104"/>
      <c r="UFT114" s="104"/>
      <c r="UFU114" s="104"/>
      <c r="UFV114" s="104"/>
      <c r="UFW114" s="104"/>
      <c r="UFX114" s="104"/>
      <c r="UFY114" s="104"/>
      <c r="UFZ114" s="104"/>
      <c r="UGA114" s="104"/>
      <c r="UGB114" s="104"/>
      <c r="UGC114" s="104"/>
      <c r="UGD114" s="104"/>
      <c r="UGE114" s="104"/>
      <c r="UGF114" s="104"/>
      <c r="UGG114" s="104"/>
      <c r="UGH114" s="104"/>
      <c r="UGI114" s="104"/>
      <c r="UGJ114" s="104"/>
      <c r="UGK114" s="104"/>
      <c r="UGL114" s="104"/>
      <c r="UGM114" s="104"/>
      <c r="UGN114" s="104"/>
      <c r="UGO114" s="104"/>
      <c r="UGP114" s="104"/>
      <c r="UGQ114" s="104"/>
      <c r="UGR114" s="104"/>
      <c r="UGS114" s="104"/>
      <c r="UGT114" s="104"/>
      <c r="UGU114" s="104"/>
      <c r="UGV114" s="104"/>
      <c r="UGW114" s="104"/>
      <c r="UGX114" s="104"/>
      <c r="UGY114" s="104"/>
      <c r="UGZ114" s="104"/>
      <c r="UHA114" s="104"/>
      <c r="UHB114" s="104"/>
      <c r="UHC114" s="104"/>
      <c r="UHD114" s="104"/>
      <c r="UHE114" s="104"/>
      <c r="UHF114" s="104"/>
      <c r="UHG114" s="104"/>
      <c r="UHH114" s="104"/>
      <c r="UHI114" s="104"/>
      <c r="UHJ114" s="104"/>
      <c r="UHK114" s="104"/>
      <c r="UHL114" s="104"/>
      <c r="UHM114" s="104"/>
      <c r="UHN114" s="104"/>
      <c r="UHO114" s="104"/>
      <c r="UHP114" s="104"/>
      <c r="UHQ114" s="104"/>
      <c r="UHR114" s="104"/>
      <c r="UHS114" s="104"/>
      <c r="UHT114" s="104"/>
      <c r="UHU114" s="104"/>
      <c r="UHV114" s="104"/>
      <c r="UHW114" s="104"/>
      <c r="UHX114" s="104"/>
      <c r="UHY114" s="104"/>
      <c r="UHZ114" s="104"/>
      <c r="UIA114" s="104"/>
      <c r="UIB114" s="104"/>
      <c r="UIC114" s="104"/>
      <c r="UID114" s="104"/>
      <c r="UIE114" s="104"/>
      <c r="UIF114" s="104"/>
      <c r="UIG114" s="104"/>
      <c r="UIH114" s="104"/>
      <c r="UII114" s="104"/>
      <c r="UIJ114" s="104"/>
      <c r="UIK114" s="104"/>
      <c r="UIL114" s="104"/>
      <c r="UIM114" s="104"/>
      <c r="UIN114" s="104"/>
      <c r="UIO114" s="104"/>
      <c r="UIP114" s="104"/>
      <c r="UIQ114" s="104"/>
      <c r="UIR114" s="104"/>
      <c r="UIS114" s="104"/>
      <c r="UIT114" s="104"/>
      <c r="UIU114" s="104"/>
      <c r="UIV114" s="104"/>
      <c r="UIW114" s="104"/>
      <c r="UIX114" s="104"/>
      <c r="UIY114" s="104"/>
      <c r="UIZ114" s="104"/>
      <c r="UJA114" s="104"/>
      <c r="UJB114" s="104"/>
      <c r="UJC114" s="104"/>
      <c r="UJD114" s="104"/>
      <c r="UJE114" s="104"/>
      <c r="UJF114" s="104"/>
      <c r="UJG114" s="104"/>
      <c r="UJH114" s="104"/>
      <c r="UJI114" s="104"/>
      <c r="UJJ114" s="104"/>
      <c r="UJK114" s="104"/>
      <c r="UJL114" s="104"/>
      <c r="UJM114" s="104"/>
      <c r="UJN114" s="104"/>
      <c r="UJO114" s="104"/>
      <c r="UJP114" s="104"/>
      <c r="UJQ114" s="104"/>
      <c r="UJR114" s="104"/>
      <c r="UJS114" s="104"/>
      <c r="UJT114" s="104"/>
      <c r="UJU114" s="104"/>
      <c r="UJV114" s="104"/>
      <c r="UJW114" s="104"/>
      <c r="UJX114" s="104"/>
      <c r="UJY114" s="104"/>
      <c r="UJZ114" s="104"/>
      <c r="UKA114" s="104"/>
      <c r="UKB114" s="104"/>
      <c r="UKC114" s="104"/>
      <c r="UKD114" s="104"/>
      <c r="UKE114" s="104"/>
      <c r="UKF114" s="104"/>
      <c r="UKG114" s="104"/>
      <c r="UKH114" s="104"/>
      <c r="UKI114" s="104"/>
      <c r="UKJ114" s="104"/>
      <c r="UKK114" s="104"/>
      <c r="UKL114" s="104"/>
      <c r="UKM114" s="104"/>
      <c r="UKN114" s="104"/>
      <c r="UKO114" s="104"/>
      <c r="UKP114" s="104"/>
      <c r="UKQ114" s="104"/>
      <c r="UKR114" s="104"/>
      <c r="UKS114" s="104"/>
      <c r="UKT114" s="104"/>
      <c r="UKU114" s="104"/>
      <c r="UKV114" s="104"/>
      <c r="UKW114" s="104"/>
      <c r="UKX114" s="104"/>
      <c r="UKY114" s="104"/>
      <c r="UKZ114" s="104"/>
      <c r="ULA114" s="104"/>
      <c r="ULB114" s="104"/>
      <c r="ULC114" s="104"/>
      <c r="ULD114" s="104"/>
      <c r="ULE114" s="104"/>
      <c r="ULF114" s="104"/>
      <c r="ULG114" s="104"/>
      <c r="ULH114" s="104"/>
      <c r="ULI114" s="104"/>
      <c r="ULJ114" s="104"/>
      <c r="ULK114" s="104"/>
      <c r="ULL114" s="104"/>
      <c r="ULM114" s="104"/>
      <c r="ULN114" s="104"/>
      <c r="ULO114" s="104"/>
      <c r="ULP114" s="104"/>
      <c r="ULQ114" s="104"/>
      <c r="ULR114" s="104"/>
      <c r="ULS114" s="104"/>
      <c r="ULT114" s="104"/>
      <c r="ULU114" s="104"/>
      <c r="ULV114" s="104"/>
      <c r="ULW114" s="104"/>
      <c r="ULX114" s="104"/>
      <c r="ULY114" s="104"/>
      <c r="ULZ114" s="104"/>
      <c r="UMA114" s="104"/>
      <c r="UMB114" s="104"/>
      <c r="UMC114" s="104"/>
      <c r="UMD114" s="104"/>
      <c r="UME114" s="104"/>
      <c r="UMF114" s="104"/>
      <c r="UMG114" s="104"/>
      <c r="UMH114" s="104"/>
      <c r="UMI114" s="104"/>
      <c r="UMJ114" s="104"/>
      <c r="UMK114" s="104"/>
      <c r="UML114" s="104"/>
      <c r="UMM114" s="104"/>
      <c r="UMN114" s="104"/>
      <c r="UMO114" s="104"/>
      <c r="UMP114" s="104"/>
      <c r="UMQ114" s="104"/>
      <c r="UMR114" s="104"/>
      <c r="UMS114" s="104"/>
      <c r="UMT114" s="104"/>
      <c r="UMU114" s="104"/>
      <c r="UMV114" s="104"/>
      <c r="UMW114" s="104"/>
      <c r="UMX114" s="104"/>
      <c r="UMY114" s="104"/>
      <c r="UMZ114" s="104"/>
      <c r="UNA114" s="104"/>
      <c r="UNB114" s="104"/>
      <c r="UNC114" s="104"/>
      <c r="UND114" s="104"/>
      <c r="UNE114" s="104"/>
      <c r="UNF114" s="104"/>
      <c r="UNG114" s="104"/>
      <c r="UNH114" s="104"/>
      <c r="UNI114" s="104"/>
      <c r="UNJ114" s="104"/>
      <c r="UNK114" s="104"/>
      <c r="UNL114" s="104"/>
      <c r="UNM114" s="104"/>
      <c r="UNN114" s="104"/>
      <c r="UNO114" s="104"/>
      <c r="UNP114" s="104"/>
      <c r="UNQ114" s="104"/>
      <c r="UNR114" s="104"/>
      <c r="UNS114" s="104"/>
      <c r="UNT114" s="104"/>
      <c r="UNU114" s="104"/>
      <c r="UNV114" s="104"/>
      <c r="UNW114" s="104"/>
      <c r="UNX114" s="104"/>
      <c r="UNY114" s="104"/>
      <c r="UNZ114" s="104"/>
      <c r="UOA114" s="104"/>
      <c r="UOB114" s="104"/>
      <c r="UOC114" s="104"/>
      <c r="UOD114" s="104"/>
      <c r="UOE114" s="104"/>
      <c r="UOF114" s="104"/>
      <c r="UOG114" s="104"/>
      <c r="UOH114" s="104"/>
      <c r="UOI114" s="104"/>
      <c r="UOJ114" s="104"/>
      <c r="UOK114" s="104"/>
      <c r="UOL114" s="104"/>
      <c r="UOM114" s="104"/>
      <c r="UON114" s="104"/>
      <c r="UOO114" s="104"/>
      <c r="UOP114" s="104"/>
      <c r="UOQ114" s="104"/>
      <c r="UOR114" s="104"/>
      <c r="UOS114" s="104"/>
      <c r="UOT114" s="104"/>
      <c r="UOU114" s="104"/>
      <c r="UOV114" s="104"/>
      <c r="UOW114" s="104"/>
      <c r="UOX114" s="104"/>
      <c r="UOY114" s="104"/>
      <c r="UOZ114" s="104"/>
      <c r="UPA114" s="104"/>
      <c r="UPB114" s="104"/>
      <c r="UPC114" s="104"/>
      <c r="UPD114" s="104"/>
      <c r="UPE114" s="104"/>
      <c r="UPF114" s="104"/>
      <c r="UPG114" s="104"/>
      <c r="UPH114" s="104"/>
      <c r="UPI114" s="104"/>
      <c r="UPJ114" s="104"/>
      <c r="UPK114" s="104"/>
      <c r="UPL114" s="104"/>
      <c r="UPM114" s="104"/>
      <c r="UPN114" s="104"/>
      <c r="UPO114" s="104"/>
      <c r="UPP114" s="104"/>
      <c r="UPQ114" s="104"/>
      <c r="UPR114" s="104"/>
      <c r="UPS114" s="104"/>
      <c r="UPT114" s="104"/>
      <c r="UPU114" s="104"/>
      <c r="UPV114" s="104"/>
      <c r="UPW114" s="104"/>
      <c r="UPX114" s="104"/>
      <c r="UPY114" s="104"/>
      <c r="UPZ114" s="104"/>
      <c r="UQA114" s="104"/>
      <c r="UQB114" s="104"/>
      <c r="UQC114" s="104"/>
      <c r="UQD114" s="104"/>
      <c r="UQE114" s="104"/>
      <c r="UQF114" s="104"/>
      <c r="UQG114" s="104"/>
      <c r="UQH114" s="104"/>
      <c r="UQI114" s="104"/>
      <c r="UQJ114" s="104"/>
      <c r="UQK114" s="104"/>
      <c r="UQL114" s="104"/>
      <c r="UQM114" s="104"/>
      <c r="UQN114" s="104"/>
      <c r="UQO114" s="104"/>
      <c r="UQP114" s="104"/>
      <c r="UQQ114" s="104"/>
      <c r="UQR114" s="104"/>
      <c r="UQS114" s="104"/>
      <c r="UQT114" s="104"/>
      <c r="UQU114" s="104"/>
      <c r="UQV114" s="104"/>
      <c r="UQW114" s="104"/>
      <c r="UQX114" s="104"/>
      <c r="UQY114" s="104"/>
      <c r="UQZ114" s="104"/>
      <c r="URA114" s="104"/>
      <c r="URB114" s="104"/>
      <c r="URC114" s="104"/>
      <c r="URD114" s="104"/>
      <c r="URE114" s="104"/>
      <c r="URF114" s="104"/>
      <c r="URG114" s="104"/>
      <c r="URH114" s="104"/>
      <c r="URI114" s="104"/>
      <c r="URJ114" s="104"/>
      <c r="URK114" s="104"/>
      <c r="URL114" s="104"/>
      <c r="URM114" s="104"/>
      <c r="URN114" s="104"/>
      <c r="URO114" s="104"/>
      <c r="URP114" s="104"/>
      <c r="URQ114" s="104"/>
      <c r="URR114" s="104"/>
      <c r="URS114" s="104"/>
      <c r="URT114" s="104"/>
      <c r="URU114" s="104"/>
      <c r="URV114" s="104"/>
      <c r="URW114" s="104"/>
      <c r="URX114" s="104"/>
      <c r="URY114" s="104"/>
      <c r="URZ114" s="104"/>
      <c r="USA114" s="104"/>
      <c r="USB114" s="104"/>
      <c r="USC114" s="104"/>
      <c r="USD114" s="104"/>
      <c r="USE114" s="104"/>
      <c r="USF114" s="104"/>
      <c r="USG114" s="104"/>
      <c r="USH114" s="104"/>
      <c r="USI114" s="104"/>
      <c r="USJ114" s="104"/>
      <c r="USK114" s="104"/>
      <c r="USL114" s="104"/>
      <c r="USM114" s="104"/>
      <c r="USN114" s="104"/>
      <c r="USO114" s="104"/>
      <c r="USP114" s="104"/>
      <c r="USQ114" s="104"/>
      <c r="USR114" s="104"/>
      <c r="USS114" s="104"/>
      <c r="UST114" s="104"/>
      <c r="USU114" s="104"/>
      <c r="USV114" s="104"/>
      <c r="USW114" s="104"/>
      <c r="USX114" s="104"/>
      <c r="USY114" s="104"/>
      <c r="USZ114" s="104"/>
      <c r="UTA114" s="104"/>
      <c r="UTB114" s="104"/>
      <c r="UTC114" s="104"/>
      <c r="UTD114" s="104"/>
      <c r="UTE114" s="104"/>
      <c r="UTF114" s="104"/>
      <c r="UTG114" s="104"/>
      <c r="UTH114" s="104"/>
      <c r="UTI114" s="104"/>
      <c r="UTJ114" s="104"/>
      <c r="UTK114" s="104"/>
      <c r="UTL114" s="104"/>
      <c r="UTM114" s="104"/>
      <c r="UTN114" s="104"/>
      <c r="UTO114" s="104"/>
      <c r="UTP114" s="104"/>
      <c r="UTQ114" s="104"/>
      <c r="UTR114" s="104"/>
      <c r="UTS114" s="104"/>
      <c r="UTT114" s="104"/>
      <c r="UTU114" s="104"/>
      <c r="UTV114" s="104"/>
      <c r="UTW114" s="104"/>
      <c r="UTX114" s="104"/>
      <c r="UTY114" s="104"/>
      <c r="UTZ114" s="104"/>
      <c r="UUA114" s="104"/>
      <c r="UUB114" s="104"/>
      <c r="UUC114" s="104"/>
      <c r="UUD114" s="104"/>
      <c r="UUE114" s="104"/>
      <c r="UUF114" s="104"/>
      <c r="UUG114" s="104"/>
      <c r="UUH114" s="104"/>
      <c r="UUI114" s="104"/>
      <c r="UUJ114" s="104"/>
      <c r="UUK114" s="104"/>
      <c r="UUL114" s="104"/>
      <c r="UUM114" s="104"/>
      <c r="UUN114" s="104"/>
      <c r="UUO114" s="104"/>
      <c r="UUP114" s="104"/>
      <c r="UUQ114" s="104"/>
      <c r="UUR114" s="104"/>
      <c r="UUS114" s="104"/>
      <c r="UUT114" s="104"/>
      <c r="UUU114" s="104"/>
      <c r="UUV114" s="104"/>
      <c r="UUW114" s="104"/>
      <c r="UUX114" s="104"/>
      <c r="UUY114" s="104"/>
      <c r="UUZ114" s="104"/>
      <c r="UVA114" s="104"/>
      <c r="UVB114" s="104"/>
      <c r="UVC114" s="104"/>
      <c r="UVD114" s="104"/>
      <c r="UVE114" s="104"/>
      <c r="UVF114" s="104"/>
      <c r="UVG114" s="104"/>
      <c r="UVH114" s="104"/>
      <c r="UVI114" s="104"/>
      <c r="UVJ114" s="104"/>
      <c r="UVK114" s="104"/>
      <c r="UVL114" s="104"/>
      <c r="UVM114" s="104"/>
      <c r="UVN114" s="104"/>
      <c r="UVO114" s="104"/>
      <c r="UVP114" s="104"/>
      <c r="UVQ114" s="104"/>
      <c r="UVR114" s="104"/>
      <c r="UVS114" s="104"/>
      <c r="UVT114" s="104"/>
      <c r="UVU114" s="104"/>
      <c r="UVV114" s="104"/>
      <c r="UVW114" s="104"/>
      <c r="UVX114" s="104"/>
      <c r="UVY114" s="104"/>
      <c r="UVZ114" s="104"/>
      <c r="UWA114" s="104"/>
      <c r="UWB114" s="104"/>
      <c r="UWC114" s="104"/>
      <c r="UWD114" s="104"/>
      <c r="UWE114" s="104"/>
      <c r="UWF114" s="104"/>
      <c r="UWG114" s="104"/>
      <c r="UWH114" s="104"/>
      <c r="UWI114" s="104"/>
      <c r="UWJ114" s="104"/>
      <c r="UWK114" s="104"/>
      <c r="UWL114" s="104"/>
      <c r="UWM114" s="104"/>
      <c r="UWN114" s="104"/>
      <c r="UWO114" s="104"/>
      <c r="UWP114" s="104"/>
      <c r="UWQ114" s="104"/>
      <c r="UWR114" s="104"/>
      <c r="UWS114" s="104"/>
      <c r="UWT114" s="104"/>
      <c r="UWU114" s="104"/>
      <c r="UWV114" s="104"/>
      <c r="UWW114" s="104"/>
      <c r="UWX114" s="104"/>
      <c r="UWY114" s="104"/>
      <c r="UWZ114" s="104"/>
      <c r="UXA114" s="104"/>
      <c r="UXB114" s="104"/>
      <c r="UXC114" s="104"/>
      <c r="UXD114" s="104"/>
      <c r="UXE114" s="104"/>
      <c r="UXF114" s="104"/>
      <c r="UXG114" s="104"/>
      <c r="UXH114" s="104"/>
      <c r="UXI114" s="104"/>
      <c r="UXJ114" s="104"/>
      <c r="UXK114" s="104"/>
      <c r="UXL114" s="104"/>
      <c r="UXM114" s="104"/>
      <c r="UXN114" s="104"/>
      <c r="UXO114" s="104"/>
      <c r="UXP114" s="104"/>
      <c r="UXQ114" s="104"/>
      <c r="UXR114" s="104"/>
      <c r="UXS114" s="104"/>
      <c r="UXT114" s="104"/>
      <c r="UXU114" s="104"/>
      <c r="UXV114" s="104"/>
      <c r="UXW114" s="104"/>
      <c r="UXX114" s="104"/>
      <c r="UXY114" s="104"/>
      <c r="UXZ114" s="104"/>
      <c r="UYA114" s="104"/>
      <c r="UYB114" s="104"/>
      <c r="UYC114" s="104"/>
      <c r="UYD114" s="104"/>
      <c r="UYE114" s="104"/>
      <c r="UYF114" s="104"/>
      <c r="UYG114" s="104"/>
      <c r="UYH114" s="104"/>
      <c r="UYI114" s="104"/>
      <c r="UYJ114" s="104"/>
      <c r="UYK114" s="104"/>
      <c r="UYL114" s="104"/>
      <c r="UYM114" s="104"/>
      <c r="UYN114" s="104"/>
      <c r="UYO114" s="104"/>
      <c r="UYP114" s="104"/>
      <c r="UYQ114" s="104"/>
      <c r="UYR114" s="104"/>
      <c r="UYS114" s="104"/>
      <c r="UYT114" s="104"/>
      <c r="UYU114" s="104"/>
      <c r="UYV114" s="104"/>
      <c r="UYW114" s="104"/>
      <c r="UYX114" s="104"/>
      <c r="UYY114" s="104"/>
      <c r="UYZ114" s="104"/>
      <c r="UZA114" s="104"/>
      <c r="UZB114" s="104"/>
      <c r="UZC114" s="104"/>
      <c r="UZD114" s="104"/>
      <c r="UZE114" s="104"/>
      <c r="UZF114" s="104"/>
      <c r="UZG114" s="104"/>
      <c r="UZH114" s="104"/>
      <c r="UZI114" s="104"/>
      <c r="UZJ114" s="104"/>
      <c r="UZK114" s="104"/>
      <c r="UZL114" s="104"/>
      <c r="UZM114" s="104"/>
      <c r="UZN114" s="104"/>
      <c r="UZO114" s="104"/>
      <c r="UZP114" s="104"/>
      <c r="UZQ114" s="104"/>
      <c r="UZR114" s="104"/>
      <c r="UZS114" s="104"/>
      <c r="UZT114" s="104"/>
      <c r="UZU114" s="104"/>
      <c r="UZV114" s="104"/>
      <c r="UZW114" s="104"/>
      <c r="UZX114" s="104"/>
      <c r="UZY114" s="104"/>
      <c r="UZZ114" s="104"/>
      <c r="VAA114" s="104"/>
      <c r="VAB114" s="104"/>
      <c r="VAC114" s="104"/>
      <c r="VAD114" s="104"/>
      <c r="VAE114" s="104"/>
      <c r="VAF114" s="104"/>
      <c r="VAG114" s="104"/>
      <c r="VAH114" s="104"/>
      <c r="VAI114" s="104"/>
      <c r="VAJ114" s="104"/>
      <c r="VAK114" s="104"/>
      <c r="VAL114" s="104"/>
      <c r="VAM114" s="104"/>
      <c r="VAN114" s="104"/>
      <c r="VAO114" s="104"/>
      <c r="VAP114" s="104"/>
      <c r="VAQ114" s="104"/>
      <c r="VAR114" s="104"/>
      <c r="VAS114" s="104"/>
      <c r="VAT114" s="104"/>
      <c r="VAU114" s="104"/>
      <c r="VAV114" s="104"/>
      <c r="VAW114" s="104"/>
      <c r="VAX114" s="104"/>
      <c r="VAY114" s="104"/>
      <c r="VAZ114" s="104"/>
      <c r="VBA114" s="104"/>
      <c r="VBB114" s="104"/>
      <c r="VBC114" s="104"/>
      <c r="VBD114" s="104"/>
      <c r="VBE114" s="104"/>
      <c r="VBF114" s="104"/>
      <c r="VBG114" s="104"/>
      <c r="VBH114" s="104"/>
      <c r="VBI114" s="104"/>
      <c r="VBJ114" s="104"/>
      <c r="VBK114" s="104"/>
      <c r="VBL114" s="104"/>
      <c r="VBM114" s="104"/>
      <c r="VBN114" s="104"/>
      <c r="VBO114" s="104"/>
      <c r="VBP114" s="104"/>
      <c r="VBQ114" s="104"/>
      <c r="VBR114" s="104"/>
      <c r="VBS114" s="104"/>
      <c r="VBT114" s="104"/>
      <c r="VBU114" s="104"/>
      <c r="VBV114" s="104"/>
      <c r="VBW114" s="104"/>
      <c r="VBX114" s="104"/>
      <c r="VBY114" s="104"/>
      <c r="VBZ114" s="104"/>
      <c r="VCA114" s="104"/>
      <c r="VCB114" s="104"/>
      <c r="VCC114" s="104"/>
      <c r="VCD114" s="104"/>
      <c r="VCE114" s="104"/>
      <c r="VCF114" s="104"/>
      <c r="VCG114" s="104"/>
      <c r="VCH114" s="104"/>
      <c r="VCI114" s="104"/>
      <c r="VCJ114" s="104"/>
      <c r="VCK114" s="104"/>
      <c r="VCL114" s="104"/>
      <c r="VCM114" s="104"/>
      <c r="VCN114" s="104"/>
      <c r="VCO114" s="104"/>
      <c r="VCP114" s="104"/>
      <c r="VCQ114" s="104"/>
      <c r="VCR114" s="104"/>
      <c r="VCS114" s="104"/>
      <c r="VCT114" s="104"/>
      <c r="VCU114" s="104"/>
      <c r="VCV114" s="104"/>
      <c r="VCW114" s="104"/>
      <c r="VCX114" s="104"/>
      <c r="VCY114" s="104"/>
      <c r="VCZ114" s="104"/>
      <c r="VDA114" s="104"/>
      <c r="VDB114" s="104"/>
      <c r="VDC114" s="104"/>
      <c r="VDD114" s="104"/>
      <c r="VDE114" s="104"/>
      <c r="VDF114" s="104"/>
      <c r="VDG114" s="104"/>
      <c r="VDH114" s="104"/>
      <c r="VDI114" s="104"/>
      <c r="VDJ114" s="104"/>
      <c r="VDK114" s="104"/>
      <c r="VDL114" s="104"/>
      <c r="VDM114" s="104"/>
      <c r="VDN114" s="104"/>
      <c r="VDO114" s="104"/>
      <c r="VDP114" s="104"/>
      <c r="VDQ114" s="104"/>
      <c r="VDR114" s="104"/>
      <c r="VDS114" s="104"/>
      <c r="VDT114" s="104"/>
      <c r="VDU114" s="104"/>
      <c r="VDV114" s="104"/>
      <c r="VDW114" s="104"/>
      <c r="VDX114" s="104"/>
      <c r="VDY114" s="104"/>
      <c r="VDZ114" s="104"/>
      <c r="VEA114" s="104"/>
      <c r="VEB114" s="104"/>
      <c r="VEC114" s="104"/>
      <c r="VED114" s="104"/>
      <c r="VEE114" s="104"/>
      <c r="VEF114" s="104"/>
      <c r="VEG114" s="104"/>
      <c r="VEH114" s="104"/>
      <c r="VEI114" s="104"/>
      <c r="VEJ114" s="104"/>
      <c r="VEK114" s="104"/>
      <c r="VEL114" s="104"/>
      <c r="VEM114" s="104"/>
      <c r="VEN114" s="104"/>
      <c r="VEO114" s="104"/>
      <c r="VEP114" s="104"/>
      <c r="VEQ114" s="104"/>
      <c r="VER114" s="104"/>
      <c r="VES114" s="104"/>
      <c r="VET114" s="104"/>
      <c r="VEU114" s="104"/>
      <c r="VEV114" s="104"/>
      <c r="VEW114" s="104"/>
      <c r="VEX114" s="104"/>
      <c r="VEY114" s="104"/>
      <c r="VEZ114" s="104"/>
      <c r="VFA114" s="104"/>
      <c r="VFB114" s="104"/>
      <c r="VFC114" s="104"/>
      <c r="VFD114" s="104"/>
      <c r="VFE114" s="104"/>
      <c r="VFF114" s="104"/>
      <c r="VFG114" s="104"/>
      <c r="VFH114" s="104"/>
      <c r="VFI114" s="104"/>
      <c r="VFJ114" s="104"/>
      <c r="VFK114" s="104"/>
      <c r="VFL114" s="104"/>
      <c r="VFM114" s="104"/>
      <c r="VFN114" s="104"/>
      <c r="VFO114" s="104"/>
      <c r="VFP114" s="104"/>
      <c r="VFQ114" s="104"/>
      <c r="VFR114" s="104"/>
      <c r="VFS114" s="104"/>
      <c r="VFT114" s="104"/>
      <c r="VFU114" s="104"/>
      <c r="VFV114" s="104"/>
      <c r="VFW114" s="104"/>
      <c r="VFX114" s="104"/>
      <c r="VFY114" s="104"/>
      <c r="VFZ114" s="104"/>
      <c r="VGA114" s="104"/>
      <c r="VGB114" s="104"/>
      <c r="VGC114" s="104"/>
      <c r="VGD114" s="104"/>
      <c r="VGE114" s="104"/>
      <c r="VGF114" s="104"/>
      <c r="VGG114" s="104"/>
      <c r="VGH114" s="104"/>
      <c r="VGI114" s="104"/>
      <c r="VGJ114" s="104"/>
      <c r="VGK114" s="104"/>
      <c r="VGL114" s="104"/>
      <c r="VGM114" s="104"/>
      <c r="VGN114" s="104"/>
      <c r="VGO114" s="104"/>
      <c r="VGP114" s="104"/>
      <c r="VGQ114" s="104"/>
      <c r="VGR114" s="104"/>
      <c r="VGS114" s="104"/>
      <c r="VGT114" s="104"/>
      <c r="VGU114" s="104"/>
      <c r="VGV114" s="104"/>
      <c r="VGW114" s="104"/>
      <c r="VGX114" s="104"/>
      <c r="VGY114" s="104"/>
      <c r="VGZ114" s="104"/>
      <c r="VHA114" s="104"/>
      <c r="VHB114" s="104"/>
      <c r="VHC114" s="104"/>
      <c r="VHD114" s="104"/>
      <c r="VHE114" s="104"/>
      <c r="VHF114" s="104"/>
      <c r="VHG114" s="104"/>
      <c r="VHH114" s="104"/>
      <c r="VHI114" s="104"/>
      <c r="VHJ114" s="104"/>
      <c r="VHK114" s="104"/>
      <c r="VHL114" s="104"/>
      <c r="VHM114" s="104"/>
      <c r="VHN114" s="104"/>
      <c r="VHO114" s="104"/>
      <c r="VHP114" s="104"/>
      <c r="VHQ114" s="104"/>
      <c r="VHR114" s="104"/>
      <c r="VHS114" s="104"/>
      <c r="VHT114" s="104"/>
      <c r="VHU114" s="104"/>
      <c r="VHV114" s="104"/>
      <c r="VHW114" s="104"/>
      <c r="VHX114" s="104"/>
      <c r="VHY114" s="104"/>
      <c r="VHZ114" s="104"/>
      <c r="VIA114" s="104"/>
      <c r="VIB114" s="104"/>
      <c r="VIC114" s="104"/>
      <c r="VID114" s="104"/>
      <c r="VIE114" s="104"/>
      <c r="VIF114" s="104"/>
      <c r="VIG114" s="104"/>
      <c r="VIH114" s="104"/>
      <c r="VII114" s="104"/>
      <c r="VIJ114" s="104"/>
      <c r="VIK114" s="104"/>
      <c r="VIL114" s="104"/>
      <c r="VIM114" s="104"/>
      <c r="VIN114" s="104"/>
      <c r="VIO114" s="104"/>
      <c r="VIP114" s="104"/>
      <c r="VIQ114" s="104"/>
      <c r="VIR114" s="104"/>
      <c r="VIS114" s="104"/>
      <c r="VIT114" s="104"/>
      <c r="VIU114" s="104"/>
      <c r="VIV114" s="104"/>
      <c r="VIW114" s="104"/>
      <c r="VIX114" s="104"/>
      <c r="VIY114" s="104"/>
      <c r="VIZ114" s="104"/>
      <c r="VJA114" s="104"/>
      <c r="VJB114" s="104"/>
      <c r="VJC114" s="104"/>
      <c r="VJD114" s="104"/>
      <c r="VJE114" s="104"/>
      <c r="VJF114" s="104"/>
      <c r="VJG114" s="104"/>
      <c r="VJH114" s="104"/>
      <c r="VJI114" s="104"/>
      <c r="VJJ114" s="104"/>
      <c r="VJK114" s="104"/>
      <c r="VJL114" s="104"/>
      <c r="VJM114" s="104"/>
      <c r="VJN114" s="104"/>
      <c r="VJO114" s="104"/>
      <c r="VJP114" s="104"/>
      <c r="VJQ114" s="104"/>
      <c r="VJR114" s="104"/>
      <c r="VJS114" s="104"/>
      <c r="VJT114" s="104"/>
      <c r="VJU114" s="104"/>
      <c r="VJV114" s="104"/>
      <c r="VJW114" s="104"/>
      <c r="VJX114" s="104"/>
      <c r="VJY114" s="104"/>
      <c r="VJZ114" s="104"/>
      <c r="VKA114" s="104"/>
      <c r="VKB114" s="104"/>
      <c r="VKC114" s="104"/>
      <c r="VKD114" s="104"/>
      <c r="VKE114" s="104"/>
      <c r="VKF114" s="104"/>
      <c r="VKG114" s="104"/>
      <c r="VKH114" s="104"/>
      <c r="VKI114" s="104"/>
      <c r="VKJ114" s="104"/>
      <c r="VKK114" s="104"/>
      <c r="VKL114" s="104"/>
      <c r="VKM114" s="104"/>
      <c r="VKN114" s="104"/>
      <c r="VKO114" s="104"/>
      <c r="VKP114" s="104"/>
      <c r="VKQ114" s="104"/>
      <c r="VKR114" s="104"/>
      <c r="VKS114" s="104"/>
      <c r="VKT114" s="104"/>
      <c r="VKU114" s="104"/>
      <c r="VKV114" s="104"/>
      <c r="VKW114" s="104"/>
      <c r="VKX114" s="104"/>
      <c r="VKY114" s="104"/>
      <c r="VKZ114" s="104"/>
      <c r="VLA114" s="104"/>
      <c r="VLB114" s="104"/>
      <c r="VLC114" s="104"/>
      <c r="VLD114" s="104"/>
      <c r="VLE114" s="104"/>
      <c r="VLF114" s="104"/>
      <c r="VLG114" s="104"/>
      <c r="VLH114" s="104"/>
      <c r="VLI114" s="104"/>
      <c r="VLJ114" s="104"/>
      <c r="VLK114" s="104"/>
      <c r="VLL114" s="104"/>
      <c r="VLM114" s="104"/>
      <c r="VLN114" s="104"/>
      <c r="VLO114" s="104"/>
      <c r="VLP114" s="104"/>
      <c r="VLQ114" s="104"/>
      <c r="VLR114" s="104"/>
      <c r="VLS114" s="104"/>
      <c r="VLT114" s="104"/>
      <c r="VLU114" s="104"/>
      <c r="VLV114" s="104"/>
      <c r="VLW114" s="104"/>
      <c r="VLX114" s="104"/>
      <c r="VLY114" s="104"/>
      <c r="VLZ114" s="104"/>
      <c r="VMA114" s="104"/>
      <c r="VMB114" s="104"/>
      <c r="VMC114" s="104"/>
      <c r="VMD114" s="104"/>
      <c r="VME114" s="104"/>
      <c r="VMF114" s="104"/>
      <c r="VMG114" s="104"/>
      <c r="VMH114" s="104"/>
      <c r="VMI114" s="104"/>
      <c r="VMJ114" s="104"/>
      <c r="VMK114" s="104"/>
      <c r="VML114" s="104"/>
      <c r="VMM114" s="104"/>
      <c r="VMN114" s="104"/>
      <c r="VMO114" s="104"/>
      <c r="VMP114" s="104"/>
      <c r="VMQ114" s="104"/>
      <c r="VMR114" s="104"/>
      <c r="VMS114" s="104"/>
      <c r="VMT114" s="104"/>
      <c r="VMU114" s="104"/>
      <c r="VMV114" s="104"/>
      <c r="VMW114" s="104"/>
      <c r="VMX114" s="104"/>
      <c r="VMY114" s="104"/>
      <c r="VMZ114" s="104"/>
      <c r="VNA114" s="104"/>
      <c r="VNB114" s="104"/>
      <c r="VNC114" s="104"/>
      <c r="VND114" s="104"/>
      <c r="VNE114" s="104"/>
      <c r="VNF114" s="104"/>
      <c r="VNG114" s="104"/>
      <c r="VNH114" s="104"/>
      <c r="VNI114" s="104"/>
      <c r="VNJ114" s="104"/>
      <c r="VNK114" s="104"/>
      <c r="VNL114" s="104"/>
      <c r="VNM114" s="104"/>
      <c r="VNN114" s="104"/>
      <c r="VNO114" s="104"/>
      <c r="VNP114" s="104"/>
      <c r="VNQ114" s="104"/>
      <c r="VNR114" s="104"/>
      <c r="VNS114" s="104"/>
      <c r="VNT114" s="104"/>
      <c r="VNU114" s="104"/>
      <c r="VNV114" s="104"/>
      <c r="VNW114" s="104"/>
      <c r="VNX114" s="104"/>
      <c r="VNY114" s="104"/>
      <c r="VNZ114" s="104"/>
      <c r="VOA114" s="104"/>
      <c r="VOB114" s="104"/>
      <c r="VOC114" s="104"/>
      <c r="VOD114" s="104"/>
      <c r="VOE114" s="104"/>
      <c r="VOF114" s="104"/>
      <c r="VOG114" s="104"/>
      <c r="VOH114" s="104"/>
      <c r="VOI114" s="104"/>
      <c r="VOJ114" s="104"/>
      <c r="VOK114" s="104"/>
      <c r="VOL114" s="104"/>
      <c r="VOM114" s="104"/>
      <c r="VON114" s="104"/>
      <c r="VOO114" s="104"/>
      <c r="VOP114" s="104"/>
      <c r="VOQ114" s="104"/>
      <c r="VOR114" s="104"/>
      <c r="VOS114" s="104"/>
      <c r="VOT114" s="104"/>
      <c r="VOU114" s="104"/>
      <c r="VOV114" s="104"/>
      <c r="VOW114" s="104"/>
      <c r="VOX114" s="104"/>
      <c r="VOY114" s="104"/>
      <c r="VOZ114" s="104"/>
      <c r="VPA114" s="104"/>
      <c r="VPB114" s="104"/>
      <c r="VPC114" s="104"/>
      <c r="VPD114" s="104"/>
      <c r="VPE114" s="104"/>
      <c r="VPF114" s="104"/>
      <c r="VPG114" s="104"/>
      <c r="VPH114" s="104"/>
      <c r="VPI114" s="104"/>
      <c r="VPJ114" s="104"/>
      <c r="VPK114" s="104"/>
      <c r="VPL114" s="104"/>
      <c r="VPM114" s="104"/>
      <c r="VPN114" s="104"/>
      <c r="VPO114" s="104"/>
      <c r="VPP114" s="104"/>
      <c r="VPQ114" s="104"/>
      <c r="VPR114" s="104"/>
      <c r="VPS114" s="104"/>
      <c r="VPT114" s="104"/>
      <c r="VPU114" s="104"/>
      <c r="VPV114" s="104"/>
      <c r="VPW114" s="104"/>
      <c r="VPX114" s="104"/>
      <c r="VPY114" s="104"/>
      <c r="VPZ114" s="104"/>
      <c r="VQA114" s="104"/>
      <c r="VQB114" s="104"/>
      <c r="VQC114" s="104"/>
      <c r="VQD114" s="104"/>
      <c r="VQE114" s="104"/>
      <c r="VQF114" s="104"/>
      <c r="VQG114" s="104"/>
      <c r="VQH114" s="104"/>
      <c r="VQI114" s="104"/>
      <c r="VQJ114" s="104"/>
      <c r="VQK114" s="104"/>
      <c r="VQL114" s="104"/>
      <c r="VQM114" s="104"/>
      <c r="VQN114" s="104"/>
      <c r="VQO114" s="104"/>
      <c r="VQP114" s="104"/>
      <c r="VQQ114" s="104"/>
      <c r="VQR114" s="104"/>
      <c r="VQS114" s="104"/>
      <c r="VQT114" s="104"/>
      <c r="VQU114" s="104"/>
      <c r="VQV114" s="104"/>
      <c r="VQW114" s="104"/>
      <c r="VQX114" s="104"/>
      <c r="VQY114" s="104"/>
      <c r="VQZ114" s="104"/>
      <c r="VRA114" s="104"/>
      <c r="VRB114" s="104"/>
      <c r="VRC114" s="104"/>
      <c r="VRD114" s="104"/>
      <c r="VRE114" s="104"/>
      <c r="VRF114" s="104"/>
      <c r="VRG114" s="104"/>
      <c r="VRH114" s="104"/>
      <c r="VRI114" s="104"/>
      <c r="VRJ114" s="104"/>
      <c r="VRK114" s="104"/>
      <c r="VRL114" s="104"/>
      <c r="VRM114" s="104"/>
      <c r="VRN114" s="104"/>
      <c r="VRO114" s="104"/>
      <c r="VRP114" s="104"/>
      <c r="VRQ114" s="104"/>
      <c r="VRR114" s="104"/>
      <c r="VRS114" s="104"/>
      <c r="VRT114" s="104"/>
      <c r="VRU114" s="104"/>
      <c r="VRV114" s="104"/>
      <c r="VRW114" s="104"/>
      <c r="VRX114" s="104"/>
      <c r="VRY114" s="104"/>
      <c r="VRZ114" s="104"/>
      <c r="VSA114" s="104"/>
      <c r="VSB114" s="104"/>
      <c r="VSC114" s="104"/>
      <c r="VSD114" s="104"/>
      <c r="VSE114" s="104"/>
      <c r="VSF114" s="104"/>
      <c r="VSG114" s="104"/>
      <c r="VSH114" s="104"/>
      <c r="VSI114" s="104"/>
      <c r="VSJ114" s="104"/>
      <c r="VSK114" s="104"/>
      <c r="VSL114" s="104"/>
      <c r="VSM114" s="104"/>
      <c r="VSN114" s="104"/>
      <c r="VSO114" s="104"/>
      <c r="VSP114" s="104"/>
      <c r="VSQ114" s="104"/>
      <c r="VSR114" s="104"/>
      <c r="VSS114" s="104"/>
      <c r="VST114" s="104"/>
      <c r="VSU114" s="104"/>
      <c r="VSV114" s="104"/>
      <c r="VSW114" s="104"/>
      <c r="VSX114" s="104"/>
      <c r="VSY114" s="104"/>
      <c r="VSZ114" s="104"/>
      <c r="VTA114" s="104"/>
      <c r="VTB114" s="104"/>
      <c r="VTC114" s="104"/>
      <c r="VTD114" s="104"/>
      <c r="VTE114" s="104"/>
      <c r="VTF114" s="104"/>
      <c r="VTG114" s="104"/>
      <c r="VTH114" s="104"/>
      <c r="VTI114" s="104"/>
      <c r="VTJ114" s="104"/>
      <c r="VTK114" s="104"/>
      <c r="VTL114" s="104"/>
      <c r="VTM114" s="104"/>
      <c r="VTN114" s="104"/>
      <c r="VTO114" s="104"/>
      <c r="VTP114" s="104"/>
      <c r="VTQ114" s="104"/>
      <c r="VTR114" s="104"/>
      <c r="VTS114" s="104"/>
      <c r="VTT114" s="104"/>
      <c r="VTU114" s="104"/>
      <c r="VTV114" s="104"/>
      <c r="VTW114" s="104"/>
      <c r="VTX114" s="104"/>
      <c r="VTY114" s="104"/>
      <c r="VTZ114" s="104"/>
      <c r="VUA114" s="104"/>
      <c r="VUB114" s="104"/>
      <c r="VUC114" s="104"/>
      <c r="VUD114" s="104"/>
      <c r="VUE114" s="104"/>
      <c r="VUF114" s="104"/>
      <c r="VUG114" s="104"/>
      <c r="VUH114" s="104"/>
      <c r="VUI114" s="104"/>
      <c r="VUJ114" s="104"/>
      <c r="VUK114" s="104"/>
      <c r="VUL114" s="104"/>
      <c r="VUM114" s="104"/>
      <c r="VUN114" s="104"/>
      <c r="VUO114" s="104"/>
      <c r="VUP114" s="104"/>
      <c r="VUQ114" s="104"/>
      <c r="VUR114" s="104"/>
      <c r="VUS114" s="104"/>
      <c r="VUT114" s="104"/>
      <c r="VUU114" s="104"/>
      <c r="VUV114" s="104"/>
      <c r="VUW114" s="104"/>
      <c r="VUX114" s="104"/>
      <c r="VUY114" s="104"/>
      <c r="VUZ114" s="104"/>
      <c r="VVA114" s="104"/>
      <c r="VVB114" s="104"/>
      <c r="VVC114" s="104"/>
      <c r="VVD114" s="104"/>
      <c r="VVE114" s="104"/>
      <c r="VVF114" s="104"/>
      <c r="VVG114" s="104"/>
      <c r="VVH114" s="104"/>
      <c r="VVI114" s="104"/>
      <c r="VVJ114" s="104"/>
      <c r="VVK114" s="104"/>
      <c r="VVL114" s="104"/>
      <c r="VVM114" s="104"/>
      <c r="VVN114" s="104"/>
      <c r="VVO114" s="104"/>
      <c r="VVP114" s="104"/>
      <c r="VVQ114" s="104"/>
      <c r="VVR114" s="104"/>
      <c r="VVS114" s="104"/>
      <c r="VVT114" s="104"/>
      <c r="VVU114" s="104"/>
      <c r="VVV114" s="104"/>
      <c r="VVW114" s="104"/>
      <c r="VVX114" s="104"/>
      <c r="VVY114" s="104"/>
      <c r="VVZ114" s="104"/>
      <c r="VWA114" s="104"/>
      <c r="VWB114" s="104"/>
      <c r="VWC114" s="104"/>
      <c r="VWD114" s="104"/>
      <c r="VWE114" s="104"/>
      <c r="VWF114" s="104"/>
      <c r="VWG114" s="104"/>
      <c r="VWH114" s="104"/>
      <c r="VWI114" s="104"/>
      <c r="VWJ114" s="104"/>
      <c r="VWK114" s="104"/>
      <c r="VWL114" s="104"/>
      <c r="VWM114" s="104"/>
      <c r="VWN114" s="104"/>
      <c r="VWO114" s="104"/>
      <c r="VWP114" s="104"/>
      <c r="VWQ114" s="104"/>
      <c r="VWR114" s="104"/>
      <c r="VWS114" s="104"/>
      <c r="VWT114" s="104"/>
      <c r="VWU114" s="104"/>
      <c r="VWV114" s="104"/>
      <c r="VWW114" s="104"/>
      <c r="VWX114" s="104"/>
      <c r="VWY114" s="104"/>
      <c r="VWZ114" s="104"/>
      <c r="VXA114" s="104"/>
      <c r="VXB114" s="104"/>
      <c r="VXC114" s="104"/>
      <c r="VXD114" s="104"/>
      <c r="VXE114" s="104"/>
      <c r="VXF114" s="104"/>
      <c r="VXG114" s="104"/>
      <c r="VXH114" s="104"/>
      <c r="VXI114" s="104"/>
      <c r="VXJ114" s="104"/>
      <c r="VXK114" s="104"/>
      <c r="VXL114" s="104"/>
      <c r="VXM114" s="104"/>
      <c r="VXN114" s="104"/>
      <c r="VXO114" s="104"/>
      <c r="VXP114" s="104"/>
      <c r="VXQ114" s="104"/>
      <c r="VXR114" s="104"/>
      <c r="VXS114" s="104"/>
      <c r="VXT114" s="104"/>
      <c r="VXU114" s="104"/>
      <c r="VXV114" s="104"/>
      <c r="VXW114" s="104"/>
      <c r="VXX114" s="104"/>
      <c r="VXY114" s="104"/>
      <c r="VXZ114" s="104"/>
      <c r="VYA114" s="104"/>
      <c r="VYB114" s="104"/>
      <c r="VYC114" s="104"/>
      <c r="VYD114" s="104"/>
      <c r="VYE114" s="104"/>
      <c r="VYF114" s="104"/>
      <c r="VYG114" s="104"/>
      <c r="VYH114" s="104"/>
      <c r="VYI114" s="104"/>
      <c r="VYJ114" s="104"/>
      <c r="VYK114" s="104"/>
      <c r="VYL114" s="104"/>
      <c r="VYM114" s="104"/>
      <c r="VYN114" s="104"/>
      <c r="VYO114" s="104"/>
      <c r="VYP114" s="104"/>
      <c r="VYQ114" s="104"/>
      <c r="VYR114" s="104"/>
      <c r="VYS114" s="104"/>
      <c r="VYT114" s="104"/>
      <c r="VYU114" s="104"/>
      <c r="VYV114" s="104"/>
      <c r="VYW114" s="104"/>
      <c r="VYX114" s="104"/>
      <c r="VYY114" s="104"/>
      <c r="VYZ114" s="104"/>
      <c r="VZA114" s="104"/>
      <c r="VZB114" s="104"/>
      <c r="VZC114" s="104"/>
      <c r="VZD114" s="104"/>
      <c r="VZE114" s="104"/>
      <c r="VZF114" s="104"/>
      <c r="VZG114" s="104"/>
      <c r="VZH114" s="104"/>
      <c r="VZI114" s="104"/>
      <c r="VZJ114" s="104"/>
      <c r="VZK114" s="104"/>
      <c r="VZL114" s="104"/>
      <c r="VZM114" s="104"/>
      <c r="VZN114" s="104"/>
      <c r="VZO114" s="104"/>
      <c r="VZP114" s="104"/>
      <c r="VZQ114" s="104"/>
      <c r="VZR114" s="104"/>
      <c r="VZS114" s="104"/>
      <c r="VZT114" s="104"/>
      <c r="VZU114" s="104"/>
      <c r="VZV114" s="104"/>
      <c r="VZW114" s="104"/>
      <c r="VZX114" s="104"/>
      <c r="VZY114" s="104"/>
      <c r="VZZ114" s="104"/>
      <c r="WAA114" s="104"/>
      <c r="WAB114" s="104"/>
      <c r="WAC114" s="104"/>
      <c r="WAD114" s="104"/>
      <c r="WAE114" s="104"/>
      <c r="WAF114" s="104"/>
      <c r="WAG114" s="104"/>
      <c r="WAH114" s="104"/>
      <c r="WAI114" s="104"/>
      <c r="WAJ114" s="104"/>
      <c r="WAK114" s="104"/>
      <c r="WAL114" s="104"/>
      <c r="WAM114" s="104"/>
      <c r="WAN114" s="104"/>
      <c r="WAO114" s="104"/>
      <c r="WAP114" s="104"/>
      <c r="WAQ114" s="104"/>
      <c r="WAR114" s="104"/>
      <c r="WAS114" s="104"/>
      <c r="WAT114" s="104"/>
      <c r="WAU114" s="104"/>
      <c r="WAV114" s="104"/>
      <c r="WAW114" s="104"/>
      <c r="WAX114" s="104"/>
      <c r="WAY114" s="104"/>
      <c r="WAZ114" s="104"/>
      <c r="WBA114" s="104"/>
      <c r="WBB114" s="104"/>
      <c r="WBC114" s="104"/>
      <c r="WBD114" s="104"/>
      <c r="WBE114" s="104"/>
      <c r="WBF114" s="104"/>
      <c r="WBG114" s="104"/>
      <c r="WBH114" s="104"/>
      <c r="WBI114" s="104"/>
      <c r="WBJ114" s="104"/>
      <c r="WBK114" s="104"/>
      <c r="WBL114" s="104"/>
      <c r="WBM114" s="104"/>
      <c r="WBN114" s="104"/>
      <c r="WBO114" s="104"/>
      <c r="WBP114" s="104"/>
      <c r="WBQ114" s="104"/>
      <c r="WBR114" s="104"/>
      <c r="WBS114" s="104"/>
      <c r="WBT114" s="104"/>
      <c r="WBU114" s="104"/>
      <c r="WBV114" s="104"/>
      <c r="WBW114" s="104"/>
      <c r="WBX114" s="104"/>
      <c r="WBY114" s="104"/>
      <c r="WBZ114" s="104"/>
      <c r="WCA114" s="104"/>
      <c r="WCB114" s="104"/>
      <c r="WCC114" s="104"/>
      <c r="WCD114" s="104"/>
      <c r="WCE114" s="104"/>
      <c r="WCF114" s="104"/>
      <c r="WCG114" s="104"/>
      <c r="WCH114" s="104"/>
      <c r="WCI114" s="104"/>
      <c r="WCJ114" s="104"/>
      <c r="WCK114" s="104"/>
      <c r="WCL114" s="104"/>
      <c r="WCM114" s="104"/>
      <c r="WCN114" s="104"/>
      <c r="WCO114" s="104"/>
      <c r="WCP114" s="104"/>
      <c r="WCQ114" s="104"/>
      <c r="WCR114" s="104"/>
      <c r="WCS114" s="104"/>
      <c r="WCT114" s="104"/>
      <c r="WCU114" s="104"/>
      <c r="WCV114" s="104"/>
      <c r="WCW114" s="104"/>
      <c r="WCX114" s="104"/>
      <c r="WCY114" s="104"/>
      <c r="WCZ114" s="104"/>
      <c r="WDA114" s="104"/>
      <c r="WDB114" s="104"/>
      <c r="WDC114" s="104"/>
      <c r="WDD114" s="104"/>
      <c r="WDE114" s="104"/>
      <c r="WDF114" s="104"/>
      <c r="WDG114" s="104"/>
      <c r="WDH114" s="104"/>
      <c r="WDI114" s="104"/>
      <c r="WDJ114" s="104"/>
      <c r="WDK114" s="104"/>
      <c r="WDL114" s="104"/>
      <c r="WDM114" s="104"/>
      <c r="WDN114" s="104"/>
      <c r="WDO114" s="104"/>
      <c r="WDP114" s="104"/>
      <c r="WDQ114" s="104"/>
      <c r="WDR114" s="104"/>
      <c r="WDS114" s="104"/>
      <c r="WDT114" s="104"/>
      <c r="WDU114" s="104"/>
      <c r="WDV114" s="104"/>
      <c r="WDW114" s="104"/>
      <c r="WDX114" s="104"/>
      <c r="WDY114" s="104"/>
      <c r="WDZ114" s="104"/>
      <c r="WEA114" s="104"/>
      <c r="WEB114" s="104"/>
      <c r="WEC114" s="104"/>
      <c r="WED114" s="104"/>
      <c r="WEE114" s="104"/>
      <c r="WEF114" s="104"/>
      <c r="WEG114" s="104"/>
      <c r="WEH114" s="104"/>
      <c r="WEI114" s="104"/>
      <c r="WEJ114" s="104"/>
      <c r="WEK114" s="104"/>
      <c r="WEL114" s="104"/>
      <c r="WEM114" s="104"/>
      <c r="WEN114" s="104"/>
      <c r="WEO114" s="104"/>
      <c r="WEP114" s="104"/>
      <c r="WEQ114" s="104"/>
      <c r="WER114" s="104"/>
      <c r="WES114" s="104"/>
      <c r="WET114" s="104"/>
      <c r="WEU114" s="104"/>
      <c r="WEV114" s="104"/>
      <c r="WEW114" s="104"/>
      <c r="WEX114" s="104"/>
      <c r="WEY114" s="104"/>
      <c r="WEZ114" s="104"/>
      <c r="WFA114" s="104"/>
      <c r="WFB114" s="104"/>
      <c r="WFC114" s="104"/>
      <c r="WFD114" s="104"/>
      <c r="WFE114" s="104"/>
      <c r="WFF114" s="104"/>
      <c r="WFG114" s="104"/>
      <c r="WFH114" s="104"/>
      <c r="WFI114" s="104"/>
      <c r="WFJ114" s="104"/>
      <c r="WFK114" s="104"/>
      <c r="WFL114" s="104"/>
      <c r="WFM114" s="104"/>
      <c r="WFN114" s="104"/>
      <c r="WFO114" s="104"/>
      <c r="WFP114" s="104"/>
      <c r="WFQ114" s="104"/>
      <c r="WFR114" s="104"/>
      <c r="WFS114" s="104"/>
      <c r="WFT114" s="104"/>
      <c r="WFU114" s="104"/>
      <c r="WFV114" s="104"/>
      <c r="WFW114" s="104"/>
      <c r="WFX114" s="104"/>
      <c r="WFY114" s="104"/>
      <c r="WFZ114" s="104"/>
      <c r="WGA114" s="104"/>
      <c r="WGB114" s="104"/>
      <c r="WGC114" s="104"/>
      <c r="WGD114" s="104"/>
      <c r="WGE114" s="104"/>
      <c r="WGF114" s="104"/>
      <c r="WGG114" s="104"/>
      <c r="WGH114" s="104"/>
      <c r="WGI114" s="104"/>
      <c r="WGJ114" s="104"/>
      <c r="WGK114" s="104"/>
      <c r="WGL114" s="104"/>
      <c r="WGM114" s="104"/>
      <c r="WGN114" s="104"/>
      <c r="WGO114" s="104"/>
      <c r="WGP114" s="104"/>
      <c r="WGQ114" s="104"/>
      <c r="WGR114" s="104"/>
      <c r="WGS114" s="104"/>
      <c r="WGT114" s="104"/>
      <c r="WGU114" s="104"/>
      <c r="WGV114" s="104"/>
      <c r="WGW114" s="104"/>
      <c r="WGX114" s="104"/>
      <c r="WGY114" s="104"/>
      <c r="WGZ114" s="104"/>
      <c r="WHA114" s="104"/>
      <c r="WHB114" s="104"/>
      <c r="WHC114" s="104"/>
      <c r="WHD114" s="104"/>
      <c r="WHE114" s="104"/>
      <c r="WHF114" s="104"/>
      <c r="WHG114" s="104"/>
      <c r="WHH114" s="104"/>
      <c r="WHI114" s="104"/>
      <c r="WHJ114" s="104"/>
      <c r="WHK114" s="104"/>
      <c r="WHL114" s="104"/>
      <c r="WHM114" s="104"/>
      <c r="WHN114" s="104"/>
      <c r="WHO114" s="104"/>
      <c r="WHP114" s="104"/>
      <c r="WHQ114" s="104"/>
      <c r="WHR114" s="104"/>
      <c r="WHS114" s="104"/>
      <c r="WHT114" s="104"/>
      <c r="WHU114" s="104"/>
      <c r="WHV114" s="104"/>
      <c r="WHW114" s="104"/>
      <c r="WHX114" s="104"/>
      <c r="WHY114" s="104"/>
      <c r="WHZ114" s="104"/>
      <c r="WIA114" s="104"/>
      <c r="WIB114" s="104"/>
      <c r="WIC114" s="104"/>
      <c r="WID114" s="104"/>
      <c r="WIE114" s="104"/>
      <c r="WIF114" s="104"/>
      <c r="WIG114" s="104"/>
      <c r="WIH114" s="104"/>
      <c r="WII114" s="104"/>
      <c r="WIJ114" s="104"/>
      <c r="WIK114" s="104"/>
      <c r="WIL114" s="104"/>
      <c r="WIM114" s="104"/>
      <c r="WIN114" s="104"/>
      <c r="WIO114" s="104"/>
      <c r="WIP114" s="104"/>
      <c r="WIQ114" s="104"/>
      <c r="WIR114" s="104"/>
      <c r="WIS114" s="104"/>
      <c r="WIT114" s="104"/>
      <c r="WIU114" s="104"/>
      <c r="WIV114" s="104"/>
      <c r="WIW114" s="104"/>
      <c r="WIX114" s="104"/>
      <c r="WIY114" s="104"/>
      <c r="WIZ114" s="104"/>
      <c r="WJA114" s="104"/>
      <c r="WJB114" s="104"/>
      <c r="WJC114" s="104"/>
      <c r="WJD114" s="104"/>
      <c r="WJE114" s="104"/>
      <c r="WJF114" s="104"/>
      <c r="WJG114" s="104"/>
      <c r="WJH114" s="104"/>
      <c r="WJI114" s="104"/>
      <c r="WJJ114" s="104"/>
      <c r="WJK114" s="104"/>
      <c r="WJL114" s="104"/>
      <c r="WJM114" s="104"/>
      <c r="WJN114" s="104"/>
      <c r="WJO114" s="104"/>
      <c r="WJP114" s="104"/>
      <c r="WJQ114" s="104"/>
      <c r="WJR114" s="104"/>
      <c r="WJS114" s="104"/>
      <c r="WJT114" s="104"/>
      <c r="WJU114" s="104"/>
      <c r="WJV114" s="104"/>
      <c r="WJW114" s="104"/>
      <c r="WJX114" s="104"/>
      <c r="WJY114" s="104"/>
      <c r="WJZ114" s="104"/>
      <c r="WKA114" s="104"/>
      <c r="WKB114" s="104"/>
      <c r="WKC114" s="104"/>
      <c r="WKD114" s="104"/>
      <c r="WKE114" s="104"/>
      <c r="WKF114" s="104"/>
      <c r="WKG114" s="104"/>
      <c r="WKH114" s="104"/>
      <c r="WKI114" s="104"/>
      <c r="WKJ114" s="104"/>
      <c r="WKK114" s="104"/>
      <c r="WKL114" s="104"/>
      <c r="WKM114" s="104"/>
      <c r="WKN114" s="104"/>
      <c r="WKO114" s="104"/>
      <c r="WKP114" s="104"/>
      <c r="WKQ114" s="104"/>
      <c r="WKR114" s="104"/>
      <c r="WKS114" s="104"/>
      <c r="WKT114" s="104"/>
      <c r="WKU114" s="104"/>
      <c r="WKV114" s="104"/>
      <c r="WKW114" s="104"/>
      <c r="WKX114" s="104"/>
      <c r="WKY114" s="104"/>
      <c r="WKZ114" s="104"/>
      <c r="WLA114" s="104"/>
      <c r="WLB114" s="104"/>
      <c r="WLC114" s="104"/>
      <c r="WLD114" s="104"/>
      <c r="WLE114" s="104"/>
      <c r="WLF114" s="104"/>
      <c r="WLG114" s="104"/>
      <c r="WLH114" s="104"/>
      <c r="WLI114" s="104"/>
      <c r="WLJ114" s="104"/>
      <c r="WLK114" s="104"/>
      <c r="WLL114" s="104"/>
      <c r="WLM114" s="104"/>
      <c r="WLN114" s="104"/>
      <c r="WLO114" s="104"/>
      <c r="WLP114" s="104"/>
      <c r="WLQ114" s="104"/>
      <c r="WLR114" s="104"/>
      <c r="WLS114" s="104"/>
      <c r="WLT114" s="104"/>
      <c r="WLU114" s="104"/>
      <c r="WLV114" s="104"/>
      <c r="WLW114" s="104"/>
      <c r="WLX114" s="104"/>
      <c r="WLY114" s="104"/>
      <c r="WLZ114" s="104"/>
      <c r="WMA114" s="104"/>
      <c r="WMB114" s="104"/>
      <c r="WMC114" s="104"/>
      <c r="WMD114" s="104"/>
      <c r="WME114" s="104"/>
      <c r="WMF114" s="104"/>
      <c r="WMG114" s="104"/>
      <c r="WMH114" s="104"/>
      <c r="WMI114" s="104"/>
      <c r="WMJ114" s="104"/>
      <c r="WMK114" s="104"/>
      <c r="WML114" s="104"/>
      <c r="WMM114" s="104"/>
      <c r="WMN114" s="104"/>
      <c r="WMO114" s="104"/>
      <c r="WMP114" s="104"/>
      <c r="WMQ114" s="104"/>
      <c r="WMR114" s="104"/>
      <c r="WMS114" s="104"/>
      <c r="WMT114" s="104"/>
      <c r="WMU114" s="104"/>
      <c r="WMV114" s="104"/>
      <c r="WMW114" s="104"/>
      <c r="WMX114" s="104"/>
      <c r="WMY114" s="104"/>
      <c r="WMZ114" s="104"/>
      <c r="WNA114" s="104"/>
      <c r="WNB114" s="104"/>
      <c r="WNC114" s="104"/>
      <c r="WND114" s="104"/>
      <c r="WNE114" s="104"/>
      <c r="WNF114" s="104"/>
      <c r="WNG114" s="104"/>
      <c r="WNH114" s="104"/>
      <c r="WNI114" s="104"/>
      <c r="WNJ114" s="104"/>
      <c r="WNK114" s="104"/>
      <c r="WNL114" s="104"/>
      <c r="WNM114" s="104"/>
      <c r="WNN114" s="104"/>
      <c r="WNO114" s="104"/>
      <c r="WNP114" s="104"/>
      <c r="WNQ114" s="104"/>
      <c r="WNR114" s="104"/>
      <c r="WNS114" s="104"/>
      <c r="WNT114" s="104"/>
      <c r="WNU114" s="104"/>
      <c r="WNV114" s="104"/>
      <c r="WNW114" s="104"/>
      <c r="WNX114" s="104"/>
      <c r="WNY114" s="104"/>
      <c r="WNZ114" s="104"/>
      <c r="WOA114" s="104"/>
      <c r="WOB114" s="104"/>
      <c r="WOC114" s="104"/>
      <c r="WOD114" s="104"/>
      <c r="WOE114" s="104"/>
      <c r="WOF114" s="104"/>
      <c r="WOG114" s="104"/>
      <c r="WOH114" s="104"/>
      <c r="WOI114" s="104"/>
      <c r="WOJ114" s="104"/>
      <c r="WOK114" s="104"/>
      <c r="WOL114" s="104"/>
      <c r="WOM114" s="104"/>
      <c r="WON114" s="104"/>
      <c r="WOO114" s="104"/>
      <c r="WOP114" s="104"/>
      <c r="WOQ114" s="104"/>
      <c r="WOR114" s="104"/>
      <c r="WOS114" s="104"/>
      <c r="WOT114" s="104"/>
      <c r="WOU114" s="104"/>
      <c r="WOV114" s="104"/>
      <c r="WOW114" s="104"/>
      <c r="WOX114" s="104"/>
      <c r="WOY114" s="104"/>
      <c r="WOZ114" s="104"/>
      <c r="WPA114" s="104"/>
      <c r="WPB114" s="104"/>
      <c r="WPC114" s="104"/>
      <c r="WPD114" s="104"/>
      <c r="WPE114" s="104"/>
      <c r="WPF114" s="104"/>
      <c r="WPG114" s="104"/>
      <c r="WPH114" s="104"/>
      <c r="WPI114" s="104"/>
      <c r="WPJ114" s="104"/>
      <c r="WPK114" s="104"/>
      <c r="WPL114" s="104"/>
      <c r="WPM114" s="104"/>
      <c r="WPN114" s="104"/>
      <c r="WPO114" s="104"/>
      <c r="WPP114" s="104"/>
      <c r="WPQ114" s="104"/>
      <c r="WPR114" s="104"/>
      <c r="WPS114" s="104"/>
      <c r="WPT114" s="104"/>
      <c r="WPU114" s="104"/>
      <c r="WPV114" s="104"/>
      <c r="WPW114" s="104"/>
      <c r="WPX114" s="104"/>
      <c r="WPY114" s="104"/>
      <c r="WPZ114" s="104"/>
      <c r="WQA114" s="104"/>
      <c r="WQB114" s="104"/>
      <c r="WQC114" s="104"/>
      <c r="WQD114" s="104"/>
      <c r="WQE114" s="104"/>
      <c r="WQF114" s="104"/>
      <c r="WQG114" s="104"/>
      <c r="WQH114" s="104"/>
      <c r="WQI114" s="104"/>
      <c r="WQJ114" s="104"/>
      <c r="WQK114" s="104"/>
      <c r="WQL114" s="104"/>
      <c r="WQM114" s="104"/>
      <c r="WQN114" s="104"/>
      <c r="WQO114" s="104"/>
      <c r="WQP114" s="104"/>
      <c r="WQQ114" s="104"/>
      <c r="WQR114" s="104"/>
      <c r="WQS114" s="104"/>
      <c r="WQT114" s="104"/>
      <c r="WQU114" s="104"/>
      <c r="WQV114" s="104"/>
      <c r="WQW114" s="104"/>
      <c r="WQX114" s="104"/>
      <c r="WQY114" s="104"/>
      <c r="WQZ114" s="104"/>
      <c r="WRA114" s="104"/>
      <c r="WRB114" s="104"/>
      <c r="WRC114" s="104"/>
      <c r="WRD114" s="104"/>
      <c r="WRE114" s="104"/>
      <c r="WRF114" s="104"/>
      <c r="WRG114" s="104"/>
      <c r="WRH114" s="104"/>
      <c r="WRI114" s="104"/>
      <c r="WRJ114" s="104"/>
      <c r="WRK114" s="104"/>
      <c r="WRL114" s="104"/>
      <c r="WRM114" s="104"/>
      <c r="WRN114" s="104"/>
      <c r="WRO114" s="104"/>
      <c r="WRP114" s="104"/>
      <c r="WRQ114" s="104"/>
      <c r="WRR114" s="104"/>
      <c r="WRS114" s="104"/>
      <c r="WRT114" s="104"/>
      <c r="WRU114" s="104"/>
      <c r="WRV114" s="104"/>
      <c r="WRW114" s="104"/>
      <c r="WRX114" s="104"/>
      <c r="WRY114" s="104"/>
      <c r="WRZ114" s="104"/>
      <c r="WSA114" s="104"/>
      <c r="WSB114" s="104"/>
      <c r="WSC114" s="104"/>
      <c r="WSD114" s="104"/>
      <c r="WSE114" s="104"/>
      <c r="WSF114" s="104"/>
      <c r="WSG114" s="104"/>
      <c r="WSH114" s="104"/>
      <c r="WSI114" s="104"/>
      <c r="WSJ114" s="104"/>
      <c r="WSK114" s="104"/>
      <c r="WSL114" s="104"/>
      <c r="WSM114" s="104"/>
      <c r="WSN114" s="104"/>
      <c r="WSO114" s="104"/>
      <c r="WSP114" s="104"/>
      <c r="WSQ114" s="104"/>
      <c r="WSR114" s="104"/>
      <c r="WSS114" s="104"/>
      <c r="WST114" s="104"/>
      <c r="WSU114" s="104"/>
      <c r="WSV114" s="104"/>
      <c r="WSW114" s="104"/>
      <c r="WSX114" s="104"/>
      <c r="WSY114" s="104"/>
      <c r="WSZ114" s="104"/>
      <c r="WTA114" s="104"/>
      <c r="WTB114" s="104"/>
      <c r="WTC114" s="104"/>
      <c r="WTD114" s="104"/>
      <c r="WTE114" s="104"/>
      <c r="WTF114" s="104"/>
      <c r="WTG114" s="104"/>
      <c r="WTH114" s="104"/>
      <c r="WTI114" s="104"/>
      <c r="WTJ114" s="104"/>
      <c r="WTK114" s="104"/>
      <c r="WTL114" s="104"/>
      <c r="WTM114" s="104"/>
      <c r="WTN114" s="104"/>
      <c r="WTO114" s="104"/>
      <c r="WTP114" s="104"/>
      <c r="WTQ114" s="104"/>
      <c r="WTR114" s="104"/>
      <c r="WTS114" s="104"/>
      <c r="WTT114" s="104"/>
      <c r="WTU114" s="104"/>
      <c r="WTV114" s="104"/>
      <c r="WTW114" s="104"/>
      <c r="WTX114" s="104"/>
      <c r="WTY114" s="104"/>
      <c r="WTZ114" s="104"/>
      <c r="WUA114" s="104"/>
      <c r="WUB114" s="104"/>
      <c r="WUC114" s="104"/>
      <c r="WUD114" s="104"/>
      <c r="WUE114" s="104"/>
      <c r="WUF114" s="104"/>
      <c r="WUG114" s="104"/>
      <c r="WUH114" s="104"/>
      <c r="WUI114" s="104"/>
      <c r="WUJ114" s="104"/>
      <c r="WUK114" s="104"/>
      <c r="WUL114" s="104"/>
      <c r="WUM114" s="104"/>
      <c r="WUN114" s="104"/>
      <c r="WUO114" s="104"/>
      <c r="WUP114" s="104"/>
      <c r="WUQ114" s="104"/>
      <c r="WUR114" s="104"/>
      <c r="WUS114" s="104"/>
      <c r="WUT114" s="104"/>
      <c r="WUU114" s="104"/>
      <c r="WUV114" s="104"/>
      <c r="WUW114" s="104"/>
      <c r="WUX114" s="104"/>
      <c r="WUY114" s="104"/>
      <c r="WUZ114" s="104"/>
      <c r="WVA114" s="104"/>
      <c r="WVB114" s="104"/>
      <c r="WVC114" s="104"/>
      <c r="WVD114" s="104"/>
      <c r="WVE114" s="104"/>
      <c r="WVF114" s="104"/>
      <c r="WVG114" s="104"/>
      <c r="WVH114" s="104"/>
      <c r="WVI114" s="104"/>
      <c r="WVJ114" s="104"/>
      <c r="WVK114" s="104"/>
      <c r="WVL114" s="104"/>
      <c r="WVM114" s="104"/>
      <c r="WVN114" s="104"/>
      <c r="WVO114" s="104"/>
      <c r="WVP114" s="104"/>
      <c r="WVQ114" s="104"/>
      <c r="WVR114" s="104"/>
      <c r="WVS114" s="104"/>
      <c r="WVT114" s="104"/>
      <c r="WVU114" s="104"/>
      <c r="WVV114" s="104"/>
      <c r="WVW114" s="104"/>
      <c r="WVX114" s="104"/>
      <c r="WVY114" s="104"/>
      <c r="WVZ114" s="104"/>
      <c r="WWA114" s="104"/>
      <c r="WWB114" s="104"/>
      <c r="WWC114" s="104"/>
      <c r="WWD114" s="104"/>
      <c r="WWE114" s="104"/>
      <c r="WWF114" s="104"/>
      <c r="WWG114" s="104"/>
      <c r="WWH114" s="104"/>
      <c r="WWI114" s="104"/>
      <c r="WWJ114" s="104"/>
      <c r="WWK114" s="104"/>
      <c r="WWL114" s="104"/>
      <c r="WWM114" s="104"/>
      <c r="WWN114" s="104"/>
      <c r="WWO114" s="104"/>
      <c r="WWP114" s="104"/>
      <c r="WWQ114" s="104"/>
      <c r="WWR114" s="104"/>
      <c r="WWS114" s="104"/>
      <c r="WWT114" s="104"/>
      <c r="WWU114" s="104"/>
      <c r="WWV114" s="104"/>
      <c r="WWW114" s="104"/>
      <c r="WWX114" s="104"/>
      <c r="WWY114" s="104"/>
      <c r="WWZ114" s="104"/>
      <c r="WXA114" s="104"/>
      <c r="WXB114" s="104"/>
      <c r="WXC114" s="104"/>
      <c r="WXD114" s="104"/>
      <c r="WXE114" s="104"/>
      <c r="WXF114" s="104"/>
      <c r="WXG114" s="104"/>
      <c r="WXH114" s="104"/>
      <c r="WXI114" s="104"/>
      <c r="WXJ114" s="104"/>
      <c r="WXK114" s="104"/>
      <c r="WXL114" s="104"/>
      <c r="WXM114" s="104"/>
      <c r="WXN114" s="104"/>
      <c r="WXO114" s="104"/>
      <c r="WXP114" s="104"/>
      <c r="WXQ114" s="104"/>
      <c r="WXR114" s="104"/>
      <c r="WXS114" s="104"/>
      <c r="WXT114" s="104"/>
      <c r="WXU114" s="104"/>
      <c r="WXV114" s="104"/>
      <c r="WXW114" s="104"/>
      <c r="WXX114" s="104"/>
      <c r="WXY114" s="104"/>
      <c r="WXZ114" s="104"/>
      <c r="WYA114" s="104"/>
      <c r="WYB114" s="104"/>
      <c r="WYC114" s="104"/>
      <c r="WYD114" s="104"/>
      <c r="WYE114" s="104"/>
      <c r="WYF114" s="104"/>
      <c r="WYG114" s="104"/>
      <c r="WYH114" s="104"/>
      <c r="WYI114" s="104"/>
      <c r="WYJ114" s="104"/>
      <c r="WYK114" s="104"/>
      <c r="WYL114" s="104"/>
      <c r="WYM114" s="104"/>
      <c r="WYN114" s="104"/>
      <c r="WYO114" s="104"/>
      <c r="WYP114" s="104"/>
      <c r="WYQ114" s="104"/>
      <c r="WYR114" s="104"/>
      <c r="WYS114" s="104"/>
      <c r="WYT114" s="104"/>
      <c r="WYU114" s="104"/>
      <c r="WYV114" s="104"/>
      <c r="WYW114" s="104"/>
      <c r="WYX114" s="104"/>
      <c r="WYY114" s="104"/>
      <c r="WYZ114" s="104"/>
      <c r="WZA114" s="104"/>
      <c r="WZB114" s="104"/>
      <c r="WZC114" s="104"/>
      <c r="WZD114" s="104"/>
      <c r="WZE114" s="104"/>
      <c r="WZF114" s="104"/>
      <c r="WZG114" s="104"/>
      <c r="WZH114" s="104"/>
      <c r="WZI114" s="104"/>
      <c r="WZJ114" s="104"/>
      <c r="WZK114" s="104"/>
      <c r="WZL114" s="104"/>
      <c r="WZM114" s="104"/>
      <c r="WZN114" s="104"/>
      <c r="WZO114" s="104"/>
      <c r="WZP114" s="104"/>
      <c r="WZQ114" s="104"/>
      <c r="WZR114" s="104"/>
      <c r="WZS114" s="104"/>
      <c r="WZT114" s="104"/>
      <c r="WZU114" s="104"/>
      <c r="WZV114" s="104"/>
      <c r="WZW114" s="104"/>
      <c r="WZX114" s="104"/>
      <c r="WZY114" s="104"/>
      <c r="WZZ114" s="104"/>
      <c r="XAA114" s="104"/>
      <c r="XAB114" s="104"/>
      <c r="XAC114" s="104"/>
      <c r="XAD114" s="104"/>
      <c r="XAE114" s="104"/>
      <c r="XAF114" s="104"/>
      <c r="XAG114" s="104"/>
      <c r="XAH114" s="104"/>
      <c r="XAI114" s="104"/>
      <c r="XAJ114" s="104"/>
      <c r="XAK114" s="104"/>
      <c r="XAL114" s="104"/>
      <c r="XAM114" s="104"/>
      <c r="XAN114" s="104"/>
      <c r="XAO114" s="104"/>
      <c r="XAP114" s="104"/>
      <c r="XAQ114" s="104"/>
      <c r="XAR114" s="104"/>
      <c r="XAS114" s="104"/>
      <c r="XAT114" s="104"/>
      <c r="XAU114" s="104"/>
      <c r="XAV114" s="104"/>
      <c r="XAW114" s="104"/>
      <c r="XAX114" s="104"/>
      <c r="XAY114" s="104"/>
      <c r="XAZ114" s="104"/>
      <c r="XBA114" s="104"/>
      <c r="XBB114" s="104"/>
      <c r="XBC114" s="104"/>
      <c r="XBD114" s="104"/>
      <c r="XBE114" s="104"/>
      <c r="XBF114" s="104"/>
      <c r="XBG114" s="104"/>
      <c r="XBH114" s="104"/>
      <c r="XBI114" s="104"/>
      <c r="XBJ114" s="104"/>
      <c r="XBK114" s="104"/>
      <c r="XBL114" s="104"/>
      <c r="XBM114" s="104"/>
      <c r="XBN114" s="104"/>
      <c r="XBO114" s="104"/>
      <c r="XBP114" s="104"/>
      <c r="XBQ114" s="104"/>
      <c r="XBR114" s="104"/>
      <c r="XBS114" s="104"/>
      <c r="XBT114" s="104"/>
      <c r="XBU114" s="104"/>
      <c r="XBV114" s="104"/>
      <c r="XBW114" s="104"/>
      <c r="XBX114" s="104"/>
      <c r="XBY114" s="104"/>
      <c r="XBZ114" s="104"/>
      <c r="XCA114" s="104"/>
      <c r="XCB114" s="104"/>
      <c r="XCC114" s="104"/>
      <c r="XCD114" s="104"/>
      <c r="XCE114" s="104"/>
      <c r="XCF114" s="104"/>
      <c r="XCG114" s="104"/>
      <c r="XCH114" s="104"/>
      <c r="XCI114" s="104"/>
      <c r="XCJ114" s="104"/>
      <c r="XCK114" s="104"/>
      <c r="XCL114" s="104"/>
      <c r="XCM114" s="104"/>
      <c r="XCN114" s="104"/>
      <c r="XCO114" s="104"/>
      <c r="XCP114" s="104"/>
      <c r="XCQ114" s="104"/>
      <c r="XCR114" s="104"/>
      <c r="XCS114" s="104"/>
      <c r="XCT114" s="104"/>
      <c r="XCU114" s="104"/>
      <c r="XCV114" s="104"/>
      <c r="XCW114" s="104"/>
      <c r="XCX114" s="104"/>
      <c r="XCY114" s="104"/>
      <c r="XCZ114" s="104"/>
      <c r="XDA114" s="104"/>
      <c r="XDB114" s="104"/>
      <c r="XDC114" s="104"/>
      <c r="XDD114" s="104"/>
      <c r="XDE114" s="104"/>
      <c r="XDF114" s="104"/>
      <c r="XDG114" s="104"/>
      <c r="XDH114" s="104"/>
      <c r="XDI114" s="104"/>
      <c r="XDJ114" s="104"/>
      <c r="XDK114" s="104"/>
      <c r="XDL114" s="104"/>
      <c r="XDM114" s="104"/>
      <c r="XDN114" s="104"/>
      <c r="XDO114" s="104"/>
      <c r="XDP114" s="104"/>
      <c r="XDQ114" s="104"/>
      <c r="XDR114" s="104"/>
      <c r="XDS114" s="104"/>
      <c r="XDT114" s="104"/>
      <c r="XDU114" s="104"/>
      <c r="XDV114" s="104"/>
      <c r="XDW114" s="104"/>
      <c r="XDX114" s="104"/>
      <c r="XDY114" s="104"/>
      <c r="XDZ114" s="104"/>
      <c r="XEA114" s="104"/>
      <c r="XEB114" s="104"/>
      <c r="XEC114" s="104"/>
      <c r="XED114" s="104"/>
      <c r="XEE114" s="104"/>
      <c r="XEF114" s="104"/>
      <c r="XEG114" s="104"/>
      <c r="XEH114" s="104"/>
      <c r="XEI114" s="104"/>
      <c r="XEJ114" s="104"/>
      <c r="XEK114" s="104"/>
      <c r="XEL114" s="104"/>
      <c r="XEM114" s="104"/>
      <c r="XEN114" s="104"/>
      <c r="XEO114" s="104"/>
      <c r="XEP114" s="104"/>
      <c r="XEQ114" s="104"/>
      <c r="XER114" s="104"/>
      <c r="XES114" s="104"/>
      <c r="XET114" s="104"/>
      <c r="XEU114" s="104"/>
      <c r="XEV114" s="104"/>
      <c r="XEW114" s="104"/>
      <c r="XEX114" s="104"/>
      <c r="XEY114" s="104"/>
      <c r="XEZ114" s="104"/>
      <c r="XFA114" s="104"/>
      <c r="XFB114" s="104"/>
      <c r="XFC114" s="104"/>
      <c r="XFD114" s="104"/>
    </row>
    <row r="115" spans="1:16384" s="105" customFormat="1">
      <c r="A115" s="156"/>
      <c r="B115" s="508"/>
      <c r="C115" s="509"/>
      <c r="D115" s="509"/>
      <c r="E115" s="509"/>
      <c r="F115" s="509"/>
      <c r="G115" s="509"/>
      <c r="H115" s="511"/>
      <c r="I115" s="192"/>
      <c r="J115" s="11"/>
      <c r="K115" s="11"/>
      <c r="L115" s="5"/>
      <c r="M115" s="266"/>
      <c r="N115" s="266"/>
      <c r="O115" s="266"/>
      <c r="P115" s="267"/>
    </row>
    <row r="116" spans="1:16384" s="105" customFormat="1" ht="15.75" customHeight="1">
      <c r="A116" s="316">
        <v>9</v>
      </c>
      <c r="B116" s="1164" t="s">
        <v>18851</v>
      </c>
      <c r="C116" s="1165"/>
      <c r="D116" s="1165"/>
      <c r="E116" s="1165"/>
      <c r="F116" s="1165"/>
      <c r="G116" s="1165"/>
      <c r="H116" s="1165"/>
      <c r="I116" s="391"/>
      <c r="J116" s="392"/>
      <c r="K116" s="33"/>
      <c r="L116" s="218"/>
      <c r="M116" s="268" t="s">
        <v>17</v>
      </c>
      <c r="N116" s="402">
        <f>A116</f>
        <v>9</v>
      </c>
      <c r="O116" s="270">
        <f>SUM(O117:O131)</f>
        <v>8555.659999999998</v>
      </c>
      <c r="P116" s="271">
        <f>SUM(P117:P131)</f>
        <v>10456.727651999998</v>
      </c>
      <c r="Q116" s="2"/>
      <c r="R116" s="210"/>
      <c r="S116" s="210"/>
      <c r="T116" s="210"/>
      <c r="U116" s="2"/>
      <c r="V116" s="2"/>
      <c r="W116" s="2"/>
      <c r="X116" s="2"/>
      <c r="Y116" s="2"/>
      <c r="Z116" s="2"/>
      <c r="AA116" s="16"/>
      <c r="AB116" s="16"/>
      <c r="AC116" s="16"/>
    </row>
    <row r="117" spans="1:16384" s="105" customFormat="1" ht="15" customHeight="1">
      <c r="A117" s="163" t="s">
        <v>175</v>
      </c>
      <c r="B117" s="1167" t="str">
        <f>IFERROR(VLOOKUP(I117,'SINAPI '!A:D,2,0),IFERROR(VLOOKUP(I117,SETOP!A:D,2,FALSE),"NOME DO SERVIÇO INVÁLIDO"))</f>
        <v xml:space="preserve">CAIXA DE PASSAGEM ELETRICA, PARA PISO, EM PVC, DIMENSOES DE 3/4" A 4"                                                                                                                                                                                                                                                                                                                                                                                                                                     </v>
      </c>
      <c r="C117" s="1168"/>
      <c r="D117" s="1168"/>
      <c r="E117" s="1168"/>
      <c r="F117" s="1168"/>
      <c r="G117" s="1168"/>
      <c r="H117" s="1168"/>
      <c r="I117" s="494">
        <v>43104</v>
      </c>
      <c r="J117" s="490" t="s">
        <v>22</v>
      </c>
      <c r="K117" s="490" t="str">
        <f>IFERROR(VLOOKUP(I117,'SINAPI '!A:D,3,FALSE),IFERROR(VLOOKUP(I117,SETOP!A:D,4,FALSE),"UNIDADE INVÁLIDA"))</f>
        <v xml:space="preserve">UN    </v>
      </c>
      <c r="L117" s="223">
        <f>'MEMÓRIA DE CALCULO'!L377</f>
        <v>1</v>
      </c>
      <c r="M117" s="266" t="str">
        <f>IFERROR(VLOOKUP(I117,'SINAPI '!$A:$D,4,FALSE),IFERROR(VLOOKUP(I117,SETOP!A:D,4,FALSE),"UNIDADE INVÁLIDA"))</f>
        <v>561,35</v>
      </c>
      <c r="N117" s="289">
        <f t="shared" ref="N117" si="97">M117*(1+$C$8)</f>
        <v>686.08196999999996</v>
      </c>
      <c r="O117" s="289">
        <f t="shared" ref="O117" si="98">M117*L117</f>
        <v>561.35</v>
      </c>
      <c r="P117" s="290">
        <f t="shared" ref="P117" si="99">L117*N117</f>
        <v>686.08196999999996</v>
      </c>
      <c r="R117" s="210"/>
      <c r="S117" s="210"/>
      <c r="T117" s="210"/>
    </row>
    <row r="118" spans="1:16384" s="105" customFormat="1" ht="31.5" customHeight="1">
      <c r="A118" s="163" t="s">
        <v>176</v>
      </c>
      <c r="B118" s="1167" t="str">
        <f>IFERROR(VLOOKUP(I118,'SINAPI '!A:D,2,0),IFERROR(VLOOKUP(I118,SETOP!A:D,2,FALSE),"NOME DO SERVIÇO INVÁLIDO"))</f>
        <v>CABO DE COBRE FLEXÍVEL ISOLADO, 2,5 MM², ANTI-CHAMA 450/750 V, PARA CIRCUITOS TERMINAIS - FORNECIMENTO E INSTALAÇÃO. AF_12/2015</v>
      </c>
      <c r="C118" s="1168"/>
      <c r="D118" s="1168"/>
      <c r="E118" s="1168"/>
      <c r="F118" s="1168"/>
      <c r="G118" s="1168"/>
      <c r="H118" s="1168"/>
      <c r="I118" s="34" t="s">
        <v>7555</v>
      </c>
      <c r="J118" s="490" t="s">
        <v>22</v>
      </c>
      <c r="K118" s="490" t="str">
        <f>IFERROR(VLOOKUP(I118,'SINAPI '!A:D,3,FALSE),IFERROR(VLOOKUP(I118,SETOP!A:D,4,FALSE),"UNIDADE INVÁLIDA"))</f>
        <v>M</v>
      </c>
      <c r="L118" s="223">
        <f>'MEMÓRIA DE CALCULO'!L380</f>
        <v>107.5</v>
      </c>
      <c r="M118" s="266" t="str">
        <f>IFERROR(VLOOKUP(I118,'SINAPI '!$A:$D,4,FALSE),IFERROR(VLOOKUP(I118,SETOP!A:D,4,FALSE),"UNIDADE INVÁLIDA"))</f>
        <v>3,98</v>
      </c>
      <c r="N118" s="289">
        <f t="shared" ref="N118:N129" si="100">M118*(1+$C$8)</f>
        <v>4.8643559999999999</v>
      </c>
      <c r="O118" s="289">
        <f t="shared" ref="O118:O129" si="101">M118*L118</f>
        <v>427.85</v>
      </c>
      <c r="P118" s="290">
        <f t="shared" ref="P118:P129" si="102">L118*N118</f>
        <v>522.91827000000001</v>
      </c>
      <c r="R118" s="210"/>
      <c r="S118" s="210"/>
      <c r="T118" s="210"/>
    </row>
    <row r="119" spans="1:16384" s="105" customFormat="1" ht="30" customHeight="1">
      <c r="A119" s="163" t="s">
        <v>178</v>
      </c>
      <c r="B119" s="1167" t="str">
        <f>IFERROR(VLOOKUP(I119,'SINAPI '!A:D,2,0),IFERROR(VLOOKUP(I119,SETOP!A:D,2,FALSE),"NOME DO SERVIÇO INVÁLIDO"))</f>
        <v>CABO DE COBRE FLEXÍVEL ISOLADO, 6 MM², ANTI-CHAMA 450/750 V, PARA CIRCUITOS TERMINAIS - FORNECIMENTO E INSTALAÇÃO. AF_12/2015</v>
      </c>
      <c r="C119" s="1168"/>
      <c r="D119" s="1168"/>
      <c r="E119" s="1168"/>
      <c r="F119" s="1168"/>
      <c r="G119" s="1168"/>
      <c r="H119" s="1168"/>
      <c r="I119" s="34" t="s">
        <v>7559</v>
      </c>
      <c r="J119" s="490" t="s">
        <v>22</v>
      </c>
      <c r="K119" s="490" t="str">
        <f>IFERROR(VLOOKUP(I119,'SINAPI '!A:D,3,FALSE),IFERROR(VLOOKUP(I119,SETOP!A:D,4,FALSE),"UNIDADE INVÁLIDA"))</f>
        <v>M</v>
      </c>
      <c r="L119" s="223">
        <f>'MEMÓRIA DE CALCULO'!L383</f>
        <v>40</v>
      </c>
      <c r="M119" s="266" t="str">
        <f>IFERROR(VLOOKUP(I119,'SINAPI '!$A:$D,4,FALSE),IFERROR(VLOOKUP(I119,SETOP!A:D,4,FALSE),"UNIDADE INVÁLIDA"))</f>
        <v>8,55</v>
      </c>
      <c r="N119" s="289">
        <f t="shared" si="100"/>
        <v>10.449810000000001</v>
      </c>
      <c r="O119" s="289">
        <f t="shared" si="101"/>
        <v>342</v>
      </c>
      <c r="P119" s="290">
        <f t="shared" si="102"/>
        <v>417.99240000000003</v>
      </c>
      <c r="R119" s="210"/>
      <c r="S119" s="210"/>
      <c r="T119" s="210"/>
    </row>
    <row r="120" spans="1:16384" s="105" customFormat="1" ht="28.5" customHeight="1">
      <c r="A120" s="163" t="s">
        <v>218</v>
      </c>
      <c r="B120" s="1167" t="str">
        <f>IFERROR(VLOOKUP(I120,'SINAPI '!A:D,2,0),IFERROR(VLOOKUP(I120,SETOP!A:D,2,FALSE),"NOME DO SERVIÇO INVÁLIDO"))</f>
        <v>ELETRODUTO FLEXÍVEL CORRUGADO, PEAD, DN 50 (1 1/2"), PARA REDE ENTERRADA DE DISTRIBUIÇÃO DE ENERGIA ELÉTRICA - FORNECIMENTO E INSTALAÇÃO. AF_12/2021</v>
      </c>
      <c r="C120" s="1168"/>
      <c r="D120" s="1168"/>
      <c r="E120" s="1168"/>
      <c r="F120" s="1168"/>
      <c r="G120" s="1168"/>
      <c r="H120" s="1168"/>
      <c r="I120" s="34" t="s">
        <v>7500</v>
      </c>
      <c r="J120" s="490" t="s">
        <v>22</v>
      </c>
      <c r="K120" s="490" t="str">
        <f>IFERROR(VLOOKUP(I120,'SINAPI '!A:D,3,FALSE),IFERROR(VLOOKUP(I120,SETOP!A:D,4,FALSE),"UNIDADE INVÁLIDA"))</f>
        <v>M</v>
      </c>
      <c r="L120" s="223">
        <f>'MEMÓRIA DE CALCULO'!L387</f>
        <v>73.75</v>
      </c>
      <c r="M120" s="266" t="str">
        <f>IFERROR(VLOOKUP(I120,'SINAPI '!$A:$D,4,FALSE),IFERROR(VLOOKUP(I120,SETOP!A:D,4,FALSE),"UNIDADE INVÁLIDA"))</f>
        <v>9,28</v>
      </c>
      <c r="N120" s="289">
        <f t="shared" si="100"/>
        <v>11.342015999999999</v>
      </c>
      <c r="O120" s="289">
        <f t="shared" si="101"/>
        <v>684.4</v>
      </c>
      <c r="P120" s="290">
        <f t="shared" si="102"/>
        <v>836.47367999999994</v>
      </c>
      <c r="R120" s="210"/>
      <c r="S120" s="210"/>
      <c r="T120" s="210"/>
    </row>
    <row r="121" spans="1:16384" s="97" customFormat="1" ht="42" customHeight="1">
      <c r="A121" s="163" t="s">
        <v>220</v>
      </c>
      <c r="B121" s="1167" t="str">
        <f>IFERROR(VLOOKUP(I121,'SINAPI '!A:D,2,0),IFERROR(VLOOKUP(I121,SETOP!A:D,2,FALSE),"NOME DO SERVIÇO INVÁLIDO"))</f>
        <v>ENTRADA DE ENERGIA AÉREA, TIPO C5, PADRÃO CEMIG, CARGA INSTALADA DE 38,1KVA ATÉ 47KVA, TRIFÁSICO, COM SAÍDA SUBTERRÂNEA, INCLUSIVE POSTE, CAIXA PARA MEDIDOR, DISJUNTOR, BARRAMENTO, ATERRAMENTO E ACESSÓRIOS</v>
      </c>
      <c r="C121" s="1168"/>
      <c r="D121" s="1168"/>
      <c r="E121" s="1168"/>
      <c r="F121" s="1168"/>
      <c r="G121" s="1168"/>
      <c r="H121" s="1168"/>
      <c r="I121" s="491" t="s">
        <v>19253</v>
      </c>
      <c r="J121" s="491" t="s">
        <v>20</v>
      </c>
      <c r="K121" s="491">
        <f>IFERROR(VLOOKUP(I121,'SINAPI '!A:D,3,FALSE),IFERROR(VLOOKUP(I121,SETOP!A:D,4,FALSE),"UNIDADE INVÁLIDA"))</f>
        <v>4820.3100000000004</v>
      </c>
      <c r="L121" s="395">
        <v>1</v>
      </c>
      <c r="M121" s="266">
        <f>IFERROR(VLOOKUP(I121,'SINAPI '!$A:$D,4,FALSE),IFERROR(VLOOKUP(I121,SETOP!A:D,4,FALSE),"UNIDADE INVÁLIDA"))</f>
        <v>4820.3100000000004</v>
      </c>
      <c r="N121" s="396">
        <f t="shared" si="100"/>
        <v>5891.3828819999999</v>
      </c>
      <c r="O121" s="396">
        <f t="shared" si="101"/>
        <v>4820.3100000000004</v>
      </c>
      <c r="P121" s="405">
        <f t="shared" si="102"/>
        <v>5891.3828819999999</v>
      </c>
      <c r="R121" s="210"/>
      <c r="S121" s="210"/>
      <c r="T121" s="210"/>
    </row>
    <row r="122" spans="1:16384" s="97" customFormat="1" ht="33" customHeight="1">
      <c r="A122" s="163" t="s">
        <v>222</v>
      </c>
      <c r="B122" s="1167" t="str">
        <f>IFERROR(VLOOKUP(I122,'SINAPI '!A:D,2,0),IFERROR(VLOOKUP(I122,SETOP!A:D,2,FALSE),"NOME DO SERVIÇO INVÁLIDO"))</f>
        <v>LUMINÁRIA ARANDELA TIPO MEIA LUA, DE SOBREPOR, COM 1 LÂMPADA FLUORESCENTE DE 15 W, SEM REATOR - FORNECIMENTO E INSTALAÇÃO. AF_02/2020</v>
      </c>
      <c r="C122" s="1168"/>
      <c r="D122" s="1168"/>
      <c r="E122" s="1168"/>
      <c r="F122" s="1168"/>
      <c r="G122" s="1168"/>
      <c r="H122" s="1168"/>
      <c r="I122" s="507" t="s">
        <v>7982</v>
      </c>
      <c r="J122" s="491" t="s">
        <v>22</v>
      </c>
      <c r="K122" s="491" t="str">
        <f>IFERROR(VLOOKUP(I122,'SINAPI '!A:D,3,FALSE),IFERROR(VLOOKUP(I122,SETOP!A:D,4,FALSE),"UNIDADE INVÁLIDA"))</f>
        <v>UN</v>
      </c>
      <c r="L122" s="395">
        <v>4</v>
      </c>
      <c r="M122" s="266" t="str">
        <f>IFERROR(VLOOKUP(I122,'SINAPI '!$A:$D,4,FALSE),IFERROR(VLOOKUP(I122,SETOP!A:D,4,FALSE),"UNIDADE INVÁLIDA"))</f>
        <v>99,86</v>
      </c>
      <c r="N122" s="396">
        <f t="shared" si="100"/>
        <v>122.048892</v>
      </c>
      <c r="O122" s="396">
        <f t="shared" si="101"/>
        <v>399.44</v>
      </c>
      <c r="P122" s="405">
        <f t="shared" si="102"/>
        <v>488.19556799999998</v>
      </c>
      <c r="R122" s="210"/>
      <c r="S122" s="210"/>
      <c r="T122" s="210"/>
    </row>
    <row r="123" spans="1:16384" s="97" customFormat="1" ht="40.5" customHeight="1">
      <c r="A123" s="163" t="s">
        <v>225</v>
      </c>
      <c r="B123" s="1167" t="str">
        <f>IFERROR(VLOOKUP(I123,'SINAPI '!A:D,2,0),IFERROR(VLOOKUP(I123,SETOP!A:D,2,FALSE),"NOME DO SERVIÇO INVÁLIDO"))</f>
        <v>QUADRO DE DISTRIBUIÇÃO DE ENERGIA EM CHAPA DE AÇO GALVANIZADO, DE EMBUTIR, COM BARRAMENTO TRIFÁSICO, PARA 12 DISJUNTORES DIN 100A - FORNECIMENTO E INSTALAÇÃO. AF_10/2020</v>
      </c>
      <c r="C123" s="1168"/>
      <c r="D123" s="1168"/>
      <c r="E123" s="1168"/>
      <c r="F123" s="1168"/>
      <c r="G123" s="1168"/>
      <c r="H123" s="1168"/>
      <c r="I123" s="507" t="s">
        <v>7671</v>
      </c>
      <c r="J123" s="491" t="s">
        <v>22</v>
      </c>
      <c r="K123" s="491" t="str">
        <f>IFERROR(VLOOKUP(I123,'SINAPI '!A:D,3,FALSE),IFERROR(VLOOKUP(I123,SETOP!A:D,4,FALSE),"UNIDADE INVÁLIDA"))</f>
        <v>UN</v>
      </c>
      <c r="L123" s="397">
        <v>1</v>
      </c>
      <c r="M123" s="266" t="str">
        <f>IFERROR(VLOOKUP(I123,'SINAPI '!$A:$D,4,FALSE),IFERROR(VLOOKUP(I123,SETOP!A:D,4,FALSE),"UNIDADE INVÁLIDA"))</f>
        <v>454,91</v>
      </c>
      <c r="N123" s="396">
        <f t="shared" si="100"/>
        <v>555.99100199999998</v>
      </c>
      <c r="O123" s="396">
        <f t="shared" si="101"/>
        <v>454.91</v>
      </c>
      <c r="P123" s="405">
        <f t="shared" si="102"/>
        <v>555.99100199999998</v>
      </c>
      <c r="R123" s="210"/>
      <c r="S123" s="210"/>
      <c r="T123" s="210"/>
    </row>
    <row r="124" spans="1:16384" s="97" customFormat="1" ht="31.5" customHeight="1">
      <c r="A124" s="163" t="s">
        <v>226</v>
      </c>
      <c r="B124" s="1167" t="str">
        <f>IFERROR(VLOOKUP(I124,'SINAPI '!A:D,2,0),IFERROR(VLOOKUP(I124,SETOP!A:D,2,FALSE),"NOME DO SERVIÇO INVÁLIDO"))</f>
        <v>TOMADA MÉDIA DE EMBUTIR (1 MÓDULO), 2P+T 10 A, INCLUINDO SUPORTE E PLACA - FORNECIMENTO E INSTALAÇÃO. AF_12/2015</v>
      </c>
      <c r="C124" s="1168"/>
      <c r="D124" s="1168"/>
      <c r="E124" s="1168"/>
      <c r="F124" s="1168"/>
      <c r="G124" s="1168"/>
      <c r="H124" s="1168"/>
      <c r="I124" s="507" t="s">
        <v>7747</v>
      </c>
      <c r="J124" s="491" t="s">
        <v>22</v>
      </c>
      <c r="K124" s="491" t="str">
        <f>IFERROR(VLOOKUP(I124,'SINAPI '!A:D,3,FALSE),IFERROR(VLOOKUP(I124,SETOP!A:D,4,FALSE),"UNIDADE INVÁLIDA"))</f>
        <v>UN</v>
      </c>
      <c r="L124" s="397">
        <v>4</v>
      </c>
      <c r="M124" s="266" t="str">
        <f>IFERROR(VLOOKUP(I124,'SINAPI '!$A:$D,4,FALSE),IFERROR(VLOOKUP(I124,SETOP!A:D,4,FALSE),"UNIDADE INVÁLIDA"))</f>
        <v>29,71</v>
      </c>
      <c r="N124" s="396">
        <f t="shared" si="100"/>
        <v>36.311562000000002</v>
      </c>
      <c r="O124" s="396">
        <f t="shared" si="101"/>
        <v>118.84</v>
      </c>
      <c r="P124" s="405">
        <f t="shared" si="102"/>
        <v>145.24624800000001</v>
      </c>
      <c r="R124" s="210"/>
      <c r="S124" s="210"/>
      <c r="T124" s="210"/>
    </row>
    <row r="125" spans="1:16384" s="97" customFormat="1" ht="31.5" customHeight="1">
      <c r="A125" s="163" t="s">
        <v>227</v>
      </c>
      <c r="B125" s="1167" t="str">
        <f>IFERROR(VLOOKUP(I125,'SINAPI '!A:D,2,0),IFERROR(VLOOKUP(I125,SETOP!A:D,2,FALSE),"NOME DO SERVIÇO INVÁLIDO"))</f>
        <v>TOMADA BAIXA DE EMBUTIR (1 MÓDULO), 2P+T 10 A, INCLUINDO SUPORTE E PLACA - FORNECIMENTO E INSTALAÇÃO. AF_12/2015</v>
      </c>
      <c r="C125" s="1168"/>
      <c r="D125" s="1168"/>
      <c r="E125" s="1168"/>
      <c r="F125" s="1168"/>
      <c r="G125" s="1168"/>
      <c r="H125" s="1168"/>
      <c r="I125" s="507" t="s">
        <v>7751</v>
      </c>
      <c r="J125" s="491" t="s">
        <v>22</v>
      </c>
      <c r="K125" s="491" t="str">
        <f>IFERROR(VLOOKUP(I125,'SINAPI '!A:D,3,FALSE),IFERROR(VLOOKUP(I125,SETOP!A:D,4,FALSE),"UNIDADE INVÁLIDA"))</f>
        <v>UN</v>
      </c>
      <c r="L125" s="70">
        <v>2</v>
      </c>
      <c r="M125" s="266" t="str">
        <f>IFERROR(VLOOKUP(I125,'SINAPI '!$A:$D,4,FALSE),IFERROR(VLOOKUP(I125,SETOP!A:D,4,FALSE),"UNIDADE INVÁLIDA"))</f>
        <v>26,24</v>
      </c>
      <c r="N125" s="396">
        <f t="shared" si="100"/>
        <v>32.070527999999996</v>
      </c>
      <c r="O125" s="396">
        <f t="shared" si="101"/>
        <v>52.48</v>
      </c>
      <c r="P125" s="405">
        <f t="shared" si="102"/>
        <v>64.141055999999992</v>
      </c>
      <c r="R125" s="210"/>
      <c r="S125" s="210"/>
      <c r="T125" s="210"/>
    </row>
    <row r="126" spans="1:16384" s="97" customFormat="1" ht="33" customHeight="1">
      <c r="A126" s="163" t="s">
        <v>229</v>
      </c>
      <c r="B126" s="1167" t="str">
        <f>IFERROR(VLOOKUP(I126,'SINAPI '!A:D,2,0),IFERROR(VLOOKUP(I126,SETOP!A:D,2,FALSE),"NOME DO SERVIÇO INVÁLIDO"))</f>
        <v>CAIXA RETANGULAR 4" X 2" ALTA (2,00 M DO PISO), PVC, INSTALADA EM PAREDE - FORNECIMENTO E INSTALAÇÃO. AF_12/2015</v>
      </c>
      <c r="C126" s="1168"/>
      <c r="D126" s="1168"/>
      <c r="E126" s="1168"/>
      <c r="F126" s="1168"/>
      <c r="G126" s="1168"/>
      <c r="H126" s="1168"/>
      <c r="I126" s="507" t="s">
        <v>7587</v>
      </c>
      <c r="J126" s="491" t="s">
        <v>22</v>
      </c>
      <c r="K126" s="491" t="str">
        <f>IFERROR(VLOOKUP(I126,'SINAPI '!A:D,3,FALSE),IFERROR(VLOOKUP(I126,SETOP!A:D,4,FALSE),"UNIDADE INVÁLIDA"))</f>
        <v>UN</v>
      </c>
      <c r="L126" s="397">
        <v>5</v>
      </c>
      <c r="M126" s="266" t="str">
        <f>IFERROR(VLOOKUP(I126,'SINAPI '!$A:$D,4,FALSE),IFERROR(VLOOKUP(I126,SETOP!A:D,4,FALSE),"UNIDADE INVÁLIDA"))</f>
        <v>27,84</v>
      </c>
      <c r="N126" s="396">
        <f t="shared" si="100"/>
        <v>34.026047999999996</v>
      </c>
      <c r="O126" s="396">
        <f t="shared" si="101"/>
        <v>139.19999999999999</v>
      </c>
      <c r="P126" s="405">
        <f t="shared" si="102"/>
        <v>170.13023999999999</v>
      </c>
      <c r="R126" s="210"/>
      <c r="S126" s="210"/>
      <c r="T126" s="210"/>
    </row>
    <row r="127" spans="1:16384" s="400" customFormat="1" ht="30" customHeight="1">
      <c r="A127" s="163" t="s">
        <v>230</v>
      </c>
      <c r="B127" s="1167" t="str">
        <f>IFERROR(VLOOKUP(I127,'SINAPI '!A:D,2,0),IFERROR(VLOOKUP(I127,SETOP!A:D,2,FALSE),"NOME DO SERVIÇO INVÁLIDO"))</f>
        <v>CAIXA RETANGULAR 4" X 2" MÉDIA (1,30 M DO PISO), PVC, INSTALADA EM PAREDE - FORNECIMENTO E INSTALAÇÃO. AF_12/2015</v>
      </c>
      <c r="C127" s="1168"/>
      <c r="D127" s="1168"/>
      <c r="E127" s="1168"/>
      <c r="F127" s="1168"/>
      <c r="G127" s="1168"/>
      <c r="H127" s="1168"/>
      <c r="I127" s="70" t="s">
        <v>7588</v>
      </c>
      <c r="J127" s="492" t="s">
        <v>22</v>
      </c>
      <c r="K127" s="492" t="str">
        <f>IFERROR(VLOOKUP(I127,'SINAPI '!A:D,3,FALSE),IFERROR(VLOOKUP(I127,SETOP!A:D,4,FALSE),"UNIDADE INVÁLIDA"))</f>
        <v>UN</v>
      </c>
      <c r="L127" s="398">
        <v>8</v>
      </c>
      <c r="M127" s="266" t="str">
        <f>IFERROR(VLOOKUP(I127,'SINAPI '!$A:$D,4,FALSE),IFERROR(VLOOKUP(I127,SETOP!A:D,4,FALSE),"UNIDADE INVÁLIDA"))</f>
        <v>14,94</v>
      </c>
      <c r="N127" s="399">
        <f t="shared" si="100"/>
        <v>18.259667999999998</v>
      </c>
      <c r="O127" s="399">
        <f t="shared" si="101"/>
        <v>119.52</v>
      </c>
      <c r="P127" s="406">
        <f t="shared" si="102"/>
        <v>146.07734399999998</v>
      </c>
      <c r="R127" s="210"/>
      <c r="S127" s="210"/>
      <c r="T127" s="210"/>
    </row>
    <row r="128" spans="1:16384" s="105" customFormat="1" ht="26.25" customHeight="1">
      <c r="A128" s="163" t="s">
        <v>18866</v>
      </c>
      <c r="B128" s="1167" t="str">
        <f>IFERROR(VLOOKUP(I128,'SINAPI '!A:D,2,0),IFERROR(VLOOKUP(I128,SETOP!A:D,2,FALSE),"NOME DO SERVIÇO INVÁLIDO"))</f>
        <v>CAIXA RETANGULAR 4" X 2" BAIXA (0,30 M DO PISO), PVC, INSTALADA EM PAREDE - FORNECIMENTO E INSTALAÇÃO. AF_12/2015</v>
      </c>
      <c r="C128" s="1168"/>
      <c r="D128" s="1168"/>
      <c r="E128" s="1168"/>
      <c r="F128" s="1168"/>
      <c r="G128" s="1168"/>
      <c r="H128" s="1168"/>
      <c r="I128" s="34" t="s">
        <v>7589</v>
      </c>
      <c r="J128" s="490" t="s">
        <v>22</v>
      </c>
      <c r="K128" s="490" t="str">
        <f>IFERROR(VLOOKUP(I128,'SINAPI '!A:D,3,FALSE),IFERROR(VLOOKUP(I128,SETOP!A:D,4,FALSE),"UNIDADE INVÁLIDA"))</f>
        <v>UN</v>
      </c>
      <c r="L128" s="393">
        <v>2</v>
      </c>
      <c r="M128" s="266" t="str">
        <f>IFERROR(VLOOKUP(I128,'SINAPI '!$A:$D,4,FALSE),IFERROR(VLOOKUP(I128,SETOP!A:D,4,FALSE),"UNIDADE INVÁLIDA"))</f>
        <v>10,10</v>
      </c>
      <c r="N128" s="289">
        <f t="shared" si="100"/>
        <v>12.34422</v>
      </c>
      <c r="O128" s="289">
        <f t="shared" si="101"/>
        <v>20.2</v>
      </c>
      <c r="P128" s="290">
        <f t="shared" si="102"/>
        <v>24.68844</v>
      </c>
      <c r="R128" s="210"/>
      <c r="S128" s="210"/>
      <c r="T128" s="210"/>
    </row>
    <row r="129" spans="1:29" s="105" customFormat="1" ht="28.5" customHeight="1">
      <c r="A129" s="163" t="s">
        <v>18867</v>
      </c>
      <c r="B129" s="1167" t="str">
        <f>IFERROR(VLOOKUP(I129,'SINAPI '!A:D,2,0),IFERROR(VLOOKUP(I129,SETOP!A:D,2,FALSE),"NOME DO SERVIÇO INVÁLIDO"))</f>
        <v>INTERRUPTOR SIMPLES (2 MÓDULOS), 10A/250V, INCLUINDO SUPORTE E PLACA - FORNECIMENTO E INSTALAÇÃO. AF_12/2015</v>
      </c>
      <c r="C129" s="1168"/>
      <c r="D129" s="1168"/>
      <c r="E129" s="1168"/>
      <c r="F129" s="1168"/>
      <c r="G129" s="1168"/>
      <c r="H129" s="1168"/>
      <c r="I129" s="94" t="s">
        <v>7710</v>
      </c>
      <c r="J129" s="490" t="s">
        <v>22</v>
      </c>
      <c r="K129" s="490" t="str">
        <f>IFERROR(VLOOKUP(I129,'SINAPI '!A:D,3,FALSE),IFERROR(VLOOKUP(I129,SETOP!A:D,4,FALSE),"UNIDADE INVÁLIDA"))</f>
        <v>UN</v>
      </c>
      <c r="L129" s="394">
        <v>3</v>
      </c>
      <c r="M129" s="266" t="str">
        <f>IFERROR(VLOOKUP(I129,'SINAPI '!$A:$D,4,FALSE),IFERROR(VLOOKUP(I129,SETOP!A:D,4,FALSE),"UNIDADE INVÁLIDA"))</f>
        <v>39,32</v>
      </c>
      <c r="N129" s="312">
        <f t="shared" si="100"/>
        <v>48.056903999999996</v>
      </c>
      <c r="O129" s="312">
        <f t="shared" si="101"/>
        <v>117.96000000000001</v>
      </c>
      <c r="P129" s="313">
        <f t="shared" si="102"/>
        <v>144.17071199999998</v>
      </c>
      <c r="R129" s="210"/>
      <c r="S129" s="210"/>
      <c r="T129" s="210"/>
    </row>
    <row r="130" spans="1:29" s="210" customFormat="1" ht="27.75" customHeight="1">
      <c r="A130" s="163" t="s">
        <v>18868</v>
      </c>
      <c r="B130" s="1167" t="str">
        <f>IFERROR(VLOOKUP(I130,'SINAPI '!A:D,2,0),IFERROR(VLOOKUP(I130,SETOP!A:D,2,FALSE),"NOME DO SERVIÇO INVÁLIDO"))</f>
        <v>DISJUNTOR BIPOLAR TIPO DIN, CORRENTE NOMINAL DE 20A - FORNECIMENTO E INSTALAÇÃO. AF_10/2020</v>
      </c>
      <c r="C130" s="1168"/>
      <c r="D130" s="1168"/>
      <c r="E130" s="1168"/>
      <c r="F130" s="1168"/>
      <c r="G130" s="1168"/>
      <c r="H130" s="1168"/>
      <c r="I130" s="34" t="s">
        <v>7655</v>
      </c>
      <c r="J130" s="490" t="s">
        <v>22</v>
      </c>
      <c r="K130" s="490" t="str">
        <f>IFERROR(VLOOKUP(I130,'SINAPI '!A:D,3,FALSE),IFERROR(VLOOKUP(I130,SETOP!A:D,4,FALSE),"UNIDADE INVÁLIDA"))</f>
        <v>UN</v>
      </c>
      <c r="L130" s="394">
        <v>2</v>
      </c>
      <c r="M130" s="266" t="str">
        <f>IFERROR(VLOOKUP(I130,'SINAPI '!$A:$D,4,FALSE),IFERROR(VLOOKUP(I130,SETOP!A:D,4,FALSE),"UNIDADE INVÁLIDA"))</f>
        <v>97,07</v>
      </c>
      <c r="N130" s="312">
        <f t="shared" ref="N130" si="103">M130*(1+$C$8)</f>
        <v>118.63895399999998</v>
      </c>
      <c r="O130" s="312">
        <f t="shared" ref="O130" si="104">M130*L130</f>
        <v>194.14</v>
      </c>
      <c r="P130" s="313">
        <f t="shared" ref="P130" si="105">L130*N130</f>
        <v>237.27790799999997</v>
      </c>
    </row>
    <row r="131" spans="1:29" s="210" customFormat="1" ht="30.75" customHeight="1">
      <c r="A131" s="163" t="s">
        <v>18869</v>
      </c>
      <c r="B131" s="1167" t="str">
        <f>IFERROR(VLOOKUP(I131,'SINAPI '!A:D,2,0),IFERROR(VLOOKUP(I131,SETOP!A:D,2,FALSE),"NOME DO SERVIÇO INVÁLIDO"))</f>
        <v>DISJUNTOR BIPOLAR TIPO DIN, CORRENTE NOMINAL DE 40A - FORNECIMENTO E INSTALAÇÃO. AF_10/2020</v>
      </c>
      <c r="C131" s="1168"/>
      <c r="D131" s="1168"/>
      <c r="E131" s="1168"/>
      <c r="F131" s="1168"/>
      <c r="G131" s="1168"/>
      <c r="H131" s="1168"/>
      <c r="I131" s="34" t="s">
        <v>7658</v>
      </c>
      <c r="J131" s="490" t="s">
        <v>22</v>
      </c>
      <c r="K131" s="490" t="str">
        <f>IFERROR(VLOOKUP(I131,'SINAPI '!A:D,3,FALSE),IFERROR(VLOOKUP(I131,SETOP!A:D,4,FALSE),"UNIDADE INVÁLIDA"))</f>
        <v>UN</v>
      </c>
      <c r="L131" s="394">
        <v>1</v>
      </c>
      <c r="M131" s="266" t="str">
        <f>IFERROR(VLOOKUP(I131,'SINAPI '!$A:$D,4,FALSE),IFERROR(VLOOKUP(I131,SETOP!A:D,4,FALSE),"UNIDADE INVÁLIDA"))</f>
        <v>103,06</v>
      </c>
      <c r="N131" s="312">
        <f t="shared" ref="N131" si="106">M131*(1+$C$8)</f>
        <v>125.95993199999999</v>
      </c>
      <c r="O131" s="312">
        <f t="shared" ref="O131" si="107">M131*L131</f>
        <v>103.06</v>
      </c>
      <c r="P131" s="313">
        <f t="shared" ref="P131" si="108">L131*N131</f>
        <v>125.95993199999999</v>
      </c>
    </row>
    <row r="132" spans="1:29" s="105" customFormat="1">
      <c r="A132" s="156"/>
      <c r="B132" s="514"/>
      <c r="C132" s="515"/>
      <c r="D132" s="515"/>
      <c r="E132" s="515"/>
      <c r="F132" s="515"/>
      <c r="G132" s="515"/>
      <c r="H132" s="516"/>
      <c r="I132" s="76"/>
      <c r="J132" s="11"/>
      <c r="K132" s="11"/>
      <c r="L132" s="5"/>
      <c r="M132" s="266"/>
      <c r="N132" s="266"/>
      <c r="O132" s="266"/>
      <c r="P132" s="267"/>
      <c r="R132" s="210"/>
      <c r="S132" s="210"/>
      <c r="T132" s="210"/>
    </row>
    <row r="133" spans="1:29" s="44" customFormat="1" ht="15.75" customHeight="1">
      <c r="A133" s="159">
        <v>10</v>
      </c>
      <c r="B133" s="1169" t="s">
        <v>78</v>
      </c>
      <c r="C133" s="1182"/>
      <c r="D133" s="1182"/>
      <c r="E133" s="1182"/>
      <c r="F133" s="1182"/>
      <c r="G133" s="1182"/>
      <c r="H133" s="1183"/>
      <c r="I133" s="43"/>
      <c r="J133" s="42"/>
      <c r="K133" s="42"/>
      <c r="L133" s="226"/>
      <c r="M133" s="268" t="s">
        <v>17</v>
      </c>
      <c r="N133" s="402">
        <f>A133</f>
        <v>10</v>
      </c>
      <c r="O133" s="297">
        <f>SUBTOTAL(9,O134:O139)</f>
        <v>11190.172</v>
      </c>
      <c r="P133" s="309">
        <f>SUBTOTAL(9,P134:P139)</f>
        <v>13676.628218400001</v>
      </c>
      <c r="R133" s="210"/>
      <c r="S133" s="210"/>
      <c r="T133" s="210"/>
      <c r="AA133" s="45"/>
      <c r="AB133" s="45"/>
      <c r="AC133" s="45"/>
    </row>
    <row r="134" spans="1:29" s="237" customFormat="1" ht="36" customHeight="1">
      <c r="A134" s="236" t="s">
        <v>180</v>
      </c>
      <c r="B134" s="1167" t="str">
        <f>IFERROR(VLOOKUP(I134,'SINAPI '!A:D,2,0),IFERROR(VLOOKUP(I134,SETOP!A:D,2,FALSE),"NOME DO SERVIÇO INVÁLIDO"))</f>
        <v>PEITORIL LINEAR EM GRANITO OU MÁRMORE, L = 15CM, COMPRIMENTO DE ATÉ 2M, ASSENTADO COM ARGAMASSA 1:6 COM ADITIVO. AF_11/2020</v>
      </c>
      <c r="C134" s="1168"/>
      <c r="D134" s="1168"/>
      <c r="E134" s="1168"/>
      <c r="F134" s="1168"/>
      <c r="G134" s="1168"/>
      <c r="H134" s="1168"/>
      <c r="I134" s="27" t="s">
        <v>10776</v>
      </c>
      <c r="J134" s="28" t="s">
        <v>22</v>
      </c>
      <c r="K134" s="28" t="str">
        <f>IFERROR(VLOOKUP(I134,'SINAPI '!A:D,3,FALSE),IFERROR(VLOOKUP(I134,SETOP!A:D,4,FALSE),"UNIDADE INVÁLIDA"))</f>
        <v>M</v>
      </c>
      <c r="L134" s="147">
        <f>'MEMÓRIA DE CALCULO'!L423</f>
        <v>9.2000000000000011</v>
      </c>
      <c r="M134" s="266" t="str">
        <f>IFERROR(VLOOKUP(I134,'SINAPI '!$A:$D,4,FALSE),IFERROR(VLOOKUP(I134,SETOP!A:D,4,FALSE),"UNIDADE INVÁLIDA"))</f>
        <v>105,27</v>
      </c>
      <c r="N134" s="295">
        <f t="shared" ref="N134" si="109">M134*(1+$C$8)</f>
        <v>128.66099399999999</v>
      </c>
      <c r="O134" s="295">
        <f t="shared" ref="O134" si="110">M134*L134</f>
        <v>968.48400000000004</v>
      </c>
      <c r="P134" s="296">
        <f t="shared" ref="P134" si="111">L134*N134</f>
        <v>1183.6811448000001</v>
      </c>
      <c r="R134" s="210"/>
      <c r="S134" s="210"/>
      <c r="T134" s="210"/>
      <c r="AA134" s="238"/>
      <c r="AB134" s="238"/>
      <c r="AC134" s="238"/>
    </row>
    <row r="135" spans="1:29" s="105" customFormat="1" ht="46.5" customHeight="1">
      <c r="A135" s="236" t="s">
        <v>181</v>
      </c>
      <c r="B135" s="1167" t="str">
        <f>IFERROR(VLOOKUP(I135,'SINAPI '!A:D,2,0),IFERROR(VLOOKUP(I135,SETOP!A:D,2,FALSE),"NOME DO SERVIÇO INVÁLIDO"))</f>
        <v>FORNECIMENTO E ASSENTAMENTO DE JANELA DE ALUMÍNIO, LINHA SUPREMA ACABAMENTO ANODIZADO, TIPO MAXIM-AR COM CONTRAMARCO, INCLUSIVE FORNECIMENTO DE VIDRO LISO DE 4MM, FERRAGENS E ACESSÓRIOS</v>
      </c>
      <c r="C135" s="1168"/>
      <c r="D135" s="1168"/>
      <c r="E135" s="1168"/>
      <c r="F135" s="1168"/>
      <c r="G135" s="1168"/>
      <c r="H135" s="1168"/>
      <c r="I135" s="490" t="s">
        <v>4511</v>
      </c>
      <c r="J135" s="28" t="s">
        <v>20</v>
      </c>
      <c r="K135" s="28">
        <f>IFERROR(VLOOKUP(I135,'SINAPI '!A:D,3,FALSE),IFERROR(VLOOKUP(I135,SETOP!A:D,4,FALSE),"UNIDADE INVÁLIDA"))</f>
        <v>752.7</v>
      </c>
      <c r="L135" s="147">
        <f>'MEMÓRIA DE CALCULO'!L429</f>
        <v>6.9400000000000013</v>
      </c>
      <c r="M135" s="266">
        <f>IFERROR(VLOOKUP(I135,'SINAPI '!$A:$D,4,FALSE),IFERROR(VLOOKUP(I135,SETOP!A:D,4,FALSE),"UNIDADE INVÁLIDA"))</f>
        <v>752.7</v>
      </c>
      <c r="N135" s="295">
        <f t="shared" ref="N135" si="112">M135*(1+$C$8)</f>
        <v>919.94993999999997</v>
      </c>
      <c r="O135" s="295">
        <f t="shared" ref="O135" si="113">M135*L135</f>
        <v>5223.7380000000012</v>
      </c>
      <c r="P135" s="296">
        <f t="shared" ref="P135" si="114">L135*N135</f>
        <v>6384.4525836000012</v>
      </c>
      <c r="R135" s="210"/>
      <c r="S135" s="210"/>
      <c r="T135" s="210"/>
    </row>
    <row r="136" spans="1:29" s="105" customFormat="1" ht="36" customHeight="1">
      <c r="A136" s="236" t="s">
        <v>183</v>
      </c>
      <c r="B136" s="1167" t="str">
        <f>IFERROR(VLOOKUP(I136,'SINAPI '!A:D,2,0),IFERROR(VLOOKUP(I136,SETOP!A:D,2,FALSE),"NOME DO SERVIÇO INVÁLIDO"))</f>
        <v>FORNECIMENTO E ASSENTAMENTO DE JANELA EM METALON, TIPO MAXIM-AR, INCLUSIVE FERRAGENS E ACESSÓRIOS</v>
      </c>
      <c r="C136" s="1168"/>
      <c r="D136" s="1168"/>
      <c r="E136" s="1168"/>
      <c r="F136" s="1168"/>
      <c r="G136" s="1168"/>
      <c r="H136" s="1168"/>
      <c r="I136" s="490" t="s">
        <v>4519</v>
      </c>
      <c r="J136" s="28" t="s">
        <v>20</v>
      </c>
      <c r="K136" s="28">
        <f>IFERROR(VLOOKUP(I136,'SINAPI '!A:D,3,FALSE),IFERROR(VLOOKUP(I136,SETOP!A:D,4,FALSE),"UNIDADE INVÁLIDA"))</f>
        <v>373.18</v>
      </c>
      <c r="L136" s="147">
        <f>'MEMÓRIA DE CALCULO'!L439</f>
        <v>4.2</v>
      </c>
      <c r="M136" s="266">
        <f>IFERROR(VLOOKUP(I136,'SINAPI '!$A:$D,4,FALSE),IFERROR(VLOOKUP(I136,SETOP!A:D,4,FALSE),"UNIDADE INVÁLIDA"))</f>
        <v>373.18</v>
      </c>
      <c r="N136" s="295">
        <f t="shared" ref="N136:N139" si="115">M136*(1+$C$8)</f>
        <v>456.100596</v>
      </c>
      <c r="O136" s="295">
        <f t="shared" ref="O136:O139" si="116">M136*L136</f>
        <v>1567.356</v>
      </c>
      <c r="P136" s="296">
        <f t="shared" ref="P136:P139" si="117">L136*N136</f>
        <v>1915.6225032</v>
      </c>
      <c r="R136" s="210"/>
      <c r="S136" s="210"/>
      <c r="T136" s="210"/>
    </row>
    <row r="137" spans="1:29" s="105" customFormat="1" ht="20.25" customHeight="1">
      <c r="A137" s="236" t="s">
        <v>18852</v>
      </c>
      <c r="B137" s="1167" t="str">
        <f>IFERROR(VLOOKUP(I137,'SINAPI '!A:D,2,0),IFERROR(VLOOKUP(I137,SETOP!A:D,2,FALSE),"NOME DO SERVIÇO INVÁLIDO"))</f>
        <v>FORNECIMENTO E ASSENTAMENTO DE GRADE FIXA DE FERRO, PARA PROTEÇÃO DE JANELAS</v>
      </c>
      <c r="C137" s="1168"/>
      <c r="D137" s="1168"/>
      <c r="E137" s="1168"/>
      <c r="F137" s="1168"/>
      <c r="G137" s="1168"/>
      <c r="H137" s="1168"/>
      <c r="I137" s="490" t="s">
        <v>93</v>
      </c>
      <c r="J137" s="28" t="s">
        <v>20</v>
      </c>
      <c r="K137" s="28">
        <f>IFERROR(VLOOKUP(I137,'SINAPI '!A:D,3,FALSE),IFERROR(VLOOKUP(I137,SETOP!A:D,4,FALSE),"UNIDADE INVÁLIDA"))</f>
        <v>341.77</v>
      </c>
      <c r="L137" s="147">
        <f>'MEMÓRIA DE CALCULO'!L443</f>
        <v>4.2</v>
      </c>
      <c r="M137" s="266">
        <f>IFERROR(VLOOKUP(I137,'SINAPI '!$A:$D,4,FALSE),IFERROR(VLOOKUP(I137,SETOP!A:D,4,FALSE),"UNIDADE INVÁLIDA"))</f>
        <v>341.77</v>
      </c>
      <c r="N137" s="295">
        <f t="shared" si="115"/>
        <v>417.71129399999995</v>
      </c>
      <c r="O137" s="295">
        <f t="shared" si="116"/>
        <v>1435.434</v>
      </c>
      <c r="P137" s="296">
        <f t="shared" si="117"/>
        <v>1754.3874347999999</v>
      </c>
      <c r="R137" s="210"/>
      <c r="S137" s="210"/>
      <c r="T137" s="210"/>
    </row>
    <row r="138" spans="1:29" s="105" customFormat="1" ht="48.75" customHeight="1">
      <c r="A138" s="236" t="s">
        <v>18853</v>
      </c>
      <c r="B138" s="1167" t="str">
        <f>IFERROR(VLOOKUP(I138,'SINAPI '!A:D,2,0),IFERROR(VLOOKUP(I138,SETOP!A:D,2,FALSE),"NOME DO SERVIÇO INVÁLIDO"))</f>
        <v>PINTURA COM TINTA ALQUÍDICA DE FUNDO E ACABAMENTO (ESMALTE SINTÉTICO GRAFITE) PULVERIZADA SOBRE SUPERFÍCIES METÁLICAS (EXCETO PERFIL) EXECUTADO EM OBRA (POR DEMÃO). AF_01/2020_PE</v>
      </c>
      <c r="C138" s="1168"/>
      <c r="D138" s="1168"/>
      <c r="E138" s="1168"/>
      <c r="F138" s="1168"/>
      <c r="G138" s="1168"/>
      <c r="H138" s="1168"/>
      <c r="I138" s="27" t="s">
        <v>10413</v>
      </c>
      <c r="J138" s="28" t="s">
        <v>22</v>
      </c>
      <c r="K138" s="28" t="str">
        <f>IFERROR(VLOOKUP(I138,'SINAPI '!A:D,3,FALSE),IFERROR(VLOOKUP(I138,SETOP!A:D,4,FALSE),"UNIDADE INVÁLIDA"))</f>
        <v>M2</v>
      </c>
      <c r="L138" s="147">
        <f>'MEMÓRIA DE CALCULO'!L447</f>
        <v>36.120000000000005</v>
      </c>
      <c r="M138" s="266" t="str">
        <f>IFERROR(VLOOKUP(I138,'SINAPI '!$A:$D,4,FALSE),IFERROR(VLOOKUP(I138,SETOP!A:D,4,FALSE),"UNIDADE INVÁLIDA"))</f>
        <v>24,50</v>
      </c>
      <c r="N138" s="295">
        <f t="shared" si="115"/>
        <v>29.943899999999999</v>
      </c>
      <c r="O138" s="295">
        <f t="shared" si="116"/>
        <v>884.94</v>
      </c>
      <c r="P138" s="296">
        <f t="shared" si="117"/>
        <v>1081.573668</v>
      </c>
      <c r="R138" s="210"/>
      <c r="S138" s="210"/>
      <c r="T138" s="210"/>
    </row>
    <row r="139" spans="1:29" s="105" customFormat="1" ht="15" customHeight="1">
      <c r="A139" s="236" t="s">
        <v>20814</v>
      </c>
      <c r="B139" s="1167" t="str">
        <f>IFERROR(VLOOKUP(I139,'SINAPI '!A:D,2,0),IFERROR(VLOOKUP(I139,SETOP!A:D,2,FALSE),"NOME DO SERVIÇO INVÁLIDO"))</f>
        <v>PORTA COMPLETA, ESTRUTURA E MARCO EM CHAPA DOBRADA - 80 X 210 CM</v>
      </c>
      <c r="C139" s="1168"/>
      <c r="D139" s="1168"/>
      <c r="E139" s="1168"/>
      <c r="F139" s="1168"/>
      <c r="G139" s="1168"/>
      <c r="H139" s="1168"/>
      <c r="I139" s="490" t="s">
        <v>4557</v>
      </c>
      <c r="J139" s="28" t="s">
        <v>20</v>
      </c>
      <c r="K139" s="28">
        <f>IFERROR(VLOOKUP(I139,'SINAPI '!A:D,3,FALSE),IFERROR(VLOOKUP(I139,SETOP!A:D,4,FALSE),"UNIDADE INVÁLIDA"))</f>
        <v>555.11</v>
      </c>
      <c r="L139" s="147">
        <f>'MEMÓRIA DE CALCULO'!L452</f>
        <v>2</v>
      </c>
      <c r="M139" s="266">
        <f>IFERROR(VLOOKUP(I139,'SINAPI '!$A:$D,4,FALSE),IFERROR(VLOOKUP(I139,SETOP!A:D,4,FALSE),"UNIDADE INVÁLIDA"))</f>
        <v>555.11</v>
      </c>
      <c r="N139" s="295">
        <f t="shared" si="115"/>
        <v>678.45544199999995</v>
      </c>
      <c r="O139" s="295">
        <f t="shared" si="116"/>
        <v>1110.22</v>
      </c>
      <c r="P139" s="296">
        <f t="shared" si="117"/>
        <v>1356.9108839999999</v>
      </c>
      <c r="R139" s="210"/>
      <c r="S139" s="210"/>
      <c r="T139" s="210"/>
    </row>
    <row r="140" spans="1:29" s="105" customFormat="1">
      <c r="A140" s="156"/>
      <c r="B140" s="508"/>
      <c r="C140" s="509"/>
      <c r="D140" s="509"/>
      <c r="E140" s="509"/>
      <c r="F140" s="509"/>
      <c r="G140" s="509"/>
      <c r="H140" s="511"/>
      <c r="I140" s="76"/>
      <c r="J140" s="11"/>
      <c r="K140" s="11"/>
      <c r="L140" s="5"/>
      <c r="M140" s="266"/>
      <c r="N140" s="266"/>
      <c r="O140" s="266"/>
      <c r="P140" s="267"/>
      <c r="R140" s="210"/>
      <c r="S140" s="210"/>
      <c r="T140" s="210"/>
    </row>
    <row r="141" spans="1:29" s="105" customFormat="1" ht="15.75" customHeight="1">
      <c r="A141" s="159">
        <v>11</v>
      </c>
      <c r="B141" s="1169" t="s">
        <v>18856</v>
      </c>
      <c r="C141" s="1170"/>
      <c r="D141" s="1170"/>
      <c r="E141" s="1170"/>
      <c r="F141" s="1170"/>
      <c r="G141" s="1170"/>
      <c r="H141" s="1171"/>
      <c r="I141" s="198"/>
      <c r="J141" s="7"/>
      <c r="K141" s="7"/>
      <c r="L141" s="217"/>
      <c r="M141" s="268" t="s">
        <v>17</v>
      </c>
      <c r="N141" s="402">
        <f>A141</f>
        <v>11</v>
      </c>
      <c r="O141" s="268">
        <f>SUM(O142,O147)</f>
        <v>29143.973570000002</v>
      </c>
      <c r="P141" s="269">
        <f>SUM(P142,P147)</f>
        <v>35619.764497254</v>
      </c>
      <c r="Q141" s="2"/>
      <c r="R141" s="210"/>
      <c r="S141" s="210"/>
      <c r="T141" s="210"/>
      <c r="U141" s="2"/>
      <c r="V141" s="2"/>
      <c r="W141" s="2"/>
      <c r="X141" s="2"/>
      <c r="Y141" s="2"/>
      <c r="Z141" s="2"/>
      <c r="AA141" s="16"/>
      <c r="AB141" s="16"/>
      <c r="AC141" s="16"/>
    </row>
    <row r="142" spans="1:29" s="109" customFormat="1" ht="15.75" customHeight="1">
      <c r="A142" s="174" t="s">
        <v>18854</v>
      </c>
      <c r="B142" s="1219" t="s">
        <v>20782</v>
      </c>
      <c r="C142" s="1220"/>
      <c r="D142" s="1220"/>
      <c r="E142" s="1220"/>
      <c r="F142" s="1220"/>
      <c r="G142" s="1220"/>
      <c r="H142" s="1220"/>
      <c r="I142" s="199"/>
      <c r="J142" s="197"/>
      <c r="K142" s="175"/>
      <c r="L142" s="222"/>
      <c r="M142" s="287"/>
      <c r="N142" s="287"/>
      <c r="O142" s="287">
        <f>SUM(O143:O146)</f>
        <v>24426.635820000003</v>
      </c>
      <c r="P142" s="288">
        <f>SUM(P143:P146)</f>
        <v>29854.234299203999</v>
      </c>
      <c r="Q142" s="2"/>
      <c r="R142" s="210"/>
      <c r="S142" s="210"/>
      <c r="T142" s="210"/>
      <c r="U142" s="2"/>
      <c r="V142" s="2"/>
      <c r="W142" s="2"/>
      <c r="X142" s="2"/>
      <c r="Y142" s="2"/>
      <c r="Z142" s="2"/>
      <c r="AA142" s="16"/>
      <c r="AB142" s="16"/>
      <c r="AC142" s="16"/>
    </row>
    <row r="143" spans="1:29" s="105" customFormat="1" ht="48" customHeight="1">
      <c r="A143" s="156" t="s">
        <v>20778</v>
      </c>
      <c r="B143" s="1167" t="str">
        <f>IFERROR(VLOOKUP(I143,'SINAPI '!A:D,2,0),IFERROR(VLOOKUP(I143,SETOP!A:D,2,FALSE),"NOME DO SERVIÇO INVÁLIDO"))</f>
        <v>CONTRAPISO EM ARGAMASSA TRAÇO 1:4 (CIMENTO E AREIA), PREPARO MECÂNICO COM BETONEIRA 400 L, APLICADO EM ÁREAS SECAS SOBRE LAJE, ADERIDO, ACABAMENTO NÃO REFORÇADO, ESPESSURA 3CM. AF_07/2021</v>
      </c>
      <c r="C143" s="1168"/>
      <c r="D143" s="1168"/>
      <c r="E143" s="1168"/>
      <c r="F143" s="1168"/>
      <c r="G143" s="1168"/>
      <c r="H143" s="1168"/>
      <c r="I143" s="27" t="s">
        <v>10538</v>
      </c>
      <c r="J143" s="28" t="s">
        <v>22</v>
      </c>
      <c r="K143" s="28" t="str">
        <f>IFERROR(VLOOKUP(I143,'SINAPI '!A:D,3,FALSE),IFERROR(VLOOKUP(I143,SETOP!A:D,4,FALSE),"UNIDADE INVÁLIDA"))</f>
        <v>M2</v>
      </c>
      <c r="L143" s="147">
        <f>'MEMÓRIA DE CALCULO'!L457</f>
        <v>110.77500000000001</v>
      </c>
      <c r="M143" s="266" t="str">
        <f>IFERROR(VLOOKUP(I143,'SINAPI '!$A:$D,4,FALSE),IFERROR(VLOOKUP(I143,SETOP!A:D,4,FALSE),"UNIDADE INVÁLIDA"))</f>
        <v>38,90</v>
      </c>
      <c r="N143" s="295">
        <f t="shared" ref="N143" si="118">M143*(1+$C$8)</f>
        <v>47.543579999999999</v>
      </c>
      <c r="O143" s="295">
        <f t="shared" ref="O143" si="119">M143*L143</f>
        <v>4309.1475</v>
      </c>
      <c r="P143" s="296">
        <f t="shared" ref="P143" si="120">L143*N143</f>
        <v>5266.6400745000001</v>
      </c>
      <c r="R143" s="210"/>
      <c r="S143" s="210"/>
      <c r="T143" s="210"/>
    </row>
    <row r="144" spans="1:29" s="105" customFormat="1" ht="15" customHeight="1">
      <c r="A144" s="156" t="s">
        <v>20779</v>
      </c>
      <c r="B144" s="1167" t="str">
        <f>IFERROR(VLOOKUP(I144,'SINAPI '!A:D,2,0),IFERROR(VLOOKUP(I144,SETOP!A:D,2,FALSE),"NOME DO SERVIÇO INVÁLIDO"))</f>
        <v>SOLEIRA EM GRANITO, LARGURA 15 CM, ESPESSURA 2,0 CM. AF_09/2020</v>
      </c>
      <c r="C144" s="1168"/>
      <c r="D144" s="1168"/>
      <c r="E144" s="1168"/>
      <c r="F144" s="1168"/>
      <c r="G144" s="1168"/>
      <c r="H144" s="1168"/>
      <c r="I144" s="34" t="s">
        <v>10500</v>
      </c>
      <c r="J144" s="36" t="s">
        <v>22</v>
      </c>
      <c r="K144" s="28" t="str">
        <f>IFERROR(VLOOKUP(I144,'SINAPI '!A:D,3,FALSE),IFERROR(VLOOKUP(I144,SETOP!A:D,4,FALSE),"UNIDADE INVÁLIDA"))</f>
        <v>M</v>
      </c>
      <c r="L144" s="147">
        <f>'MEMÓRIA DE CALCULO'!L464</f>
        <v>1.6</v>
      </c>
      <c r="M144" s="266" t="str">
        <f>IFERROR(VLOOKUP(I144,'SINAPI '!$A:$D,4,FALSE),IFERROR(VLOOKUP(I144,SETOP!A:D,4,FALSE),"UNIDADE INVÁLIDA"))</f>
        <v>79,56</v>
      </c>
      <c r="N144" s="295">
        <f t="shared" ref="N144:N148" si="121">M144*(1+$C$8)</f>
        <v>97.238231999999996</v>
      </c>
      <c r="O144" s="295">
        <f t="shared" ref="O144:O148" si="122">M144*L144</f>
        <v>127.29600000000001</v>
      </c>
      <c r="P144" s="296">
        <f t="shared" ref="P144:P148" si="123">L144*N144</f>
        <v>155.5811712</v>
      </c>
      <c r="R144" s="210"/>
      <c r="S144" s="210"/>
      <c r="T144" s="210"/>
    </row>
    <row r="145" spans="1:29" s="105" customFormat="1" ht="34.5" customHeight="1">
      <c r="A145" s="156" t="s">
        <v>20780</v>
      </c>
      <c r="B145" s="1167" t="str">
        <f>IFERROR(VLOOKUP(I145,'SINAPI '!A:D,2,0),IFERROR(VLOOKUP(I145,SETOP!A:D,2,FALSE),"NOME DO SERVIÇO INVÁLIDO"))</f>
        <v>REVESTIMENTO CERÂMICO PARA PISO COM PLACAS TIPO PORCELANATO DE DIMENSÕES 60X60 CM APLICADA EM AMBIENTES DE ÁREA MENOR QUE 5 M². AF_06/2014</v>
      </c>
      <c r="C145" s="1168"/>
      <c r="D145" s="1168"/>
      <c r="E145" s="1168"/>
      <c r="F145" s="1168"/>
      <c r="G145" s="1168"/>
      <c r="H145" s="1168"/>
      <c r="I145" s="34" t="s">
        <v>10482</v>
      </c>
      <c r="J145" s="36" t="s">
        <v>22</v>
      </c>
      <c r="K145" s="28" t="str">
        <f>IFERROR(VLOOKUP(I145,'SINAPI '!A:D,3,FALSE),IFERROR(VLOOKUP(I145,SETOP!A:D,4,FALSE),"UNIDADE INVÁLIDA"))</f>
        <v>M2</v>
      </c>
      <c r="L145" s="147">
        <f>'MEMÓRIA DE CALCULO'!L468</f>
        <v>106.34400000000001</v>
      </c>
      <c r="M145" s="266" t="str">
        <f>IFERROR(VLOOKUP(I145,'SINAPI '!$A:$D,4,FALSE),IFERROR(VLOOKUP(I145,SETOP!A:D,4,FALSE),"UNIDADE INVÁLIDA"))</f>
        <v>175,53</v>
      </c>
      <c r="N145" s="295">
        <f t="shared" si="121"/>
        <v>214.53276599999998</v>
      </c>
      <c r="O145" s="295">
        <f t="shared" si="122"/>
        <v>18666.562320000001</v>
      </c>
      <c r="P145" s="296">
        <f t="shared" si="123"/>
        <v>22814.272467504001</v>
      </c>
      <c r="R145" s="210"/>
      <c r="S145" s="210"/>
      <c r="T145" s="210"/>
    </row>
    <row r="146" spans="1:29" s="109" customFormat="1" ht="35.25" customHeight="1">
      <c r="A146" s="156" t="s">
        <v>20781</v>
      </c>
      <c r="B146" s="1167" t="str">
        <f>IFERROR(VLOOKUP(I146,'SINAPI '!A:D,2,0),IFERROR(VLOOKUP(I146,SETOP!A:D,2,FALSE),"NOME DO SERVIÇO INVÁLIDO"))</f>
        <v>RODAPÉ CERÂMICO DE 7CM DE ALTURA COM PLACAS TIPO ESMALTADA EXTRA DE DIMENSÕES 60X60CM. AF_06/2014</v>
      </c>
      <c r="C146" s="1168"/>
      <c r="D146" s="1168"/>
      <c r="E146" s="1168"/>
      <c r="F146" s="1168"/>
      <c r="G146" s="1168"/>
      <c r="H146" s="1168"/>
      <c r="I146" s="34" t="s">
        <v>10523</v>
      </c>
      <c r="J146" s="36" t="s">
        <v>22</v>
      </c>
      <c r="K146" s="28" t="str">
        <f>IFERROR(VLOOKUP(I146,'SINAPI '!A:D,3,FALSE),IFERROR(VLOOKUP(I146,SETOP!A:D,4,FALSE),"UNIDADE INVÁLIDA"))</f>
        <v>M</v>
      </c>
      <c r="L146" s="147">
        <f>'MEMÓRIA DE CALCULO'!L475</f>
        <v>80.22</v>
      </c>
      <c r="M146" s="266" t="str">
        <f>IFERROR(VLOOKUP(I146,'SINAPI '!$A:$D,4,FALSE),IFERROR(VLOOKUP(I146,SETOP!A:D,4,FALSE),"UNIDADE INVÁLIDA"))</f>
        <v>16,50</v>
      </c>
      <c r="N146" s="295">
        <f t="shared" si="121"/>
        <v>20.1663</v>
      </c>
      <c r="O146" s="295">
        <f t="shared" si="122"/>
        <v>1323.6299999999999</v>
      </c>
      <c r="P146" s="296">
        <f t="shared" si="123"/>
        <v>1617.7405859999999</v>
      </c>
      <c r="R146" s="210"/>
      <c r="S146" s="210"/>
      <c r="T146" s="210"/>
    </row>
    <row r="147" spans="1:29" s="109" customFormat="1" ht="15.75" customHeight="1">
      <c r="A147" s="174" t="s">
        <v>18855</v>
      </c>
      <c r="B147" s="1219" t="s">
        <v>20792</v>
      </c>
      <c r="C147" s="1220"/>
      <c r="D147" s="1220"/>
      <c r="E147" s="1220"/>
      <c r="F147" s="1220"/>
      <c r="G147" s="1220"/>
      <c r="H147" s="1220"/>
      <c r="I147" s="199"/>
      <c r="J147" s="197"/>
      <c r="K147" s="175"/>
      <c r="L147" s="222"/>
      <c r="M147" s="287"/>
      <c r="N147" s="287"/>
      <c r="O147" s="287">
        <f>SUM(O148:O152)</f>
        <v>4717.3377499999997</v>
      </c>
      <c r="P147" s="288">
        <f>SUM(P148:P152)</f>
        <v>5765.5301980499999</v>
      </c>
      <c r="Q147" s="2"/>
      <c r="R147" s="210"/>
      <c r="S147" s="210"/>
      <c r="T147" s="210"/>
      <c r="U147" s="2"/>
      <c r="V147" s="2"/>
      <c r="W147" s="2"/>
      <c r="X147" s="2"/>
      <c r="Y147" s="2"/>
      <c r="Z147" s="2"/>
      <c r="AA147" s="16"/>
      <c r="AB147" s="16"/>
      <c r="AC147" s="16"/>
    </row>
    <row r="148" spans="1:29" s="109" customFormat="1" ht="44.25" customHeight="1">
      <c r="A148" s="156" t="s">
        <v>20793</v>
      </c>
      <c r="B148" s="1167" t="str">
        <f>IFERROR(VLOOKUP(I148,'SINAPI '!A:D,2,0),IFERROR(VLOOKUP(I148,SETOP!A:D,2,FALSE),"NOME DO SERVIÇO INVÁLIDO"))</f>
        <v>EXECUÇÃO DE PAVIMENTO INTERTRAVADO EM BLOCO SEXTAVADO, ESPESSURA 8CM, FCK 35MPA, INCLUINDO FORNECIMENTO E TRANSPORTE DE TODOS OS MATERIAIS E COLCHÃO DE ASSENTAMENTO COM ESPESSURA 6CM</v>
      </c>
      <c r="C148" s="1168"/>
      <c r="D148" s="1168"/>
      <c r="E148" s="1168"/>
      <c r="F148" s="1168"/>
      <c r="G148" s="1168"/>
      <c r="H148" s="1168"/>
      <c r="I148" s="490" t="s">
        <v>3609</v>
      </c>
      <c r="J148" s="28" t="s">
        <v>20</v>
      </c>
      <c r="K148" s="28">
        <f>IFERROR(VLOOKUP(I148,'SINAPI '!A:D,3,FALSE),IFERROR(VLOOKUP(I148,SETOP!A:D,4,FALSE),"UNIDADE INVÁLIDA"))</f>
        <v>78.400000000000006</v>
      </c>
      <c r="L148" s="147">
        <f>'MEMÓRIA DE CALCULO'!L486</f>
        <v>25.375</v>
      </c>
      <c r="M148" s="266">
        <f>IFERROR(VLOOKUP(I148,'SINAPI '!$A:$D,4,FALSE),IFERROR(VLOOKUP(I148,SETOP!A:D,4,FALSE),"UNIDADE INVÁLIDA"))</f>
        <v>78.400000000000006</v>
      </c>
      <c r="N148" s="295">
        <f t="shared" si="121"/>
        <v>95.820480000000003</v>
      </c>
      <c r="O148" s="295">
        <f t="shared" si="122"/>
        <v>1989.4</v>
      </c>
      <c r="P148" s="296">
        <f t="shared" si="123"/>
        <v>2431.4446800000001</v>
      </c>
      <c r="R148" s="210"/>
      <c r="S148" s="210"/>
      <c r="T148" s="210"/>
    </row>
    <row r="149" spans="1:29" s="109" customFormat="1" ht="15" customHeight="1">
      <c r="A149" s="156" t="s">
        <v>20794</v>
      </c>
      <c r="B149" s="1167" t="str">
        <f>IFERROR(VLOOKUP(I149,'SINAPI '!A:D,2,0),IFERROR(VLOOKUP(I149,SETOP!A:D,2,FALSE),"NOME DO SERVIÇO INVÁLIDO"))</f>
        <v>LASTRO DE BRITA 2 OU 3 APILOADO MANUALMENTE</v>
      </c>
      <c r="C149" s="1168"/>
      <c r="D149" s="1168"/>
      <c r="E149" s="1168"/>
      <c r="F149" s="1168"/>
      <c r="G149" s="1168"/>
      <c r="H149" s="1168"/>
      <c r="I149" s="490" t="s">
        <v>202</v>
      </c>
      <c r="J149" s="28" t="s">
        <v>20</v>
      </c>
      <c r="K149" s="28">
        <f>IFERROR(VLOOKUP(I149,'SINAPI '!A:D,3,FALSE),IFERROR(VLOOKUP(I149,SETOP!A:D,4,FALSE),"UNIDADE INVÁLIDA"))</f>
        <v>163.9</v>
      </c>
      <c r="L149" s="147">
        <f>'MEMÓRIA DE CALCULO'!L490</f>
        <v>1.5225</v>
      </c>
      <c r="M149" s="266">
        <f>IFERROR(VLOOKUP(I149,'SINAPI '!$A:$D,4,FALSE),IFERROR(VLOOKUP(I149,SETOP!A:D,4,FALSE),"UNIDADE INVÁLIDA"))</f>
        <v>163.9</v>
      </c>
      <c r="N149" s="295">
        <f t="shared" ref="N149:N152" si="124">M149*(1+$C$8)</f>
        <v>200.31858</v>
      </c>
      <c r="O149" s="295">
        <f t="shared" ref="O149:O152" si="125">M149*L149</f>
        <v>249.53775000000002</v>
      </c>
      <c r="P149" s="296">
        <f t="shared" ref="P149:P152" si="126">L149*N149</f>
        <v>304.98503805000001</v>
      </c>
      <c r="R149" s="210"/>
      <c r="S149" s="210"/>
      <c r="T149" s="210"/>
    </row>
    <row r="150" spans="1:29" s="109" customFormat="1" ht="15" customHeight="1">
      <c r="A150" s="156" t="s">
        <v>20794</v>
      </c>
      <c r="B150" s="1167" t="str">
        <f>IFERROR(VLOOKUP(I150,'SINAPI '!A:D,2,0),IFERROR(VLOOKUP(I150,SETOP!A:D,2,FALSE),"NOME DO SERVIÇO INVÁLIDO"))</f>
        <v>APLICAÇÃO DE LONA PRETA, ESP. 150 MICRAS, INCLUSIVE FORNECIMENTO</v>
      </c>
      <c r="C150" s="1168"/>
      <c r="D150" s="1168"/>
      <c r="E150" s="1168"/>
      <c r="F150" s="1168"/>
      <c r="G150" s="1168"/>
      <c r="H150" s="1168"/>
      <c r="I150" s="490" t="s">
        <v>3802</v>
      </c>
      <c r="J150" s="28" t="s">
        <v>20</v>
      </c>
      <c r="K150" s="28">
        <f>IFERROR(VLOOKUP(I150,'SINAPI '!A:D,3,FALSE),IFERROR(VLOOKUP(I150,SETOP!A:D,4,FALSE),"UNIDADE INVÁLIDA"))</f>
        <v>2.73</v>
      </c>
      <c r="L150" s="147">
        <f>'MEMÓRIA DE CALCULO'!L494</f>
        <v>17.5</v>
      </c>
      <c r="M150" s="266">
        <f>IFERROR(VLOOKUP(I150,'SINAPI '!$A:$D,4,FALSE),IFERROR(VLOOKUP(I150,SETOP!A:D,4,FALSE),"UNIDADE INVÁLIDA"))</f>
        <v>2.73</v>
      </c>
      <c r="N150" s="295">
        <f t="shared" si="124"/>
        <v>3.3366059999999997</v>
      </c>
      <c r="O150" s="295">
        <f t="shared" si="125"/>
        <v>47.774999999999999</v>
      </c>
      <c r="P150" s="296">
        <f t="shared" si="126"/>
        <v>58.390604999999994</v>
      </c>
      <c r="R150" s="210"/>
      <c r="S150" s="210"/>
      <c r="T150" s="210"/>
    </row>
    <row r="151" spans="1:29" s="109" customFormat="1" ht="47.25" customHeight="1">
      <c r="A151" s="156" t="s">
        <v>20796</v>
      </c>
      <c r="B151" s="1167" t="str">
        <f>IFERROR(VLOOKUP(I151,'SINAPI '!A:D,2,0),IFERROR(VLOOKUP(I151,SETOP!A:D,2,FALSE),"NOME DO SERVIÇO INVÁLIDO"))</f>
        <v>PISO EM CONCRETO, PREPARADO EM OBRA COM BETONEIRA, FCK 13,5MPA, SEM ARMAÇÃO, ACABAMENTO RÚSTICO, ESP. 8CM, INCLUSIVE FORNECIMENTO, LANÇAMENTO, ADENSAMENTO, SARRAFEAMENTO, EXCLUSIVE JUNTA DE DILATAÇÃO</v>
      </c>
      <c r="C151" s="1168"/>
      <c r="D151" s="1168"/>
      <c r="E151" s="1168"/>
      <c r="F151" s="1168"/>
      <c r="G151" s="1168"/>
      <c r="H151" s="1168"/>
      <c r="I151" s="490" t="s">
        <v>3905</v>
      </c>
      <c r="J151" s="28" t="s">
        <v>20</v>
      </c>
      <c r="K151" s="28">
        <f>IFERROR(VLOOKUP(I151,'SINAPI '!A:D,3,FALSE),IFERROR(VLOOKUP(I151,SETOP!A:D,4,FALSE),"UNIDADE INVÁLIDA"))</f>
        <v>80.81</v>
      </c>
      <c r="L151" s="147">
        <f>'MEMÓRIA DE CALCULO'!L498</f>
        <v>17.5</v>
      </c>
      <c r="M151" s="266">
        <f>IFERROR(VLOOKUP(I151,'SINAPI '!$A:$D,4,FALSE),IFERROR(VLOOKUP(I151,SETOP!A:D,4,FALSE),"UNIDADE INVÁLIDA"))</f>
        <v>80.81</v>
      </c>
      <c r="N151" s="295">
        <f t="shared" si="124"/>
        <v>98.765981999999994</v>
      </c>
      <c r="O151" s="295">
        <f t="shared" si="125"/>
        <v>1414.175</v>
      </c>
      <c r="P151" s="296">
        <f t="shared" si="126"/>
        <v>1728.404685</v>
      </c>
      <c r="R151" s="210"/>
      <c r="S151" s="210"/>
      <c r="T151" s="210"/>
    </row>
    <row r="152" spans="1:29" s="109" customFormat="1" ht="48" customHeight="1">
      <c r="A152" s="156" t="s">
        <v>20797</v>
      </c>
      <c r="B152" s="1167" t="str">
        <f>IFERROR(VLOOKUP(I152,'SINAPI '!A:D,2,0),IFERROR(VLOOKUP(I152,SETOP!A:D,2,FALSE),"NOME DO SERVIÇO INVÁLIDO"))</f>
        <v>ASSENTAMENTO DE GUIA (MEIO-FIO) EM TRECHO RETO, CONFECCIONADA EM CONCRETO PRÉ-FABRICADO, DIMENSÕES 100X15X13X30 CM (COMPRIMENTO X BASE INFERIOR X BASE SUPERIOR X ALTURA), PARA VIAS URBANAS (USO VIÁRIO). AF_06/2016</v>
      </c>
      <c r="C152" s="1168"/>
      <c r="D152" s="1168"/>
      <c r="E152" s="1168"/>
      <c r="F152" s="1168"/>
      <c r="G152" s="1168"/>
      <c r="H152" s="1168"/>
      <c r="I152" s="34" t="s">
        <v>6591</v>
      </c>
      <c r="J152" s="36" t="s">
        <v>22</v>
      </c>
      <c r="K152" s="28" t="str">
        <f>IFERROR(VLOOKUP(I152,'SINAPI '!A:D,3,FALSE),IFERROR(VLOOKUP(I152,SETOP!A:D,4,FALSE),"UNIDADE INVÁLIDA"))</f>
        <v>M</v>
      </c>
      <c r="L152" s="147">
        <f>'MEMÓRIA DE CALCULO'!I504</f>
        <v>14.5</v>
      </c>
      <c r="M152" s="266" t="str">
        <f>IFERROR(VLOOKUP(I152,'SINAPI '!$A:$D,4,FALSE),IFERROR(VLOOKUP(I152,SETOP!A:D,4,FALSE),"UNIDADE INVÁLIDA"))</f>
        <v>70,10</v>
      </c>
      <c r="N152" s="295">
        <f t="shared" si="124"/>
        <v>85.676219999999986</v>
      </c>
      <c r="O152" s="295">
        <f t="shared" si="125"/>
        <v>1016.4499999999999</v>
      </c>
      <c r="P152" s="296">
        <f t="shared" si="126"/>
        <v>1242.3051899999998</v>
      </c>
      <c r="R152" s="210"/>
      <c r="S152" s="210"/>
      <c r="T152" s="210"/>
    </row>
    <row r="153" spans="1:29" s="105" customFormat="1" ht="15" customHeight="1">
      <c r="A153" s="156"/>
      <c r="B153" s="513"/>
      <c r="C153" s="481"/>
      <c r="D153" s="481"/>
      <c r="E153" s="481"/>
      <c r="F153" s="481"/>
      <c r="G153" s="481"/>
      <c r="H153" s="482"/>
      <c r="I153" s="76"/>
      <c r="J153" s="11"/>
      <c r="K153" s="11"/>
      <c r="L153" s="147"/>
      <c r="M153" s="266"/>
      <c r="N153" s="266"/>
      <c r="O153" s="266"/>
      <c r="P153" s="267"/>
      <c r="R153" s="210"/>
      <c r="S153" s="210"/>
      <c r="T153" s="210"/>
    </row>
    <row r="154" spans="1:29" s="105" customFormat="1" ht="15.75" customHeight="1">
      <c r="A154" s="159">
        <v>12</v>
      </c>
      <c r="B154" s="1169" t="s">
        <v>18857</v>
      </c>
      <c r="C154" s="1170"/>
      <c r="D154" s="1170"/>
      <c r="E154" s="1170"/>
      <c r="F154" s="1170"/>
      <c r="G154" s="1170"/>
      <c r="H154" s="1171"/>
      <c r="I154" s="198"/>
      <c r="J154" s="7"/>
      <c r="K154" s="7"/>
      <c r="L154" s="217"/>
      <c r="M154" s="268" t="s">
        <v>17</v>
      </c>
      <c r="N154" s="402">
        <f>A154</f>
        <v>12</v>
      </c>
      <c r="O154" s="268">
        <f>SUM(O155:O157)</f>
        <v>14253.801499999998</v>
      </c>
      <c r="P154" s="269">
        <f>SUM(P155:P157)</f>
        <v>17420.996193299998</v>
      </c>
      <c r="Q154" s="2"/>
      <c r="R154" s="210"/>
      <c r="S154" s="210"/>
      <c r="T154" s="210"/>
      <c r="U154" s="2"/>
      <c r="V154" s="2"/>
      <c r="W154" s="2"/>
      <c r="X154" s="2"/>
      <c r="Y154" s="2"/>
      <c r="Z154" s="2"/>
      <c r="AA154" s="16"/>
      <c r="AB154" s="16"/>
      <c r="AC154" s="16"/>
    </row>
    <row r="155" spans="1:29" s="180" customFormat="1" ht="49.5" customHeight="1">
      <c r="A155" s="317" t="s">
        <v>18858</v>
      </c>
      <c r="B155" s="1167" t="str">
        <f>IFERROR(VLOOKUP(I155,'SINAPI '!A:D,2,0),IFERROR(VLOOKUP(I155,SETOP!A:D,2,FALSE),"NOME DO SERVIÇO INVÁLIDO"))</f>
        <v>CHAPISCO COM ARGAMASSA INDUSTRIALIZADA, ESP. 5MM, APLICADO EM ALVENARIA/ESTRUTURA DE CONCRETO COM DESEMPENADEIRA METÁLICA, PREPARO MECÂNICO</v>
      </c>
      <c r="C155" s="1168"/>
      <c r="D155" s="1168"/>
      <c r="E155" s="1168"/>
      <c r="F155" s="1168"/>
      <c r="G155" s="1168"/>
      <c r="H155" s="1168"/>
      <c r="I155" s="655" t="s">
        <v>4124</v>
      </c>
      <c r="J155" s="250" t="s">
        <v>20</v>
      </c>
      <c r="K155" s="69">
        <f>IFERROR(VLOOKUP(I155,'SINAPI '!A:D,3,FALSE),IFERROR(VLOOKUP(I155,SETOP!A:D,4,FALSE),"UNIDADE INVÁLIDA"))</f>
        <v>13.16</v>
      </c>
      <c r="L155" s="656">
        <f>'MEMÓRIA DE CALCULO'!L507</f>
        <v>266.40999999999997</v>
      </c>
      <c r="M155" s="272">
        <f>IFERROR(VLOOKUP(I155,'SINAPI '!$A:$D,4,FALSE),IFERROR(VLOOKUP(I155,SETOP!A:D,4,FALSE),"UNIDADE INVÁLIDA"))</f>
        <v>13.16</v>
      </c>
      <c r="N155" s="657">
        <f t="shared" ref="N155" si="127">M155*(1+$C$8)</f>
        <v>16.084152</v>
      </c>
      <c r="O155" s="657">
        <f t="shared" ref="O155" si="128">M155*L155</f>
        <v>3505.9555999999998</v>
      </c>
      <c r="P155" s="658">
        <f t="shared" ref="P155" si="129">L155*N155</f>
        <v>4284.9789343199991</v>
      </c>
    </row>
    <row r="156" spans="1:29" s="105" customFormat="1" ht="52.5" customHeight="1">
      <c r="A156" s="156" t="s">
        <v>18859</v>
      </c>
      <c r="B156" s="1167" t="str">
        <f>IFERROR(VLOOKUP(I156,'SINAPI '!A:D,2,0),IFERROR(VLOOKUP(I156,SETOP!A:D,2,FALSE),"NOME DO SERVIÇO INVÁLIDO"))</f>
        <v>MASSA ÚNICA, PARA RECEBIMENTO DE PINTURA, EM ARGAMASSA TRAÇO 1:2:8, PREPARO MANUAL, APLICADA MANUALMENTE EM FACES INTERNAS DE PAREDES, ESPESSURA DE 20MM, COM EXECUÇÃO DE TALISCAS. AF_06/2014</v>
      </c>
      <c r="C156" s="1168"/>
      <c r="D156" s="1168"/>
      <c r="E156" s="1168"/>
      <c r="F156" s="1168"/>
      <c r="G156" s="1168"/>
      <c r="H156" s="1168"/>
      <c r="I156" s="34" t="s">
        <v>10658</v>
      </c>
      <c r="J156" s="36" t="s">
        <v>22</v>
      </c>
      <c r="K156" s="28" t="str">
        <f>IFERROR(VLOOKUP(I156,'SINAPI '!A:D,3,FALSE),IFERROR(VLOOKUP(I156,SETOP!A:D,4,FALSE),"UNIDADE INVÁLIDA"))</f>
        <v>M2</v>
      </c>
      <c r="L156" s="147">
        <f>'MEMÓRIA DE CALCULO'!L515</f>
        <v>246.72999999999996</v>
      </c>
      <c r="M156" s="266" t="str">
        <f>IFERROR(VLOOKUP(I156,'SINAPI '!$A:$D,4,FALSE),IFERROR(VLOOKUP(I156,SETOP!A:D,5,FALSE),"UNIDADE INVÁLIDA"))</f>
        <v>39,91</v>
      </c>
      <c r="N156" s="295">
        <f t="shared" ref="N156:N157" si="130">M156*(1+$C$8)</f>
        <v>48.778001999999994</v>
      </c>
      <c r="O156" s="295">
        <f t="shared" ref="O156:O157" si="131">M156*L156</f>
        <v>9846.9942999999985</v>
      </c>
      <c r="P156" s="296">
        <f t="shared" ref="P156:P157" si="132">L156*N156</f>
        <v>12034.996433459997</v>
      </c>
    </row>
    <row r="157" spans="1:29" s="105" customFormat="1" ht="52.5" customHeight="1">
      <c r="A157" s="156" t="s">
        <v>18860</v>
      </c>
      <c r="B157" s="1167" t="str">
        <f>IFERROR(VLOOKUP(I157,'SINAPI '!A:D,2,0),IFERROR(VLOOKUP(I157,SETOP!A:D,2,FALSE),"NOME DO SERVIÇO INVÁLIDO"))</f>
        <v>EMBOÇO, PARA RECEBIMENTO DE CERÂMICA, EM ARGAMASSA TRAÇO 1:2:8, PREPARO MANUAL, APLICADO MANUALMENTE EM FACES INTERNAS DE PAREDES, PARA AMBIENTE COM ÁREA  ENTRE 5M2 E 10M2, ESPESSURA DE 20MM, COM EXECUÇÃO DE TALISCAS. AF_06/2014</v>
      </c>
      <c r="C157" s="1168"/>
      <c r="D157" s="1168"/>
      <c r="E157" s="1168"/>
      <c r="F157" s="1168"/>
      <c r="G157" s="1168"/>
      <c r="H157" s="1168"/>
      <c r="I157" s="34" t="s">
        <v>10660</v>
      </c>
      <c r="J157" s="36" t="s">
        <v>22</v>
      </c>
      <c r="K157" s="28" t="str">
        <f>IFERROR(VLOOKUP(I157,'SINAPI '!A:D,3,FALSE),IFERROR(VLOOKUP(I157,SETOP!A:D,4,FALSE),"UNIDADE INVÁLIDA"))</f>
        <v>M2</v>
      </c>
      <c r="L157" s="147">
        <f>'MEMÓRIA DE CALCULO'!L522</f>
        <v>23.32</v>
      </c>
      <c r="M157" s="266" t="str">
        <f>IFERROR(VLOOKUP(I157,'SINAPI '!$A:$D,4,FALSE),IFERROR(VLOOKUP(I157,SETOP!A:D,5,FALSE),"UNIDADE INVÁLIDA"))</f>
        <v>38,63</v>
      </c>
      <c r="N157" s="295">
        <f t="shared" si="130"/>
        <v>47.213585999999999</v>
      </c>
      <c r="O157" s="295">
        <f t="shared" si="131"/>
        <v>900.85160000000008</v>
      </c>
      <c r="P157" s="296">
        <f t="shared" si="132"/>
        <v>1101.02082552</v>
      </c>
    </row>
    <row r="158" spans="1:29" s="105" customFormat="1" ht="15" customHeight="1">
      <c r="A158" s="156"/>
      <c r="B158" s="513"/>
      <c r="C158" s="481"/>
      <c r="D158" s="481"/>
      <c r="E158" s="481"/>
      <c r="F158" s="481"/>
      <c r="G158" s="481"/>
      <c r="H158" s="482"/>
      <c r="I158" s="76"/>
      <c r="J158" s="11"/>
      <c r="K158" s="11"/>
      <c r="L158" s="5"/>
      <c r="M158" s="266"/>
      <c r="N158" s="266"/>
      <c r="O158" s="266"/>
      <c r="P158" s="267"/>
    </row>
    <row r="159" spans="1:29" s="105" customFormat="1" ht="15.75" customHeight="1">
      <c r="A159" s="316">
        <v>13</v>
      </c>
      <c r="B159" s="1164" t="s">
        <v>18861</v>
      </c>
      <c r="C159" s="1165"/>
      <c r="D159" s="1165"/>
      <c r="E159" s="1165"/>
      <c r="F159" s="1165"/>
      <c r="G159" s="1165"/>
      <c r="H159" s="1166"/>
      <c r="I159" s="198"/>
      <c r="J159" s="33"/>
      <c r="K159" s="33"/>
      <c r="L159" s="218"/>
      <c r="M159" s="268" t="s">
        <v>17</v>
      </c>
      <c r="N159" s="402">
        <f>A159</f>
        <v>13</v>
      </c>
      <c r="O159" s="270">
        <f>SUM(O160:O163)</f>
        <v>5592.0425500000001</v>
      </c>
      <c r="P159" s="271">
        <f>SUM(P160:P164)</f>
        <v>6834.5944046100003</v>
      </c>
      <c r="Q159" s="2"/>
      <c r="R159" s="2"/>
      <c r="S159" s="2"/>
      <c r="T159" s="2"/>
      <c r="U159" s="2"/>
      <c r="V159" s="2"/>
      <c r="W159" s="2"/>
      <c r="X159" s="2"/>
      <c r="Y159" s="2"/>
      <c r="Z159" s="2"/>
      <c r="AA159" s="16"/>
      <c r="AB159" s="16"/>
      <c r="AC159" s="16"/>
    </row>
    <row r="160" spans="1:29" s="105" customFormat="1" ht="15" customHeight="1">
      <c r="A160" s="163" t="s">
        <v>18862</v>
      </c>
      <c r="B160" s="1167" t="str">
        <f>IFERROR(VLOOKUP(I160,'SINAPI '!A:D,2,0),IFERROR(VLOOKUP(I160,SETOP!A:D,2,FALSE),"NOME DO SERVIÇO INVÁLIDO"))</f>
        <v>APLICAÇÃO DE FUNDO SELADOR ACRÍLICO EM PAREDES, UMA DEMÃO. AF_06/2014</v>
      </c>
      <c r="C160" s="1168"/>
      <c r="D160" s="1168"/>
      <c r="E160" s="1168"/>
      <c r="F160" s="1168"/>
      <c r="G160" s="1168"/>
      <c r="H160" s="1168"/>
      <c r="I160" s="34" t="s">
        <v>10351</v>
      </c>
      <c r="J160" s="490" t="s">
        <v>22</v>
      </c>
      <c r="K160" s="490" t="str">
        <f>IFERROR(VLOOKUP(I160,'SINAPI '!A:D,3,FALSE),IFERROR(VLOOKUP(I160,SETOP!A:D,4,FALSE),"UNIDADE INVÁLIDA"))</f>
        <v>M2</v>
      </c>
      <c r="L160" s="223">
        <f>'MEMÓRIA DE CALCULO'!L530</f>
        <v>246.72999999999996</v>
      </c>
      <c r="M160" s="266" t="str">
        <f>IFERROR(VLOOKUP(I160,'SINAPI '!$A:$D,4,FALSE),IFERROR(VLOOKUP(I160,SETOP!A:D,4,FALSE),"UNIDADE INVÁLIDA"))</f>
        <v>3,07</v>
      </c>
      <c r="N160" s="289">
        <f t="shared" ref="N160" si="133">M160*(1+$C$8)</f>
        <v>3.7521539999999995</v>
      </c>
      <c r="O160" s="289">
        <f t="shared" ref="O160" si="134">M160*L160</f>
        <v>757.46109999999987</v>
      </c>
      <c r="P160" s="290">
        <f t="shared" ref="P160" si="135">L160*N160</f>
        <v>925.76895641999977</v>
      </c>
    </row>
    <row r="161" spans="1:29" s="105" customFormat="1" ht="15" customHeight="1">
      <c r="A161" s="163" t="s">
        <v>21371</v>
      </c>
      <c r="B161" s="1167" t="str">
        <f>IFERROR(VLOOKUP(I161,'SINAPI '!A:D,2,0),IFERROR(VLOOKUP(I161,SETOP!A:D,2,FALSE),"NOME DO SERVIÇO INVÁLIDO"))</f>
        <v>APLICAÇÃO MANUAL DE PINTURA COM TINTA LÁTEX ACRÍLICA EM PAREDES, DUAS DEMÃOS. AF_06/2014</v>
      </c>
      <c r="C161" s="1168"/>
      <c r="D161" s="1168"/>
      <c r="E161" s="1168"/>
      <c r="F161" s="1168"/>
      <c r="G161" s="1168"/>
      <c r="H161" s="1168"/>
      <c r="I161" s="34" t="s">
        <v>10353</v>
      </c>
      <c r="J161" s="490" t="s">
        <v>22</v>
      </c>
      <c r="K161" s="490" t="str">
        <f>IFERROR(VLOOKUP(I161,'SINAPI '!A:D,3,FALSE),IFERROR(VLOOKUP(I161,SETOP!A:D,4,FALSE),"UNIDADE INVÁLIDA"))</f>
        <v>M2</v>
      </c>
      <c r="L161" s="223">
        <f>'MEMÓRIA DE CALCULO'!L533</f>
        <v>123.10499999999999</v>
      </c>
      <c r="M161" s="266" t="str">
        <f>IFERROR(VLOOKUP(I161,'SINAPI '!$A:$D,4,FALSE),IFERROR(VLOOKUP(I161,SETOP!A:D,4,FALSE),"UNIDADE INVÁLIDA"))</f>
        <v>14,05</v>
      </c>
      <c r="N161" s="289">
        <f t="shared" ref="N161:N162" si="136">M161*(1+$C$8)</f>
        <v>17.17191</v>
      </c>
      <c r="O161" s="289">
        <f t="shared" ref="O161:O162" si="137">M161*L161</f>
        <v>1729.6252500000001</v>
      </c>
      <c r="P161" s="290">
        <f t="shared" ref="P161:P162" si="138">L161*N161</f>
        <v>2113.94798055</v>
      </c>
    </row>
    <row r="162" spans="1:29" s="105" customFormat="1" ht="32.25" customHeight="1">
      <c r="A162" s="163" t="s">
        <v>21372</v>
      </c>
      <c r="B162" s="1167" t="str">
        <f>IFERROR(VLOOKUP(I162,'SINAPI '!A:D,2,0),IFERROR(VLOOKUP(I162,SETOP!A:D,2,FALSE),"NOME DO SERVIÇO INVÁLIDO"))</f>
        <v>APLICAÇÃO MANUAL DE TINTA LÁTEX ACRÍLICA EM PAREDE EXTERNAS DE CASAS, DUAS DEMÃOS. AF_11/2016</v>
      </c>
      <c r="C162" s="1168"/>
      <c r="D162" s="1168"/>
      <c r="E162" s="1168"/>
      <c r="F162" s="1168"/>
      <c r="G162" s="1168"/>
      <c r="H162" s="1168"/>
      <c r="I162" s="34" t="s">
        <v>10364</v>
      </c>
      <c r="J162" s="490" t="s">
        <v>22</v>
      </c>
      <c r="K162" s="490" t="str">
        <f>IFERROR(VLOOKUP(I162,'SINAPI '!A:D,3,FALSE),IFERROR(VLOOKUP(I162,SETOP!A:D,4,FALSE),"UNIDADE INVÁLIDA"))</f>
        <v>M2</v>
      </c>
      <c r="L162" s="223">
        <f>'MEMÓRIA DE CALCULO'!L539</f>
        <v>103.74000000000001</v>
      </c>
      <c r="M162" s="266" t="str">
        <f>IFERROR(VLOOKUP(I162,'SINAPI '!$A:$D,4,FALSE),IFERROR(VLOOKUP(I162,SETOP!A:D,4,FALSE),"UNIDADE INVÁLIDA"))</f>
        <v>15,63</v>
      </c>
      <c r="N162" s="289">
        <f t="shared" si="136"/>
        <v>19.102986000000001</v>
      </c>
      <c r="O162" s="289">
        <f t="shared" si="137"/>
        <v>1621.4562000000003</v>
      </c>
      <c r="P162" s="290">
        <f t="shared" si="138"/>
        <v>1981.7437676400002</v>
      </c>
    </row>
    <row r="163" spans="1:29" s="407" customFormat="1" ht="51" customHeight="1">
      <c r="A163" s="163" t="s">
        <v>21373</v>
      </c>
      <c r="B163" s="1167" t="str">
        <f>IFERROR(VLOOKUP(I163,'SINAPI '!A:D,2,0),IFERROR(VLOOKUP(I163,SETOP!A:D,2,FALSE),"NOME DO SERVIÇO INVÁLIDO"))</f>
        <v>REVESTIMENTO COM CERÂMICA APLICADO EM PAREDE, ACABAMENTO ESMALTADO, AMBIENTE INTERNO/EXTERNO, PADRÃO EXTRA, DIMENSÃO DA PEÇA ATÉ 2025 CM2, PEI III, ASSENTAMENTO COM ARGAMASSA INDUSTRIALIZADA, INCLUSIVE REJUNTAMENTO</v>
      </c>
      <c r="C163" s="1168"/>
      <c r="D163" s="1168"/>
      <c r="E163" s="1168"/>
      <c r="F163" s="1168"/>
      <c r="G163" s="1168"/>
      <c r="H163" s="1168"/>
      <c r="I163" s="490" t="s">
        <v>4166</v>
      </c>
      <c r="J163" s="490" t="s">
        <v>20</v>
      </c>
      <c r="K163" s="490">
        <f>IFERROR(VLOOKUP(I163,'SINAPI '!A:D,3,FALSE),IFERROR(VLOOKUP(I163,SETOP!A:D,4,FALSE),"UNIDADE INVÁLIDA"))</f>
        <v>69</v>
      </c>
      <c r="L163" s="223">
        <f>'MEMÓRIA DE CALCULO'!L545</f>
        <v>21.5</v>
      </c>
      <c r="M163" s="266">
        <f>IFERROR(VLOOKUP(I163,'SINAPI '!$A:$D,4,FALSE),IFERROR(VLOOKUP(I163,SETOP!A:D,4,FALSE),"UNIDADE INVÁLIDA"))</f>
        <v>69</v>
      </c>
      <c r="N163" s="289">
        <f t="shared" ref="N163" si="139">M163*(1+$C$8)</f>
        <v>84.331800000000001</v>
      </c>
      <c r="O163" s="289">
        <f t="shared" ref="O163" si="140">M163*L163</f>
        <v>1483.5</v>
      </c>
      <c r="P163" s="290">
        <f t="shared" ref="P163" si="141">L163*N163</f>
        <v>1813.1337000000001</v>
      </c>
    </row>
    <row r="164" spans="1:29" s="105" customFormat="1">
      <c r="A164" s="163"/>
      <c r="B164" s="1153"/>
      <c r="C164" s="1154"/>
      <c r="D164" s="1154"/>
      <c r="E164" s="1154"/>
      <c r="F164" s="1154"/>
      <c r="G164" s="1154"/>
      <c r="H164" s="1154"/>
      <c r="I164" s="490"/>
      <c r="J164" s="490"/>
      <c r="K164" s="490"/>
      <c r="L164" s="223"/>
      <c r="M164" s="289"/>
      <c r="N164" s="289"/>
      <c r="O164" s="289"/>
      <c r="P164" s="290"/>
    </row>
    <row r="165" spans="1:29" s="407" customFormat="1">
      <c r="A165" s="316">
        <v>14</v>
      </c>
      <c r="B165" s="1164" t="s">
        <v>20896</v>
      </c>
      <c r="C165" s="1165"/>
      <c r="D165" s="1165"/>
      <c r="E165" s="1165"/>
      <c r="F165" s="1165"/>
      <c r="G165" s="1165"/>
      <c r="H165" s="1166"/>
      <c r="I165" s="198"/>
      <c r="J165" s="33"/>
      <c r="K165" s="33"/>
      <c r="L165" s="218"/>
      <c r="M165" s="268" t="s">
        <v>17</v>
      </c>
      <c r="N165" s="402">
        <f>A165</f>
        <v>14</v>
      </c>
      <c r="O165" s="270">
        <f>SUM(O166:O180)</f>
        <v>16928.605680000001</v>
      </c>
      <c r="P165" s="271">
        <f>SUM(P166:P180)</f>
        <v>20690.141862095999</v>
      </c>
      <c r="Q165" s="2"/>
      <c r="R165" s="2"/>
      <c r="S165" s="2"/>
      <c r="T165" s="2"/>
      <c r="U165" s="2"/>
      <c r="V165" s="2"/>
      <c r="W165" s="2"/>
      <c r="X165" s="2"/>
      <c r="Y165" s="2"/>
      <c r="Z165" s="2"/>
      <c r="AA165" s="16"/>
      <c r="AB165" s="16"/>
      <c r="AC165" s="16"/>
    </row>
    <row r="166" spans="1:29" s="407" customFormat="1" ht="15" customHeight="1">
      <c r="A166" s="163" t="s">
        <v>18863</v>
      </c>
      <c r="B166" s="1167" t="str">
        <f>IFERROR(VLOOKUP(I166,'SINAPI '!A:D,2,0),IFERROR(VLOOKUP(I166,SETOP!A:D,2,FALSE),"NOME DO SERVIÇO INVÁLIDO"))</f>
        <v>PRATELEIRA DE ARDÓSIA E = 2 CM EMBUTIDA EM PAREDE</v>
      </c>
      <c r="C166" s="1168"/>
      <c r="D166" s="1168"/>
      <c r="E166" s="1168"/>
      <c r="F166" s="1168"/>
      <c r="G166" s="1168"/>
      <c r="H166" s="1168"/>
      <c r="I166" s="490" t="s">
        <v>4064</v>
      </c>
      <c r="J166" s="490" t="s">
        <v>22</v>
      </c>
      <c r="K166" s="490">
        <f>IFERROR(VLOOKUP(I166,'SINAPI '!A:D,3,FALSE),IFERROR(VLOOKUP(I166,SETOP!A:D,4,FALSE),"UNIDADE INVÁLIDA"))</f>
        <v>199.15</v>
      </c>
      <c r="L166" s="223">
        <f>'MEMÓRIA DE CALCULO'!L551</f>
        <v>1.6800000000000002</v>
      </c>
      <c r="M166" s="266">
        <f>IFERROR(VLOOKUP(I166,'SINAPI '!$A:$D,4,FALSE),IFERROR(VLOOKUP(I166,SETOP!A:D,4,FALSE),"UNIDADE INVÁLIDA"))</f>
        <v>199.15</v>
      </c>
      <c r="N166" s="289">
        <f t="shared" ref="N166:N169" si="142">M166*(1+$C$8)</f>
        <v>243.40112999999999</v>
      </c>
      <c r="O166" s="289">
        <f t="shared" ref="O166:O169" si="143">M166*L166</f>
        <v>334.57200000000006</v>
      </c>
      <c r="P166" s="290">
        <f t="shared" ref="P166:P169" si="144">L166*N166</f>
        <v>408.91389840000005</v>
      </c>
    </row>
    <row r="167" spans="1:29" s="407" customFormat="1" ht="15" customHeight="1">
      <c r="A167" s="163" t="s">
        <v>18864</v>
      </c>
      <c r="B167" s="1167" t="str">
        <f>IFERROR(VLOOKUP(I167,'SINAPI '!A:D,2,0),IFERROR(VLOOKUP(I167,SETOP!A:D,2,FALSE),"NOME DO SERVIÇO INVÁLIDO"))</f>
        <v>REMOÇÃO DE JANELAS, DE FORMA MANUAL, SEM REAPROVEITAMENTO. AF_12/2017</v>
      </c>
      <c r="C167" s="1168"/>
      <c r="D167" s="1168"/>
      <c r="E167" s="1168"/>
      <c r="F167" s="1168"/>
      <c r="G167" s="1168"/>
      <c r="H167" s="1168"/>
      <c r="I167" s="27" t="s">
        <v>11113</v>
      </c>
      <c r="J167" s="490" t="s">
        <v>22</v>
      </c>
      <c r="K167" s="490" t="str">
        <f>IFERROR(VLOOKUP(I167,'SINAPI '!A:D,3,FALSE),IFERROR(VLOOKUP(I167,SETOP!A:D,4,FALSE),"UNIDADE INVÁLIDA"))</f>
        <v>M2</v>
      </c>
      <c r="L167" s="223">
        <f>'MEMÓRIA DE CALCULO'!L555</f>
        <v>10.5</v>
      </c>
      <c r="M167" s="266" t="str">
        <f>IFERROR(VLOOKUP(I167,'SINAPI '!$A:$D,4,FALSE),IFERROR(VLOOKUP(I167,SETOP!A:D,4,FALSE),"UNIDADE INVÁLIDA"))</f>
        <v>30,15</v>
      </c>
      <c r="N167" s="289">
        <f t="shared" si="142"/>
        <v>36.849329999999995</v>
      </c>
      <c r="O167" s="289">
        <f t="shared" si="143"/>
        <v>316.57499999999999</v>
      </c>
      <c r="P167" s="290">
        <f t="shared" si="144"/>
        <v>386.91796499999992</v>
      </c>
    </row>
    <row r="168" spans="1:29" s="407" customFormat="1" ht="15" customHeight="1">
      <c r="A168" s="163" t="s">
        <v>20877</v>
      </c>
      <c r="B168" s="1167" t="str">
        <f>IFERROR(VLOOKUP(I168,'SINAPI '!A:D,2,0),IFERROR(VLOOKUP(I168,SETOP!A:D,2,FALSE),"NOME DO SERVIÇO INVÁLIDO"))</f>
        <v>REMOÇÃO MANUAL DE FOLHA DE PORTA OU JANELA DE MADEIRA OU METÁLICA, COM REAPROVEITAMENTO, INCLUSIVE AFASTAMENTO E EMPILHAMENTO, EXCLUSIVE TRANSPORTE E RETIRADA DO MATERIAL REMOVIDO NÃO REAPROVEITÁVEL</v>
      </c>
      <c r="C168" s="1168"/>
      <c r="D168" s="1168"/>
      <c r="E168" s="1168"/>
      <c r="F168" s="1168"/>
      <c r="G168" s="1168"/>
      <c r="H168" s="1168"/>
      <c r="I168" s="490" t="s">
        <v>852</v>
      </c>
      <c r="J168" s="490" t="s">
        <v>20</v>
      </c>
      <c r="K168" s="490">
        <f>IFERROR(VLOOKUP(I168,'SINAPI '!A:D,3,FALSE),IFERROR(VLOOKUP(I168,SETOP!A:D,4,FALSE),"UNIDADE INVÁLIDA"))</f>
        <v>8.1300000000000008</v>
      </c>
      <c r="L168" s="223">
        <f>'MEMÓRIA DE CALCULO'!L560</f>
        <v>5.3999999999999995</v>
      </c>
      <c r="M168" s="266">
        <f>IFERROR(VLOOKUP(I168,'SINAPI '!$A:$D,4,FALSE),IFERROR(VLOOKUP(I168,SETOP!A:D,4,FALSE),"UNIDADE INVÁLIDA"))</f>
        <v>8.1300000000000008</v>
      </c>
      <c r="N168" s="289">
        <f t="shared" si="142"/>
        <v>9.9364860000000004</v>
      </c>
      <c r="O168" s="289">
        <f t="shared" si="143"/>
        <v>43.902000000000001</v>
      </c>
      <c r="P168" s="290">
        <f t="shared" si="144"/>
        <v>53.657024399999997</v>
      </c>
    </row>
    <row r="169" spans="1:29" s="407" customFormat="1" ht="15" customHeight="1">
      <c r="A169" s="163" t="s">
        <v>20878</v>
      </c>
      <c r="B169" s="1167" t="str">
        <f>IFERROR(VLOOKUP(I169,'SINAPI '!A:D,2,0),IFERROR(VLOOKUP(I169,SETOP!A:D,2,FALSE),"NOME DO SERVIÇO INVÁLIDO"))</f>
        <v>REMOÇÃO MANUAL DE MARCO EM MADEIRA OU METÁLICO, COM REAPROVEITAMENTO, INCLUSIVE AFASTAMENTO E EMPILHAMENTO, EXCLUSIVE TRANSPORTE E RETIRADA DO MATERIAL REMOVIDO NÃO REAPROVEITÁVEL</v>
      </c>
      <c r="C169" s="1168"/>
      <c r="D169" s="1168"/>
      <c r="E169" s="1168"/>
      <c r="F169" s="1168"/>
      <c r="G169" s="1168"/>
      <c r="H169" s="1168"/>
      <c r="I169" s="490" t="s">
        <v>858</v>
      </c>
      <c r="J169" s="490" t="s">
        <v>20</v>
      </c>
      <c r="K169" s="490">
        <f>IFERROR(VLOOKUP(I169,'SINAPI '!A:D,3,FALSE),IFERROR(VLOOKUP(I169,SETOP!A:D,4,FALSE),"UNIDADE INVÁLIDA"))</f>
        <v>16.46</v>
      </c>
      <c r="L169" s="223">
        <v>6</v>
      </c>
      <c r="M169" s="266">
        <f>IFERROR(VLOOKUP(I169,'SINAPI '!$A:$D,4,FALSE),IFERROR(VLOOKUP(I169,SETOP!A:D,4,FALSE),"UNIDADE INVÁLIDA"))</f>
        <v>16.46</v>
      </c>
      <c r="N169" s="289">
        <f t="shared" si="142"/>
        <v>20.117412000000002</v>
      </c>
      <c r="O169" s="289">
        <f t="shared" si="143"/>
        <v>98.76</v>
      </c>
      <c r="P169" s="290">
        <f t="shared" si="144"/>
        <v>120.70447200000001</v>
      </c>
    </row>
    <row r="170" spans="1:29" s="407" customFormat="1" ht="38.25" customHeight="1">
      <c r="A170" s="163" t="s">
        <v>20879</v>
      </c>
      <c r="B170" s="1167" t="str">
        <f>IFERROR(VLOOKUP(I170,'SINAPI '!A:D,2,0),IFERROR(VLOOKUP(I170,SETOP!A:D,2,FALSE),"NOME DO SERVIÇO INVÁLIDO"))</f>
        <v>RECOLOCAÇÃO DE FOLHAS DE PORTA DE MADEIRA LEVE OU MÉDIA DE 70CM DE LARGURA, CONSIDERANDO REAPROVEITAMENTO DO MATERIAL. AF_12/2019</v>
      </c>
      <c r="C170" s="1168"/>
      <c r="D170" s="1168"/>
      <c r="E170" s="1168"/>
      <c r="F170" s="1168"/>
      <c r="G170" s="1168"/>
      <c r="H170" s="1168"/>
      <c r="I170" s="27" t="s">
        <v>6819</v>
      </c>
      <c r="J170" s="490" t="s">
        <v>22</v>
      </c>
      <c r="K170" s="490" t="str">
        <f>IFERROR(VLOOKUP(I170,'SINAPI '!A:D,3,FALSE),IFERROR(VLOOKUP(I170,SETOP!A:D,4,FALSE),"UNIDADE INVÁLIDA"))</f>
        <v>UN</v>
      </c>
      <c r="L170" s="223">
        <f>'MEMÓRIA DE CALCULO'!L567</f>
        <v>6</v>
      </c>
      <c r="M170" s="266" t="str">
        <f>IFERROR(VLOOKUP(I170,'SINAPI '!$A:$D,4,FALSE),IFERROR(VLOOKUP(I170,SETOP!A:D,4,FALSE),"UNIDADE INVÁLIDA"))</f>
        <v>68,20</v>
      </c>
      <c r="N170" s="289">
        <f t="shared" ref="N170:N174" si="145">M170*(1+$C$8)</f>
        <v>83.354039999999998</v>
      </c>
      <c r="O170" s="289">
        <f t="shared" ref="O170:O174" si="146">M170*L170</f>
        <v>409.20000000000005</v>
      </c>
      <c r="P170" s="290">
        <f t="shared" ref="P170:P174" si="147">L170*N170</f>
        <v>500.12423999999999</v>
      </c>
    </row>
    <row r="171" spans="1:29" s="407" customFormat="1" ht="15" customHeight="1">
      <c r="A171" s="163" t="s">
        <v>20880</v>
      </c>
      <c r="B171" s="1167" t="str">
        <f>IFERROR(VLOOKUP(I171,'SINAPI '!A:D,2,0),IFERROR(VLOOKUP(I171,SETOP!A:D,2,FALSE),"NOME DO SERVIÇO INVÁLIDO"))</f>
        <v>REMOÇÃO DE LOUÇAS (LAVATÓRIO, BANHEIRA, PIA, VASO SANITÁRIO, TANQUE), COM REAPROVEITAMENTO, INCLUSIVE AFASTAMENTO E EMPILHAMENTO, EXCLUSIVE TRANSPORTE E RETIRADA DO MATERIAL REMOVIDO NÃO REAPROVEITÁVEL</v>
      </c>
      <c r="C171" s="1168"/>
      <c r="D171" s="1168"/>
      <c r="E171" s="1168"/>
      <c r="F171" s="1168"/>
      <c r="G171" s="1168"/>
      <c r="H171" s="1168"/>
      <c r="I171" s="490" t="s">
        <v>855</v>
      </c>
      <c r="J171" s="490" t="s">
        <v>20</v>
      </c>
      <c r="K171" s="490">
        <f>IFERROR(VLOOKUP(I171,'SINAPI '!A:D,3,FALSE),IFERROR(VLOOKUP(I171,SETOP!A:D,4,FALSE),"UNIDADE INVÁLIDA"))</f>
        <v>38.979999999999997</v>
      </c>
      <c r="L171" s="223">
        <f>'MEMÓRIA DE CALCULO'!L570</f>
        <v>1</v>
      </c>
      <c r="M171" s="266">
        <f>IFERROR(VLOOKUP(I171,'SINAPI '!$A:$D,4,FALSE),IFERROR(VLOOKUP(I171,SETOP!A:D,4,FALSE),"UNIDADE INVÁLIDA"))</f>
        <v>38.979999999999997</v>
      </c>
      <c r="N171" s="289">
        <f t="shared" si="145"/>
        <v>47.641355999999995</v>
      </c>
      <c r="O171" s="289">
        <f t="shared" si="146"/>
        <v>38.979999999999997</v>
      </c>
      <c r="P171" s="290">
        <f t="shared" si="147"/>
        <v>47.641355999999995</v>
      </c>
    </row>
    <row r="172" spans="1:29" s="407" customFormat="1" ht="65.25" customHeight="1">
      <c r="A172" s="163" t="s">
        <v>20881</v>
      </c>
      <c r="B172" s="1167" t="str">
        <f>IFERROR(VLOOKUP(I172,'SINAPI '!A:D,2,0),IFERROR(VLOOKUP(I172,SETOP!A:D,2,FALSE),"NOME DO SERVIÇO INVÁLIDO"))</f>
        <v>BEBEDOURO/LAVATÓRIO COLETIVO EM AÇO INOX AISI 304, APOIADO EM ALVENARIA COM REVESTIMENTO CERÂMICO, NAS DUAS FACES, INCLUSIVE VÁLVULA DE ESCOAMENTO DE METAL NA COR CROMADA, SIFÃO DE METAL TIPO COPO NA COR CROMADA, FORNECIMENTO E INSTALAÇÃO (PADRÃO ESCOLAR)</v>
      </c>
      <c r="C172" s="1168"/>
      <c r="D172" s="1168"/>
      <c r="E172" s="1168"/>
      <c r="F172" s="1168"/>
      <c r="G172" s="1168"/>
      <c r="H172" s="1168"/>
      <c r="I172" s="490" t="s">
        <v>4331</v>
      </c>
      <c r="J172" s="490" t="s">
        <v>20</v>
      </c>
      <c r="K172" s="490">
        <f>IFERROR(VLOOKUP(I172,'SINAPI '!A:D,3,FALSE),IFERROR(VLOOKUP(I172,SETOP!A:D,4,FALSE),"UNIDADE INVÁLIDA"))</f>
        <v>2948.26</v>
      </c>
      <c r="L172" s="223">
        <f>'MEMÓRIA DE CALCULO'!L610</f>
        <v>1</v>
      </c>
      <c r="M172" s="266">
        <f>IFERROR(VLOOKUP(I172,'SINAPI '!$A:$D,4,FALSE),IFERROR(VLOOKUP(I172,SETOP!A:D,4,FALSE),"UNIDADE INVÁLIDA"))</f>
        <v>2948.26</v>
      </c>
      <c r="N172" s="289">
        <f t="shared" si="145"/>
        <v>3603.3633720000003</v>
      </c>
      <c r="O172" s="289">
        <f t="shared" si="146"/>
        <v>2948.26</v>
      </c>
      <c r="P172" s="290">
        <f t="shared" si="147"/>
        <v>3603.3633720000003</v>
      </c>
    </row>
    <row r="173" spans="1:29" s="407" customFormat="1" ht="39.75" customHeight="1">
      <c r="A173" s="163" t="s">
        <v>20882</v>
      </c>
      <c r="B173" s="1167" t="str">
        <f>IFERROR(VLOOKUP(I173,'SINAPI '!A:D,2,0),IFERROR(VLOOKUP(I173,SETOP!A:D,2,FALSE),"NOME DO SERVIÇO INVÁLIDO"))</f>
        <v>DEMOLIÇÃO DE ALVENARIA DE TIJOLO MACIÇO, DE FORMA MANUAL, SEM REAPROVEITAMENTO. AF_12/2017</v>
      </c>
      <c r="C173" s="1168"/>
      <c r="D173" s="1168"/>
      <c r="E173" s="1168"/>
      <c r="F173" s="1168"/>
      <c r="G173" s="1168"/>
      <c r="H173" s="1168"/>
      <c r="I173" s="34" t="s">
        <v>11093</v>
      </c>
      <c r="J173" s="32" t="s">
        <v>22</v>
      </c>
      <c r="K173" s="11" t="str">
        <f>IFERROR(VLOOKUP(I173,'SINAPI '!A:D,3,FALSE),IFERROR(VLOOKUP(I173,SETOP!A:D,4,FALSE),"UNIDADE INVÁLIDA"))</f>
        <v>M3</v>
      </c>
      <c r="L173" s="223">
        <f>'MEMÓRIA DE CALCULO'!L576</f>
        <v>0.4</v>
      </c>
      <c r="M173" s="266" t="str">
        <f>IFERROR(VLOOKUP(I173,'SINAPI '!$A:$D,4,FALSE),IFERROR(VLOOKUP(I173,SETOP!A:D,4,FALSE),"UNIDADE INVÁLIDA"))</f>
        <v>92,88</v>
      </c>
      <c r="N173" s="289">
        <f t="shared" si="145"/>
        <v>113.51793599999999</v>
      </c>
      <c r="O173" s="289">
        <f t="shared" si="146"/>
        <v>37.152000000000001</v>
      </c>
      <c r="P173" s="290">
        <f t="shared" si="147"/>
        <v>45.407174400000002</v>
      </c>
    </row>
    <row r="174" spans="1:29" s="407" customFormat="1" ht="34.5" customHeight="1">
      <c r="A174" s="163" t="s">
        <v>20883</v>
      </c>
      <c r="B174" s="1167" t="str">
        <f>IFERROR(VLOOKUP(I174,'SINAPI '!A:D,2,0),IFERROR(VLOOKUP(I174,SETOP!A:D,2,FALSE),"NOME DO SERVIÇO INVÁLIDO"))</f>
        <v>PEITORIL LINEAR EM GRANITO OU MÁRMORE, L = 15CM, COMPRIMENTO DE ATÉ 2M, ASSENTADO COM ARGAMASSA 1:6 COM ADITIVO. AF_11/2020</v>
      </c>
      <c r="C174" s="1168"/>
      <c r="D174" s="1168"/>
      <c r="E174" s="1168"/>
      <c r="F174" s="1168"/>
      <c r="G174" s="1168"/>
      <c r="H174" s="1168"/>
      <c r="I174" s="27" t="s">
        <v>10776</v>
      </c>
      <c r="J174" s="28" t="s">
        <v>22</v>
      </c>
      <c r="K174" s="28" t="str">
        <f>IFERROR(VLOOKUP(I174,'SINAPI '!A:D,3,FALSE),IFERROR(VLOOKUP(I174,SETOP!A:D,4,FALSE),"UNIDADE INVÁLIDA"))</f>
        <v>M</v>
      </c>
      <c r="L174" s="223">
        <f>'MEMÓRIA DE CALCULO'!L580</f>
        <v>2</v>
      </c>
      <c r="M174" s="266" t="str">
        <f>IFERROR(VLOOKUP(I174,'SINAPI '!$A:$D,4,FALSE),IFERROR(VLOOKUP(I174,SETOP!A:D,4,FALSE),"UNIDADE INVÁLIDA"))</f>
        <v>105,27</v>
      </c>
      <c r="N174" s="289">
        <f t="shared" si="145"/>
        <v>128.66099399999999</v>
      </c>
      <c r="O174" s="289">
        <f t="shared" si="146"/>
        <v>210.54</v>
      </c>
      <c r="P174" s="290">
        <f t="shared" si="147"/>
        <v>257.32198799999998</v>
      </c>
    </row>
    <row r="175" spans="1:29" s="407" customFormat="1" ht="15" customHeight="1">
      <c r="A175" s="163" t="s">
        <v>20884</v>
      </c>
      <c r="B175" s="1167" t="str">
        <f>IFERROR(VLOOKUP(I175,'SINAPI '!A:D,2,0),IFERROR(VLOOKUP(I175,SETOP!A:D,2,FALSE),"NOME DO SERVIÇO INVÁLIDO"))</f>
        <v>FORNECIMENTO E ASSENTAMENTO DE JANELA DE CORRER EM METALON</v>
      </c>
      <c r="C175" s="1168"/>
      <c r="D175" s="1168"/>
      <c r="E175" s="1168"/>
      <c r="F175" s="1168"/>
      <c r="G175" s="1168"/>
      <c r="H175" s="1168"/>
      <c r="I175" s="490" t="s">
        <v>4515</v>
      </c>
      <c r="J175" s="28" t="s">
        <v>20</v>
      </c>
      <c r="K175" s="28">
        <f>IFERROR(VLOOKUP(I175,'SINAPI '!A:D,3,FALSE),IFERROR(VLOOKUP(I175,SETOP!A:D,4,FALSE),"UNIDADE INVÁLIDA"))</f>
        <v>541.78</v>
      </c>
      <c r="L175" s="223">
        <f>'MEMÓRIA DE CALCULO'!L584</f>
        <v>8</v>
      </c>
      <c r="M175" s="266">
        <f>IFERROR(VLOOKUP(I175,'SINAPI '!$A:$D,4,FALSE),IFERROR(VLOOKUP(I175,SETOP!A:D,4,FALSE),"UNIDADE INVÁLIDA"))</f>
        <v>541.78</v>
      </c>
      <c r="N175" s="289">
        <f t="shared" ref="N175:N179" si="148">M175*(1+$C$8)</f>
        <v>662.16351599999996</v>
      </c>
      <c r="O175" s="289">
        <f t="shared" ref="O175:O179" si="149">M175*L175</f>
        <v>4334.24</v>
      </c>
      <c r="P175" s="290">
        <f t="shared" ref="P175:P179" si="150">L175*N175</f>
        <v>5297.3081279999997</v>
      </c>
    </row>
    <row r="176" spans="1:29" s="407" customFormat="1" ht="15" customHeight="1">
      <c r="A176" s="163" t="s">
        <v>20885</v>
      </c>
      <c r="B176" s="1167" t="str">
        <f>IFERROR(VLOOKUP(I176,'SINAPI '!A:D,2,0),IFERROR(VLOOKUP(I176,SETOP!A:D,2,FALSE),"NOME DO SERVIÇO INVÁLIDO"))</f>
        <v>FORNECIMENTO E ASSENTAMENTO DE GRADE FIXA DE FERRO, PARA PROTEÇÃO DE JANELAS</v>
      </c>
      <c r="C176" s="1168"/>
      <c r="D176" s="1168"/>
      <c r="E176" s="1168"/>
      <c r="F176" s="1168"/>
      <c r="G176" s="1168"/>
      <c r="H176" s="1168"/>
      <c r="I176" s="490" t="s">
        <v>93</v>
      </c>
      <c r="J176" s="28" t="s">
        <v>20</v>
      </c>
      <c r="K176" s="28">
        <f>IFERROR(VLOOKUP(I176,'SINAPI '!A:D,3,FALSE),IFERROR(VLOOKUP(I176,SETOP!A:D,4,FALSE),"UNIDADE INVÁLIDA"))</f>
        <v>341.77</v>
      </c>
      <c r="L176" s="223">
        <f>'MEMÓRIA DE CALCULO'!L589</f>
        <v>8</v>
      </c>
      <c r="M176" s="266">
        <f>IFERROR(VLOOKUP(I176,'SINAPI '!$A:$D,4,FALSE),IFERROR(VLOOKUP(I176,SETOP!A:D,4,FALSE),"UNIDADE INVÁLIDA"))</f>
        <v>341.77</v>
      </c>
      <c r="N176" s="289">
        <f t="shared" si="148"/>
        <v>417.71129399999995</v>
      </c>
      <c r="O176" s="289">
        <f t="shared" si="149"/>
        <v>2734.16</v>
      </c>
      <c r="P176" s="290">
        <f t="shared" si="150"/>
        <v>3341.6903519999996</v>
      </c>
    </row>
    <row r="177" spans="1:29" s="407" customFormat="1" ht="42.75" customHeight="1">
      <c r="A177" s="163" t="s">
        <v>20888</v>
      </c>
      <c r="B177" s="1167" t="str">
        <f>IFERROR(VLOOKUP(I177,'SINAPI '!A:D,2,0),IFERROR(VLOOKUP(I177,SETOP!A:D,2,FALSE),"NOME DO SERVIÇO INVÁLIDO"))</f>
        <v>TORNEIRA METÁLICA PARA LAVATÓRIO, ABERTURA 1/4 DE VOLTA, ACABAMENTO CROMADO, COM AREJADOR, APLICAÇÃO DE MESA, INCLUSIVE ENGATE FLEXÍVEL METÁLICO, FORNECIMENTO E INSTALAÇÃO</v>
      </c>
      <c r="C177" s="1168"/>
      <c r="D177" s="1168"/>
      <c r="E177" s="1168"/>
      <c r="F177" s="1168"/>
      <c r="G177" s="1168"/>
      <c r="H177" s="1168"/>
      <c r="I177" s="490" t="s">
        <v>111</v>
      </c>
      <c r="J177" s="490" t="s">
        <v>20</v>
      </c>
      <c r="K177" s="490">
        <f>IFERROR(VLOOKUP(I177,'SINAPI '!A:D,3,FALSE),IFERROR(VLOOKUP(I177,SETOP!A:D,4,FALSE),"UNIDADE INVÁLIDA"))</f>
        <v>123.98</v>
      </c>
      <c r="L177" s="223">
        <f>'MEMÓRIA DE CALCULO'!L594</f>
        <v>6</v>
      </c>
      <c r="M177" s="266">
        <f>IFERROR(VLOOKUP(I177,'SINAPI '!$A:$D,4,FALSE),IFERROR(VLOOKUP(I177,SETOP!A:D,4,FALSE),"UNIDADE INVÁLIDA"))</f>
        <v>123.98</v>
      </c>
      <c r="N177" s="289">
        <f t="shared" si="148"/>
        <v>151.528356</v>
      </c>
      <c r="O177" s="289">
        <f t="shared" si="149"/>
        <v>743.88</v>
      </c>
      <c r="P177" s="290">
        <f t="shared" si="150"/>
        <v>909.17013599999996</v>
      </c>
    </row>
    <row r="178" spans="1:29" s="407" customFormat="1" ht="15" customHeight="1">
      <c r="A178" s="163" t="s">
        <v>20892</v>
      </c>
      <c r="B178" s="1167" t="str">
        <f>IFERROR(VLOOKUP(I178,'SINAPI '!A:D,2,0),IFERROR(VLOOKUP(I178,SETOP!A:D,2,FALSE),"NOME DO SERVIÇO INVÁLIDO"))</f>
        <v>ENGRADAMENTO PARA TELHADO DE FIBROCIMENTO ONDULADA</v>
      </c>
      <c r="C178" s="1168"/>
      <c r="D178" s="1168"/>
      <c r="E178" s="1168"/>
      <c r="F178" s="1168"/>
      <c r="G178" s="1168"/>
      <c r="H178" s="1168"/>
      <c r="I178" s="29" t="s">
        <v>786</v>
      </c>
      <c r="J178" s="490" t="s">
        <v>20</v>
      </c>
      <c r="K178" s="490">
        <f>IFERROR(VLOOKUP(I178,'SINAPI '!A:D,3,FALSE),IFERROR(VLOOKUP(I178,SETOP!A:D,4,FALSE),"UNIDADE INVÁLIDA"))</f>
        <v>79.12</v>
      </c>
      <c r="L178" s="223">
        <f>'MEMÓRIA DE CALCULO'!L598</f>
        <v>26.978999999999999</v>
      </c>
      <c r="M178" s="266">
        <f>IFERROR(VLOOKUP(I178,'SINAPI '!$A:$D,4,FALSE),IFERROR(VLOOKUP(I178,SETOP!A:D,4,FALSE),"UNIDADE INVÁLIDA"))</f>
        <v>79.12</v>
      </c>
      <c r="N178" s="289">
        <f t="shared" si="148"/>
        <v>96.700463999999997</v>
      </c>
      <c r="O178" s="289">
        <f t="shared" si="149"/>
        <v>2134.5784800000001</v>
      </c>
      <c r="P178" s="290">
        <f t="shared" si="150"/>
        <v>2608.8818182559999</v>
      </c>
    </row>
    <row r="179" spans="1:29" s="407" customFormat="1">
      <c r="A179" s="163" t="s">
        <v>20893</v>
      </c>
      <c r="B179" s="1167" t="str">
        <f>IFERROR(VLOOKUP(I179,'SINAPI '!A:D,2,0),IFERROR(VLOOKUP(I179,SETOP!A:D,2,FALSE),"NOME DO SERVIÇO INVÁLIDO"))</f>
        <v>COBERTURA EM TELHA DE FIBROCIMENTO ONDULADA E = 6 MM</v>
      </c>
      <c r="C179" s="1168"/>
      <c r="D179" s="1168"/>
      <c r="E179" s="1168"/>
      <c r="F179" s="1168"/>
      <c r="G179" s="1168"/>
      <c r="H179" s="1168"/>
      <c r="I179" s="29" t="s">
        <v>746</v>
      </c>
      <c r="J179" s="490" t="s">
        <v>20</v>
      </c>
      <c r="K179" s="490">
        <f>IFERROR(VLOOKUP(I179,'SINAPI '!A:D,3,FALSE),IFERROR(VLOOKUP(I179,SETOP!A:D,4,FALSE),"UNIDADE INVÁLIDA"))</f>
        <v>37.799999999999997</v>
      </c>
      <c r="L179" s="223">
        <f>'MEMÓRIA DE CALCULO'!L602</f>
        <v>26.978999999999999</v>
      </c>
      <c r="M179" s="266">
        <f>IFERROR(VLOOKUP(I179,'SINAPI '!$A:$D,4,FALSE),IFERROR(VLOOKUP(I179,SETOP!A:D,4,FALSE),"UNIDADE INVÁLIDA"))</f>
        <v>37.799999999999997</v>
      </c>
      <c r="N179" s="289">
        <f t="shared" si="148"/>
        <v>46.199159999999992</v>
      </c>
      <c r="O179" s="289">
        <f t="shared" si="149"/>
        <v>1019.8061999999999</v>
      </c>
      <c r="P179" s="290">
        <f t="shared" si="150"/>
        <v>1246.4071376399997</v>
      </c>
    </row>
    <row r="180" spans="1:29" s="407" customFormat="1" ht="29.25" customHeight="1">
      <c r="A180" s="163" t="s">
        <v>21374</v>
      </c>
      <c r="B180" s="1167" t="str">
        <f>IFERROR(VLOOKUP(I180,'SINAPI '!A:D,2,0),IFERROR(VLOOKUP(I180,SETOP!A:D,2,FALSE),"NOME DO SERVIÇO INVÁLIDO"))</f>
        <v>INSTALAÇÃO DE VIDRO LISO INCOLOR, E = 6 MM, EM ESQUADRIA DE ALUMÍNIO OU PVC, FIXADO COM BAGUETE. AF_01/2021_PS</v>
      </c>
      <c r="C180" s="1168"/>
      <c r="D180" s="1168"/>
      <c r="E180" s="1168"/>
      <c r="F180" s="1168"/>
      <c r="G180" s="1168"/>
      <c r="H180" s="1168"/>
      <c r="I180" s="27" t="s">
        <v>6877</v>
      </c>
      <c r="J180" s="490" t="s">
        <v>22</v>
      </c>
      <c r="K180" s="490" t="str">
        <f>IFERROR(VLOOKUP(I180,'SINAPI '!A:D,3,FALSE),IFERROR(VLOOKUP(I180,SETOP!A:D,4,FALSE),"UNIDADE INVÁLIDA"))</f>
        <v>M2</v>
      </c>
      <c r="L180" s="223">
        <v>6</v>
      </c>
      <c r="M180" s="266" t="str">
        <f>IFERROR(VLOOKUP(I180,'SINAPI '!$A:$D,4,FALSE),IFERROR(VLOOKUP(I180,SETOP!A:D,4,FALSE),"UNIDADE INVÁLIDA"))</f>
        <v>254,00</v>
      </c>
      <c r="N180" s="289">
        <f t="shared" ref="N180" si="151">M180*(1+$C$8)</f>
        <v>310.43880000000001</v>
      </c>
      <c r="O180" s="289">
        <f t="shared" ref="O180" si="152">M180*L180</f>
        <v>1524</v>
      </c>
      <c r="P180" s="290">
        <f t="shared" ref="P180" si="153">L180*N180</f>
        <v>1862.6328000000001</v>
      </c>
    </row>
    <row r="181" spans="1:29" s="407" customFormat="1">
      <c r="A181" s="163"/>
      <c r="B181" s="1161"/>
      <c r="C181" s="1162"/>
      <c r="D181" s="1162"/>
      <c r="E181" s="1162"/>
      <c r="F181" s="1162"/>
      <c r="G181" s="1162"/>
      <c r="H181" s="1163"/>
      <c r="I181" s="34"/>
      <c r="J181" s="496"/>
      <c r="K181" s="496"/>
      <c r="L181" s="221"/>
      <c r="M181" s="285"/>
      <c r="N181" s="285"/>
      <c r="O181" s="285"/>
      <c r="P181" s="286"/>
    </row>
    <row r="182" spans="1:29" ht="15.75" customHeight="1">
      <c r="A182" s="523">
        <v>15</v>
      </c>
      <c r="B182" s="1177" t="s">
        <v>174</v>
      </c>
      <c r="C182" s="1178"/>
      <c r="D182" s="1178"/>
      <c r="E182" s="1178"/>
      <c r="F182" s="1178"/>
      <c r="G182" s="1178"/>
      <c r="H182" s="1179"/>
      <c r="I182" s="524"/>
      <c r="J182" s="525"/>
      <c r="K182" s="525"/>
      <c r="L182" s="526"/>
      <c r="M182" s="527" t="s">
        <v>17</v>
      </c>
      <c r="N182" s="528">
        <f>A182</f>
        <v>15</v>
      </c>
      <c r="O182" s="527">
        <f>SUM(O183:O184)</f>
        <v>851.21</v>
      </c>
      <c r="P182" s="529">
        <f>SUM(P183:P184)</f>
        <v>1040.3488619999998</v>
      </c>
      <c r="Q182" s="2"/>
      <c r="R182" s="2"/>
      <c r="S182" s="2"/>
      <c r="T182" s="2"/>
      <c r="U182" s="2"/>
      <c r="V182" s="2"/>
      <c r="W182" s="2"/>
      <c r="X182" s="2"/>
      <c r="Y182" s="2"/>
      <c r="Z182" s="2"/>
      <c r="AA182" s="16"/>
      <c r="AB182" s="16"/>
      <c r="AC182" s="16"/>
    </row>
    <row r="183" spans="1:29" ht="15.75" customHeight="1">
      <c r="A183" s="156" t="s">
        <v>18865</v>
      </c>
      <c r="B183" s="1167" t="str">
        <f>IFERROR(VLOOKUP(I183,'SINAPI '!A:D,2,0),IFERROR(VLOOKUP(I183,SETOP!A:D,2,FALSE),"NOME DO SERVIÇO INVÁLIDO"))</f>
        <v>PLACA DE ALUMÍNIO FUNDIDO COM DENOMINAÇÃO DE CÔMODOS, 20 X 5 CM</v>
      </c>
      <c r="C183" s="1168"/>
      <c r="D183" s="1168"/>
      <c r="E183" s="1168"/>
      <c r="F183" s="1168"/>
      <c r="G183" s="1168"/>
      <c r="H183" s="1168"/>
      <c r="I183" s="29" t="s">
        <v>177</v>
      </c>
      <c r="J183" s="11" t="s">
        <v>20</v>
      </c>
      <c r="K183" s="11">
        <f>IFERROR(VLOOKUP(I183,'SINAPI '!A:D,3,FALSE),IFERROR(VLOOKUP(I183,SETOP!A:D,4,FALSE),"UNIDADE INVÁLIDA"))</f>
        <v>53.6</v>
      </c>
      <c r="L183" s="119">
        <f>'MEMÓRIA DE CALCULO'!L607</f>
        <v>3</v>
      </c>
      <c r="M183" s="266">
        <f>IFERROR(VLOOKUP(I183,'SINAPI '!$A:$D,4,FALSE),IFERROR(VLOOKUP(I183,SETOP!A:D,4,FALSE),"UNIDADE INVÁLIDA"))</f>
        <v>53.6</v>
      </c>
      <c r="N183" s="266">
        <f t="shared" ref="N183:N184" si="154">M183*(1+$C$8)</f>
        <v>65.509919999999994</v>
      </c>
      <c r="O183" s="266">
        <f t="shared" ref="O183:O184" si="155">M183*L183</f>
        <v>160.80000000000001</v>
      </c>
      <c r="P183" s="267">
        <f t="shared" ref="P183:P184" si="156">L183*N183</f>
        <v>196.52975999999998</v>
      </c>
    </row>
    <row r="184" spans="1:29" ht="15.75" customHeight="1">
      <c r="A184" s="156" t="s">
        <v>20886</v>
      </c>
      <c r="B184" s="1167" t="str">
        <f>IFERROR(VLOOKUP(I184,'SINAPI '!A:D,2,0),IFERROR(VLOOKUP(I184,SETOP!A:D,2,FALSE),"NOME DO SERVIÇO INVÁLIDO"))</f>
        <v>PLACA DE INAUGURAÇÃO EM ALUMÍNIO FUNDIDO, 60 X 40 CM</v>
      </c>
      <c r="C184" s="1168"/>
      <c r="D184" s="1168"/>
      <c r="E184" s="1168"/>
      <c r="F184" s="1168"/>
      <c r="G184" s="1168"/>
      <c r="H184" s="1168"/>
      <c r="I184" s="29" t="s">
        <v>179</v>
      </c>
      <c r="J184" s="11" t="s">
        <v>20</v>
      </c>
      <c r="K184" s="11">
        <f>IFERROR(VLOOKUP(I184,'SINAPI '!A:D,3,FALSE),IFERROR(VLOOKUP(I184,SETOP!A:D,4,FALSE),"UNIDADE INVÁLIDA"))</f>
        <v>690.41</v>
      </c>
      <c r="L184" s="119">
        <v>1</v>
      </c>
      <c r="M184" s="266">
        <f>IFERROR(VLOOKUP(I184,'SINAPI '!$A:$D,4,FALSE),IFERROR(VLOOKUP(I184,SETOP!A:D,4,FALSE),"UNIDADE INVÁLIDA"))</f>
        <v>690.41</v>
      </c>
      <c r="N184" s="266">
        <f t="shared" si="154"/>
        <v>843.81910199999993</v>
      </c>
      <c r="O184" s="266">
        <f t="shared" si="155"/>
        <v>690.41</v>
      </c>
      <c r="P184" s="267">
        <f t="shared" si="156"/>
        <v>843.81910199999993</v>
      </c>
    </row>
    <row r="185" spans="1:29">
      <c r="A185" s="156"/>
      <c r="B185" s="1174"/>
      <c r="C185" s="1170"/>
      <c r="D185" s="1170"/>
      <c r="E185" s="1170"/>
      <c r="F185" s="1170"/>
      <c r="G185" s="1170"/>
      <c r="H185" s="1171"/>
      <c r="I185" s="29"/>
      <c r="J185" s="11"/>
      <c r="K185" s="11"/>
      <c r="L185" s="119"/>
      <c r="M185" s="266"/>
      <c r="N185" s="266"/>
      <c r="O185" s="266"/>
      <c r="P185" s="267"/>
    </row>
    <row r="186" spans="1:29" ht="15.75" customHeight="1">
      <c r="A186" s="159">
        <v>16</v>
      </c>
      <c r="B186" s="1169" t="s">
        <v>231</v>
      </c>
      <c r="C186" s="1170"/>
      <c r="D186" s="1170"/>
      <c r="E186" s="1170"/>
      <c r="F186" s="1170"/>
      <c r="G186" s="1170"/>
      <c r="H186" s="1171"/>
      <c r="I186" s="43"/>
      <c r="J186" s="7"/>
      <c r="K186" s="7"/>
      <c r="L186" s="217"/>
      <c r="M186" s="268" t="s">
        <v>17</v>
      </c>
      <c r="N186" s="402">
        <f>A186</f>
        <v>16</v>
      </c>
      <c r="O186" s="268">
        <f>O187</f>
        <v>1944.0000000000002</v>
      </c>
      <c r="P186" s="269">
        <f>P187</f>
        <v>2375.9567999999999</v>
      </c>
      <c r="Q186" s="2"/>
      <c r="R186" s="2"/>
      <c r="S186" s="2"/>
      <c r="T186" s="2"/>
      <c r="U186" s="2"/>
      <c r="V186" s="2"/>
      <c r="W186" s="2"/>
      <c r="X186" s="2"/>
      <c r="Y186" s="2"/>
      <c r="Z186" s="2"/>
      <c r="AA186" s="16"/>
      <c r="AB186" s="16"/>
      <c r="AC186" s="16"/>
    </row>
    <row r="187" spans="1:29" ht="15" customHeight="1">
      <c r="A187" s="156" t="s">
        <v>20887</v>
      </c>
      <c r="B187" s="1167" t="str">
        <f>IFERROR(VLOOKUP(I187,'SINAPI '!A:D,2,0),IFERROR(VLOOKUP(I187,SETOP!A:D,2,FALSE),"NOME DO SERVIÇO INVÁLIDO"))</f>
        <v>LIMPEZA FINAL PARA ENTREGA DA OBRA</v>
      </c>
      <c r="C187" s="1168"/>
      <c r="D187" s="1168"/>
      <c r="E187" s="1168"/>
      <c r="F187" s="1168"/>
      <c r="G187" s="1168"/>
      <c r="H187" s="1168"/>
      <c r="I187" s="490" t="s">
        <v>234</v>
      </c>
      <c r="J187" s="11" t="s">
        <v>20</v>
      </c>
      <c r="K187" s="11">
        <f>IFERROR(VLOOKUP(I187,'SINAPI '!A:D,3,FALSE),IFERROR(VLOOKUP(I187,SETOP!A:D,4,FALSE),"UNIDADE INVÁLIDA"))</f>
        <v>6.48</v>
      </c>
      <c r="L187" s="119">
        <v>300</v>
      </c>
      <c r="M187" s="266">
        <f>IFERROR(VLOOKUP(I187,'SINAPI '!$A:$D,4,FALSE),IFERROR(VLOOKUP(I187,SETOP!A:D,4,FALSE),"UNIDADE INVÁLIDA"))</f>
        <v>6.48</v>
      </c>
      <c r="N187" s="266">
        <f t="shared" ref="N187" si="157">M187*(1+$C$8)</f>
        <v>7.9198560000000002</v>
      </c>
      <c r="O187" s="266">
        <f t="shared" ref="O187" si="158">M187*L187</f>
        <v>1944.0000000000002</v>
      </c>
      <c r="P187" s="267">
        <f t="shared" ref="P187" si="159">L187*N187</f>
        <v>2375.9567999999999</v>
      </c>
    </row>
    <row r="188" spans="1:29">
      <c r="A188" s="156"/>
      <c r="B188" s="1174"/>
      <c r="C188" s="1170"/>
      <c r="D188" s="1170"/>
      <c r="E188" s="1170"/>
      <c r="F188" s="1170"/>
      <c r="G188" s="1170"/>
      <c r="H188" s="1171"/>
      <c r="I188" s="29"/>
      <c r="J188" s="11"/>
      <c r="K188" s="11"/>
      <c r="L188" s="119"/>
      <c r="M188" s="266"/>
      <c r="N188" s="266"/>
      <c r="O188" s="266"/>
      <c r="P188" s="267"/>
    </row>
    <row r="189" spans="1:29" ht="34.5" customHeight="1">
      <c r="A189" s="165"/>
      <c r="B189" s="512"/>
      <c r="C189" s="512"/>
      <c r="D189" s="512"/>
      <c r="E189" s="512"/>
      <c r="F189" s="512"/>
      <c r="G189" s="512"/>
      <c r="H189" s="512"/>
      <c r="I189" s="501"/>
      <c r="J189" s="512"/>
      <c r="K189" s="512"/>
      <c r="L189" s="227"/>
      <c r="M189" s="298"/>
      <c r="N189" s="298"/>
      <c r="O189" s="298"/>
      <c r="P189" s="299"/>
    </row>
    <row r="190" spans="1:29" ht="34.5" customHeight="1">
      <c r="A190" s="165"/>
      <c r="B190" s="512"/>
      <c r="C190" s="512"/>
      <c r="D190" s="512"/>
      <c r="E190" s="512"/>
      <c r="F190" s="512"/>
      <c r="G190" s="512"/>
      <c r="H190" s="512"/>
      <c r="I190" s="501"/>
      <c r="J190" s="512"/>
      <c r="K190" s="512"/>
      <c r="L190" s="227"/>
      <c r="M190" s="300" t="s">
        <v>14</v>
      </c>
      <c r="N190" s="300"/>
      <c r="O190" s="300">
        <f>SUM(O15,O20,O26,O34,O48,O64,O79,O86,O116,O133,O141,O154,O159,O182,O186,O165)</f>
        <v>184659.60948310001</v>
      </c>
      <c r="P190" s="310">
        <f>SUM(P15,P20,P26,P34,P48,P64,P79,P86,P116,P133,P141,P154,P159,P182,P186,P165)</f>
        <v>225690.97471024483</v>
      </c>
    </row>
    <row r="191" spans="1:29" ht="34.5" customHeight="1">
      <c r="A191" s="165"/>
      <c r="B191" s="1175" t="s">
        <v>185</v>
      </c>
      <c r="C191" s="1176"/>
      <c r="D191" s="1176"/>
      <c r="E191" s="1180"/>
      <c r="F191" s="1181"/>
      <c r="G191" s="1181"/>
      <c r="H191" s="1181"/>
      <c r="I191" s="1181"/>
      <c r="J191" s="1181"/>
      <c r="K191" s="512"/>
      <c r="L191" s="227"/>
      <c r="M191" s="301"/>
      <c r="N191" s="301"/>
      <c r="O191" s="301"/>
      <c r="P191" s="302"/>
    </row>
    <row r="192" spans="1:29" ht="34.5" customHeight="1">
      <c r="A192" s="165"/>
      <c r="B192" s="1176"/>
      <c r="C192" s="1176"/>
      <c r="D192" s="1176"/>
      <c r="E192" s="1175" t="s">
        <v>4836</v>
      </c>
      <c r="F192" s="1176"/>
      <c r="G192" s="1176"/>
      <c r="H192" s="1176"/>
      <c r="I192" s="1176"/>
      <c r="J192" s="1176"/>
      <c r="K192" s="512"/>
      <c r="L192" s="227"/>
      <c r="M192" s="301"/>
      <c r="N192" s="301"/>
      <c r="O192" s="301"/>
      <c r="P192" s="302"/>
    </row>
    <row r="193" spans="1:16" ht="34.5" customHeight="1" thickBot="1">
      <c r="A193" s="166"/>
      <c r="B193" s="1173"/>
      <c r="C193" s="1173"/>
      <c r="D193" s="1173"/>
      <c r="E193" s="1172" t="s">
        <v>186</v>
      </c>
      <c r="F193" s="1173"/>
      <c r="G193" s="1173"/>
      <c r="H193" s="1173"/>
      <c r="I193" s="1173"/>
      <c r="J193" s="1173"/>
      <c r="K193" s="510"/>
      <c r="L193" s="228"/>
      <c r="M193" s="303"/>
      <c r="N193" s="303"/>
      <c r="O193" s="303"/>
      <c r="P193" s="304"/>
    </row>
    <row r="194" spans="1:16" ht="34.5" customHeight="1">
      <c r="A194" s="49"/>
      <c r="B194" s="14"/>
      <c r="C194" s="14"/>
      <c r="D194" s="14"/>
      <c r="E194" s="14"/>
      <c r="F194" s="14"/>
      <c r="G194" s="14"/>
      <c r="H194" s="14"/>
      <c r="I194" s="108"/>
      <c r="J194" s="14"/>
      <c r="K194" s="14"/>
      <c r="L194" s="229"/>
      <c r="M194" s="305"/>
      <c r="N194" s="305"/>
      <c r="O194" s="305"/>
      <c r="P194" s="305"/>
    </row>
    <row r="195" spans="1:16" ht="34.5" customHeight="1">
      <c r="A195" s="49"/>
      <c r="B195" s="14"/>
      <c r="C195" s="14"/>
      <c r="D195" s="14"/>
      <c r="E195" s="14"/>
      <c r="F195" s="14"/>
      <c r="G195" s="14"/>
      <c r="H195" s="14"/>
      <c r="I195" s="108"/>
      <c r="J195" s="14"/>
      <c r="K195" s="14"/>
      <c r="L195" s="229"/>
      <c r="M195" s="305"/>
      <c r="N195" s="305"/>
      <c r="O195" s="305"/>
      <c r="P195" s="305"/>
    </row>
    <row r="196" spans="1:16" ht="34.5" customHeight="1">
      <c r="A196" s="49"/>
      <c r="B196" s="14"/>
      <c r="C196" s="14"/>
      <c r="D196" s="14"/>
      <c r="E196" s="14"/>
      <c r="F196" s="14"/>
      <c r="G196" s="14"/>
      <c r="H196" s="14"/>
      <c r="I196" s="108"/>
      <c r="J196" s="14"/>
      <c r="K196" s="14"/>
      <c r="L196" s="229"/>
      <c r="M196" s="305"/>
      <c r="N196" s="305"/>
      <c r="O196" s="305"/>
      <c r="P196" s="305"/>
    </row>
    <row r="197" spans="1:16" ht="34.5" customHeight="1">
      <c r="A197" s="49"/>
      <c r="B197" s="14"/>
      <c r="C197" s="14"/>
      <c r="D197" s="14"/>
      <c r="E197" s="14"/>
      <c r="F197" s="14"/>
      <c r="G197" s="14"/>
      <c r="H197" s="14"/>
      <c r="I197" s="108"/>
      <c r="J197" s="14"/>
      <c r="K197" s="14"/>
      <c r="L197" s="229"/>
      <c r="M197" s="305"/>
      <c r="N197" s="305"/>
      <c r="O197" s="305"/>
      <c r="P197" s="305"/>
    </row>
    <row r="198" spans="1:16" ht="34.5" customHeight="1">
      <c r="A198" s="49"/>
      <c r="B198" s="14"/>
      <c r="C198" s="14"/>
      <c r="D198" s="14"/>
      <c r="E198" s="14"/>
      <c r="F198" s="14"/>
      <c r="G198" s="14"/>
      <c r="H198" s="14"/>
      <c r="I198" s="108"/>
      <c r="J198" s="14"/>
      <c r="K198" s="14"/>
      <c r="L198" s="229"/>
      <c r="M198" s="305"/>
      <c r="N198" s="305"/>
      <c r="O198" s="305"/>
      <c r="P198" s="305"/>
    </row>
    <row r="199" spans="1:16" ht="34.5" customHeight="1">
      <c r="A199" s="49"/>
      <c r="B199" s="14"/>
      <c r="C199" s="14"/>
      <c r="D199" s="14"/>
      <c r="E199" s="14"/>
      <c r="F199" s="14"/>
      <c r="G199" s="14"/>
      <c r="H199" s="14"/>
      <c r="I199" s="108"/>
      <c r="J199" s="14"/>
      <c r="K199" s="14"/>
      <c r="L199" s="229"/>
      <c r="M199" s="305"/>
      <c r="N199" s="305"/>
      <c r="O199" s="305"/>
      <c r="P199" s="305"/>
    </row>
    <row r="200" spans="1:16" ht="34.5" customHeight="1">
      <c r="A200" s="49"/>
      <c r="B200" s="14"/>
      <c r="C200" s="14"/>
      <c r="D200" s="14"/>
      <c r="E200" s="14"/>
      <c r="F200" s="14"/>
      <c r="G200" s="14"/>
      <c r="H200" s="14"/>
      <c r="I200" s="108"/>
      <c r="J200" s="14"/>
      <c r="K200" s="14"/>
      <c r="L200" s="229"/>
      <c r="M200" s="305"/>
      <c r="N200" s="305"/>
      <c r="O200" s="305"/>
      <c r="P200" s="305"/>
    </row>
    <row r="201" spans="1:16" ht="34.5" customHeight="1">
      <c r="A201" s="49"/>
      <c r="B201" s="14"/>
      <c r="C201" s="14"/>
      <c r="D201" s="14"/>
      <c r="E201" s="14"/>
      <c r="F201" s="14"/>
      <c r="G201" s="14"/>
      <c r="H201" s="14"/>
      <c r="I201" s="108"/>
      <c r="J201" s="14"/>
      <c r="K201" s="14"/>
      <c r="L201" s="229"/>
      <c r="M201" s="305"/>
      <c r="N201" s="305"/>
      <c r="O201" s="305"/>
      <c r="P201" s="305"/>
    </row>
    <row r="202" spans="1:16" ht="34.5" customHeight="1">
      <c r="A202" s="49"/>
      <c r="B202" s="14"/>
      <c r="C202" s="14"/>
      <c r="D202" s="14"/>
      <c r="E202" s="14"/>
      <c r="F202" s="14"/>
      <c r="G202" s="14"/>
      <c r="H202" s="14"/>
      <c r="I202" s="108"/>
      <c r="J202" s="14"/>
      <c r="K202" s="14"/>
      <c r="L202" s="229"/>
      <c r="M202" s="305"/>
      <c r="N202" s="305"/>
      <c r="O202" s="305"/>
      <c r="P202" s="305"/>
    </row>
    <row r="203" spans="1:16" ht="34.5" customHeight="1">
      <c r="A203" s="49"/>
      <c r="B203" s="14"/>
      <c r="C203" s="14"/>
      <c r="D203" s="14"/>
      <c r="E203" s="14"/>
      <c r="F203" s="14"/>
      <c r="G203" s="14"/>
      <c r="H203" s="14"/>
      <c r="I203" s="108"/>
      <c r="J203" s="14"/>
      <c r="K203" s="14"/>
      <c r="L203" s="229"/>
      <c r="M203" s="305"/>
      <c r="N203" s="305"/>
      <c r="O203" s="305"/>
      <c r="P203" s="305"/>
    </row>
    <row r="204" spans="1:16" ht="34.5" customHeight="1">
      <c r="A204" s="49"/>
      <c r="B204" s="14"/>
      <c r="C204" s="14"/>
      <c r="D204" s="17"/>
      <c r="E204" s="17"/>
      <c r="F204" s="17"/>
      <c r="G204" s="17"/>
      <c r="H204" s="17"/>
      <c r="I204" s="59"/>
      <c r="J204" s="17"/>
      <c r="K204" s="14"/>
      <c r="L204" s="229"/>
      <c r="M204" s="305"/>
      <c r="N204" s="305"/>
      <c r="O204" s="305"/>
      <c r="P204" s="305"/>
    </row>
    <row r="205" spans="1:16" ht="34.5" customHeight="1">
      <c r="A205" s="49"/>
      <c r="B205" s="14"/>
      <c r="C205" s="14"/>
      <c r="D205" s="17"/>
      <c r="E205" s="17"/>
      <c r="F205" s="17"/>
      <c r="G205" s="17"/>
      <c r="H205" s="17"/>
      <c r="I205" s="59"/>
      <c r="J205" s="17"/>
      <c r="K205" s="14"/>
      <c r="L205" s="229"/>
      <c r="M205" s="305"/>
      <c r="N205" s="305"/>
      <c r="O205" s="305"/>
      <c r="P205" s="305"/>
    </row>
    <row r="206" spans="1:16" ht="34.5" customHeight="1">
      <c r="A206" s="49"/>
      <c r="B206" s="14"/>
      <c r="C206" s="14"/>
      <c r="D206" s="17"/>
      <c r="E206" s="17"/>
      <c r="F206" s="17"/>
      <c r="G206" s="17"/>
      <c r="H206" s="17"/>
      <c r="I206" s="59"/>
      <c r="J206" s="17"/>
      <c r="K206" s="14"/>
      <c r="L206" s="229"/>
      <c r="M206" s="305"/>
      <c r="N206" s="305"/>
      <c r="O206" s="305"/>
      <c r="P206" s="305"/>
    </row>
    <row r="207" spans="1:16" ht="34.5" customHeight="1">
      <c r="A207" s="49"/>
      <c r="B207" s="17"/>
      <c r="C207" s="17"/>
      <c r="D207" s="17"/>
      <c r="E207" s="17"/>
      <c r="F207" s="17"/>
      <c r="G207" s="17"/>
      <c r="H207" s="17"/>
      <c r="I207" s="59"/>
      <c r="J207" s="17"/>
      <c r="K207" s="14"/>
      <c r="L207" s="229"/>
      <c r="M207" s="305"/>
      <c r="N207" s="305"/>
      <c r="O207" s="305"/>
      <c r="P207" s="305"/>
    </row>
    <row r="208" spans="1:16" ht="34.5" customHeight="1">
      <c r="A208" s="49"/>
      <c r="B208" s="17"/>
      <c r="C208" s="17"/>
      <c r="D208" s="17"/>
      <c r="E208" s="17"/>
      <c r="F208" s="17"/>
      <c r="G208" s="17"/>
      <c r="H208" s="17"/>
      <c r="I208" s="59"/>
      <c r="J208" s="17"/>
      <c r="K208" s="14"/>
      <c r="L208" s="229"/>
      <c r="M208" s="305"/>
      <c r="N208" s="305"/>
      <c r="O208" s="305"/>
      <c r="P208" s="305"/>
    </row>
    <row r="209" spans="1:16" ht="34.5" customHeight="1">
      <c r="A209" s="49"/>
      <c r="B209" s="17"/>
      <c r="C209" s="17"/>
      <c r="D209" s="17"/>
      <c r="E209" s="17"/>
      <c r="F209" s="17"/>
      <c r="G209" s="17"/>
      <c r="H209" s="17"/>
      <c r="I209" s="59"/>
      <c r="J209" s="17"/>
      <c r="K209" s="14"/>
      <c r="L209" s="229"/>
      <c r="M209" s="305"/>
      <c r="N209" s="305"/>
      <c r="O209" s="305"/>
      <c r="P209" s="305"/>
    </row>
    <row r="210" spans="1:16" ht="34.5" customHeight="1">
      <c r="A210" s="49"/>
      <c r="B210" s="14"/>
      <c r="C210" s="14"/>
      <c r="D210" s="14"/>
      <c r="E210" s="14"/>
      <c r="F210" s="14"/>
      <c r="G210" s="14"/>
      <c r="H210" s="14"/>
      <c r="I210" s="108"/>
      <c r="J210" s="14"/>
      <c r="K210" s="14"/>
      <c r="L210" s="229"/>
      <c r="M210" s="305"/>
      <c r="N210" s="305"/>
      <c r="O210" s="305"/>
      <c r="P210" s="305"/>
    </row>
    <row r="211" spans="1:16" ht="34.5" customHeight="1">
      <c r="A211" s="49"/>
      <c r="B211" s="14"/>
      <c r="C211" s="14"/>
      <c r="D211" s="14"/>
      <c r="E211" s="14"/>
      <c r="F211" s="14"/>
      <c r="G211" s="14"/>
      <c r="H211" s="14"/>
      <c r="I211" s="108"/>
      <c r="J211" s="14"/>
      <c r="K211" s="14"/>
      <c r="L211" s="229"/>
      <c r="M211" s="305"/>
      <c r="N211" s="305"/>
      <c r="O211" s="305"/>
      <c r="P211" s="305"/>
    </row>
    <row r="212" spans="1:16" ht="34.5" customHeight="1">
      <c r="A212" s="49"/>
      <c r="B212" s="14"/>
      <c r="C212" s="14"/>
      <c r="D212" s="14"/>
      <c r="E212" s="14"/>
      <c r="F212" s="14"/>
      <c r="G212" s="14"/>
      <c r="H212" s="14"/>
      <c r="I212" s="108"/>
      <c r="J212" s="14"/>
      <c r="K212" s="14"/>
      <c r="L212" s="229"/>
      <c r="M212" s="305"/>
      <c r="N212" s="305"/>
      <c r="O212" s="305"/>
      <c r="P212" s="305"/>
    </row>
    <row r="213" spans="1:16" ht="34.5" customHeight="1">
      <c r="A213" s="49"/>
      <c r="B213" s="14"/>
      <c r="C213" s="14"/>
      <c r="D213" s="14"/>
      <c r="E213" s="14"/>
      <c r="F213" s="14"/>
      <c r="G213" s="14"/>
      <c r="H213" s="14"/>
      <c r="I213" s="108"/>
      <c r="J213" s="14"/>
      <c r="K213" s="14"/>
      <c r="L213" s="229"/>
      <c r="M213" s="305"/>
      <c r="N213" s="305"/>
      <c r="O213" s="305"/>
      <c r="P213" s="305"/>
    </row>
    <row r="214" spans="1:16" ht="34.5" customHeight="1">
      <c r="A214" s="49"/>
      <c r="B214" s="14"/>
      <c r="C214" s="14"/>
      <c r="D214" s="14"/>
      <c r="E214" s="14"/>
      <c r="F214" s="14"/>
      <c r="G214" s="14"/>
      <c r="H214" s="14"/>
      <c r="I214" s="108"/>
      <c r="J214" s="14"/>
      <c r="K214" s="14"/>
      <c r="L214" s="229"/>
      <c r="M214" s="305"/>
      <c r="N214" s="305"/>
      <c r="O214" s="305"/>
      <c r="P214" s="305"/>
    </row>
    <row r="215" spans="1:16" ht="34.5" customHeight="1">
      <c r="A215" s="49"/>
      <c r="B215" s="14"/>
      <c r="C215" s="14"/>
      <c r="D215" s="14"/>
      <c r="E215" s="14"/>
      <c r="F215" s="14"/>
      <c r="G215" s="14"/>
      <c r="H215" s="14"/>
      <c r="I215" s="108"/>
      <c r="J215" s="14"/>
      <c r="K215" s="14"/>
      <c r="L215" s="229"/>
      <c r="M215" s="305"/>
      <c r="N215" s="305"/>
      <c r="O215" s="305"/>
      <c r="P215" s="305"/>
    </row>
    <row r="216" spans="1:16" ht="34.5" customHeight="1">
      <c r="A216" s="49"/>
      <c r="B216" s="14"/>
      <c r="C216" s="14"/>
      <c r="D216" s="14"/>
      <c r="E216" s="14"/>
      <c r="F216" s="14"/>
      <c r="G216" s="14"/>
      <c r="H216" s="14"/>
      <c r="I216" s="108"/>
      <c r="J216" s="14"/>
      <c r="K216" s="14"/>
      <c r="L216" s="229"/>
      <c r="M216" s="305"/>
      <c r="N216" s="305"/>
      <c r="O216" s="305"/>
      <c r="P216" s="305"/>
    </row>
    <row r="217" spans="1:16" ht="34.5" customHeight="1">
      <c r="A217" s="49"/>
      <c r="B217" s="14"/>
      <c r="C217" s="14"/>
      <c r="D217" s="14"/>
      <c r="E217" s="14"/>
      <c r="F217" s="14"/>
      <c r="G217" s="14"/>
      <c r="H217" s="14"/>
      <c r="I217" s="108"/>
      <c r="J217" s="14"/>
      <c r="K217" s="14"/>
      <c r="L217" s="229"/>
      <c r="M217" s="305"/>
      <c r="N217" s="305"/>
      <c r="O217" s="305"/>
      <c r="P217" s="305"/>
    </row>
    <row r="218" spans="1:16" ht="34.5" customHeight="1">
      <c r="A218" s="49"/>
      <c r="B218" s="14"/>
      <c r="C218" s="14"/>
      <c r="D218" s="14"/>
      <c r="E218" s="14"/>
      <c r="F218" s="14"/>
      <c r="G218" s="14"/>
      <c r="H218" s="14"/>
      <c r="I218" s="108"/>
      <c r="J218" s="14"/>
      <c r="K218" s="14"/>
      <c r="L218" s="229"/>
      <c r="M218" s="305"/>
      <c r="N218" s="305"/>
      <c r="O218" s="305"/>
      <c r="P218" s="305"/>
    </row>
    <row r="219" spans="1:16" ht="34.5" customHeight="1">
      <c r="A219" s="49"/>
      <c r="B219" s="14"/>
      <c r="C219" s="14"/>
      <c r="D219" s="14"/>
      <c r="E219" s="14"/>
      <c r="F219" s="14"/>
      <c r="G219" s="14"/>
      <c r="H219" s="14"/>
      <c r="I219" s="108"/>
      <c r="J219" s="14"/>
      <c r="K219" s="14"/>
      <c r="L219" s="229"/>
      <c r="M219" s="305"/>
      <c r="N219" s="305"/>
      <c r="O219" s="305"/>
      <c r="P219" s="305"/>
    </row>
    <row r="220" spans="1:16" ht="34.5" customHeight="1">
      <c r="A220" s="49"/>
      <c r="B220" s="14"/>
      <c r="C220" s="14"/>
      <c r="D220" s="14"/>
      <c r="E220" s="14"/>
      <c r="F220" s="14"/>
      <c r="G220" s="14"/>
      <c r="H220" s="14"/>
      <c r="I220" s="108"/>
      <c r="J220" s="14"/>
      <c r="K220" s="14"/>
      <c r="L220" s="229"/>
      <c r="M220" s="305"/>
      <c r="N220" s="305"/>
      <c r="O220" s="305"/>
      <c r="P220" s="305"/>
    </row>
    <row r="221" spans="1:16" ht="34.5" customHeight="1">
      <c r="A221" s="49"/>
      <c r="B221" s="14"/>
      <c r="C221" s="14"/>
      <c r="D221" s="14"/>
      <c r="E221" s="14"/>
      <c r="F221" s="14"/>
      <c r="G221" s="14"/>
      <c r="H221" s="14"/>
      <c r="I221" s="108"/>
      <c r="J221" s="14"/>
      <c r="K221" s="14"/>
      <c r="L221" s="229"/>
      <c r="M221" s="305"/>
      <c r="N221" s="305"/>
      <c r="O221" s="305"/>
      <c r="P221" s="305"/>
    </row>
    <row r="222" spans="1:16" ht="34.5" customHeight="1">
      <c r="A222" s="49"/>
      <c r="B222" s="14"/>
      <c r="C222" s="14"/>
      <c r="D222" s="14"/>
      <c r="E222" s="14"/>
      <c r="F222" s="14"/>
      <c r="G222" s="14"/>
      <c r="H222" s="14"/>
      <c r="I222" s="108"/>
      <c r="J222" s="14"/>
      <c r="K222" s="14"/>
      <c r="L222" s="229"/>
      <c r="M222" s="305"/>
      <c r="N222" s="305"/>
      <c r="O222" s="305"/>
      <c r="P222" s="305"/>
    </row>
    <row r="223" spans="1:16" ht="34.5" customHeight="1">
      <c r="A223" s="49"/>
      <c r="B223" s="14"/>
      <c r="C223" s="14"/>
      <c r="D223" s="14"/>
      <c r="E223" s="14"/>
      <c r="F223" s="14"/>
      <c r="G223" s="14"/>
      <c r="H223" s="14"/>
      <c r="I223" s="108"/>
      <c r="J223" s="14"/>
      <c r="K223" s="14"/>
      <c r="L223" s="229"/>
      <c r="M223" s="305"/>
      <c r="N223" s="305"/>
      <c r="O223" s="305"/>
      <c r="P223" s="305"/>
    </row>
    <row r="224" spans="1:16" ht="34.5" customHeight="1">
      <c r="A224" s="49"/>
      <c r="B224" s="14"/>
      <c r="C224" s="14"/>
      <c r="D224" s="14"/>
      <c r="E224" s="14"/>
      <c r="F224" s="14"/>
      <c r="G224" s="14"/>
      <c r="H224" s="14"/>
      <c r="I224" s="108"/>
      <c r="J224" s="14"/>
      <c r="K224" s="14"/>
      <c r="L224" s="229"/>
      <c r="M224" s="305"/>
      <c r="N224" s="305"/>
      <c r="O224" s="305"/>
      <c r="P224" s="305"/>
    </row>
    <row r="225" spans="1:16" ht="34.5" customHeight="1">
      <c r="A225" s="49"/>
      <c r="B225" s="14"/>
      <c r="C225" s="14"/>
      <c r="D225" s="14"/>
      <c r="E225" s="14"/>
      <c r="F225" s="14"/>
      <c r="G225" s="14"/>
      <c r="H225" s="14"/>
      <c r="I225" s="108"/>
      <c r="J225" s="14"/>
      <c r="K225" s="14"/>
      <c r="L225" s="229"/>
      <c r="M225" s="305"/>
      <c r="N225" s="305"/>
      <c r="O225" s="305"/>
      <c r="P225" s="305"/>
    </row>
    <row r="226" spans="1:16" ht="34.5" customHeight="1">
      <c r="A226" s="49"/>
      <c r="B226" s="14"/>
      <c r="C226" s="14"/>
      <c r="D226" s="14"/>
      <c r="E226" s="14"/>
      <c r="F226" s="14"/>
      <c r="G226" s="14"/>
      <c r="H226" s="14"/>
      <c r="I226" s="108"/>
      <c r="J226" s="14"/>
      <c r="K226" s="14"/>
      <c r="L226" s="229"/>
      <c r="M226" s="305"/>
      <c r="N226" s="305"/>
      <c r="O226" s="305"/>
      <c r="P226" s="305"/>
    </row>
    <row r="227" spans="1:16" ht="34.5" customHeight="1">
      <c r="A227" s="49"/>
      <c r="B227" s="14"/>
      <c r="C227" s="14"/>
      <c r="D227" s="14"/>
      <c r="E227" s="14"/>
      <c r="F227" s="14"/>
      <c r="G227" s="14"/>
      <c r="H227" s="14"/>
      <c r="I227" s="108"/>
      <c r="J227" s="14"/>
      <c r="K227" s="14"/>
      <c r="L227" s="229"/>
      <c r="M227" s="305"/>
      <c r="N227" s="305"/>
      <c r="O227" s="305"/>
      <c r="P227" s="305"/>
    </row>
    <row r="228" spans="1:16" ht="34.5" customHeight="1">
      <c r="A228" s="49"/>
      <c r="B228" s="14"/>
      <c r="C228" s="14"/>
      <c r="D228" s="14"/>
      <c r="E228" s="14"/>
      <c r="F228" s="14"/>
      <c r="G228" s="14"/>
      <c r="H228" s="14"/>
      <c r="I228" s="108"/>
      <c r="J228" s="14"/>
      <c r="K228" s="14"/>
      <c r="L228" s="229"/>
      <c r="M228" s="305"/>
      <c r="N228" s="305"/>
      <c r="O228" s="305"/>
      <c r="P228" s="305"/>
    </row>
    <row r="229" spans="1:16" ht="34.5" customHeight="1">
      <c r="A229" s="49"/>
      <c r="B229" s="14"/>
      <c r="C229" s="14"/>
      <c r="D229" s="14"/>
      <c r="E229" s="14"/>
      <c r="F229" s="14"/>
      <c r="G229" s="14"/>
      <c r="H229" s="14"/>
      <c r="I229" s="108"/>
      <c r="J229" s="14"/>
      <c r="K229" s="14"/>
      <c r="L229" s="229"/>
      <c r="M229" s="305"/>
      <c r="N229" s="305"/>
      <c r="O229" s="305"/>
      <c r="P229" s="305"/>
    </row>
    <row r="230" spans="1:16" ht="34.5" customHeight="1">
      <c r="A230" s="49"/>
      <c r="B230" s="14"/>
      <c r="C230" s="14"/>
      <c r="D230" s="14"/>
      <c r="E230" s="14"/>
      <c r="F230" s="14"/>
      <c r="G230" s="14"/>
      <c r="H230" s="14"/>
      <c r="I230" s="108"/>
      <c r="J230" s="14"/>
      <c r="K230" s="14"/>
      <c r="L230" s="229"/>
      <c r="M230" s="305"/>
      <c r="N230" s="305"/>
      <c r="O230" s="305"/>
      <c r="P230" s="305"/>
    </row>
    <row r="231" spans="1:16" ht="34.5" customHeight="1">
      <c r="A231" s="49"/>
      <c r="B231" s="14"/>
      <c r="C231" s="14"/>
      <c r="D231" s="14"/>
      <c r="E231" s="14"/>
      <c r="F231" s="14"/>
      <c r="G231" s="14"/>
      <c r="H231" s="14"/>
      <c r="I231" s="108"/>
      <c r="J231" s="14"/>
      <c r="K231" s="14"/>
      <c r="L231" s="229"/>
      <c r="M231" s="305"/>
      <c r="N231" s="305"/>
      <c r="O231" s="305"/>
      <c r="P231" s="305"/>
    </row>
    <row r="232" spans="1:16" ht="34.5" customHeight="1">
      <c r="A232" s="49"/>
      <c r="B232" s="14"/>
      <c r="C232" s="14"/>
      <c r="D232" s="14"/>
      <c r="E232" s="14"/>
      <c r="F232" s="14"/>
      <c r="G232" s="14"/>
      <c r="H232" s="14"/>
      <c r="I232" s="108"/>
      <c r="J232" s="14"/>
      <c r="K232" s="14"/>
      <c r="L232" s="229"/>
      <c r="M232" s="305"/>
      <c r="N232" s="305"/>
      <c r="O232" s="305"/>
      <c r="P232" s="305"/>
    </row>
    <row r="233" spans="1:16" ht="34.5" customHeight="1">
      <c r="A233" s="49"/>
      <c r="B233" s="14"/>
      <c r="C233" s="14"/>
      <c r="D233" s="14"/>
      <c r="E233" s="14"/>
      <c r="F233" s="14"/>
      <c r="G233" s="14"/>
      <c r="H233" s="14"/>
      <c r="I233" s="108"/>
      <c r="J233" s="14"/>
      <c r="K233" s="14"/>
      <c r="L233" s="229"/>
      <c r="M233" s="305"/>
      <c r="N233" s="305"/>
      <c r="O233" s="305"/>
      <c r="P233" s="305"/>
    </row>
    <row r="234" spans="1:16" ht="34.5" customHeight="1">
      <c r="A234" s="49"/>
      <c r="B234" s="14"/>
      <c r="C234" s="14"/>
      <c r="D234" s="14"/>
      <c r="E234" s="14"/>
      <c r="F234" s="14"/>
      <c r="G234" s="14"/>
      <c r="H234" s="14"/>
      <c r="I234" s="108"/>
      <c r="J234" s="14"/>
      <c r="K234" s="14"/>
      <c r="L234" s="229"/>
      <c r="M234" s="305"/>
      <c r="N234" s="305"/>
      <c r="O234" s="305"/>
      <c r="P234" s="305"/>
    </row>
    <row r="235" spans="1:16" ht="34.5" customHeight="1">
      <c r="A235" s="49"/>
      <c r="B235" s="14"/>
      <c r="C235" s="14"/>
      <c r="D235" s="14"/>
      <c r="E235" s="14"/>
      <c r="F235" s="14"/>
      <c r="G235" s="14"/>
      <c r="H235" s="14"/>
      <c r="I235" s="108"/>
      <c r="J235" s="14"/>
      <c r="K235" s="14"/>
      <c r="L235" s="229"/>
      <c r="M235" s="305"/>
      <c r="N235" s="305"/>
      <c r="O235" s="305"/>
      <c r="P235" s="305"/>
    </row>
    <row r="236" spans="1:16" ht="34.5" customHeight="1">
      <c r="A236" s="49"/>
      <c r="B236" s="14"/>
      <c r="C236" s="14"/>
      <c r="D236" s="14"/>
      <c r="E236" s="14"/>
      <c r="F236" s="14"/>
      <c r="G236" s="14"/>
      <c r="H236" s="14"/>
      <c r="I236" s="108"/>
      <c r="J236" s="14"/>
      <c r="K236" s="14"/>
      <c r="L236" s="229"/>
      <c r="M236" s="305"/>
      <c r="N236" s="305"/>
      <c r="O236" s="305"/>
      <c r="P236" s="305"/>
    </row>
    <row r="237" spans="1:16" ht="34.5" customHeight="1">
      <c r="A237" s="49"/>
      <c r="B237" s="14"/>
      <c r="C237" s="14"/>
      <c r="D237" s="14"/>
      <c r="E237" s="14"/>
      <c r="F237" s="14"/>
      <c r="G237" s="14"/>
      <c r="H237" s="14"/>
      <c r="I237" s="108"/>
      <c r="J237" s="14"/>
      <c r="K237" s="14"/>
      <c r="L237" s="229"/>
      <c r="M237" s="305"/>
      <c r="N237" s="305"/>
      <c r="O237" s="305"/>
      <c r="P237" s="305"/>
    </row>
    <row r="238" spans="1:16" ht="34.5" customHeight="1">
      <c r="A238" s="49"/>
      <c r="B238" s="14"/>
      <c r="C238" s="14"/>
      <c r="D238" s="14"/>
      <c r="E238" s="14"/>
      <c r="F238" s="14"/>
      <c r="G238" s="14"/>
      <c r="H238" s="14"/>
      <c r="I238" s="108"/>
      <c r="J238" s="14"/>
      <c r="K238" s="14"/>
      <c r="L238" s="229"/>
      <c r="M238" s="305"/>
      <c r="N238" s="305"/>
      <c r="O238" s="305"/>
      <c r="P238" s="305"/>
    </row>
    <row r="239" spans="1:16" ht="34.5" customHeight="1">
      <c r="A239" s="49"/>
      <c r="B239" s="14"/>
      <c r="C239" s="14"/>
      <c r="D239" s="14"/>
      <c r="E239" s="14"/>
      <c r="F239" s="14"/>
      <c r="G239" s="14"/>
      <c r="H239" s="14"/>
      <c r="I239" s="108"/>
      <c r="J239" s="14"/>
      <c r="K239" s="14"/>
      <c r="L239" s="229"/>
      <c r="M239" s="305"/>
      <c r="N239" s="305"/>
      <c r="O239" s="305"/>
      <c r="P239" s="305"/>
    </row>
    <row r="240" spans="1:16" ht="34.5" customHeight="1">
      <c r="A240" s="49"/>
      <c r="B240" s="14"/>
      <c r="C240" s="14"/>
      <c r="D240" s="14"/>
      <c r="E240" s="14"/>
      <c r="F240" s="14"/>
      <c r="G240" s="14"/>
      <c r="H240" s="14"/>
      <c r="I240" s="108"/>
      <c r="J240" s="14"/>
      <c r="K240" s="14"/>
      <c r="L240" s="229"/>
      <c r="M240" s="305"/>
      <c r="N240" s="305"/>
      <c r="O240" s="305"/>
      <c r="P240" s="305"/>
    </row>
    <row r="241" spans="1:16" ht="34.5" customHeight="1">
      <c r="A241" s="49"/>
      <c r="B241" s="14"/>
      <c r="C241" s="14"/>
      <c r="D241" s="14"/>
      <c r="E241" s="14"/>
      <c r="F241" s="14"/>
      <c r="G241" s="14"/>
      <c r="H241" s="14"/>
      <c r="I241" s="108"/>
      <c r="J241" s="14"/>
      <c r="K241" s="14"/>
      <c r="L241" s="229"/>
      <c r="M241" s="305"/>
      <c r="N241" s="305"/>
      <c r="O241" s="305"/>
      <c r="P241" s="305"/>
    </row>
    <row r="242" spans="1:16" ht="34.5" customHeight="1">
      <c r="A242" s="49"/>
      <c r="B242" s="14"/>
      <c r="C242" s="14"/>
      <c r="D242" s="14"/>
      <c r="E242" s="14"/>
      <c r="F242" s="14"/>
      <c r="G242" s="14"/>
      <c r="H242" s="14"/>
      <c r="I242" s="108"/>
      <c r="J242" s="14"/>
      <c r="K242" s="14"/>
      <c r="L242" s="229"/>
      <c r="M242" s="305"/>
      <c r="N242" s="305"/>
      <c r="O242" s="305"/>
      <c r="P242" s="305"/>
    </row>
    <row r="243" spans="1:16" ht="34.5" customHeight="1">
      <c r="A243" s="49"/>
      <c r="B243" s="14"/>
      <c r="C243" s="14"/>
      <c r="D243" s="14"/>
      <c r="E243" s="14"/>
      <c r="F243" s="14"/>
      <c r="G243" s="14"/>
      <c r="H243" s="14"/>
      <c r="I243" s="108"/>
      <c r="J243" s="14"/>
      <c r="K243" s="14"/>
      <c r="L243" s="229"/>
      <c r="M243" s="305"/>
      <c r="N243" s="305"/>
      <c r="O243" s="305"/>
      <c r="P243" s="305"/>
    </row>
    <row r="244" spans="1:16" ht="34.5" customHeight="1">
      <c r="A244" s="49"/>
      <c r="B244" s="14"/>
      <c r="C244" s="14"/>
      <c r="D244" s="14"/>
      <c r="E244" s="14"/>
      <c r="F244" s="14"/>
      <c r="G244" s="14"/>
      <c r="H244" s="14"/>
      <c r="I244" s="108"/>
      <c r="J244" s="14"/>
      <c r="K244" s="14"/>
      <c r="L244" s="229"/>
      <c r="M244" s="305"/>
      <c r="N244" s="305"/>
      <c r="O244" s="305"/>
      <c r="P244" s="305"/>
    </row>
    <row r="245" spans="1:16" ht="34.5" customHeight="1">
      <c r="A245" s="49"/>
      <c r="B245" s="14"/>
      <c r="C245" s="14"/>
      <c r="D245" s="14"/>
      <c r="E245" s="14"/>
      <c r="F245" s="14"/>
      <c r="G245" s="14"/>
      <c r="H245" s="14"/>
      <c r="I245" s="108"/>
      <c r="J245" s="14"/>
      <c r="K245" s="14"/>
      <c r="L245" s="229"/>
      <c r="M245" s="305"/>
      <c r="N245" s="305"/>
      <c r="O245" s="305"/>
      <c r="P245" s="305"/>
    </row>
    <row r="246" spans="1:16" ht="34.5" customHeight="1">
      <c r="A246" s="49"/>
      <c r="B246" s="14"/>
      <c r="C246" s="14"/>
      <c r="D246" s="14"/>
      <c r="E246" s="14"/>
      <c r="F246" s="14"/>
      <c r="G246" s="14"/>
      <c r="H246" s="14"/>
      <c r="I246" s="108"/>
      <c r="J246" s="14"/>
      <c r="K246" s="14"/>
      <c r="L246" s="229"/>
      <c r="M246" s="305"/>
      <c r="N246" s="305"/>
      <c r="O246" s="305"/>
      <c r="P246" s="305"/>
    </row>
    <row r="247" spans="1:16" ht="34.5" customHeight="1">
      <c r="A247" s="49"/>
      <c r="B247" s="14"/>
      <c r="C247" s="14"/>
      <c r="D247" s="14"/>
      <c r="E247" s="14"/>
      <c r="F247" s="14"/>
      <c r="G247" s="14"/>
      <c r="H247" s="14"/>
      <c r="I247" s="108"/>
      <c r="J247" s="14"/>
      <c r="K247" s="14"/>
      <c r="L247" s="229"/>
      <c r="M247" s="305"/>
      <c r="N247" s="305"/>
      <c r="O247" s="305"/>
      <c r="P247" s="305"/>
    </row>
    <row r="248" spans="1:16" ht="34.5" customHeight="1">
      <c r="A248" s="49"/>
      <c r="B248" s="14"/>
      <c r="C248" s="14"/>
      <c r="D248" s="14"/>
      <c r="E248" s="14"/>
      <c r="F248" s="14"/>
      <c r="G248" s="14"/>
      <c r="H248" s="14"/>
      <c r="I248" s="108"/>
      <c r="J248" s="14"/>
      <c r="K248" s="14"/>
      <c r="L248" s="229"/>
      <c r="M248" s="305"/>
      <c r="N248" s="305"/>
      <c r="O248" s="305"/>
      <c r="P248" s="305"/>
    </row>
    <row r="249" spans="1:16" ht="34.5" customHeight="1">
      <c r="A249" s="49"/>
      <c r="B249" s="14"/>
      <c r="C249" s="14"/>
      <c r="D249" s="14"/>
      <c r="E249" s="14"/>
      <c r="F249" s="14"/>
      <c r="G249" s="14"/>
      <c r="H249" s="14"/>
      <c r="I249" s="108"/>
      <c r="J249" s="14"/>
      <c r="K249" s="14"/>
      <c r="L249" s="229"/>
      <c r="M249" s="305"/>
      <c r="N249" s="305"/>
      <c r="O249" s="305"/>
      <c r="P249" s="305"/>
    </row>
    <row r="250" spans="1:16" ht="34.5" customHeight="1">
      <c r="A250" s="49"/>
      <c r="B250" s="14"/>
      <c r="C250" s="14"/>
      <c r="D250" s="14"/>
      <c r="E250" s="14"/>
      <c r="F250" s="14"/>
      <c r="G250" s="14"/>
      <c r="H250" s="14"/>
      <c r="I250" s="108"/>
      <c r="J250" s="14"/>
      <c r="K250" s="14"/>
      <c r="L250" s="229"/>
      <c r="M250" s="305"/>
      <c r="N250" s="305"/>
      <c r="O250" s="305"/>
      <c r="P250" s="305"/>
    </row>
    <row r="251" spans="1:16" ht="34.5" customHeight="1">
      <c r="A251" s="49"/>
      <c r="B251" s="14"/>
      <c r="C251" s="14"/>
      <c r="D251" s="14"/>
      <c r="E251" s="14"/>
      <c r="F251" s="14"/>
      <c r="G251" s="14"/>
      <c r="H251" s="14"/>
      <c r="I251" s="108"/>
      <c r="J251" s="14"/>
      <c r="K251" s="14"/>
      <c r="L251" s="229"/>
      <c r="M251" s="305"/>
      <c r="N251" s="305"/>
      <c r="O251" s="305"/>
      <c r="P251" s="305"/>
    </row>
    <row r="252" spans="1:16" ht="34.5" customHeight="1">
      <c r="A252" s="49"/>
      <c r="B252" s="14"/>
      <c r="C252" s="14"/>
      <c r="D252" s="14"/>
      <c r="E252" s="14"/>
      <c r="F252" s="14"/>
      <c r="G252" s="14"/>
      <c r="H252" s="14"/>
      <c r="I252" s="108"/>
      <c r="J252" s="14"/>
      <c r="K252" s="14"/>
      <c r="L252" s="229"/>
      <c r="M252" s="305"/>
      <c r="N252" s="305"/>
      <c r="O252" s="305"/>
      <c r="P252" s="305"/>
    </row>
    <row r="253" spans="1:16" ht="34.5" customHeight="1">
      <c r="A253" s="49"/>
      <c r="B253" s="14"/>
      <c r="C253" s="14"/>
      <c r="D253" s="14"/>
      <c r="E253" s="14"/>
      <c r="F253" s="14"/>
      <c r="G253" s="14"/>
      <c r="H253" s="14"/>
      <c r="I253" s="108"/>
      <c r="J253" s="14"/>
      <c r="K253" s="14"/>
      <c r="L253" s="229"/>
      <c r="M253" s="305"/>
      <c r="N253" s="305"/>
      <c r="O253" s="305"/>
      <c r="P253" s="305"/>
    </row>
    <row r="254" spans="1:16" ht="34.5" customHeight="1">
      <c r="A254" s="49"/>
      <c r="B254" s="14"/>
      <c r="C254" s="14"/>
      <c r="D254" s="14"/>
      <c r="E254" s="14"/>
      <c r="F254" s="14"/>
      <c r="G254" s="14"/>
      <c r="H254" s="14"/>
      <c r="I254" s="108"/>
      <c r="J254" s="14"/>
      <c r="K254" s="14"/>
      <c r="L254" s="229"/>
      <c r="M254" s="305"/>
      <c r="N254" s="305"/>
      <c r="O254" s="305"/>
      <c r="P254" s="305"/>
    </row>
    <row r="255" spans="1:16" ht="34.5" customHeight="1">
      <c r="A255" s="49"/>
      <c r="B255" s="14"/>
      <c r="C255" s="14"/>
      <c r="D255" s="14"/>
      <c r="E255" s="14"/>
      <c r="F255" s="14"/>
      <c r="G255" s="14"/>
      <c r="H255" s="14"/>
      <c r="I255" s="108"/>
      <c r="J255" s="14"/>
      <c r="K255" s="14"/>
      <c r="L255" s="229"/>
      <c r="M255" s="305"/>
      <c r="N255" s="305"/>
      <c r="O255" s="305"/>
      <c r="P255" s="305"/>
    </row>
    <row r="256" spans="1:16" ht="34.5" customHeight="1">
      <c r="A256" s="49"/>
      <c r="B256" s="14"/>
      <c r="C256" s="14"/>
      <c r="D256" s="14"/>
      <c r="E256" s="14"/>
      <c r="F256" s="14"/>
      <c r="G256" s="14"/>
      <c r="H256" s="14"/>
      <c r="I256" s="108"/>
      <c r="J256" s="14"/>
      <c r="K256" s="14"/>
      <c r="L256" s="229"/>
      <c r="M256" s="305"/>
      <c r="N256" s="305"/>
      <c r="O256" s="305"/>
      <c r="P256" s="305"/>
    </row>
    <row r="257" spans="1:16" ht="34.5" customHeight="1">
      <c r="A257" s="49"/>
      <c r="B257" s="14"/>
      <c r="C257" s="14"/>
      <c r="D257" s="14"/>
      <c r="E257" s="14"/>
      <c r="F257" s="14"/>
      <c r="G257" s="14"/>
      <c r="H257" s="14"/>
      <c r="I257" s="108"/>
      <c r="J257" s="14"/>
      <c r="K257" s="14"/>
      <c r="L257" s="229"/>
      <c r="M257" s="305"/>
      <c r="N257" s="305"/>
      <c r="O257" s="305"/>
      <c r="P257" s="305"/>
    </row>
    <row r="258" spans="1:16" ht="34.5" customHeight="1">
      <c r="A258" s="49"/>
      <c r="B258" s="14"/>
      <c r="C258" s="14"/>
      <c r="D258" s="14"/>
      <c r="E258" s="14"/>
      <c r="F258" s="14"/>
      <c r="G258" s="14"/>
      <c r="H258" s="14"/>
      <c r="I258" s="108"/>
      <c r="J258" s="14"/>
      <c r="K258" s="14"/>
      <c r="L258" s="229"/>
      <c r="M258" s="305"/>
      <c r="N258" s="305"/>
      <c r="O258" s="305"/>
      <c r="P258" s="305"/>
    </row>
    <row r="259" spans="1:16" ht="34.5" customHeight="1">
      <c r="A259" s="49"/>
      <c r="B259" s="14"/>
      <c r="C259" s="14"/>
      <c r="D259" s="14"/>
      <c r="E259" s="14"/>
      <c r="F259" s="14"/>
      <c r="G259" s="14"/>
      <c r="H259" s="14"/>
      <c r="I259" s="108"/>
      <c r="J259" s="14"/>
      <c r="K259" s="14"/>
      <c r="L259" s="229"/>
      <c r="M259" s="305"/>
      <c r="N259" s="305"/>
      <c r="O259" s="305"/>
      <c r="P259" s="305"/>
    </row>
    <row r="260" spans="1:16" ht="34.5" customHeight="1">
      <c r="A260" s="49"/>
      <c r="B260" s="14"/>
      <c r="C260" s="14"/>
      <c r="D260" s="14"/>
      <c r="E260" s="14"/>
      <c r="F260" s="14"/>
      <c r="G260" s="14"/>
      <c r="H260" s="14"/>
      <c r="I260" s="108"/>
      <c r="J260" s="14"/>
      <c r="K260" s="14"/>
      <c r="L260" s="229"/>
      <c r="M260" s="305"/>
      <c r="N260" s="305"/>
      <c r="O260" s="305"/>
      <c r="P260" s="305"/>
    </row>
    <row r="261" spans="1:16" ht="34.5" customHeight="1">
      <c r="A261" s="49"/>
      <c r="B261" s="14"/>
      <c r="C261" s="14"/>
      <c r="D261" s="14"/>
      <c r="E261" s="14"/>
      <c r="F261" s="14"/>
      <c r="G261" s="14"/>
      <c r="H261" s="14"/>
      <c r="I261" s="108"/>
      <c r="J261" s="14"/>
      <c r="K261" s="14"/>
      <c r="L261" s="229"/>
      <c r="M261" s="305"/>
      <c r="N261" s="305"/>
      <c r="O261" s="305"/>
      <c r="P261" s="305"/>
    </row>
    <row r="262" spans="1:16" ht="34.5" customHeight="1">
      <c r="A262" s="49"/>
      <c r="B262" s="14"/>
      <c r="C262" s="14"/>
      <c r="D262" s="14"/>
      <c r="E262" s="14"/>
      <c r="F262" s="14"/>
      <c r="G262" s="14"/>
      <c r="H262" s="14"/>
      <c r="I262" s="108"/>
      <c r="J262" s="14"/>
      <c r="K262" s="14"/>
      <c r="L262" s="229"/>
      <c r="M262" s="305"/>
      <c r="N262" s="305"/>
      <c r="O262" s="305"/>
      <c r="P262" s="305"/>
    </row>
    <row r="263" spans="1:16" ht="34.5" customHeight="1">
      <c r="A263" s="49"/>
      <c r="B263" s="14"/>
      <c r="C263" s="14"/>
      <c r="D263" s="14"/>
      <c r="E263" s="14"/>
      <c r="F263" s="14"/>
      <c r="G263" s="14"/>
      <c r="H263" s="14"/>
      <c r="I263" s="108"/>
      <c r="J263" s="14"/>
      <c r="K263" s="14"/>
      <c r="L263" s="229"/>
      <c r="M263" s="305"/>
      <c r="N263" s="305"/>
      <c r="O263" s="305"/>
      <c r="P263" s="305"/>
    </row>
    <row r="264" spans="1:16" ht="34.5" customHeight="1">
      <c r="A264" s="49"/>
      <c r="B264" s="14"/>
      <c r="C264" s="14"/>
      <c r="D264" s="14"/>
      <c r="E264" s="14"/>
      <c r="F264" s="14"/>
      <c r="G264" s="14"/>
      <c r="H264" s="14"/>
      <c r="I264" s="108"/>
      <c r="J264" s="14"/>
      <c r="K264" s="14"/>
      <c r="L264" s="229"/>
      <c r="M264" s="305"/>
      <c r="N264" s="305"/>
      <c r="O264" s="305"/>
      <c r="P264" s="305"/>
    </row>
    <row r="265" spans="1:16" ht="34.5" customHeight="1">
      <c r="A265" s="49"/>
      <c r="B265" s="14"/>
      <c r="C265" s="14"/>
      <c r="D265" s="14"/>
      <c r="E265" s="14"/>
      <c r="F265" s="14"/>
      <c r="G265" s="14"/>
      <c r="H265" s="14"/>
      <c r="I265" s="108"/>
      <c r="J265" s="14"/>
      <c r="K265" s="14"/>
      <c r="L265" s="229"/>
      <c r="M265" s="305"/>
      <c r="N265" s="305"/>
      <c r="O265" s="305"/>
      <c r="P265" s="305"/>
    </row>
    <row r="266" spans="1:16" ht="34.5" customHeight="1">
      <c r="A266" s="49"/>
      <c r="B266" s="14"/>
      <c r="C266" s="14"/>
      <c r="D266" s="14"/>
      <c r="E266" s="14"/>
      <c r="F266" s="14"/>
      <c r="G266" s="14"/>
      <c r="H266" s="14"/>
      <c r="I266" s="108"/>
      <c r="J266" s="14"/>
      <c r="K266" s="14"/>
      <c r="L266" s="229"/>
      <c r="M266" s="305"/>
      <c r="N266" s="305"/>
      <c r="O266" s="305"/>
      <c r="P266" s="305"/>
    </row>
    <row r="267" spans="1:16" ht="34.5" customHeight="1">
      <c r="A267" s="49"/>
      <c r="B267" s="14"/>
      <c r="C267" s="14"/>
      <c r="D267" s="14"/>
      <c r="E267" s="14"/>
      <c r="F267" s="14"/>
      <c r="G267" s="14"/>
      <c r="H267" s="14"/>
      <c r="I267" s="108"/>
      <c r="J267" s="14"/>
      <c r="K267" s="14"/>
      <c r="L267" s="229"/>
      <c r="M267" s="305"/>
      <c r="N267" s="305"/>
      <c r="O267" s="305"/>
      <c r="P267" s="305"/>
    </row>
    <row r="268" spans="1:16" ht="34.5" customHeight="1">
      <c r="A268" s="49"/>
      <c r="B268" s="14"/>
      <c r="C268" s="14"/>
      <c r="D268" s="14"/>
      <c r="E268" s="14"/>
      <c r="F268" s="14"/>
      <c r="G268" s="14"/>
      <c r="H268" s="14"/>
      <c r="I268" s="108"/>
      <c r="J268" s="14"/>
      <c r="K268" s="14"/>
      <c r="L268" s="229"/>
      <c r="M268" s="305"/>
      <c r="N268" s="305"/>
      <c r="O268" s="305"/>
      <c r="P268" s="305"/>
    </row>
    <row r="269" spans="1:16" ht="34.5" customHeight="1">
      <c r="A269" s="49"/>
      <c r="B269" s="14"/>
      <c r="C269" s="14"/>
      <c r="D269" s="14"/>
      <c r="E269" s="14"/>
      <c r="F269" s="14"/>
      <c r="G269" s="14"/>
      <c r="H269" s="14"/>
      <c r="I269" s="108"/>
      <c r="J269" s="14"/>
      <c r="K269" s="14"/>
      <c r="L269" s="229"/>
      <c r="M269" s="305"/>
      <c r="N269" s="305"/>
      <c r="O269" s="305"/>
      <c r="P269" s="305"/>
    </row>
    <row r="270" spans="1:16" ht="34.5" customHeight="1">
      <c r="A270" s="49"/>
      <c r="B270" s="14"/>
      <c r="C270" s="14"/>
      <c r="D270" s="14"/>
      <c r="E270" s="14"/>
      <c r="F270" s="14"/>
      <c r="G270" s="14"/>
      <c r="H270" s="14"/>
      <c r="I270" s="108"/>
      <c r="J270" s="14"/>
      <c r="K270" s="14"/>
      <c r="L270" s="229"/>
      <c r="M270" s="305"/>
      <c r="N270" s="305"/>
      <c r="O270" s="305"/>
      <c r="P270" s="305"/>
    </row>
    <row r="271" spans="1:16" ht="34.5" customHeight="1">
      <c r="A271" s="49"/>
      <c r="B271" s="14"/>
      <c r="C271" s="14"/>
      <c r="D271" s="14"/>
      <c r="E271" s="14"/>
      <c r="F271" s="14"/>
      <c r="G271" s="14"/>
      <c r="H271" s="14"/>
      <c r="I271" s="108"/>
      <c r="J271" s="14"/>
      <c r="K271" s="14"/>
      <c r="L271" s="229"/>
      <c r="M271" s="305"/>
      <c r="N271" s="305"/>
      <c r="O271" s="305"/>
      <c r="P271" s="305"/>
    </row>
    <row r="272" spans="1:16" ht="34.5" customHeight="1">
      <c r="A272" s="49"/>
      <c r="B272" s="14"/>
      <c r="C272" s="14"/>
      <c r="D272" s="14"/>
      <c r="E272" s="14"/>
      <c r="F272" s="14"/>
      <c r="G272" s="14"/>
      <c r="H272" s="14"/>
      <c r="I272" s="108"/>
      <c r="J272" s="14"/>
      <c r="K272" s="14"/>
      <c r="L272" s="229"/>
      <c r="M272" s="305"/>
      <c r="N272" s="305"/>
      <c r="O272" s="305"/>
      <c r="P272" s="305"/>
    </row>
    <row r="273" spans="1:16" ht="34.5" customHeight="1">
      <c r="A273" s="49"/>
      <c r="B273" s="14"/>
      <c r="C273" s="14"/>
      <c r="D273" s="14"/>
      <c r="E273" s="14"/>
      <c r="F273" s="14"/>
      <c r="G273" s="14"/>
      <c r="H273" s="14"/>
      <c r="I273" s="108"/>
      <c r="J273" s="14"/>
      <c r="K273" s="14"/>
      <c r="L273" s="229"/>
      <c r="M273" s="305"/>
      <c r="N273" s="305"/>
      <c r="O273" s="305"/>
      <c r="P273" s="305"/>
    </row>
    <row r="274" spans="1:16" ht="34.5" customHeight="1">
      <c r="A274" s="49"/>
      <c r="B274" s="14"/>
      <c r="C274" s="14"/>
      <c r="D274" s="14"/>
      <c r="E274" s="14"/>
      <c r="F274" s="14"/>
      <c r="G274" s="14"/>
      <c r="H274" s="14"/>
      <c r="I274" s="108"/>
      <c r="J274" s="14"/>
      <c r="K274" s="14"/>
      <c r="L274" s="229"/>
      <c r="M274" s="305"/>
      <c r="N274" s="305"/>
      <c r="O274" s="305"/>
      <c r="P274" s="305"/>
    </row>
    <row r="275" spans="1:16" ht="34.5" customHeight="1">
      <c r="A275" s="49"/>
      <c r="B275" s="14"/>
      <c r="C275" s="14"/>
      <c r="D275" s="14"/>
      <c r="E275" s="14"/>
      <c r="F275" s="14"/>
      <c r="G275" s="14"/>
      <c r="H275" s="14"/>
      <c r="I275" s="108"/>
      <c r="J275" s="14"/>
      <c r="K275" s="14"/>
      <c r="L275" s="229"/>
      <c r="M275" s="305"/>
      <c r="N275" s="305"/>
      <c r="O275" s="305"/>
      <c r="P275" s="305"/>
    </row>
    <row r="276" spans="1:16" ht="34.5" customHeight="1">
      <c r="A276" s="49"/>
      <c r="B276" s="14"/>
      <c r="C276" s="14"/>
      <c r="D276" s="14"/>
      <c r="E276" s="14"/>
      <c r="F276" s="14"/>
      <c r="G276" s="14"/>
      <c r="H276" s="14"/>
      <c r="I276" s="108"/>
      <c r="J276" s="14"/>
      <c r="K276" s="14"/>
      <c r="L276" s="229"/>
      <c r="M276" s="305"/>
      <c r="N276" s="305"/>
      <c r="O276" s="305"/>
      <c r="P276" s="305"/>
    </row>
    <row r="277" spans="1:16" ht="34.5" customHeight="1">
      <c r="A277" s="49"/>
      <c r="B277" s="14"/>
      <c r="C277" s="14"/>
      <c r="D277" s="14"/>
      <c r="E277" s="14"/>
      <c r="F277" s="14"/>
      <c r="G277" s="14"/>
      <c r="H277" s="14"/>
      <c r="I277" s="108"/>
      <c r="J277" s="14"/>
      <c r="K277" s="14"/>
      <c r="L277" s="229"/>
      <c r="M277" s="305"/>
      <c r="N277" s="305"/>
      <c r="O277" s="305"/>
      <c r="P277" s="305"/>
    </row>
    <row r="278" spans="1:16" ht="34.5" customHeight="1">
      <c r="A278" s="49"/>
      <c r="B278" s="14"/>
      <c r="C278" s="14"/>
      <c r="D278" s="14"/>
      <c r="E278" s="14"/>
      <c r="F278" s="14"/>
      <c r="G278" s="14"/>
      <c r="H278" s="14"/>
      <c r="I278" s="108"/>
      <c r="J278" s="14"/>
      <c r="K278" s="14"/>
      <c r="L278" s="229"/>
      <c r="M278" s="305"/>
      <c r="N278" s="305"/>
      <c r="O278" s="305"/>
      <c r="P278" s="305"/>
    </row>
    <row r="279" spans="1:16" ht="34.5" customHeight="1">
      <c r="A279" s="49"/>
      <c r="B279" s="14"/>
      <c r="C279" s="14"/>
      <c r="D279" s="14"/>
      <c r="E279" s="14"/>
      <c r="F279" s="14"/>
      <c r="G279" s="14"/>
      <c r="H279" s="14"/>
      <c r="I279" s="108"/>
      <c r="J279" s="14"/>
      <c r="K279" s="14"/>
      <c r="L279" s="229"/>
      <c r="M279" s="305"/>
      <c r="N279" s="305"/>
      <c r="O279" s="305"/>
      <c r="P279" s="305"/>
    </row>
    <row r="280" spans="1:16" ht="34.5" customHeight="1">
      <c r="A280" s="49"/>
      <c r="B280" s="14"/>
      <c r="C280" s="14"/>
      <c r="D280" s="14"/>
      <c r="E280" s="14"/>
      <c r="F280" s="14"/>
      <c r="G280" s="14"/>
      <c r="H280" s="14"/>
      <c r="I280" s="108"/>
      <c r="J280" s="14"/>
      <c r="K280" s="14"/>
      <c r="L280" s="229"/>
      <c r="M280" s="305"/>
      <c r="N280" s="305"/>
      <c r="O280" s="305"/>
      <c r="P280" s="305"/>
    </row>
    <row r="281" spans="1:16" ht="34.5" customHeight="1">
      <c r="A281" s="49"/>
      <c r="B281" s="14"/>
      <c r="C281" s="14"/>
      <c r="D281" s="14"/>
      <c r="E281" s="14"/>
      <c r="F281" s="14"/>
      <c r="G281" s="14"/>
      <c r="H281" s="14"/>
      <c r="I281" s="108"/>
      <c r="J281" s="14"/>
      <c r="K281" s="14"/>
      <c r="L281" s="229"/>
      <c r="M281" s="305"/>
      <c r="N281" s="305"/>
      <c r="O281" s="305"/>
      <c r="P281" s="305"/>
    </row>
    <row r="282" spans="1:16" ht="34.5" customHeight="1">
      <c r="A282" s="49"/>
      <c r="B282" s="14"/>
      <c r="C282" s="14"/>
      <c r="D282" s="14"/>
      <c r="E282" s="14"/>
      <c r="F282" s="14"/>
      <c r="G282" s="14"/>
      <c r="H282" s="14"/>
      <c r="I282" s="108"/>
      <c r="J282" s="14"/>
      <c r="K282" s="14"/>
      <c r="L282" s="229"/>
      <c r="M282" s="305"/>
      <c r="N282" s="305"/>
      <c r="O282" s="305"/>
      <c r="P282" s="305"/>
    </row>
    <row r="283" spans="1:16" ht="34.5" customHeight="1">
      <c r="A283" s="49"/>
      <c r="B283" s="14"/>
      <c r="C283" s="14"/>
      <c r="D283" s="14"/>
      <c r="E283" s="14"/>
      <c r="F283" s="14"/>
      <c r="G283" s="14"/>
      <c r="H283" s="14"/>
      <c r="I283" s="108"/>
      <c r="J283" s="14"/>
      <c r="K283" s="14"/>
      <c r="L283" s="229"/>
      <c r="M283" s="305"/>
      <c r="N283" s="305"/>
      <c r="O283" s="305"/>
      <c r="P283" s="305"/>
    </row>
    <row r="284" spans="1:16" ht="34.5" customHeight="1">
      <c r="A284" s="49"/>
      <c r="B284" s="14"/>
      <c r="C284" s="14"/>
      <c r="D284" s="14"/>
      <c r="E284" s="14"/>
      <c r="F284" s="14"/>
      <c r="G284" s="14"/>
      <c r="H284" s="14"/>
      <c r="I284" s="108"/>
      <c r="J284" s="14"/>
      <c r="K284" s="14"/>
      <c r="L284" s="229"/>
      <c r="M284" s="305"/>
      <c r="N284" s="305"/>
      <c r="O284" s="305"/>
      <c r="P284" s="305"/>
    </row>
    <row r="285" spans="1:16" ht="34.5" customHeight="1">
      <c r="A285" s="49"/>
      <c r="B285" s="14"/>
      <c r="C285" s="14"/>
      <c r="D285" s="14"/>
      <c r="E285" s="14"/>
      <c r="F285" s="14"/>
      <c r="G285" s="14"/>
      <c r="H285" s="14"/>
      <c r="I285" s="108"/>
      <c r="J285" s="14"/>
      <c r="K285" s="14"/>
      <c r="L285" s="229"/>
      <c r="M285" s="305"/>
      <c r="N285" s="305"/>
      <c r="O285" s="305"/>
      <c r="P285" s="305"/>
    </row>
    <row r="286" spans="1:16" ht="34.5" customHeight="1">
      <c r="A286" s="49"/>
      <c r="B286" s="14"/>
      <c r="C286" s="14"/>
      <c r="D286" s="14"/>
      <c r="E286" s="14"/>
      <c r="F286" s="14"/>
      <c r="G286" s="14"/>
      <c r="H286" s="14"/>
      <c r="I286" s="108"/>
      <c r="J286" s="14"/>
      <c r="K286" s="14"/>
      <c r="L286" s="229"/>
      <c r="M286" s="305"/>
      <c r="N286" s="305"/>
      <c r="O286" s="305"/>
      <c r="P286" s="305"/>
    </row>
    <row r="287" spans="1:16" ht="34.5" customHeight="1">
      <c r="A287" s="49"/>
      <c r="B287" s="14"/>
      <c r="C287" s="14"/>
      <c r="D287" s="14"/>
      <c r="E287" s="14"/>
      <c r="F287" s="14"/>
      <c r="G287" s="14"/>
      <c r="H287" s="14"/>
      <c r="I287" s="108"/>
      <c r="J287" s="14"/>
      <c r="K287" s="14"/>
      <c r="L287" s="229"/>
      <c r="M287" s="305"/>
      <c r="N287" s="305"/>
      <c r="O287" s="305"/>
      <c r="P287" s="305"/>
    </row>
    <row r="288" spans="1:16" ht="34.5" customHeight="1">
      <c r="A288" s="49"/>
      <c r="B288" s="14"/>
      <c r="C288" s="14"/>
      <c r="D288" s="14"/>
      <c r="E288" s="14"/>
      <c r="F288" s="14"/>
      <c r="G288" s="14"/>
      <c r="H288" s="14"/>
      <c r="I288" s="108"/>
      <c r="J288" s="14"/>
      <c r="K288" s="14"/>
      <c r="L288" s="229"/>
      <c r="M288" s="305"/>
      <c r="N288" s="305"/>
      <c r="O288" s="305"/>
      <c r="P288" s="305"/>
    </row>
    <row r="289" spans="1:16" ht="34.5" customHeight="1">
      <c r="A289" s="49"/>
      <c r="B289" s="14"/>
      <c r="C289" s="14"/>
      <c r="D289" s="14"/>
      <c r="E289" s="14"/>
      <c r="F289" s="14"/>
      <c r="G289" s="14"/>
      <c r="H289" s="14"/>
      <c r="I289" s="108"/>
      <c r="J289" s="14"/>
      <c r="K289" s="14"/>
      <c r="L289" s="229"/>
      <c r="M289" s="305"/>
      <c r="N289" s="305"/>
      <c r="O289" s="305"/>
      <c r="P289" s="305"/>
    </row>
    <row r="290" spans="1:16" ht="34.5" customHeight="1">
      <c r="A290" s="49"/>
      <c r="B290" s="14"/>
      <c r="C290" s="14"/>
      <c r="D290" s="14"/>
      <c r="E290" s="14"/>
      <c r="F290" s="14"/>
      <c r="G290" s="14"/>
      <c r="H290" s="14"/>
      <c r="I290" s="108"/>
      <c r="J290" s="14"/>
      <c r="K290" s="14"/>
      <c r="L290" s="229"/>
      <c r="M290" s="305"/>
      <c r="N290" s="305"/>
      <c r="O290" s="305"/>
      <c r="P290" s="305"/>
    </row>
    <row r="291" spans="1:16" ht="34.5" customHeight="1">
      <c r="A291" s="49"/>
      <c r="B291" s="14"/>
      <c r="C291" s="14"/>
      <c r="D291" s="14"/>
      <c r="E291" s="14"/>
      <c r="F291" s="14"/>
      <c r="G291" s="14"/>
      <c r="H291" s="14"/>
      <c r="I291" s="108"/>
      <c r="J291" s="14"/>
      <c r="K291" s="14"/>
      <c r="L291" s="229"/>
      <c r="M291" s="305"/>
      <c r="N291" s="305"/>
      <c r="O291" s="305"/>
      <c r="P291" s="305"/>
    </row>
    <row r="292" spans="1:16" ht="34.5" customHeight="1">
      <c r="A292" s="49"/>
      <c r="B292" s="14"/>
      <c r="C292" s="14"/>
      <c r="D292" s="14"/>
      <c r="E292" s="14"/>
      <c r="F292" s="14"/>
      <c r="G292" s="14"/>
      <c r="H292" s="14"/>
      <c r="I292" s="108"/>
      <c r="J292" s="14"/>
      <c r="K292" s="14"/>
      <c r="L292" s="229"/>
      <c r="M292" s="305"/>
      <c r="N292" s="305"/>
      <c r="O292" s="305"/>
      <c r="P292" s="305"/>
    </row>
    <row r="293" spans="1:16" ht="34.5" customHeight="1">
      <c r="A293" s="49"/>
      <c r="B293" s="14"/>
      <c r="C293" s="14"/>
      <c r="D293" s="14"/>
      <c r="E293" s="14"/>
      <c r="F293" s="14"/>
      <c r="G293" s="14"/>
      <c r="H293" s="14"/>
      <c r="I293" s="108"/>
      <c r="J293" s="14"/>
      <c r="K293" s="14"/>
      <c r="L293" s="229"/>
      <c r="M293" s="305"/>
      <c r="N293" s="305"/>
      <c r="O293" s="305"/>
      <c r="P293" s="305"/>
    </row>
    <row r="294" spans="1:16" ht="34.5" customHeight="1">
      <c r="A294" s="49"/>
      <c r="B294" s="14"/>
      <c r="C294" s="14"/>
      <c r="D294" s="14"/>
      <c r="E294" s="14"/>
      <c r="F294" s="14"/>
      <c r="G294" s="14"/>
      <c r="H294" s="14"/>
      <c r="I294" s="108"/>
      <c r="J294" s="14"/>
      <c r="K294" s="14"/>
      <c r="L294" s="229"/>
      <c r="M294" s="305"/>
      <c r="N294" s="305"/>
      <c r="O294" s="305"/>
      <c r="P294" s="305"/>
    </row>
    <row r="295" spans="1:16" ht="34.5" customHeight="1">
      <c r="A295" s="49"/>
      <c r="B295" s="14"/>
      <c r="C295" s="14"/>
      <c r="D295" s="14"/>
      <c r="E295" s="14"/>
      <c r="F295" s="14"/>
      <c r="G295" s="14"/>
      <c r="H295" s="14"/>
      <c r="I295" s="108"/>
      <c r="J295" s="14"/>
      <c r="K295" s="14"/>
      <c r="L295" s="229"/>
      <c r="M295" s="305"/>
      <c r="N295" s="305"/>
      <c r="O295" s="305"/>
      <c r="P295" s="305"/>
    </row>
    <row r="296" spans="1:16" ht="34.5" customHeight="1">
      <c r="A296" s="49"/>
      <c r="B296" s="14"/>
      <c r="C296" s="14"/>
      <c r="D296" s="14"/>
      <c r="E296" s="14"/>
      <c r="F296" s="14"/>
      <c r="G296" s="14"/>
      <c r="H296" s="14"/>
      <c r="I296" s="108"/>
      <c r="J296" s="14"/>
      <c r="K296" s="14"/>
      <c r="L296" s="229"/>
      <c r="M296" s="305"/>
      <c r="N296" s="305"/>
      <c r="O296" s="305"/>
      <c r="P296" s="305"/>
    </row>
    <row r="297" spans="1:16" ht="34.5" customHeight="1">
      <c r="A297" s="49"/>
      <c r="B297" s="14"/>
      <c r="C297" s="14"/>
      <c r="D297" s="14"/>
      <c r="E297" s="14"/>
      <c r="F297" s="14"/>
      <c r="G297" s="14"/>
      <c r="H297" s="14"/>
      <c r="I297" s="108"/>
      <c r="J297" s="14"/>
      <c r="K297" s="14"/>
      <c r="L297" s="229"/>
      <c r="M297" s="305"/>
      <c r="N297" s="305"/>
      <c r="O297" s="305"/>
      <c r="P297" s="305"/>
    </row>
    <row r="298" spans="1:16" ht="34.5" customHeight="1">
      <c r="A298" s="49"/>
      <c r="B298" s="14"/>
      <c r="C298" s="14"/>
      <c r="D298" s="14"/>
      <c r="E298" s="14"/>
      <c r="F298" s="14"/>
      <c r="G298" s="14"/>
      <c r="H298" s="14"/>
      <c r="I298" s="108"/>
      <c r="J298" s="14"/>
      <c r="K298" s="14"/>
      <c r="L298" s="229"/>
      <c r="M298" s="305"/>
      <c r="N298" s="305"/>
      <c r="O298" s="305"/>
      <c r="P298" s="305"/>
    </row>
    <row r="299" spans="1:16" ht="34.5" customHeight="1">
      <c r="A299" s="49"/>
      <c r="B299" s="14"/>
      <c r="C299" s="14"/>
      <c r="D299" s="14"/>
      <c r="E299" s="14"/>
      <c r="F299" s="14"/>
      <c r="G299" s="14"/>
      <c r="H299" s="14"/>
      <c r="I299" s="108"/>
      <c r="J299" s="14"/>
      <c r="K299" s="14"/>
      <c r="L299" s="229"/>
      <c r="M299" s="305"/>
      <c r="N299" s="305"/>
      <c r="O299" s="305"/>
      <c r="P299" s="305"/>
    </row>
    <row r="300" spans="1:16" ht="34.5" customHeight="1">
      <c r="A300" s="49"/>
      <c r="B300" s="14"/>
      <c r="C300" s="14"/>
      <c r="D300" s="14"/>
      <c r="E300" s="14"/>
      <c r="F300" s="14"/>
      <c r="G300" s="14"/>
      <c r="H300" s="14"/>
      <c r="I300" s="108"/>
      <c r="J300" s="14"/>
      <c r="K300" s="14"/>
      <c r="L300" s="229"/>
      <c r="M300" s="305"/>
      <c r="N300" s="305"/>
      <c r="O300" s="305"/>
      <c r="P300" s="305"/>
    </row>
    <row r="301" spans="1:16" ht="34.5" customHeight="1">
      <c r="A301" s="49"/>
      <c r="B301" s="14"/>
      <c r="C301" s="14"/>
      <c r="D301" s="14"/>
      <c r="E301" s="14"/>
      <c r="F301" s="14"/>
      <c r="G301" s="14"/>
      <c r="H301" s="14"/>
      <c r="I301" s="108"/>
      <c r="J301" s="14"/>
      <c r="K301" s="14"/>
      <c r="L301" s="229"/>
      <c r="M301" s="305"/>
      <c r="N301" s="305"/>
      <c r="O301" s="305"/>
      <c r="P301" s="305"/>
    </row>
    <row r="302" spans="1:16" ht="34.5" customHeight="1">
      <c r="A302" s="49"/>
      <c r="B302" s="14"/>
      <c r="C302" s="14"/>
      <c r="D302" s="14"/>
      <c r="E302" s="14"/>
      <c r="F302" s="14"/>
      <c r="G302" s="14"/>
      <c r="H302" s="14"/>
      <c r="I302" s="108"/>
      <c r="J302" s="14"/>
      <c r="K302" s="14"/>
      <c r="L302" s="229"/>
      <c r="M302" s="305"/>
      <c r="N302" s="305"/>
      <c r="O302" s="305"/>
      <c r="P302" s="305"/>
    </row>
    <row r="303" spans="1:16" ht="34.5" customHeight="1">
      <c r="A303" s="49"/>
      <c r="B303" s="14"/>
      <c r="C303" s="14"/>
      <c r="D303" s="14"/>
      <c r="E303" s="14"/>
      <c r="F303" s="14"/>
      <c r="G303" s="14"/>
      <c r="H303" s="14"/>
      <c r="I303" s="108"/>
      <c r="J303" s="14"/>
      <c r="K303" s="14"/>
      <c r="L303" s="229"/>
      <c r="M303" s="305"/>
      <c r="N303" s="305"/>
      <c r="O303" s="305"/>
      <c r="P303" s="305"/>
    </row>
    <row r="304" spans="1:16" ht="34.5" customHeight="1">
      <c r="A304" s="49"/>
      <c r="B304" s="14"/>
      <c r="C304" s="14"/>
      <c r="D304" s="14"/>
      <c r="E304" s="14"/>
      <c r="F304" s="14"/>
      <c r="G304" s="14"/>
      <c r="H304" s="14"/>
      <c r="I304" s="108"/>
      <c r="J304" s="14"/>
      <c r="K304" s="14"/>
      <c r="L304" s="229"/>
      <c r="M304" s="305"/>
      <c r="N304" s="305"/>
      <c r="O304" s="305"/>
      <c r="P304" s="305"/>
    </row>
    <row r="305" spans="1:16" ht="34.5" customHeight="1">
      <c r="A305" s="49"/>
      <c r="B305" s="14"/>
      <c r="C305" s="14"/>
      <c r="D305" s="14"/>
      <c r="E305" s="14"/>
      <c r="F305" s="14"/>
      <c r="G305" s="14"/>
      <c r="H305" s="14"/>
      <c r="I305" s="108"/>
      <c r="J305" s="14"/>
      <c r="K305" s="14"/>
      <c r="L305" s="229"/>
      <c r="M305" s="305"/>
      <c r="N305" s="305"/>
      <c r="O305" s="305"/>
      <c r="P305" s="305"/>
    </row>
    <row r="306" spans="1:16" ht="34.5" customHeight="1">
      <c r="A306" s="49"/>
      <c r="B306" s="14"/>
      <c r="C306" s="14"/>
      <c r="D306" s="14"/>
      <c r="E306" s="14"/>
      <c r="F306" s="14"/>
      <c r="G306" s="14"/>
      <c r="H306" s="14"/>
      <c r="I306" s="108"/>
      <c r="J306" s="14"/>
      <c r="K306" s="14"/>
      <c r="L306" s="229"/>
      <c r="M306" s="305"/>
      <c r="N306" s="305"/>
      <c r="O306" s="305"/>
      <c r="P306" s="305"/>
    </row>
    <row r="307" spans="1:16" ht="34.5" customHeight="1">
      <c r="A307" s="49"/>
      <c r="B307" s="14"/>
      <c r="C307" s="14"/>
      <c r="D307" s="14"/>
      <c r="E307" s="14"/>
      <c r="F307" s="14"/>
      <c r="G307" s="14"/>
      <c r="H307" s="14"/>
      <c r="I307" s="108"/>
      <c r="J307" s="14"/>
      <c r="K307" s="14"/>
      <c r="L307" s="229"/>
      <c r="M307" s="305"/>
      <c r="N307" s="305"/>
      <c r="O307" s="305"/>
      <c r="P307" s="305"/>
    </row>
    <row r="308" spans="1:16" ht="34.5" customHeight="1">
      <c r="A308" s="49"/>
      <c r="B308" s="14"/>
      <c r="C308" s="14"/>
      <c r="D308" s="14"/>
      <c r="E308" s="14"/>
      <c r="F308" s="14"/>
      <c r="G308" s="14"/>
      <c r="H308" s="14"/>
      <c r="I308" s="108"/>
      <c r="J308" s="14"/>
      <c r="K308" s="14"/>
      <c r="L308" s="229"/>
      <c r="M308" s="305"/>
      <c r="N308" s="305"/>
      <c r="O308" s="305"/>
      <c r="P308" s="305"/>
    </row>
    <row r="309" spans="1:16" ht="34.5" customHeight="1">
      <c r="A309" s="49"/>
      <c r="B309" s="14"/>
      <c r="C309" s="14"/>
      <c r="D309" s="14"/>
      <c r="E309" s="14"/>
      <c r="F309" s="14"/>
      <c r="G309" s="14"/>
      <c r="H309" s="14"/>
      <c r="I309" s="108"/>
      <c r="J309" s="14"/>
      <c r="K309" s="14"/>
      <c r="L309" s="229"/>
      <c r="M309" s="305"/>
      <c r="N309" s="305"/>
      <c r="O309" s="305"/>
      <c r="P309" s="305"/>
    </row>
    <row r="310" spans="1:16" ht="34.5" customHeight="1">
      <c r="A310" s="49"/>
      <c r="B310" s="14"/>
      <c r="C310" s="14"/>
      <c r="D310" s="14"/>
      <c r="E310" s="14"/>
      <c r="F310" s="14"/>
      <c r="G310" s="14"/>
      <c r="H310" s="14"/>
      <c r="I310" s="108"/>
      <c r="J310" s="14"/>
      <c r="K310" s="14"/>
      <c r="L310" s="229"/>
      <c r="M310" s="305"/>
      <c r="N310" s="305"/>
      <c r="O310" s="305"/>
      <c r="P310" s="305"/>
    </row>
    <row r="311" spans="1:16" ht="34.5" customHeight="1">
      <c r="A311" s="49"/>
      <c r="B311" s="14"/>
      <c r="C311" s="14"/>
      <c r="D311" s="14"/>
      <c r="E311" s="14"/>
      <c r="F311" s="14"/>
      <c r="G311" s="14"/>
      <c r="H311" s="14"/>
      <c r="I311" s="108"/>
      <c r="J311" s="14"/>
      <c r="K311" s="14"/>
      <c r="L311" s="229"/>
      <c r="M311" s="305"/>
      <c r="N311" s="305"/>
      <c r="O311" s="305"/>
      <c r="P311" s="305"/>
    </row>
    <row r="312" spans="1:16" ht="34.5" customHeight="1">
      <c r="A312" s="49"/>
      <c r="B312" s="14"/>
      <c r="C312" s="14"/>
      <c r="D312" s="14"/>
      <c r="E312" s="14"/>
      <c r="F312" s="14"/>
      <c r="G312" s="14"/>
      <c r="H312" s="14"/>
      <c r="I312" s="108"/>
      <c r="J312" s="14"/>
      <c r="K312" s="14"/>
      <c r="L312" s="229"/>
      <c r="M312" s="305"/>
      <c r="N312" s="305"/>
      <c r="O312" s="305"/>
      <c r="P312" s="305"/>
    </row>
    <row r="313" spans="1:16" ht="34.5" customHeight="1">
      <c r="A313" s="49"/>
      <c r="B313" s="14"/>
      <c r="C313" s="14"/>
      <c r="D313" s="14"/>
      <c r="E313" s="14"/>
      <c r="F313" s="14"/>
      <c r="G313" s="14"/>
      <c r="H313" s="14"/>
      <c r="I313" s="108"/>
      <c r="J313" s="14"/>
      <c r="K313" s="14"/>
      <c r="L313" s="229"/>
      <c r="M313" s="305"/>
      <c r="N313" s="305"/>
      <c r="O313" s="305"/>
      <c r="P313" s="305"/>
    </row>
    <row r="314" spans="1:16" ht="34.5" customHeight="1">
      <c r="A314" s="49"/>
      <c r="B314" s="14"/>
      <c r="C314" s="14"/>
      <c r="D314" s="14"/>
      <c r="E314" s="14"/>
      <c r="F314" s="14"/>
      <c r="G314" s="14"/>
      <c r="H314" s="14"/>
      <c r="I314" s="108"/>
      <c r="J314" s="14"/>
      <c r="K314" s="14"/>
      <c r="L314" s="229"/>
      <c r="M314" s="305"/>
      <c r="N314" s="305"/>
      <c r="O314" s="305"/>
      <c r="P314" s="305"/>
    </row>
    <row r="315" spans="1:16" ht="34.5" customHeight="1">
      <c r="A315" s="49"/>
      <c r="B315" s="14"/>
      <c r="C315" s="14"/>
      <c r="D315" s="14"/>
      <c r="E315" s="14"/>
      <c r="F315" s="14"/>
      <c r="G315" s="14"/>
      <c r="H315" s="14"/>
      <c r="I315" s="108"/>
      <c r="J315" s="14"/>
      <c r="K315" s="14"/>
      <c r="L315" s="229"/>
      <c r="M315" s="305"/>
      <c r="N315" s="305"/>
      <c r="O315" s="305"/>
      <c r="P315" s="305"/>
    </row>
    <row r="316" spans="1:16" ht="34.5" customHeight="1">
      <c r="A316" s="49"/>
      <c r="B316" s="14"/>
      <c r="C316" s="14"/>
      <c r="D316" s="14"/>
      <c r="E316" s="14"/>
      <c r="F316" s="14"/>
      <c r="G316" s="14"/>
      <c r="H316" s="14"/>
      <c r="I316" s="108"/>
      <c r="J316" s="14"/>
      <c r="K316" s="14"/>
      <c r="L316" s="229"/>
      <c r="M316" s="305"/>
      <c r="N316" s="305"/>
      <c r="O316" s="305"/>
      <c r="P316" s="305"/>
    </row>
    <row r="317" spans="1:16" ht="34.5" customHeight="1">
      <c r="A317" s="49"/>
      <c r="B317" s="14"/>
      <c r="C317" s="14"/>
      <c r="D317" s="14"/>
      <c r="E317" s="14"/>
      <c r="F317" s="14"/>
      <c r="G317" s="14"/>
      <c r="H317" s="14"/>
      <c r="I317" s="108"/>
      <c r="J317" s="14"/>
      <c r="K317" s="14"/>
      <c r="L317" s="229"/>
      <c r="M317" s="305"/>
      <c r="N317" s="305"/>
      <c r="O317" s="305"/>
      <c r="P317" s="305"/>
    </row>
    <row r="318" spans="1:16" ht="34.5" customHeight="1">
      <c r="A318" s="49"/>
      <c r="B318" s="14"/>
      <c r="C318" s="14"/>
      <c r="D318" s="14"/>
      <c r="E318" s="14"/>
      <c r="F318" s="14"/>
      <c r="G318" s="14"/>
      <c r="H318" s="14"/>
      <c r="I318" s="108"/>
      <c r="J318" s="14"/>
      <c r="K318" s="14"/>
      <c r="L318" s="229"/>
      <c r="M318" s="305"/>
      <c r="N318" s="305"/>
      <c r="O318" s="305"/>
      <c r="P318" s="305"/>
    </row>
    <row r="319" spans="1:16" ht="34.5" customHeight="1">
      <c r="A319" s="49"/>
      <c r="B319" s="14"/>
      <c r="C319" s="14"/>
      <c r="D319" s="14"/>
      <c r="E319" s="14"/>
      <c r="F319" s="14"/>
      <c r="G319" s="14"/>
      <c r="H319" s="14"/>
      <c r="I319" s="108"/>
      <c r="J319" s="14"/>
      <c r="K319" s="14"/>
      <c r="L319" s="229"/>
      <c r="M319" s="305"/>
      <c r="N319" s="305"/>
      <c r="O319" s="305"/>
      <c r="P319" s="305"/>
    </row>
    <row r="320" spans="1:16" ht="34.5" customHeight="1">
      <c r="A320" s="49"/>
      <c r="B320" s="14"/>
      <c r="C320" s="14"/>
      <c r="D320" s="14"/>
      <c r="E320" s="14"/>
      <c r="F320" s="14"/>
      <c r="G320" s="14"/>
      <c r="H320" s="14"/>
      <c r="I320" s="108"/>
      <c r="J320" s="14"/>
      <c r="K320" s="14"/>
      <c r="L320" s="229"/>
      <c r="M320" s="305"/>
      <c r="N320" s="305"/>
      <c r="O320" s="305"/>
      <c r="P320" s="305"/>
    </row>
    <row r="321" spans="1:16" ht="34.5" customHeight="1">
      <c r="A321" s="49"/>
      <c r="B321" s="14"/>
      <c r="C321" s="14"/>
      <c r="D321" s="14"/>
      <c r="E321" s="14"/>
      <c r="F321" s="14"/>
      <c r="G321" s="14"/>
      <c r="H321" s="14"/>
      <c r="I321" s="108"/>
      <c r="J321" s="14"/>
      <c r="K321" s="14"/>
      <c r="L321" s="229"/>
      <c r="M321" s="305"/>
      <c r="N321" s="305"/>
      <c r="O321" s="305"/>
      <c r="P321" s="305"/>
    </row>
    <row r="322" spans="1:16" ht="34.5" customHeight="1">
      <c r="A322" s="49"/>
      <c r="B322" s="14"/>
      <c r="C322" s="14"/>
      <c r="D322" s="14"/>
      <c r="E322" s="14"/>
      <c r="F322" s="14"/>
      <c r="G322" s="14"/>
      <c r="H322" s="14"/>
      <c r="I322" s="108"/>
      <c r="J322" s="14"/>
      <c r="K322" s="14"/>
      <c r="L322" s="229"/>
      <c r="M322" s="305"/>
      <c r="N322" s="305"/>
      <c r="O322" s="305"/>
      <c r="P322" s="305"/>
    </row>
    <row r="323" spans="1:16" ht="34.5" customHeight="1">
      <c r="A323" s="49"/>
      <c r="B323" s="14"/>
      <c r="C323" s="14"/>
      <c r="D323" s="14"/>
      <c r="E323" s="14"/>
      <c r="F323" s="14"/>
      <c r="G323" s="14"/>
      <c r="H323" s="14"/>
      <c r="I323" s="108"/>
      <c r="J323" s="14"/>
      <c r="K323" s="14"/>
      <c r="L323" s="229"/>
      <c r="M323" s="305"/>
      <c r="N323" s="305"/>
      <c r="O323" s="305"/>
      <c r="P323" s="305"/>
    </row>
    <row r="324" spans="1:16" ht="34.5" customHeight="1">
      <c r="A324" s="49"/>
      <c r="B324" s="14"/>
      <c r="C324" s="14"/>
      <c r="D324" s="14"/>
      <c r="E324" s="14"/>
      <c r="F324" s="14"/>
      <c r="G324" s="14"/>
      <c r="H324" s="14"/>
      <c r="I324" s="108"/>
      <c r="J324" s="14"/>
      <c r="K324" s="14"/>
      <c r="L324" s="229"/>
      <c r="M324" s="305"/>
      <c r="N324" s="305"/>
      <c r="O324" s="305"/>
      <c r="P324" s="305"/>
    </row>
    <row r="325" spans="1:16" ht="34.5" customHeight="1">
      <c r="A325" s="49"/>
      <c r="B325" s="14"/>
      <c r="C325" s="14"/>
      <c r="D325" s="14"/>
      <c r="E325" s="14"/>
      <c r="F325" s="14"/>
      <c r="G325" s="14"/>
      <c r="H325" s="14"/>
      <c r="I325" s="108"/>
      <c r="J325" s="14"/>
      <c r="K325" s="14"/>
      <c r="L325" s="229"/>
      <c r="M325" s="305"/>
      <c r="N325" s="305"/>
      <c r="O325" s="305"/>
      <c r="P325" s="305"/>
    </row>
    <row r="326" spans="1:16" ht="34.5" customHeight="1">
      <c r="A326" s="49"/>
      <c r="B326" s="14"/>
      <c r="C326" s="14"/>
      <c r="D326" s="14"/>
      <c r="E326" s="14"/>
      <c r="F326" s="14"/>
      <c r="G326" s="14"/>
      <c r="H326" s="14"/>
      <c r="I326" s="108"/>
      <c r="J326" s="14"/>
      <c r="K326" s="14"/>
      <c r="L326" s="229"/>
      <c r="M326" s="305"/>
      <c r="N326" s="305"/>
      <c r="O326" s="305"/>
      <c r="P326" s="305"/>
    </row>
    <row r="327" spans="1:16" ht="34.5" customHeight="1">
      <c r="A327" s="49"/>
      <c r="B327" s="14"/>
      <c r="C327" s="14"/>
      <c r="D327" s="14"/>
      <c r="E327" s="14"/>
      <c r="F327" s="14"/>
      <c r="G327" s="14"/>
      <c r="H327" s="14"/>
      <c r="I327" s="108"/>
      <c r="J327" s="14"/>
      <c r="K327" s="14"/>
      <c r="L327" s="229"/>
      <c r="M327" s="305"/>
      <c r="N327" s="305"/>
      <c r="O327" s="305"/>
      <c r="P327" s="305"/>
    </row>
    <row r="328" spans="1:16" ht="34.5" customHeight="1">
      <c r="A328" s="49"/>
      <c r="B328" s="14"/>
      <c r="C328" s="14"/>
      <c r="D328" s="14"/>
      <c r="E328" s="14"/>
      <c r="F328" s="14"/>
      <c r="G328" s="14"/>
      <c r="H328" s="14"/>
      <c r="I328" s="108"/>
      <c r="J328" s="14"/>
      <c r="K328" s="14"/>
      <c r="L328" s="229"/>
      <c r="M328" s="305"/>
      <c r="N328" s="305"/>
      <c r="O328" s="305"/>
      <c r="P328" s="305"/>
    </row>
    <row r="329" spans="1:16" ht="34.5" customHeight="1">
      <c r="A329" s="49"/>
      <c r="B329" s="14"/>
      <c r="C329" s="14"/>
      <c r="D329" s="14"/>
      <c r="E329" s="14"/>
      <c r="F329" s="14"/>
      <c r="G329" s="14"/>
      <c r="H329" s="14"/>
      <c r="I329" s="108"/>
      <c r="J329" s="14"/>
      <c r="K329" s="14"/>
      <c r="L329" s="229"/>
      <c r="M329" s="305"/>
      <c r="N329" s="305"/>
      <c r="O329" s="305"/>
      <c r="P329" s="305"/>
    </row>
    <row r="330" spans="1:16" ht="34.5" customHeight="1">
      <c r="A330" s="49"/>
      <c r="B330" s="14"/>
      <c r="C330" s="14"/>
      <c r="D330" s="14"/>
      <c r="E330" s="14"/>
      <c r="F330" s="14"/>
      <c r="G330" s="14"/>
      <c r="H330" s="14"/>
      <c r="I330" s="108"/>
      <c r="J330" s="14"/>
      <c r="K330" s="14"/>
      <c r="L330" s="229"/>
      <c r="M330" s="305"/>
      <c r="N330" s="305"/>
      <c r="O330" s="305"/>
      <c r="P330" s="305"/>
    </row>
    <row r="331" spans="1:16" ht="34.5" customHeight="1">
      <c r="A331" s="49"/>
      <c r="B331" s="14"/>
      <c r="C331" s="14"/>
      <c r="D331" s="14"/>
      <c r="E331" s="14"/>
      <c r="F331" s="14"/>
      <c r="G331" s="14"/>
      <c r="H331" s="14"/>
      <c r="I331" s="108"/>
      <c r="J331" s="14"/>
      <c r="K331" s="14"/>
      <c r="L331" s="229"/>
      <c r="M331" s="305"/>
      <c r="N331" s="305"/>
      <c r="O331" s="305"/>
      <c r="P331" s="305"/>
    </row>
    <row r="332" spans="1:16" ht="34.5" customHeight="1">
      <c r="A332" s="49"/>
      <c r="B332" s="14"/>
      <c r="C332" s="14"/>
      <c r="D332" s="14"/>
      <c r="E332" s="14"/>
      <c r="F332" s="14"/>
      <c r="G332" s="14"/>
      <c r="H332" s="14"/>
      <c r="I332" s="108"/>
      <c r="J332" s="14"/>
      <c r="K332" s="14"/>
      <c r="L332" s="229"/>
      <c r="M332" s="305"/>
      <c r="N332" s="305"/>
      <c r="O332" s="305"/>
      <c r="P332" s="305"/>
    </row>
    <row r="333" spans="1:16" ht="34.5" customHeight="1">
      <c r="A333" s="49"/>
      <c r="B333" s="14"/>
      <c r="C333" s="14"/>
      <c r="D333" s="14"/>
      <c r="E333" s="14"/>
      <c r="F333" s="14"/>
      <c r="G333" s="14"/>
      <c r="H333" s="14"/>
      <c r="I333" s="108"/>
      <c r="J333" s="14"/>
      <c r="K333" s="14"/>
      <c r="L333" s="229"/>
      <c r="M333" s="305"/>
      <c r="N333" s="305"/>
      <c r="O333" s="305"/>
      <c r="P333" s="305"/>
    </row>
    <row r="334" spans="1:16" ht="34.5" customHeight="1">
      <c r="A334" s="49"/>
      <c r="B334" s="14"/>
      <c r="C334" s="14"/>
      <c r="D334" s="14"/>
      <c r="E334" s="14"/>
      <c r="F334" s="14"/>
      <c r="G334" s="14"/>
      <c r="H334" s="14"/>
      <c r="I334" s="108"/>
      <c r="J334" s="14"/>
      <c r="K334" s="14"/>
      <c r="L334" s="229"/>
      <c r="M334" s="305"/>
      <c r="N334" s="305"/>
      <c r="O334" s="305"/>
      <c r="P334" s="305"/>
    </row>
    <row r="335" spans="1:16" ht="34.5" customHeight="1">
      <c r="A335" s="49"/>
      <c r="B335" s="14"/>
      <c r="C335" s="14"/>
      <c r="D335" s="14"/>
      <c r="E335" s="14"/>
      <c r="F335" s="14"/>
      <c r="G335" s="14"/>
      <c r="H335" s="14"/>
      <c r="I335" s="108"/>
      <c r="J335" s="14"/>
      <c r="K335" s="14"/>
      <c r="L335" s="229"/>
      <c r="M335" s="305"/>
      <c r="N335" s="305"/>
      <c r="O335" s="305"/>
      <c r="P335" s="305"/>
    </row>
    <row r="336" spans="1:16" ht="34.5" customHeight="1">
      <c r="A336" s="49"/>
      <c r="B336" s="14"/>
      <c r="C336" s="14"/>
      <c r="D336" s="14"/>
      <c r="E336" s="14"/>
      <c r="F336" s="14"/>
      <c r="G336" s="14"/>
      <c r="H336" s="14"/>
      <c r="I336" s="108"/>
      <c r="J336" s="14"/>
      <c r="K336" s="14"/>
      <c r="L336" s="229"/>
      <c r="M336" s="305"/>
      <c r="N336" s="305"/>
      <c r="O336" s="305"/>
      <c r="P336" s="305"/>
    </row>
    <row r="337" spans="1:16" ht="34.5" customHeight="1">
      <c r="A337" s="49"/>
      <c r="B337" s="14"/>
      <c r="C337" s="14"/>
      <c r="D337" s="14"/>
      <c r="E337" s="14"/>
      <c r="F337" s="14"/>
      <c r="G337" s="14"/>
      <c r="H337" s="14"/>
      <c r="I337" s="108"/>
      <c r="J337" s="14"/>
      <c r="K337" s="14"/>
      <c r="L337" s="229"/>
      <c r="M337" s="305"/>
      <c r="N337" s="305"/>
      <c r="O337" s="305"/>
      <c r="P337" s="305"/>
    </row>
    <row r="338" spans="1:16" ht="15.75" customHeight="1">
      <c r="A338" s="49"/>
      <c r="B338" s="14"/>
      <c r="C338" s="14"/>
      <c r="D338" s="14"/>
      <c r="E338" s="14"/>
      <c r="F338" s="14"/>
      <c r="G338" s="14"/>
      <c r="H338" s="14"/>
      <c r="I338" s="108"/>
      <c r="J338" s="14"/>
      <c r="K338" s="14"/>
      <c r="L338" s="229"/>
      <c r="M338" s="305"/>
      <c r="N338" s="305"/>
      <c r="O338" s="305"/>
      <c r="P338" s="305"/>
    </row>
    <row r="339" spans="1:16" ht="15.75" customHeight="1">
      <c r="A339" s="49"/>
      <c r="B339" s="14"/>
      <c r="C339" s="14"/>
      <c r="D339" s="14"/>
      <c r="E339" s="14"/>
      <c r="F339" s="14"/>
      <c r="G339" s="14"/>
      <c r="H339" s="14"/>
      <c r="I339" s="108"/>
      <c r="J339" s="14"/>
      <c r="K339" s="14"/>
      <c r="L339" s="229"/>
      <c r="M339" s="305"/>
      <c r="N339" s="305"/>
      <c r="O339" s="305"/>
      <c r="P339" s="305"/>
    </row>
    <row r="340" spans="1:16" ht="15.75" customHeight="1">
      <c r="A340" s="49"/>
      <c r="B340" s="14"/>
      <c r="C340" s="14"/>
      <c r="D340" s="14"/>
      <c r="E340" s="14"/>
      <c r="F340" s="14"/>
      <c r="G340" s="14"/>
      <c r="H340" s="14"/>
      <c r="I340" s="108"/>
      <c r="J340" s="14"/>
      <c r="K340" s="14"/>
      <c r="L340" s="229"/>
      <c r="M340" s="305"/>
      <c r="N340" s="305"/>
      <c r="O340" s="305"/>
      <c r="P340" s="305"/>
    </row>
    <row r="341" spans="1:16" ht="15.75" customHeight="1">
      <c r="A341" s="49"/>
      <c r="B341" s="14"/>
      <c r="C341" s="14"/>
      <c r="D341" s="14"/>
      <c r="E341" s="14"/>
      <c r="F341" s="14"/>
      <c r="G341" s="14"/>
      <c r="H341" s="14"/>
      <c r="I341" s="108"/>
      <c r="J341" s="14"/>
      <c r="K341" s="14"/>
      <c r="L341" s="229"/>
      <c r="M341" s="305"/>
      <c r="N341" s="305"/>
      <c r="O341" s="305"/>
      <c r="P341" s="305"/>
    </row>
    <row r="342" spans="1:16" ht="15.75" customHeight="1">
      <c r="A342" s="49"/>
      <c r="B342" s="14"/>
      <c r="C342" s="14"/>
      <c r="D342" s="14"/>
      <c r="E342" s="14"/>
      <c r="F342" s="14"/>
      <c r="G342" s="14"/>
      <c r="H342" s="14"/>
      <c r="I342" s="108"/>
      <c r="J342" s="14"/>
      <c r="K342" s="14"/>
      <c r="L342" s="229"/>
      <c r="M342" s="305"/>
      <c r="N342" s="305"/>
      <c r="O342" s="305"/>
      <c r="P342" s="305"/>
    </row>
    <row r="343" spans="1:16" ht="15.75" customHeight="1">
      <c r="A343" s="49"/>
      <c r="B343" s="14"/>
      <c r="C343" s="14"/>
      <c r="D343" s="14"/>
      <c r="E343" s="14"/>
      <c r="F343" s="14"/>
      <c r="G343" s="14"/>
      <c r="H343" s="14"/>
      <c r="I343" s="108"/>
      <c r="J343" s="14"/>
      <c r="K343" s="14"/>
      <c r="L343" s="229"/>
      <c r="M343" s="305"/>
      <c r="N343" s="305"/>
      <c r="O343" s="305"/>
      <c r="P343" s="305"/>
    </row>
    <row r="344" spans="1:16" ht="15.75" customHeight="1">
      <c r="A344" s="49"/>
      <c r="B344" s="14"/>
      <c r="C344" s="14"/>
      <c r="D344" s="14"/>
      <c r="E344" s="14"/>
      <c r="F344" s="14"/>
      <c r="G344" s="14"/>
      <c r="H344" s="14"/>
      <c r="I344" s="108"/>
      <c r="J344" s="14"/>
      <c r="K344" s="14"/>
      <c r="L344" s="229"/>
      <c r="M344" s="305"/>
      <c r="N344" s="305"/>
      <c r="O344" s="305"/>
      <c r="P344" s="305"/>
    </row>
    <row r="345" spans="1:16" ht="15.75" customHeight="1">
      <c r="A345" s="49"/>
      <c r="B345" s="14"/>
      <c r="C345" s="14"/>
      <c r="D345" s="14"/>
      <c r="E345" s="14"/>
      <c r="F345" s="14"/>
      <c r="G345" s="14"/>
      <c r="H345" s="14"/>
      <c r="I345" s="108"/>
      <c r="J345" s="14"/>
      <c r="K345" s="14"/>
      <c r="L345" s="229"/>
      <c r="M345" s="305"/>
      <c r="N345" s="305"/>
      <c r="O345" s="305"/>
      <c r="P345" s="305"/>
    </row>
    <row r="346" spans="1:16" ht="15.75" customHeight="1">
      <c r="A346" s="49"/>
      <c r="B346" s="14"/>
      <c r="C346" s="14"/>
      <c r="D346" s="14"/>
      <c r="E346" s="14"/>
      <c r="F346" s="14"/>
      <c r="G346" s="14"/>
      <c r="H346" s="14"/>
      <c r="I346" s="108"/>
      <c r="J346" s="14"/>
      <c r="K346" s="14"/>
      <c r="L346" s="229"/>
      <c r="M346" s="305"/>
      <c r="N346" s="305"/>
      <c r="O346" s="305"/>
      <c r="P346" s="305"/>
    </row>
    <row r="347" spans="1:16" ht="15.75" customHeight="1">
      <c r="A347" s="49"/>
      <c r="B347" s="14"/>
      <c r="C347" s="14"/>
      <c r="D347" s="14"/>
      <c r="E347" s="14"/>
      <c r="F347" s="14"/>
      <c r="G347" s="14"/>
      <c r="H347" s="14"/>
      <c r="I347" s="108"/>
      <c r="J347" s="14"/>
      <c r="K347" s="14"/>
      <c r="L347" s="229"/>
      <c r="M347" s="305"/>
      <c r="N347" s="305"/>
      <c r="O347" s="305"/>
      <c r="P347" s="305"/>
    </row>
    <row r="348" spans="1:16" ht="15.75" customHeight="1">
      <c r="A348" s="49"/>
      <c r="B348" s="14"/>
      <c r="C348" s="14"/>
      <c r="D348" s="14"/>
      <c r="E348" s="14"/>
      <c r="F348" s="14"/>
      <c r="G348" s="14"/>
      <c r="H348" s="14"/>
      <c r="I348" s="108"/>
      <c r="J348" s="14"/>
      <c r="K348" s="14"/>
      <c r="L348" s="229"/>
      <c r="M348" s="305"/>
      <c r="N348" s="305"/>
      <c r="O348" s="305"/>
      <c r="P348" s="305"/>
    </row>
    <row r="349" spans="1:16" ht="15.75" customHeight="1">
      <c r="A349" s="49"/>
      <c r="B349" s="14"/>
      <c r="C349" s="14"/>
      <c r="D349" s="14"/>
      <c r="E349" s="14"/>
      <c r="F349" s="14"/>
      <c r="G349" s="14"/>
      <c r="H349" s="14"/>
      <c r="I349" s="108"/>
      <c r="J349" s="14"/>
      <c r="K349" s="14"/>
      <c r="L349" s="229"/>
      <c r="M349" s="305"/>
      <c r="N349" s="305"/>
      <c r="O349" s="305"/>
      <c r="P349" s="305"/>
    </row>
    <row r="350" spans="1:16" ht="15.75" customHeight="1">
      <c r="A350" s="49"/>
      <c r="B350" s="14"/>
      <c r="C350" s="14"/>
      <c r="D350" s="14"/>
      <c r="E350" s="14"/>
      <c r="F350" s="14"/>
      <c r="G350" s="14"/>
      <c r="H350" s="14"/>
      <c r="I350" s="108"/>
      <c r="J350" s="14"/>
      <c r="K350" s="14"/>
      <c r="L350" s="229"/>
      <c r="M350" s="305"/>
      <c r="N350" s="305"/>
      <c r="O350" s="305"/>
      <c r="P350" s="305"/>
    </row>
    <row r="351" spans="1:16" ht="15.75" customHeight="1">
      <c r="A351" s="49"/>
      <c r="B351" s="14"/>
      <c r="C351" s="14"/>
      <c r="D351" s="14"/>
      <c r="E351" s="14"/>
      <c r="F351" s="14"/>
      <c r="G351" s="14"/>
      <c r="H351" s="14"/>
      <c r="I351" s="108"/>
      <c r="J351" s="14"/>
      <c r="K351" s="14"/>
      <c r="L351" s="229"/>
      <c r="M351" s="305"/>
      <c r="N351" s="305"/>
      <c r="O351" s="305"/>
      <c r="P351" s="305"/>
    </row>
    <row r="352" spans="1:16" ht="15.75" customHeight="1">
      <c r="A352" s="49"/>
      <c r="B352" s="14"/>
      <c r="C352" s="14"/>
      <c r="D352" s="14"/>
      <c r="E352" s="14"/>
      <c r="F352" s="14"/>
      <c r="G352" s="14"/>
      <c r="H352" s="14"/>
      <c r="I352" s="108"/>
      <c r="J352" s="14"/>
      <c r="K352" s="14"/>
      <c r="L352" s="229"/>
      <c r="M352" s="305"/>
      <c r="N352" s="305"/>
      <c r="O352" s="305"/>
      <c r="P352" s="305"/>
    </row>
    <row r="353" spans="1:16" ht="15.75" customHeight="1">
      <c r="A353" s="49"/>
      <c r="B353" s="14"/>
      <c r="C353" s="14"/>
      <c r="D353" s="14"/>
      <c r="E353" s="14"/>
      <c r="F353" s="14"/>
      <c r="G353" s="14"/>
      <c r="H353" s="14"/>
      <c r="I353" s="108"/>
      <c r="J353" s="14"/>
      <c r="K353" s="14"/>
      <c r="L353" s="229"/>
      <c r="M353" s="305"/>
      <c r="N353" s="305"/>
      <c r="O353" s="305"/>
      <c r="P353" s="305"/>
    </row>
    <row r="354" spans="1:16" ht="15.75" customHeight="1">
      <c r="A354" s="49"/>
      <c r="B354" s="14"/>
      <c r="C354" s="14"/>
      <c r="D354" s="14"/>
      <c r="E354" s="14"/>
      <c r="F354" s="14"/>
      <c r="G354" s="14"/>
      <c r="H354" s="14"/>
      <c r="I354" s="108"/>
      <c r="J354" s="14"/>
      <c r="K354" s="14"/>
      <c r="L354" s="229"/>
      <c r="M354" s="305"/>
      <c r="N354" s="305"/>
      <c r="O354" s="305"/>
      <c r="P354" s="305"/>
    </row>
    <row r="355" spans="1:16" ht="15.75" customHeight="1">
      <c r="A355" s="49"/>
      <c r="B355" s="14"/>
      <c r="C355" s="14"/>
      <c r="D355" s="14"/>
      <c r="E355" s="14"/>
      <c r="F355" s="14"/>
      <c r="G355" s="14"/>
      <c r="H355" s="14"/>
      <c r="I355" s="108"/>
      <c r="J355" s="14"/>
      <c r="K355" s="14"/>
      <c r="L355" s="229"/>
      <c r="M355" s="305"/>
      <c r="N355" s="305"/>
      <c r="O355" s="305"/>
      <c r="P355" s="305"/>
    </row>
    <row r="356" spans="1:16" ht="15.75" customHeight="1">
      <c r="A356" s="49"/>
      <c r="B356" s="14"/>
      <c r="C356" s="14"/>
      <c r="D356" s="14"/>
      <c r="E356" s="14"/>
      <c r="F356" s="14"/>
      <c r="G356" s="14"/>
      <c r="H356" s="14"/>
      <c r="I356" s="108"/>
      <c r="J356" s="14"/>
      <c r="K356" s="14"/>
      <c r="L356" s="229"/>
      <c r="M356" s="305"/>
      <c r="N356" s="305"/>
      <c r="O356" s="305"/>
      <c r="P356" s="305"/>
    </row>
    <row r="357" spans="1:16" ht="15.75" customHeight="1">
      <c r="A357" s="49"/>
      <c r="B357" s="14"/>
      <c r="C357" s="14"/>
      <c r="D357" s="14"/>
      <c r="E357" s="14"/>
      <c r="F357" s="14"/>
      <c r="G357" s="14"/>
      <c r="H357" s="14"/>
      <c r="I357" s="108"/>
      <c r="J357" s="14"/>
      <c r="K357" s="14"/>
      <c r="L357" s="229"/>
      <c r="M357" s="305"/>
      <c r="N357" s="305"/>
      <c r="O357" s="305"/>
      <c r="P357" s="305"/>
    </row>
    <row r="358" spans="1:16" ht="15.75" customHeight="1">
      <c r="A358" s="49"/>
      <c r="B358" s="14"/>
      <c r="C358" s="14"/>
      <c r="D358" s="14"/>
      <c r="E358" s="14"/>
      <c r="F358" s="14"/>
      <c r="G358" s="14"/>
      <c r="H358" s="14"/>
      <c r="I358" s="108"/>
      <c r="J358" s="14"/>
      <c r="K358" s="14"/>
      <c r="L358" s="229"/>
      <c r="M358" s="305"/>
      <c r="N358" s="305"/>
      <c r="O358" s="305"/>
      <c r="P358" s="305"/>
    </row>
    <row r="359" spans="1:16" ht="15.75" customHeight="1">
      <c r="A359" s="49"/>
      <c r="B359" s="14"/>
      <c r="C359" s="14"/>
      <c r="D359" s="14"/>
      <c r="E359" s="14"/>
      <c r="F359" s="14"/>
      <c r="G359" s="14"/>
      <c r="H359" s="14"/>
      <c r="I359" s="108"/>
      <c r="J359" s="14"/>
      <c r="K359" s="14"/>
      <c r="L359" s="229"/>
      <c r="M359" s="305"/>
      <c r="N359" s="305"/>
      <c r="O359" s="305"/>
      <c r="P359" s="305"/>
    </row>
    <row r="360" spans="1:16" ht="15.75" customHeight="1">
      <c r="A360" s="49"/>
      <c r="B360" s="14"/>
      <c r="C360" s="14"/>
      <c r="D360" s="14"/>
      <c r="E360" s="14"/>
      <c r="F360" s="14"/>
      <c r="G360" s="14"/>
      <c r="H360" s="14"/>
      <c r="I360" s="108"/>
      <c r="J360" s="14"/>
      <c r="K360" s="14"/>
      <c r="L360" s="229"/>
      <c r="M360" s="305"/>
      <c r="N360" s="305"/>
      <c r="O360" s="305"/>
      <c r="P360" s="305"/>
    </row>
    <row r="361" spans="1:16" ht="15.75" customHeight="1">
      <c r="A361" s="49"/>
      <c r="B361" s="14"/>
      <c r="C361" s="14"/>
      <c r="D361" s="14"/>
      <c r="E361" s="14"/>
      <c r="F361" s="14"/>
      <c r="G361" s="14"/>
      <c r="H361" s="14"/>
      <c r="I361" s="108"/>
      <c r="J361" s="14"/>
      <c r="K361" s="14"/>
      <c r="L361" s="229"/>
      <c r="M361" s="305"/>
      <c r="N361" s="305"/>
      <c r="O361" s="305"/>
      <c r="P361" s="305"/>
    </row>
    <row r="362" spans="1:16" ht="15.75" customHeight="1">
      <c r="A362" s="49"/>
      <c r="B362" s="14"/>
      <c r="C362" s="14"/>
      <c r="D362" s="14"/>
      <c r="E362" s="14"/>
      <c r="F362" s="14"/>
      <c r="G362" s="14"/>
      <c r="H362" s="14"/>
      <c r="I362" s="108"/>
      <c r="J362" s="14"/>
      <c r="K362" s="14"/>
      <c r="L362" s="229"/>
      <c r="M362" s="305"/>
      <c r="N362" s="305"/>
      <c r="O362" s="305"/>
      <c r="P362" s="305"/>
    </row>
    <row r="363" spans="1:16" ht="15.75" customHeight="1">
      <c r="A363" s="49"/>
      <c r="B363" s="14"/>
      <c r="C363" s="14"/>
      <c r="D363" s="14"/>
      <c r="E363" s="14"/>
      <c r="F363" s="14"/>
      <c r="G363" s="14"/>
      <c r="H363" s="14"/>
      <c r="I363" s="108"/>
      <c r="J363" s="14"/>
      <c r="K363" s="14"/>
      <c r="L363" s="229"/>
      <c r="M363" s="305"/>
      <c r="N363" s="305"/>
      <c r="O363" s="305"/>
      <c r="P363" s="305"/>
    </row>
    <row r="364" spans="1:16" ht="15.75" customHeight="1">
      <c r="A364" s="49"/>
      <c r="B364" s="14"/>
      <c r="C364" s="14"/>
      <c r="D364" s="14"/>
      <c r="E364" s="14"/>
      <c r="F364" s="14"/>
      <c r="G364" s="14"/>
      <c r="H364" s="14"/>
      <c r="I364" s="108"/>
      <c r="J364" s="14"/>
      <c r="K364" s="14"/>
      <c r="L364" s="229"/>
      <c r="M364" s="305"/>
      <c r="N364" s="305"/>
      <c r="O364" s="305"/>
      <c r="P364" s="305"/>
    </row>
    <row r="365" spans="1:16" ht="15.75" customHeight="1">
      <c r="A365" s="49"/>
      <c r="B365" s="14"/>
      <c r="C365" s="14"/>
      <c r="D365" s="14"/>
      <c r="E365" s="14"/>
      <c r="F365" s="14"/>
      <c r="G365" s="14"/>
      <c r="H365" s="14"/>
      <c r="I365" s="108"/>
      <c r="J365" s="14"/>
      <c r="K365" s="14"/>
      <c r="L365" s="229"/>
      <c r="M365" s="305"/>
      <c r="N365" s="305"/>
      <c r="O365" s="305"/>
      <c r="P365" s="305"/>
    </row>
    <row r="366" spans="1:16" ht="15.75" customHeight="1">
      <c r="A366" s="49"/>
      <c r="B366" s="14"/>
      <c r="C366" s="14"/>
      <c r="D366" s="14"/>
      <c r="E366" s="14"/>
      <c r="F366" s="14"/>
      <c r="G366" s="14"/>
      <c r="H366" s="14"/>
      <c r="I366" s="108"/>
      <c r="J366" s="14"/>
      <c r="K366" s="14"/>
      <c r="L366" s="229"/>
      <c r="M366" s="305"/>
      <c r="N366" s="305"/>
      <c r="O366" s="305"/>
      <c r="P366" s="305"/>
    </row>
    <row r="367" spans="1:16" ht="15.75" customHeight="1">
      <c r="A367" s="49"/>
      <c r="B367" s="14"/>
      <c r="C367" s="14"/>
      <c r="D367" s="14"/>
      <c r="E367" s="14"/>
      <c r="F367" s="14"/>
      <c r="G367" s="14"/>
      <c r="H367" s="14"/>
      <c r="I367" s="108"/>
      <c r="J367" s="14"/>
      <c r="K367" s="14"/>
      <c r="L367" s="229"/>
      <c r="M367" s="305"/>
      <c r="N367" s="305"/>
      <c r="O367" s="305"/>
      <c r="P367" s="305"/>
    </row>
    <row r="368" spans="1:16" ht="15.75" customHeight="1">
      <c r="A368" s="49"/>
      <c r="B368" s="14"/>
      <c r="C368" s="14"/>
      <c r="D368" s="14"/>
      <c r="E368" s="14"/>
      <c r="F368" s="14"/>
      <c r="G368" s="14"/>
      <c r="H368" s="14"/>
      <c r="I368" s="108"/>
      <c r="J368" s="14"/>
      <c r="K368" s="14"/>
      <c r="L368" s="229"/>
      <c r="M368" s="305"/>
      <c r="N368" s="305"/>
      <c r="O368" s="305"/>
      <c r="P368" s="305"/>
    </row>
    <row r="369" spans="1:16" ht="15.75" customHeight="1">
      <c r="A369" s="49"/>
      <c r="B369" s="14"/>
      <c r="C369" s="14"/>
      <c r="D369" s="14"/>
      <c r="E369" s="14"/>
      <c r="F369" s="14"/>
      <c r="G369" s="14"/>
      <c r="H369" s="14"/>
      <c r="I369" s="108"/>
      <c r="J369" s="14"/>
      <c r="K369" s="14"/>
      <c r="L369" s="229"/>
      <c r="M369" s="305"/>
      <c r="N369" s="305"/>
      <c r="O369" s="305"/>
      <c r="P369" s="305"/>
    </row>
    <row r="370" spans="1:16" ht="15.75" customHeight="1">
      <c r="A370" s="49"/>
      <c r="B370" s="14"/>
      <c r="C370" s="14"/>
      <c r="D370" s="14"/>
      <c r="E370" s="14"/>
      <c r="F370" s="14"/>
      <c r="G370" s="14"/>
      <c r="H370" s="14"/>
      <c r="I370" s="108"/>
      <c r="J370" s="14"/>
      <c r="K370" s="14"/>
      <c r="L370" s="229"/>
      <c r="M370" s="305"/>
      <c r="N370" s="305"/>
      <c r="O370" s="305"/>
      <c r="P370" s="305"/>
    </row>
    <row r="371" spans="1:16" ht="15.75" customHeight="1">
      <c r="A371" s="49"/>
      <c r="B371" s="14"/>
      <c r="C371" s="14"/>
      <c r="D371" s="14"/>
      <c r="E371" s="14"/>
      <c r="F371" s="14"/>
      <c r="G371" s="14"/>
      <c r="H371" s="14"/>
      <c r="I371" s="108"/>
      <c r="J371" s="14"/>
      <c r="K371" s="14"/>
      <c r="L371" s="229"/>
      <c r="M371" s="305"/>
      <c r="N371" s="305"/>
      <c r="O371" s="305"/>
      <c r="P371" s="305"/>
    </row>
    <row r="372" spans="1:16" ht="15.75" customHeight="1">
      <c r="A372" s="49"/>
      <c r="B372" s="14"/>
      <c r="C372" s="14"/>
      <c r="D372" s="14"/>
      <c r="E372" s="14"/>
      <c r="F372" s="14"/>
      <c r="G372" s="14"/>
      <c r="H372" s="14"/>
      <c r="I372" s="108"/>
      <c r="J372" s="14"/>
      <c r="K372" s="14"/>
      <c r="L372" s="229"/>
      <c r="M372" s="305"/>
      <c r="N372" s="305"/>
      <c r="O372" s="305"/>
      <c r="P372" s="305"/>
    </row>
    <row r="373" spans="1:16" ht="15.75" customHeight="1">
      <c r="A373" s="49"/>
      <c r="B373" s="14"/>
      <c r="C373" s="14"/>
      <c r="D373" s="14"/>
      <c r="E373" s="14"/>
      <c r="F373" s="14"/>
      <c r="G373" s="14"/>
      <c r="H373" s="14"/>
      <c r="I373" s="108"/>
      <c r="J373" s="14"/>
      <c r="K373" s="14"/>
      <c r="L373" s="229"/>
      <c r="M373" s="305"/>
      <c r="N373" s="305"/>
      <c r="O373" s="305"/>
      <c r="P373" s="305"/>
    </row>
    <row r="374" spans="1:16" ht="15.75" customHeight="1">
      <c r="A374" s="49"/>
      <c r="B374" s="14"/>
      <c r="C374" s="14"/>
      <c r="D374" s="14"/>
      <c r="E374" s="14"/>
      <c r="F374" s="14"/>
      <c r="G374" s="14"/>
      <c r="H374" s="14"/>
      <c r="I374" s="108"/>
      <c r="J374" s="14"/>
      <c r="K374" s="14"/>
      <c r="L374" s="229"/>
      <c r="M374" s="305"/>
      <c r="N374" s="305"/>
      <c r="O374" s="305"/>
      <c r="P374" s="305"/>
    </row>
    <row r="375" spans="1:16" ht="15.75" customHeight="1">
      <c r="A375" s="49"/>
      <c r="B375" s="14"/>
      <c r="C375" s="14"/>
      <c r="D375" s="14"/>
      <c r="E375" s="14"/>
      <c r="F375" s="14"/>
      <c r="G375" s="14"/>
      <c r="H375" s="14"/>
      <c r="I375" s="108"/>
      <c r="J375" s="14"/>
      <c r="K375" s="14"/>
      <c r="L375" s="229"/>
      <c r="M375" s="305"/>
      <c r="N375" s="305"/>
      <c r="O375" s="305"/>
      <c r="P375" s="305"/>
    </row>
    <row r="376" spans="1:16" ht="15.75" customHeight="1">
      <c r="A376" s="49"/>
      <c r="B376" s="14"/>
      <c r="C376" s="14"/>
      <c r="D376" s="14"/>
      <c r="E376" s="14"/>
      <c r="F376" s="14"/>
      <c r="G376" s="14"/>
      <c r="H376" s="14"/>
      <c r="I376" s="108"/>
      <c r="J376" s="14"/>
      <c r="K376" s="14"/>
      <c r="L376" s="229"/>
      <c r="M376" s="305"/>
      <c r="N376" s="305"/>
      <c r="O376" s="305"/>
      <c r="P376" s="305"/>
    </row>
    <row r="377" spans="1:16" ht="15.75" customHeight="1">
      <c r="A377" s="49"/>
      <c r="B377" s="14"/>
      <c r="C377" s="14"/>
      <c r="D377" s="14"/>
      <c r="E377" s="14"/>
      <c r="F377" s="14"/>
      <c r="G377" s="14"/>
      <c r="H377" s="14"/>
      <c r="I377" s="108"/>
      <c r="J377" s="14"/>
      <c r="K377" s="14"/>
      <c r="L377" s="229"/>
      <c r="M377" s="305"/>
      <c r="N377" s="305"/>
      <c r="O377" s="305"/>
      <c r="P377" s="305"/>
    </row>
    <row r="378" spans="1:16" ht="15.75" customHeight="1">
      <c r="A378" s="49"/>
      <c r="B378" s="14"/>
      <c r="C378" s="14"/>
      <c r="D378" s="14"/>
      <c r="E378" s="14"/>
      <c r="F378" s="14"/>
      <c r="G378" s="14"/>
      <c r="H378" s="14"/>
      <c r="I378" s="108"/>
      <c r="J378" s="14"/>
      <c r="K378" s="14"/>
      <c r="L378" s="229"/>
      <c r="M378" s="305"/>
      <c r="N378" s="305"/>
      <c r="O378" s="305"/>
      <c r="P378" s="305"/>
    </row>
    <row r="379" spans="1:16" ht="15.75" customHeight="1">
      <c r="A379" s="49"/>
      <c r="B379" s="14"/>
      <c r="C379" s="14"/>
      <c r="D379" s="14"/>
      <c r="E379" s="14"/>
      <c r="F379" s="14"/>
      <c r="G379" s="14"/>
      <c r="H379" s="14"/>
      <c r="I379" s="108"/>
      <c r="J379" s="14"/>
      <c r="K379" s="14"/>
      <c r="L379" s="229"/>
      <c r="M379" s="305"/>
      <c r="N379" s="305"/>
      <c r="O379" s="305"/>
      <c r="P379" s="305"/>
    </row>
    <row r="380" spans="1:16" ht="15.75" customHeight="1">
      <c r="A380" s="49"/>
      <c r="B380" s="14"/>
      <c r="C380" s="14"/>
      <c r="D380" s="14"/>
      <c r="E380" s="14"/>
      <c r="F380" s="14"/>
      <c r="G380" s="14"/>
      <c r="H380" s="14"/>
      <c r="I380" s="108"/>
      <c r="J380" s="14"/>
      <c r="K380" s="14"/>
      <c r="L380" s="229"/>
      <c r="M380" s="305"/>
      <c r="N380" s="305"/>
      <c r="O380" s="305"/>
      <c r="P380" s="305"/>
    </row>
    <row r="381" spans="1:16" ht="15.75" customHeight="1">
      <c r="A381" s="49"/>
      <c r="B381" s="14"/>
      <c r="C381" s="14"/>
      <c r="D381" s="14"/>
      <c r="E381" s="14"/>
      <c r="F381" s="14"/>
      <c r="G381" s="14"/>
      <c r="H381" s="14"/>
      <c r="I381" s="108"/>
      <c r="J381" s="14"/>
      <c r="K381" s="14"/>
      <c r="L381" s="229"/>
      <c r="M381" s="305"/>
      <c r="N381" s="305"/>
      <c r="O381" s="305"/>
      <c r="P381" s="305"/>
    </row>
    <row r="382" spans="1:16" ht="15.75" customHeight="1">
      <c r="A382" s="49"/>
      <c r="B382" s="14"/>
      <c r="C382" s="14"/>
      <c r="D382" s="14"/>
      <c r="E382" s="14"/>
      <c r="F382" s="14"/>
      <c r="G382" s="14"/>
      <c r="H382" s="14"/>
      <c r="I382" s="108"/>
      <c r="J382" s="14"/>
      <c r="K382" s="14"/>
      <c r="L382" s="229"/>
      <c r="M382" s="305"/>
      <c r="N382" s="305"/>
      <c r="O382" s="305"/>
      <c r="P382" s="305"/>
    </row>
    <row r="383" spans="1:16" ht="15.75" customHeight="1">
      <c r="A383" s="49"/>
      <c r="B383" s="14"/>
      <c r="C383" s="14"/>
      <c r="D383" s="14"/>
      <c r="E383" s="14"/>
      <c r="F383" s="14"/>
      <c r="G383" s="14"/>
      <c r="H383" s="14"/>
      <c r="I383" s="108"/>
      <c r="J383" s="14"/>
      <c r="K383" s="14"/>
      <c r="L383" s="229"/>
      <c r="M383" s="305"/>
      <c r="N383" s="305"/>
      <c r="O383" s="305"/>
      <c r="P383" s="305"/>
    </row>
    <row r="384" spans="1:16" ht="15.75" customHeight="1">
      <c r="A384" s="49"/>
      <c r="B384" s="14"/>
      <c r="C384" s="14"/>
      <c r="D384" s="14"/>
      <c r="E384" s="14"/>
      <c r="F384" s="14"/>
      <c r="G384" s="14"/>
      <c r="H384" s="14"/>
      <c r="I384" s="108"/>
      <c r="J384" s="14"/>
      <c r="K384" s="14"/>
      <c r="L384" s="229"/>
      <c r="M384" s="305"/>
      <c r="N384" s="305"/>
      <c r="O384" s="305"/>
      <c r="P384" s="305"/>
    </row>
    <row r="385" spans="1:16" ht="15.75" customHeight="1">
      <c r="A385" s="49"/>
      <c r="B385" s="14"/>
      <c r="C385" s="14"/>
      <c r="D385" s="14"/>
      <c r="E385" s="14"/>
      <c r="F385" s="14"/>
      <c r="G385" s="14"/>
      <c r="H385" s="14"/>
      <c r="I385" s="108"/>
      <c r="J385" s="14"/>
      <c r="K385" s="14"/>
      <c r="L385" s="229"/>
      <c r="M385" s="305"/>
      <c r="N385" s="305"/>
      <c r="O385" s="305"/>
      <c r="P385" s="305"/>
    </row>
    <row r="386" spans="1:16" ht="15.75" customHeight="1">
      <c r="A386" s="49"/>
      <c r="B386" s="14"/>
      <c r="C386" s="14"/>
      <c r="D386" s="14"/>
      <c r="E386" s="14"/>
      <c r="F386" s="14"/>
      <c r="G386" s="14"/>
      <c r="H386" s="14"/>
      <c r="I386" s="108"/>
      <c r="J386" s="14"/>
      <c r="K386" s="14"/>
      <c r="L386" s="229"/>
      <c r="M386" s="305"/>
      <c r="N386" s="305"/>
      <c r="O386" s="305"/>
      <c r="P386" s="305"/>
    </row>
    <row r="387" spans="1:16" ht="15.75" customHeight="1">
      <c r="A387" s="49"/>
      <c r="B387" s="14"/>
      <c r="C387" s="14"/>
      <c r="D387" s="14"/>
      <c r="E387" s="14"/>
      <c r="F387" s="14"/>
      <c r="G387" s="14"/>
      <c r="H387" s="14"/>
      <c r="I387" s="108"/>
      <c r="J387" s="14"/>
      <c r="K387" s="14"/>
      <c r="L387" s="229"/>
      <c r="M387" s="305"/>
      <c r="N387" s="305"/>
      <c r="O387" s="305"/>
      <c r="P387" s="305"/>
    </row>
    <row r="388" spans="1:16" ht="15.75" customHeight="1">
      <c r="A388" s="49"/>
      <c r="B388" s="14"/>
      <c r="C388" s="14"/>
      <c r="D388" s="14"/>
      <c r="E388" s="14"/>
      <c r="F388" s="14"/>
      <c r="G388" s="14"/>
      <c r="H388" s="14"/>
      <c r="I388" s="108"/>
      <c r="J388" s="14"/>
      <c r="K388" s="14"/>
      <c r="L388" s="229"/>
      <c r="M388" s="305"/>
      <c r="N388" s="305"/>
      <c r="O388" s="305"/>
      <c r="P388" s="305"/>
    </row>
    <row r="389" spans="1:16" ht="15.75" customHeight="1">
      <c r="A389" s="49"/>
      <c r="B389" s="14"/>
      <c r="C389" s="14"/>
      <c r="D389" s="14"/>
      <c r="E389" s="14"/>
      <c r="F389" s="14"/>
      <c r="G389" s="14"/>
      <c r="H389" s="14"/>
      <c r="I389" s="108"/>
      <c r="J389" s="14"/>
      <c r="K389" s="14"/>
      <c r="L389" s="229"/>
      <c r="M389" s="305"/>
      <c r="N389" s="305"/>
      <c r="O389" s="305"/>
      <c r="P389" s="305"/>
    </row>
    <row r="390" spans="1:16" ht="15.75" customHeight="1">
      <c r="A390" s="49"/>
      <c r="B390" s="14"/>
      <c r="C390" s="14"/>
      <c r="D390" s="14"/>
      <c r="E390" s="14"/>
      <c r="F390" s="14"/>
      <c r="G390" s="14"/>
      <c r="H390" s="14"/>
      <c r="I390" s="108"/>
      <c r="J390" s="14"/>
      <c r="K390" s="14"/>
      <c r="L390" s="229"/>
      <c r="M390" s="305"/>
      <c r="N390" s="305"/>
      <c r="O390" s="305"/>
      <c r="P390" s="305"/>
    </row>
    <row r="391" spans="1:16" ht="15.75" customHeight="1">
      <c r="A391" s="49"/>
      <c r="B391" s="14"/>
      <c r="C391" s="14"/>
      <c r="D391" s="14"/>
      <c r="E391" s="14"/>
      <c r="F391" s="14"/>
      <c r="G391" s="14"/>
      <c r="H391" s="14"/>
      <c r="I391" s="108"/>
      <c r="J391" s="14"/>
      <c r="K391" s="14"/>
      <c r="L391" s="229"/>
      <c r="M391" s="305"/>
      <c r="N391" s="305"/>
      <c r="O391" s="305"/>
      <c r="P391" s="305"/>
    </row>
    <row r="392" spans="1:16" ht="15.75" customHeight="1">
      <c r="A392" s="49"/>
      <c r="B392" s="14"/>
      <c r="C392" s="14"/>
      <c r="D392" s="14"/>
      <c r="E392" s="14"/>
      <c r="F392" s="14"/>
      <c r="G392" s="14"/>
      <c r="H392" s="14"/>
      <c r="I392" s="108"/>
      <c r="J392" s="14"/>
      <c r="K392" s="14"/>
      <c r="L392" s="229"/>
      <c r="M392" s="305"/>
      <c r="N392" s="305"/>
      <c r="O392" s="305"/>
      <c r="P392" s="305"/>
    </row>
    <row r="393" spans="1:16" ht="15.75" customHeight="1">
      <c r="A393" s="49"/>
      <c r="B393" s="14"/>
      <c r="C393" s="14"/>
      <c r="D393" s="14"/>
      <c r="E393" s="14"/>
      <c r="F393" s="14"/>
      <c r="G393" s="14"/>
      <c r="H393" s="14"/>
      <c r="I393" s="108"/>
      <c r="J393" s="14"/>
      <c r="K393" s="14"/>
      <c r="L393" s="229"/>
      <c r="M393" s="305"/>
      <c r="N393" s="305"/>
      <c r="O393" s="305"/>
      <c r="P393" s="305"/>
    </row>
    <row r="394" spans="1:16" ht="15.75" customHeight="1">
      <c r="A394" s="49"/>
      <c r="B394" s="14"/>
      <c r="C394" s="14"/>
      <c r="D394" s="14"/>
      <c r="E394" s="14"/>
      <c r="F394" s="14"/>
      <c r="G394" s="14"/>
      <c r="H394" s="14"/>
      <c r="I394" s="108"/>
      <c r="J394" s="14"/>
      <c r="K394" s="14"/>
      <c r="L394" s="229"/>
      <c r="M394" s="305"/>
      <c r="N394" s="305"/>
      <c r="O394" s="305"/>
      <c r="P394" s="305"/>
    </row>
    <row r="395" spans="1:16" ht="15.75" customHeight="1">
      <c r="A395" s="49"/>
      <c r="B395" s="14"/>
      <c r="C395" s="14"/>
      <c r="D395" s="14"/>
      <c r="E395" s="14"/>
      <c r="F395" s="14"/>
      <c r="G395" s="14"/>
      <c r="H395" s="14"/>
      <c r="I395" s="108"/>
      <c r="J395" s="14"/>
      <c r="K395" s="14"/>
      <c r="L395" s="229"/>
      <c r="M395" s="305"/>
      <c r="N395" s="305"/>
      <c r="O395" s="305"/>
      <c r="P395" s="305"/>
    </row>
    <row r="396" spans="1:16" ht="15.75" customHeight="1">
      <c r="A396" s="49"/>
      <c r="B396" s="14"/>
      <c r="C396" s="14"/>
      <c r="D396" s="14"/>
      <c r="E396" s="14"/>
      <c r="F396" s="14"/>
      <c r="G396" s="14"/>
      <c r="H396" s="14"/>
      <c r="I396" s="108"/>
      <c r="J396" s="14"/>
      <c r="K396" s="14"/>
      <c r="L396" s="229"/>
      <c r="M396" s="305"/>
      <c r="N396" s="305"/>
      <c r="O396" s="305"/>
      <c r="P396" s="305"/>
    </row>
    <row r="397" spans="1:16" ht="15.75" customHeight="1">
      <c r="A397" s="49"/>
      <c r="B397" s="14"/>
      <c r="C397" s="14"/>
      <c r="D397" s="14"/>
      <c r="E397" s="14"/>
      <c r="F397" s="14"/>
      <c r="G397" s="14"/>
      <c r="H397" s="14"/>
      <c r="I397" s="108"/>
      <c r="J397" s="14"/>
      <c r="K397" s="14"/>
      <c r="L397" s="229"/>
      <c r="M397" s="305"/>
      <c r="N397" s="305"/>
      <c r="O397" s="305"/>
      <c r="P397" s="305"/>
    </row>
    <row r="398" spans="1:16" ht="15.75" customHeight="1">
      <c r="A398" s="49"/>
      <c r="B398" s="14"/>
      <c r="C398" s="14"/>
      <c r="D398" s="14"/>
      <c r="E398" s="14"/>
      <c r="F398" s="14"/>
      <c r="G398" s="14"/>
      <c r="H398" s="14"/>
      <c r="I398" s="108"/>
      <c r="J398" s="14"/>
      <c r="K398" s="14"/>
      <c r="L398" s="229"/>
      <c r="M398" s="305"/>
      <c r="N398" s="305"/>
      <c r="O398" s="305"/>
      <c r="P398" s="305"/>
    </row>
    <row r="399" spans="1:16" ht="15.75" customHeight="1">
      <c r="A399" s="49"/>
      <c r="B399" s="14"/>
      <c r="C399" s="14"/>
      <c r="D399" s="14"/>
      <c r="E399" s="14"/>
      <c r="F399" s="14"/>
      <c r="G399" s="14"/>
      <c r="H399" s="14"/>
      <c r="I399" s="108"/>
      <c r="J399" s="14"/>
      <c r="K399" s="14"/>
      <c r="L399" s="229"/>
      <c r="M399" s="305"/>
      <c r="N399" s="305"/>
      <c r="O399" s="305"/>
      <c r="P399" s="305"/>
    </row>
    <row r="400" spans="1:16" ht="15.75" customHeight="1">
      <c r="A400" s="49"/>
      <c r="B400" s="14"/>
      <c r="C400" s="14"/>
      <c r="D400" s="14"/>
      <c r="E400" s="14"/>
      <c r="F400" s="14"/>
      <c r="G400" s="14"/>
      <c r="H400" s="14"/>
      <c r="I400" s="108"/>
      <c r="J400" s="14"/>
      <c r="K400" s="14"/>
      <c r="L400" s="229"/>
      <c r="M400" s="305"/>
      <c r="N400" s="305"/>
      <c r="O400" s="305"/>
      <c r="P400" s="305"/>
    </row>
    <row r="401" spans="1:16" ht="15.75" customHeight="1">
      <c r="A401" s="49"/>
      <c r="B401" s="14"/>
      <c r="C401" s="14"/>
      <c r="D401" s="14"/>
      <c r="E401" s="14"/>
      <c r="F401" s="14"/>
      <c r="G401" s="14"/>
      <c r="H401" s="14"/>
      <c r="I401" s="108"/>
      <c r="J401" s="14"/>
      <c r="K401" s="14"/>
      <c r="L401" s="229"/>
      <c r="M401" s="305"/>
      <c r="N401" s="305"/>
      <c r="O401" s="305"/>
      <c r="P401" s="305"/>
    </row>
    <row r="402" spans="1:16" ht="15.75" customHeight="1">
      <c r="A402" s="49"/>
      <c r="B402" s="14"/>
      <c r="C402" s="14"/>
      <c r="D402" s="14"/>
      <c r="E402" s="14"/>
      <c r="F402" s="14"/>
      <c r="G402" s="14"/>
      <c r="H402" s="14"/>
      <c r="I402" s="108"/>
      <c r="J402" s="14"/>
      <c r="K402" s="14"/>
      <c r="L402" s="229"/>
      <c r="M402" s="305"/>
      <c r="N402" s="305"/>
      <c r="O402" s="305"/>
      <c r="P402" s="305"/>
    </row>
    <row r="403" spans="1:16" ht="15.75" customHeight="1">
      <c r="A403" s="49"/>
      <c r="B403" s="14"/>
      <c r="C403" s="14"/>
      <c r="D403" s="14"/>
      <c r="E403" s="14"/>
      <c r="F403" s="14"/>
      <c r="G403" s="14"/>
      <c r="H403" s="14"/>
      <c r="I403" s="108"/>
      <c r="J403" s="14"/>
      <c r="K403" s="14"/>
      <c r="L403" s="229"/>
      <c r="M403" s="305"/>
      <c r="N403" s="305"/>
      <c r="O403" s="305"/>
      <c r="P403" s="305"/>
    </row>
    <row r="404" spans="1:16" ht="15.75" customHeight="1">
      <c r="A404" s="49"/>
      <c r="B404" s="14"/>
      <c r="C404" s="14"/>
      <c r="D404" s="14"/>
      <c r="E404" s="14"/>
      <c r="F404" s="14"/>
      <c r="G404" s="14"/>
      <c r="H404" s="14"/>
      <c r="I404" s="108"/>
      <c r="J404" s="14"/>
      <c r="K404" s="14"/>
      <c r="L404" s="229"/>
      <c r="M404" s="305"/>
      <c r="N404" s="305"/>
      <c r="O404" s="305"/>
      <c r="P404" s="305"/>
    </row>
    <row r="405" spans="1:16" ht="15.75" customHeight="1">
      <c r="A405" s="49"/>
      <c r="B405" s="14"/>
      <c r="C405" s="14"/>
      <c r="D405" s="14"/>
      <c r="E405" s="14"/>
      <c r="F405" s="14"/>
      <c r="G405" s="14"/>
      <c r="H405" s="14"/>
      <c r="I405" s="108"/>
      <c r="J405" s="14"/>
      <c r="K405" s="14"/>
      <c r="L405" s="229"/>
      <c r="M405" s="305"/>
      <c r="N405" s="305"/>
      <c r="O405" s="305"/>
      <c r="P405" s="305"/>
    </row>
    <row r="406" spans="1:16" ht="15.75" customHeight="1">
      <c r="A406" s="49"/>
      <c r="B406" s="14"/>
      <c r="C406" s="14"/>
      <c r="D406" s="14"/>
      <c r="E406" s="14"/>
      <c r="F406" s="14"/>
      <c r="G406" s="14"/>
      <c r="H406" s="14"/>
      <c r="I406" s="108"/>
      <c r="J406" s="14"/>
      <c r="K406" s="14"/>
      <c r="L406" s="229"/>
      <c r="M406" s="305"/>
      <c r="N406" s="305"/>
      <c r="O406" s="305"/>
      <c r="P406" s="305"/>
    </row>
    <row r="407" spans="1:16" ht="15.75" customHeight="1">
      <c r="A407" s="49"/>
      <c r="B407" s="14"/>
      <c r="C407" s="14"/>
      <c r="D407" s="14"/>
      <c r="E407" s="14"/>
      <c r="F407" s="14"/>
      <c r="G407" s="14"/>
      <c r="H407" s="14"/>
      <c r="I407" s="108"/>
      <c r="J407" s="14"/>
      <c r="K407" s="14"/>
      <c r="L407" s="229"/>
      <c r="M407" s="305"/>
      <c r="N407" s="305"/>
      <c r="O407" s="305"/>
      <c r="P407" s="305"/>
    </row>
    <row r="408" spans="1:16" ht="15.75" customHeight="1">
      <c r="A408" s="49"/>
      <c r="B408" s="14"/>
      <c r="C408" s="14"/>
      <c r="D408" s="14"/>
      <c r="E408" s="14"/>
      <c r="F408" s="14"/>
      <c r="G408" s="14"/>
      <c r="H408" s="14"/>
      <c r="I408" s="108"/>
      <c r="J408" s="14"/>
      <c r="K408" s="14"/>
      <c r="L408" s="229"/>
      <c r="M408" s="305"/>
      <c r="N408" s="305"/>
      <c r="O408" s="305"/>
      <c r="P408" s="305"/>
    </row>
    <row r="409" spans="1:16" ht="15.75" customHeight="1">
      <c r="A409" s="49"/>
      <c r="B409" s="14"/>
      <c r="C409" s="14"/>
      <c r="D409" s="14"/>
      <c r="E409" s="14"/>
      <c r="F409" s="14"/>
      <c r="G409" s="14"/>
      <c r="H409" s="14"/>
      <c r="I409" s="108"/>
      <c r="J409" s="14"/>
      <c r="K409" s="14"/>
      <c r="L409" s="229"/>
      <c r="M409" s="305"/>
      <c r="N409" s="305"/>
      <c r="O409" s="305"/>
      <c r="P409" s="305"/>
    </row>
    <row r="410" spans="1:16" ht="15.75" customHeight="1">
      <c r="A410" s="49"/>
      <c r="B410" s="14"/>
      <c r="C410" s="14"/>
      <c r="D410" s="14"/>
      <c r="E410" s="14"/>
      <c r="F410" s="14"/>
      <c r="G410" s="14"/>
      <c r="H410" s="14"/>
      <c r="I410" s="108"/>
      <c r="J410" s="14"/>
      <c r="K410" s="14"/>
      <c r="L410" s="229"/>
      <c r="M410" s="305"/>
      <c r="N410" s="305"/>
      <c r="O410" s="305"/>
      <c r="P410" s="305"/>
    </row>
    <row r="411" spans="1:16" ht="15.75" customHeight="1">
      <c r="A411" s="49"/>
      <c r="B411" s="14"/>
      <c r="C411" s="14"/>
      <c r="D411" s="14"/>
      <c r="E411" s="14"/>
      <c r="F411" s="14"/>
      <c r="G411" s="14"/>
      <c r="H411" s="14"/>
      <c r="I411" s="108"/>
      <c r="J411" s="14"/>
      <c r="K411" s="14"/>
      <c r="L411" s="229"/>
      <c r="M411" s="305"/>
      <c r="N411" s="305"/>
      <c r="O411" s="305"/>
      <c r="P411" s="305"/>
    </row>
    <row r="412" spans="1:16" ht="15.75" customHeight="1">
      <c r="A412" s="49"/>
      <c r="B412" s="14"/>
      <c r="C412" s="14"/>
      <c r="D412" s="14"/>
      <c r="E412" s="14"/>
      <c r="F412" s="14"/>
      <c r="G412" s="14"/>
      <c r="H412" s="14"/>
      <c r="I412" s="108"/>
      <c r="J412" s="14"/>
      <c r="K412" s="14"/>
      <c r="L412" s="229"/>
      <c r="M412" s="305"/>
      <c r="N412" s="305"/>
      <c r="O412" s="305"/>
      <c r="P412" s="305"/>
    </row>
    <row r="413" spans="1:16" ht="15.75" customHeight="1">
      <c r="A413" s="49"/>
      <c r="B413" s="14"/>
      <c r="C413" s="14"/>
      <c r="D413" s="14"/>
      <c r="E413" s="14"/>
      <c r="F413" s="14"/>
      <c r="G413" s="14"/>
      <c r="H413" s="14"/>
      <c r="I413" s="108"/>
      <c r="J413" s="14"/>
      <c r="K413" s="14"/>
      <c r="L413" s="229"/>
      <c r="M413" s="305"/>
      <c r="N413" s="305"/>
      <c r="O413" s="305"/>
      <c r="P413" s="305"/>
    </row>
    <row r="414" spans="1:16" ht="15.75" customHeight="1">
      <c r="A414" s="49"/>
      <c r="B414" s="14"/>
      <c r="C414" s="14"/>
      <c r="D414" s="14"/>
      <c r="E414" s="14"/>
      <c r="F414" s="14"/>
      <c r="G414" s="14"/>
      <c r="H414" s="14"/>
      <c r="I414" s="108"/>
      <c r="J414" s="14"/>
      <c r="K414" s="14"/>
      <c r="L414" s="229"/>
      <c r="M414" s="305"/>
      <c r="N414" s="305"/>
      <c r="O414" s="305"/>
      <c r="P414" s="305"/>
    </row>
    <row r="415" spans="1:16" ht="15.75" customHeight="1">
      <c r="A415" s="49"/>
      <c r="B415" s="14"/>
      <c r="C415" s="14"/>
      <c r="D415" s="14"/>
      <c r="E415" s="14"/>
      <c r="F415" s="14"/>
      <c r="G415" s="14"/>
      <c r="H415" s="14"/>
      <c r="I415" s="108"/>
      <c r="J415" s="14"/>
      <c r="K415" s="14"/>
      <c r="L415" s="229"/>
      <c r="M415" s="305"/>
      <c r="N415" s="305"/>
      <c r="O415" s="305"/>
      <c r="P415" s="305"/>
    </row>
    <row r="416" spans="1:16" ht="15.75" customHeight="1">
      <c r="A416" s="49"/>
      <c r="B416" s="14"/>
      <c r="C416" s="14"/>
      <c r="D416" s="14"/>
      <c r="E416" s="14"/>
      <c r="F416" s="14"/>
      <c r="G416" s="14"/>
      <c r="H416" s="14"/>
      <c r="I416" s="108"/>
      <c r="J416" s="14"/>
      <c r="K416" s="14"/>
      <c r="L416" s="229"/>
      <c r="M416" s="305"/>
      <c r="N416" s="305"/>
      <c r="O416" s="305"/>
      <c r="P416" s="305"/>
    </row>
    <row r="417" spans="1:16" ht="15.75" customHeight="1">
      <c r="A417" s="49"/>
      <c r="B417" s="14"/>
      <c r="C417" s="14"/>
      <c r="D417" s="14"/>
      <c r="E417" s="14"/>
      <c r="F417" s="14"/>
      <c r="G417" s="14"/>
      <c r="H417" s="14"/>
      <c r="I417" s="108"/>
      <c r="J417" s="14"/>
      <c r="K417" s="14"/>
      <c r="L417" s="229"/>
      <c r="M417" s="305"/>
      <c r="N417" s="305"/>
      <c r="O417" s="305"/>
      <c r="P417" s="305"/>
    </row>
    <row r="418" spans="1:16" ht="15.75" customHeight="1">
      <c r="A418" s="49"/>
      <c r="B418" s="14"/>
      <c r="C418" s="14"/>
      <c r="D418" s="14"/>
      <c r="E418" s="14"/>
      <c r="F418" s="14"/>
      <c r="G418" s="14"/>
      <c r="H418" s="14"/>
      <c r="I418" s="108"/>
      <c r="J418" s="14"/>
      <c r="K418" s="14"/>
      <c r="L418" s="229"/>
      <c r="M418" s="305"/>
      <c r="N418" s="305"/>
      <c r="O418" s="305"/>
      <c r="P418" s="305"/>
    </row>
    <row r="419" spans="1:16" ht="15.75" customHeight="1">
      <c r="A419" s="49"/>
      <c r="B419" s="14"/>
      <c r="C419" s="14"/>
      <c r="D419" s="14"/>
      <c r="E419" s="14"/>
      <c r="F419" s="14"/>
      <c r="G419" s="14"/>
      <c r="H419" s="14"/>
      <c r="I419" s="108"/>
      <c r="J419" s="14"/>
      <c r="K419" s="14"/>
      <c r="L419" s="229"/>
      <c r="M419" s="305"/>
      <c r="N419" s="305"/>
      <c r="O419" s="305"/>
      <c r="P419" s="305"/>
    </row>
    <row r="420" spans="1:16" ht="15.75" customHeight="1">
      <c r="A420" s="49"/>
      <c r="B420" s="14"/>
      <c r="C420" s="14"/>
      <c r="D420" s="14"/>
      <c r="E420" s="14"/>
      <c r="F420" s="14"/>
      <c r="G420" s="14"/>
      <c r="H420" s="14"/>
      <c r="I420" s="108"/>
      <c r="J420" s="14"/>
      <c r="K420" s="14"/>
      <c r="L420" s="229"/>
      <c r="M420" s="305"/>
      <c r="N420" s="305"/>
      <c r="O420" s="305"/>
      <c r="P420" s="305"/>
    </row>
    <row r="421" spans="1:16" ht="15.75" customHeight="1">
      <c r="A421" s="49"/>
      <c r="B421" s="14"/>
      <c r="C421" s="14"/>
      <c r="D421" s="14"/>
      <c r="E421" s="14"/>
      <c r="F421" s="14"/>
      <c r="G421" s="14"/>
      <c r="H421" s="14"/>
      <c r="I421" s="108"/>
      <c r="J421" s="14"/>
      <c r="K421" s="14"/>
      <c r="L421" s="229"/>
      <c r="M421" s="305"/>
      <c r="N421" s="305"/>
      <c r="O421" s="305"/>
      <c r="P421" s="305"/>
    </row>
    <row r="422" spans="1:16" ht="15.75" customHeight="1">
      <c r="A422" s="49"/>
      <c r="B422" s="14"/>
      <c r="C422" s="14"/>
      <c r="D422" s="14"/>
      <c r="E422" s="14"/>
      <c r="F422" s="14"/>
      <c r="G422" s="14"/>
      <c r="H422" s="14"/>
      <c r="I422" s="108"/>
      <c r="J422" s="14"/>
      <c r="K422" s="14"/>
      <c r="L422" s="229"/>
      <c r="M422" s="305"/>
      <c r="N422" s="305"/>
      <c r="O422" s="305"/>
      <c r="P422" s="305"/>
    </row>
    <row r="423" spans="1:16" ht="15.75" customHeight="1">
      <c r="A423" s="49"/>
      <c r="B423" s="14"/>
      <c r="C423" s="14"/>
      <c r="D423" s="14"/>
      <c r="E423" s="14"/>
      <c r="F423" s="14"/>
      <c r="G423" s="14"/>
      <c r="H423" s="14"/>
      <c r="I423" s="108"/>
      <c r="J423" s="14"/>
      <c r="K423" s="14"/>
      <c r="L423" s="229"/>
      <c r="M423" s="305"/>
      <c r="N423" s="305"/>
      <c r="O423" s="305"/>
      <c r="P423" s="305"/>
    </row>
    <row r="424" spans="1:16" ht="15.75" customHeight="1">
      <c r="A424" s="49"/>
      <c r="B424" s="14"/>
      <c r="C424" s="14"/>
      <c r="D424" s="14"/>
      <c r="E424" s="14"/>
      <c r="F424" s="14"/>
      <c r="G424" s="14"/>
      <c r="H424" s="14"/>
      <c r="I424" s="108"/>
      <c r="J424" s="14"/>
      <c r="K424" s="14"/>
      <c r="L424" s="229"/>
      <c r="M424" s="305"/>
      <c r="N424" s="305"/>
      <c r="O424" s="305"/>
      <c r="P424" s="305"/>
    </row>
    <row r="425" spans="1:16" ht="15.75" customHeight="1">
      <c r="A425" s="49"/>
      <c r="B425" s="14"/>
      <c r="C425" s="14"/>
      <c r="D425" s="14"/>
      <c r="E425" s="14"/>
      <c r="F425" s="14"/>
      <c r="G425" s="14"/>
      <c r="H425" s="14"/>
      <c r="I425" s="108"/>
      <c r="J425" s="14"/>
      <c r="K425" s="14"/>
      <c r="L425" s="229"/>
      <c r="M425" s="305"/>
      <c r="N425" s="305"/>
      <c r="O425" s="305"/>
      <c r="P425" s="305"/>
    </row>
    <row r="426" spans="1:16" ht="15.75" customHeight="1">
      <c r="A426" s="49"/>
      <c r="B426" s="14"/>
      <c r="C426" s="14"/>
      <c r="D426" s="14"/>
      <c r="E426" s="14"/>
      <c r="F426" s="14"/>
      <c r="G426" s="14"/>
      <c r="H426" s="14"/>
      <c r="I426" s="108"/>
      <c r="J426" s="14"/>
      <c r="K426" s="14"/>
      <c r="L426" s="229"/>
      <c r="M426" s="305"/>
      <c r="N426" s="305"/>
      <c r="O426" s="305"/>
      <c r="P426" s="305"/>
    </row>
    <row r="427" spans="1:16" ht="15.75" customHeight="1">
      <c r="A427" s="49"/>
      <c r="B427" s="14"/>
      <c r="C427" s="14"/>
      <c r="D427" s="14"/>
      <c r="E427" s="14"/>
      <c r="F427" s="14"/>
      <c r="G427" s="14"/>
      <c r="H427" s="14"/>
      <c r="I427" s="108"/>
      <c r="J427" s="14"/>
      <c r="K427" s="14"/>
      <c r="L427" s="229"/>
      <c r="M427" s="305"/>
      <c r="N427" s="305"/>
      <c r="O427" s="305"/>
      <c r="P427" s="305"/>
    </row>
    <row r="428" spans="1:16" ht="15.75" customHeight="1">
      <c r="A428" s="49"/>
      <c r="B428" s="14"/>
      <c r="C428" s="14"/>
      <c r="D428" s="14"/>
      <c r="E428" s="14"/>
      <c r="F428" s="14"/>
      <c r="G428" s="14"/>
      <c r="H428" s="14"/>
      <c r="I428" s="108"/>
      <c r="J428" s="14"/>
      <c r="K428" s="14"/>
      <c r="L428" s="229"/>
      <c r="M428" s="305"/>
      <c r="N428" s="305"/>
      <c r="O428" s="305"/>
      <c r="P428" s="305"/>
    </row>
    <row r="429" spans="1:16" ht="15.75" customHeight="1">
      <c r="A429" s="49"/>
      <c r="B429" s="14"/>
      <c r="C429" s="14"/>
      <c r="D429" s="14"/>
      <c r="E429" s="14"/>
      <c r="F429" s="14"/>
      <c r="G429" s="14"/>
      <c r="H429" s="14"/>
      <c r="I429" s="108"/>
      <c r="J429" s="14"/>
      <c r="K429" s="14"/>
      <c r="L429" s="229"/>
      <c r="M429" s="305"/>
      <c r="N429" s="305"/>
      <c r="O429" s="305"/>
      <c r="P429" s="305"/>
    </row>
    <row r="430" spans="1:16" ht="15.75" customHeight="1">
      <c r="A430" s="49"/>
      <c r="B430" s="14"/>
      <c r="C430" s="14"/>
      <c r="D430" s="14"/>
      <c r="E430" s="14"/>
      <c r="F430" s="14"/>
      <c r="G430" s="14"/>
      <c r="H430" s="14"/>
      <c r="I430" s="108"/>
      <c r="J430" s="14"/>
      <c r="K430" s="14"/>
      <c r="L430" s="229"/>
      <c r="M430" s="305"/>
      <c r="N430" s="305"/>
      <c r="O430" s="305"/>
      <c r="P430" s="305"/>
    </row>
    <row r="431" spans="1:16" ht="15.75" customHeight="1">
      <c r="A431" s="49"/>
      <c r="B431" s="14"/>
      <c r="C431" s="14"/>
      <c r="D431" s="14"/>
      <c r="E431" s="14"/>
      <c r="F431" s="14"/>
      <c r="G431" s="14"/>
      <c r="H431" s="14"/>
      <c r="I431" s="108"/>
      <c r="J431" s="14"/>
      <c r="K431" s="14"/>
      <c r="L431" s="229"/>
      <c r="M431" s="305"/>
      <c r="N431" s="305"/>
      <c r="O431" s="305"/>
      <c r="P431" s="305"/>
    </row>
    <row r="432" spans="1:16" ht="15.75" customHeight="1">
      <c r="A432" s="49"/>
      <c r="B432" s="14"/>
      <c r="C432" s="14"/>
      <c r="D432" s="14"/>
      <c r="E432" s="14"/>
      <c r="F432" s="14"/>
      <c r="G432" s="14"/>
      <c r="H432" s="14"/>
      <c r="I432" s="108"/>
      <c r="J432" s="14"/>
      <c r="K432" s="14"/>
      <c r="L432" s="229"/>
      <c r="M432" s="305"/>
      <c r="N432" s="305"/>
      <c r="O432" s="305"/>
      <c r="P432" s="305"/>
    </row>
    <row r="433" spans="1:16" ht="15.75" customHeight="1">
      <c r="A433" s="49"/>
      <c r="B433" s="14"/>
      <c r="C433" s="14"/>
      <c r="D433" s="14"/>
      <c r="E433" s="14"/>
      <c r="F433" s="14"/>
      <c r="G433" s="14"/>
      <c r="H433" s="14"/>
      <c r="I433" s="108"/>
      <c r="J433" s="14"/>
      <c r="K433" s="14"/>
      <c r="L433" s="229"/>
      <c r="M433" s="305"/>
      <c r="N433" s="305"/>
      <c r="O433" s="305"/>
      <c r="P433" s="305"/>
    </row>
    <row r="434" spans="1:16" ht="15.75" customHeight="1">
      <c r="A434" s="49"/>
      <c r="B434" s="14"/>
      <c r="C434" s="14"/>
      <c r="D434" s="14"/>
      <c r="E434" s="14"/>
      <c r="F434" s="14"/>
      <c r="G434" s="14"/>
      <c r="H434" s="14"/>
      <c r="I434" s="108"/>
      <c r="J434" s="14"/>
      <c r="K434" s="14"/>
      <c r="L434" s="229"/>
      <c r="M434" s="305"/>
      <c r="N434" s="305"/>
      <c r="O434" s="305"/>
      <c r="P434" s="305"/>
    </row>
    <row r="435" spans="1:16" ht="15.75" customHeight="1">
      <c r="A435" s="49"/>
      <c r="B435" s="14"/>
      <c r="C435" s="14"/>
      <c r="D435" s="14"/>
      <c r="E435" s="14"/>
      <c r="F435" s="14"/>
      <c r="G435" s="14"/>
      <c r="H435" s="14"/>
      <c r="I435" s="108"/>
      <c r="J435" s="14"/>
      <c r="K435" s="14"/>
      <c r="L435" s="229"/>
      <c r="M435" s="305"/>
      <c r="N435" s="305"/>
      <c r="O435" s="305"/>
      <c r="P435" s="305"/>
    </row>
    <row r="436" spans="1:16" ht="15.75" customHeight="1">
      <c r="A436" s="49"/>
      <c r="B436" s="14"/>
      <c r="C436" s="14"/>
      <c r="D436" s="14"/>
      <c r="E436" s="14"/>
      <c r="F436" s="14"/>
      <c r="G436" s="14"/>
      <c r="H436" s="14"/>
      <c r="I436" s="108"/>
      <c r="J436" s="14"/>
      <c r="K436" s="14"/>
      <c r="L436" s="229"/>
      <c r="M436" s="305"/>
      <c r="N436" s="305"/>
      <c r="O436" s="305"/>
      <c r="P436" s="305"/>
    </row>
    <row r="437" spans="1:16" ht="15.75" customHeight="1">
      <c r="A437" s="49"/>
      <c r="B437" s="14"/>
      <c r="C437" s="14"/>
      <c r="D437" s="14"/>
      <c r="E437" s="14"/>
      <c r="F437" s="14"/>
      <c r="G437" s="14"/>
      <c r="H437" s="14"/>
      <c r="I437" s="108"/>
      <c r="J437" s="14"/>
      <c r="K437" s="14"/>
      <c r="L437" s="229"/>
      <c r="M437" s="305"/>
      <c r="N437" s="305"/>
      <c r="O437" s="305"/>
      <c r="P437" s="305"/>
    </row>
    <row r="438" spans="1:16" ht="15.75" customHeight="1">
      <c r="A438" s="49"/>
      <c r="B438" s="14"/>
      <c r="C438" s="14"/>
      <c r="D438" s="14"/>
      <c r="E438" s="14"/>
      <c r="F438" s="14"/>
      <c r="G438" s="14"/>
      <c r="H438" s="14"/>
      <c r="I438" s="108"/>
      <c r="J438" s="14"/>
      <c r="K438" s="14"/>
      <c r="L438" s="229"/>
      <c r="M438" s="305"/>
      <c r="N438" s="305"/>
      <c r="O438" s="305"/>
      <c r="P438" s="305"/>
    </row>
    <row r="439" spans="1:16" ht="15.75" customHeight="1">
      <c r="A439" s="49"/>
      <c r="B439" s="14"/>
      <c r="C439" s="14"/>
      <c r="D439" s="14"/>
      <c r="E439" s="14"/>
      <c r="F439" s="14"/>
      <c r="G439" s="14"/>
      <c r="H439" s="14"/>
      <c r="I439" s="108"/>
      <c r="J439" s="14"/>
      <c r="K439" s="14"/>
      <c r="L439" s="229"/>
      <c r="M439" s="305"/>
      <c r="N439" s="305"/>
      <c r="O439" s="305"/>
      <c r="P439" s="305"/>
    </row>
    <row r="440" spans="1:16" ht="15.75" customHeight="1">
      <c r="A440" s="49"/>
      <c r="B440" s="14"/>
      <c r="C440" s="14"/>
      <c r="D440" s="14"/>
      <c r="E440" s="14"/>
      <c r="F440" s="14"/>
      <c r="G440" s="14"/>
      <c r="H440" s="14"/>
      <c r="I440" s="108"/>
      <c r="J440" s="14"/>
      <c r="K440" s="14"/>
      <c r="L440" s="229"/>
      <c r="M440" s="305"/>
      <c r="N440" s="305"/>
      <c r="O440" s="305"/>
      <c r="P440" s="305"/>
    </row>
    <row r="441" spans="1:16" ht="15.75" customHeight="1">
      <c r="A441" s="49"/>
      <c r="B441" s="14"/>
      <c r="C441" s="14"/>
      <c r="D441" s="14"/>
      <c r="E441" s="14"/>
      <c r="F441" s="14"/>
      <c r="G441" s="14"/>
      <c r="H441" s="14"/>
      <c r="I441" s="108"/>
      <c r="J441" s="14"/>
      <c r="K441" s="14"/>
      <c r="L441" s="229"/>
      <c r="M441" s="305"/>
      <c r="N441" s="305"/>
      <c r="O441" s="305"/>
      <c r="P441" s="305"/>
    </row>
    <row r="442" spans="1:16" ht="15.75" customHeight="1">
      <c r="A442" s="49"/>
      <c r="B442" s="14"/>
      <c r="C442" s="14"/>
      <c r="D442" s="14"/>
      <c r="E442" s="14"/>
      <c r="F442" s="14"/>
      <c r="G442" s="14"/>
      <c r="H442" s="14"/>
      <c r="I442" s="108"/>
      <c r="J442" s="14"/>
      <c r="K442" s="14"/>
      <c r="L442" s="229"/>
      <c r="M442" s="305"/>
      <c r="N442" s="305"/>
      <c r="O442" s="305"/>
      <c r="P442" s="305"/>
    </row>
    <row r="443" spans="1:16" ht="15.75" customHeight="1">
      <c r="A443" s="49"/>
      <c r="B443" s="14"/>
      <c r="C443" s="14"/>
      <c r="D443" s="14"/>
      <c r="E443" s="14"/>
      <c r="F443" s="14"/>
      <c r="G443" s="14"/>
      <c r="H443" s="14"/>
      <c r="I443" s="108"/>
      <c r="J443" s="14"/>
      <c r="K443" s="14"/>
      <c r="L443" s="229"/>
      <c r="M443" s="305"/>
      <c r="N443" s="305"/>
      <c r="O443" s="305"/>
      <c r="P443" s="305"/>
    </row>
    <row r="444" spans="1:16" ht="15.75" customHeight="1">
      <c r="A444" s="49"/>
      <c r="B444" s="14"/>
      <c r="C444" s="14"/>
      <c r="D444" s="14"/>
      <c r="E444" s="14"/>
      <c r="F444" s="14"/>
      <c r="G444" s="14"/>
      <c r="H444" s="14"/>
      <c r="I444" s="108"/>
      <c r="J444" s="14"/>
      <c r="K444" s="14"/>
      <c r="L444" s="229"/>
      <c r="M444" s="305"/>
      <c r="N444" s="305"/>
      <c r="O444" s="305"/>
      <c r="P444" s="305"/>
    </row>
    <row r="445" spans="1:16" ht="15.75" customHeight="1">
      <c r="A445" s="49"/>
      <c r="B445" s="14"/>
      <c r="C445" s="14"/>
      <c r="D445" s="14"/>
      <c r="E445" s="14"/>
      <c r="F445" s="14"/>
      <c r="G445" s="14"/>
      <c r="H445" s="14"/>
      <c r="I445" s="108"/>
      <c r="J445" s="14"/>
      <c r="K445" s="14"/>
      <c r="L445" s="229"/>
      <c r="M445" s="305"/>
      <c r="N445" s="305"/>
      <c r="O445" s="305"/>
      <c r="P445" s="305"/>
    </row>
    <row r="446" spans="1:16" ht="15.75" customHeight="1">
      <c r="A446" s="49"/>
      <c r="B446" s="14"/>
      <c r="C446" s="14"/>
      <c r="D446" s="14"/>
      <c r="E446" s="14"/>
      <c r="F446" s="14"/>
      <c r="G446" s="14"/>
      <c r="H446" s="14"/>
      <c r="I446" s="108"/>
      <c r="J446" s="14"/>
      <c r="K446" s="14"/>
      <c r="L446" s="229"/>
      <c r="M446" s="305"/>
      <c r="N446" s="305"/>
      <c r="O446" s="305"/>
      <c r="P446" s="305"/>
    </row>
    <row r="447" spans="1:16" ht="15.75" customHeight="1">
      <c r="A447" s="49"/>
      <c r="B447" s="14"/>
      <c r="C447" s="14"/>
      <c r="D447" s="14"/>
      <c r="E447" s="14"/>
      <c r="F447" s="14"/>
      <c r="G447" s="14"/>
      <c r="H447" s="14"/>
      <c r="I447" s="108"/>
      <c r="J447" s="14"/>
      <c r="K447" s="14"/>
      <c r="L447" s="229"/>
      <c r="M447" s="305"/>
      <c r="N447" s="305"/>
      <c r="O447" s="305"/>
      <c r="P447" s="305"/>
    </row>
    <row r="448" spans="1:16" ht="15.75" customHeight="1">
      <c r="A448" s="49"/>
      <c r="B448" s="14"/>
      <c r="C448" s="14"/>
      <c r="D448" s="14"/>
      <c r="E448" s="14"/>
      <c r="F448" s="14"/>
      <c r="G448" s="14"/>
      <c r="H448" s="14"/>
      <c r="I448" s="108"/>
      <c r="J448" s="14"/>
      <c r="K448" s="14"/>
      <c r="L448" s="229"/>
      <c r="M448" s="305"/>
      <c r="N448" s="305"/>
      <c r="O448" s="305"/>
      <c r="P448" s="305"/>
    </row>
    <row r="449" spans="1:16" ht="15.75" customHeight="1">
      <c r="A449" s="49"/>
      <c r="B449" s="14"/>
      <c r="C449" s="14"/>
      <c r="D449" s="14"/>
      <c r="E449" s="14"/>
      <c r="F449" s="14"/>
      <c r="G449" s="14"/>
      <c r="H449" s="14"/>
      <c r="I449" s="108"/>
      <c r="J449" s="14"/>
      <c r="K449" s="14"/>
      <c r="L449" s="229"/>
      <c r="M449" s="305"/>
      <c r="N449" s="305"/>
      <c r="O449" s="305"/>
      <c r="P449" s="305"/>
    </row>
    <row r="450" spans="1:16" ht="15.75" customHeight="1">
      <c r="A450" s="49"/>
      <c r="B450" s="14"/>
      <c r="C450" s="14"/>
      <c r="D450" s="14"/>
      <c r="E450" s="14"/>
      <c r="F450" s="14"/>
      <c r="G450" s="14"/>
      <c r="H450" s="14"/>
      <c r="I450" s="108"/>
      <c r="J450" s="14"/>
      <c r="K450" s="14"/>
      <c r="L450" s="229"/>
      <c r="M450" s="305"/>
      <c r="N450" s="305"/>
      <c r="O450" s="305"/>
      <c r="P450" s="305"/>
    </row>
    <row r="451" spans="1:16" ht="15.75" customHeight="1">
      <c r="A451" s="49"/>
      <c r="B451" s="14"/>
      <c r="C451" s="14"/>
      <c r="D451" s="14"/>
      <c r="E451" s="14"/>
      <c r="F451" s="14"/>
      <c r="G451" s="14"/>
      <c r="H451" s="14"/>
      <c r="I451" s="108"/>
      <c r="J451" s="14"/>
      <c r="K451" s="14"/>
      <c r="L451" s="229"/>
      <c r="M451" s="305"/>
      <c r="N451" s="305"/>
      <c r="O451" s="305"/>
      <c r="P451" s="305"/>
    </row>
    <row r="452" spans="1:16" ht="15.75" customHeight="1">
      <c r="A452" s="49"/>
      <c r="B452" s="14"/>
      <c r="C452" s="14"/>
      <c r="D452" s="14"/>
      <c r="E452" s="14"/>
      <c r="F452" s="14"/>
      <c r="G452" s="14"/>
      <c r="H452" s="14"/>
      <c r="I452" s="108"/>
      <c r="J452" s="14"/>
      <c r="K452" s="14"/>
      <c r="L452" s="229"/>
      <c r="M452" s="305"/>
      <c r="N452" s="305"/>
      <c r="O452" s="305"/>
      <c r="P452" s="305"/>
    </row>
    <row r="453" spans="1:16" ht="15.75" customHeight="1">
      <c r="A453" s="49"/>
      <c r="B453" s="14"/>
      <c r="C453" s="14"/>
      <c r="D453" s="14"/>
      <c r="E453" s="14"/>
      <c r="F453" s="14"/>
      <c r="G453" s="14"/>
      <c r="H453" s="14"/>
      <c r="I453" s="108"/>
      <c r="J453" s="14"/>
      <c r="K453" s="14"/>
      <c r="L453" s="229"/>
      <c r="M453" s="305"/>
      <c r="N453" s="305"/>
      <c r="O453" s="305"/>
      <c r="P453" s="305"/>
    </row>
    <row r="454" spans="1:16" ht="15.75" customHeight="1">
      <c r="A454" s="49"/>
      <c r="B454" s="14"/>
      <c r="C454" s="14"/>
      <c r="D454" s="14"/>
      <c r="E454" s="14"/>
      <c r="F454" s="14"/>
      <c r="G454" s="14"/>
      <c r="H454" s="14"/>
      <c r="I454" s="108"/>
      <c r="J454" s="14"/>
      <c r="K454" s="14"/>
      <c r="L454" s="229"/>
      <c r="M454" s="305"/>
      <c r="N454" s="305"/>
      <c r="O454" s="305"/>
      <c r="P454" s="305"/>
    </row>
    <row r="455" spans="1:16" ht="15.75" customHeight="1">
      <c r="A455" s="49"/>
      <c r="B455" s="14"/>
      <c r="C455" s="14"/>
      <c r="D455" s="14"/>
      <c r="E455" s="14"/>
      <c r="F455" s="14"/>
      <c r="G455" s="14"/>
      <c r="H455" s="14"/>
      <c r="I455" s="108"/>
      <c r="J455" s="14"/>
      <c r="K455" s="14"/>
      <c r="L455" s="229"/>
      <c r="M455" s="305"/>
      <c r="N455" s="305"/>
      <c r="O455" s="305"/>
      <c r="P455" s="305"/>
    </row>
    <row r="456" spans="1:16" ht="15.75" customHeight="1">
      <c r="A456" s="49"/>
      <c r="B456" s="14"/>
      <c r="C456" s="14"/>
      <c r="D456" s="14"/>
      <c r="E456" s="14"/>
      <c r="F456" s="14"/>
      <c r="G456" s="14"/>
      <c r="H456" s="14"/>
      <c r="I456" s="108"/>
      <c r="J456" s="14"/>
      <c r="K456" s="14"/>
      <c r="L456" s="229"/>
      <c r="M456" s="305"/>
      <c r="N456" s="305"/>
      <c r="O456" s="305"/>
      <c r="P456" s="305"/>
    </row>
    <row r="457" spans="1:16" ht="15.75" customHeight="1">
      <c r="A457" s="49"/>
      <c r="B457" s="14"/>
      <c r="C457" s="14"/>
      <c r="D457" s="14"/>
      <c r="E457" s="14"/>
      <c r="F457" s="14"/>
      <c r="G457" s="14"/>
      <c r="H457" s="14"/>
      <c r="I457" s="108"/>
      <c r="J457" s="14"/>
      <c r="K457" s="14"/>
      <c r="L457" s="229"/>
      <c r="M457" s="305"/>
      <c r="N457" s="305"/>
      <c r="O457" s="305"/>
      <c r="P457" s="305"/>
    </row>
    <row r="458" spans="1:16" ht="15.75" customHeight="1">
      <c r="A458" s="49"/>
      <c r="B458" s="14"/>
      <c r="C458" s="14"/>
      <c r="D458" s="14"/>
      <c r="E458" s="14"/>
      <c r="F458" s="14"/>
      <c r="G458" s="14"/>
      <c r="H458" s="14"/>
      <c r="I458" s="108"/>
      <c r="J458" s="14"/>
      <c r="K458" s="14"/>
      <c r="L458" s="229"/>
      <c r="M458" s="305"/>
      <c r="N458" s="305"/>
      <c r="O458" s="305"/>
      <c r="P458" s="305"/>
    </row>
    <row r="459" spans="1:16" ht="15.75" customHeight="1">
      <c r="A459" s="49"/>
      <c r="B459" s="14"/>
      <c r="C459" s="14"/>
      <c r="D459" s="14"/>
      <c r="E459" s="14"/>
      <c r="F459" s="14"/>
      <c r="G459" s="14"/>
      <c r="H459" s="14"/>
      <c r="I459" s="108"/>
      <c r="J459" s="14"/>
      <c r="K459" s="14"/>
      <c r="L459" s="229"/>
      <c r="M459" s="305"/>
      <c r="N459" s="305"/>
      <c r="O459" s="305"/>
      <c r="P459" s="305"/>
    </row>
    <row r="460" spans="1:16" ht="15.75" customHeight="1">
      <c r="A460" s="49"/>
      <c r="B460" s="14"/>
      <c r="C460" s="14"/>
      <c r="D460" s="14"/>
      <c r="E460" s="14"/>
      <c r="F460" s="14"/>
      <c r="G460" s="14"/>
      <c r="H460" s="14"/>
      <c r="I460" s="108"/>
      <c r="J460" s="14"/>
      <c r="K460" s="14"/>
      <c r="L460" s="229"/>
      <c r="M460" s="305"/>
      <c r="N460" s="305"/>
      <c r="O460" s="305"/>
      <c r="P460" s="305"/>
    </row>
    <row r="461" spans="1:16" ht="15.75" customHeight="1">
      <c r="A461" s="49"/>
      <c r="B461" s="14"/>
      <c r="C461" s="14"/>
      <c r="D461" s="14"/>
      <c r="E461" s="14"/>
      <c r="F461" s="14"/>
      <c r="G461" s="14"/>
      <c r="H461" s="14"/>
      <c r="I461" s="108"/>
      <c r="J461" s="14"/>
      <c r="K461" s="14"/>
      <c r="L461" s="229"/>
      <c r="M461" s="305"/>
      <c r="N461" s="305"/>
      <c r="O461" s="305"/>
      <c r="P461" s="305"/>
    </row>
    <row r="462" spans="1:16" ht="15.75" customHeight="1">
      <c r="A462" s="49"/>
      <c r="B462" s="14"/>
      <c r="C462" s="14"/>
      <c r="D462" s="14"/>
      <c r="E462" s="14"/>
      <c r="F462" s="14"/>
      <c r="G462" s="14"/>
      <c r="H462" s="14"/>
      <c r="I462" s="108"/>
      <c r="J462" s="14"/>
      <c r="K462" s="14"/>
      <c r="L462" s="229"/>
      <c r="M462" s="305"/>
      <c r="N462" s="305"/>
      <c r="O462" s="305"/>
      <c r="P462" s="305"/>
    </row>
    <row r="463" spans="1:16" ht="15.75" customHeight="1">
      <c r="A463" s="49"/>
      <c r="B463" s="14"/>
      <c r="C463" s="14"/>
      <c r="D463" s="14"/>
      <c r="E463" s="14"/>
      <c r="F463" s="14"/>
      <c r="G463" s="14"/>
      <c r="H463" s="14"/>
      <c r="I463" s="108"/>
      <c r="J463" s="14"/>
      <c r="K463" s="14"/>
      <c r="L463" s="229"/>
      <c r="M463" s="305"/>
      <c r="N463" s="305"/>
      <c r="O463" s="305"/>
      <c r="P463" s="305"/>
    </row>
    <row r="464" spans="1:16" ht="15.75" customHeight="1">
      <c r="A464" s="49"/>
      <c r="B464" s="14"/>
      <c r="C464" s="14"/>
      <c r="D464" s="14"/>
      <c r="E464" s="14"/>
      <c r="F464" s="14"/>
      <c r="G464" s="14"/>
      <c r="H464" s="14"/>
      <c r="I464" s="108"/>
      <c r="J464" s="14"/>
      <c r="K464" s="14"/>
      <c r="L464" s="229"/>
      <c r="M464" s="305"/>
      <c r="N464" s="305"/>
      <c r="O464" s="305"/>
      <c r="P464" s="305"/>
    </row>
    <row r="465" spans="1:16" ht="15.75" customHeight="1">
      <c r="A465" s="49"/>
      <c r="B465" s="14"/>
      <c r="C465" s="14"/>
      <c r="D465" s="14"/>
      <c r="E465" s="14"/>
      <c r="F465" s="14"/>
      <c r="G465" s="14"/>
      <c r="H465" s="14"/>
      <c r="I465" s="108"/>
      <c r="J465" s="14"/>
      <c r="K465" s="14"/>
      <c r="L465" s="229"/>
      <c r="M465" s="305"/>
      <c r="N465" s="305"/>
      <c r="O465" s="305"/>
      <c r="P465" s="305"/>
    </row>
    <row r="466" spans="1:16" ht="15.75" customHeight="1">
      <c r="A466" s="49"/>
      <c r="B466" s="14"/>
      <c r="C466" s="14"/>
      <c r="D466" s="14"/>
      <c r="E466" s="14"/>
      <c r="F466" s="14"/>
      <c r="G466" s="14"/>
      <c r="H466" s="14"/>
      <c r="I466" s="108"/>
      <c r="J466" s="14"/>
      <c r="K466" s="14"/>
      <c r="L466" s="229"/>
      <c r="M466" s="305"/>
      <c r="N466" s="305"/>
      <c r="O466" s="305"/>
      <c r="P466" s="305"/>
    </row>
    <row r="467" spans="1:16" ht="15.75" customHeight="1">
      <c r="A467" s="49"/>
      <c r="B467" s="14"/>
      <c r="C467" s="14"/>
      <c r="D467" s="14"/>
      <c r="E467" s="14"/>
      <c r="F467" s="14"/>
      <c r="G467" s="14"/>
      <c r="H467" s="14"/>
      <c r="I467" s="108"/>
      <c r="J467" s="14"/>
      <c r="K467" s="14"/>
      <c r="L467" s="229"/>
      <c r="M467" s="305"/>
      <c r="N467" s="305"/>
      <c r="O467" s="305"/>
      <c r="P467" s="305"/>
    </row>
    <row r="468" spans="1:16" ht="15.75" customHeight="1">
      <c r="A468" s="49"/>
      <c r="B468" s="14"/>
      <c r="C468" s="14"/>
      <c r="D468" s="14"/>
      <c r="E468" s="14"/>
      <c r="F468" s="14"/>
      <c r="G468" s="14"/>
      <c r="H468" s="14"/>
      <c r="I468" s="108"/>
      <c r="J468" s="14"/>
      <c r="K468" s="14"/>
      <c r="L468" s="229"/>
      <c r="M468" s="305"/>
      <c r="N468" s="305"/>
      <c r="O468" s="305"/>
      <c r="P468" s="305"/>
    </row>
    <row r="469" spans="1:16" ht="15.75" customHeight="1">
      <c r="A469" s="49"/>
      <c r="B469" s="14"/>
      <c r="C469" s="14"/>
      <c r="D469" s="14"/>
      <c r="E469" s="14"/>
      <c r="F469" s="14"/>
      <c r="G469" s="14"/>
      <c r="H469" s="14"/>
      <c r="I469" s="108"/>
      <c r="J469" s="14"/>
      <c r="K469" s="14"/>
      <c r="L469" s="229"/>
      <c r="M469" s="305"/>
      <c r="N469" s="305"/>
      <c r="O469" s="305"/>
      <c r="P469" s="305"/>
    </row>
    <row r="470" spans="1:16" ht="15.75" customHeight="1">
      <c r="A470" s="49"/>
      <c r="B470" s="14"/>
      <c r="C470" s="14"/>
      <c r="D470" s="14"/>
      <c r="E470" s="14"/>
      <c r="F470" s="14"/>
      <c r="G470" s="14"/>
      <c r="H470" s="14"/>
      <c r="I470" s="108"/>
      <c r="J470" s="14"/>
      <c r="K470" s="14"/>
      <c r="L470" s="229"/>
      <c r="M470" s="305"/>
      <c r="N470" s="305"/>
      <c r="O470" s="305"/>
      <c r="P470" s="305"/>
    </row>
    <row r="471" spans="1:16" ht="15.75" customHeight="1">
      <c r="A471" s="49"/>
      <c r="B471" s="14"/>
      <c r="C471" s="14"/>
      <c r="D471" s="14"/>
      <c r="E471" s="14"/>
      <c r="F471" s="14"/>
      <c r="G471" s="14"/>
      <c r="H471" s="14"/>
      <c r="I471" s="108"/>
      <c r="J471" s="14"/>
      <c r="K471" s="14"/>
      <c r="L471" s="229"/>
      <c r="M471" s="305"/>
      <c r="N471" s="305"/>
      <c r="O471" s="305"/>
      <c r="P471" s="305"/>
    </row>
    <row r="472" spans="1:16" ht="15.75" customHeight="1">
      <c r="A472" s="49"/>
      <c r="B472" s="14"/>
      <c r="C472" s="14"/>
      <c r="D472" s="14"/>
      <c r="E472" s="14"/>
      <c r="F472" s="14"/>
      <c r="G472" s="14"/>
      <c r="H472" s="14"/>
      <c r="I472" s="108"/>
      <c r="J472" s="14"/>
      <c r="K472" s="14"/>
      <c r="L472" s="229"/>
      <c r="M472" s="305"/>
      <c r="N472" s="305"/>
      <c r="O472" s="305"/>
      <c r="P472" s="305"/>
    </row>
    <row r="473" spans="1:16" ht="15.75" customHeight="1">
      <c r="A473" s="49"/>
      <c r="B473" s="14"/>
      <c r="C473" s="14"/>
      <c r="D473" s="14"/>
      <c r="E473" s="14"/>
      <c r="F473" s="14"/>
      <c r="G473" s="14"/>
      <c r="H473" s="14"/>
      <c r="I473" s="108"/>
      <c r="J473" s="14"/>
      <c r="K473" s="14"/>
      <c r="L473" s="229"/>
      <c r="M473" s="305"/>
      <c r="N473" s="305"/>
      <c r="O473" s="305"/>
      <c r="P473" s="305"/>
    </row>
    <row r="474" spans="1:16" ht="15.75" customHeight="1">
      <c r="A474" s="49"/>
      <c r="B474" s="14"/>
      <c r="C474" s="14"/>
      <c r="D474" s="14"/>
      <c r="E474" s="14"/>
      <c r="F474" s="14"/>
      <c r="G474" s="14"/>
      <c r="H474" s="14"/>
      <c r="I474" s="108"/>
      <c r="J474" s="14"/>
      <c r="K474" s="14"/>
      <c r="L474" s="229"/>
      <c r="M474" s="305"/>
      <c r="N474" s="305"/>
      <c r="O474" s="305"/>
      <c r="P474" s="305"/>
    </row>
    <row r="475" spans="1:16" ht="15.75" customHeight="1">
      <c r="A475" s="49"/>
      <c r="B475" s="14"/>
      <c r="C475" s="14"/>
      <c r="D475" s="14"/>
      <c r="E475" s="14"/>
      <c r="F475" s="14"/>
      <c r="G475" s="14"/>
      <c r="H475" s="14"/>
      <c r="I475" s="108"/>
      <c r="J475" s="14"/>
      <c r="K475" s="14"/>
      <c r="L475" s="229"/>
      <c r="M475" s="305"/>
      <c r="N475" s="305"/>
      <c r="O475" s="305"/>
      <c r="P475" s="305"/>
    </row>
    <row r="476" spans="1:16" ht="15.75" customHeight="1">
      <c r="A476" s="49"/>
      <c r="B476" s="14"/>
      <c r="C476" s="14"/>
      <c r="D476" s="14"/>
      <c r="E476" s="14"/>
      <c r="F476" s="14"/>
      <c r="G476" s="14"/>
      <c r="H476" s="14"/>
      <c r="I476" s="108"/>
      <c r="J476" s="14"/>
      <c r="K476" s="14"/>
      <c r="L476" s="229"/>
      <c r="M476" s="305"/>
      <c r="N476" s="305"/>
      <c r="O476" s="305"/>
      <c r="P476" s="305"/>
    </row>
    <row r="477" spans="1:16" ht="15.75" customHeight="1">
      <c r="A477" s="49"/>
      <c r="B477" s="14"/>
      <c r="C477" s="14"/>
      <c r="D477" s="14"/>
      <c r="E477" s="14"/>
      <c r="F477" s="14"/>
      <c r="G477" s="14"/>
      <c r="H477" s="14"/>
      <c r="I477" s="108"/>
      <c r="J477" s="14"/>
      <c r="K477" s="14"/>
      <c r="L477" s="229"/>
      <c r="M477" s="305"/>
      <c r="N477" s="305"/>
      <c r="O477" s="305"/>
      <c r="P477" s="305"/>
    </row>
    <row r="478" spans="1:16" ht="15.75" customHeight="1">
      <c r="A478" s="49"/>
      <c r="B478" s="14"/>
      <c r="C478" s="14"/>
      <c r="D478" s="14"/>
      <c r="E478" s="14"/>
      <c r="F478" s="14"/>
      <c r="G478" s="14"/>
      <c r="H478" s="14"/>
      <c r="I478" s="108"/>
      <c r="J478" s="14"/>
      <c r="K478" s="14"/>
      <c r="L478" s="229"/>
      <c r="M478" s="305"/>
      <c r="N478" s="305"/>
      <c r="O478" s="305"/>
      <c r="P478" s="305"/>
    </row>
    <row r="479" spans="1:16" ht="15.75" customHeight="1">
      <c r="A479" s="49"/>
      <c r="B479" s="14"/>
      <c r="C479" s="14"/>
      <c r="D479" s="14"/>
      <c r="E479" s="14"/>
      <c r="F479" s="14"/>
      <c r="G479" s="14"/>
      <c r="H479" s="14"/>
      <c r="I479" s="108"/>
      <c r="J479" s="14"/>
      <c r="K479" s="14"/>
      <c r="L479" s="229"/>
      <c r="M479" s="305"/>
      <c r="N479" s="305"/>
      <c r="O479" s="305"/>
      <c r="P479" s="305"/>
    </row>
    <row r="480" spans="1:16" ht="15.75" customHeight="1">
      <c r="A480" s="49"/>
      <c r="B480" s="14"/>
      <c r="C480" s="14"/>
      <c r="D480" s="14"/>
      <c r="E480" s="14"/>
      <c r="F480" s="14"/>
      <c r="G480" s="14"/>
      <c r="H480" s="14"/>
      <c r="I480" s="108"/>
      <c r="J480" s="14"/>
      <c r="K480" s="14"/>
      <c r="L480" s="229"/>
      <c r="M480" s="305"/>
      <c r="N480" s="305"/>
      <c r="O480" s="305"/>
      <c r="P480" s="305"/>
    </row>
    <row r="481" spans="1:16" ht="15.75" customHeight="1">
      <c r="A481" s="49"/>
      <c r="B481" s="14"/>
      <c r="C481" s="14"/>
      <c r="D481" s="14"/>
      <c r="E481" s="14"/>
      <c r="F481" s="14"/>
      <c r="G481" s="14"/>
      <c r="H481" s="14"/>
      <c r="I481" s="108"/>
      <c r="J481" s="14"/>
      <c r="K481" s="14"/>
      <c r="L481" s="229"/>
      <c r="M481" s="305"/>
      <c r="N481" s="305"/>
      <c r="O481" s="305"/>
      <c r="P481" s="305"/>
    </row>
    <row r="482" spans="1:16" ht="15.75" customHeight="1">
      <c r="A482" s="49"/>
      <c r="B482" s="14"/>
      <c r="C482" s="14"/>
      <c r="D482" s="14"/>
      <c r="E482" s="14"/>
      <c r="F482" s="14"/>
      <c r="G482" s="14"/>
      <c r="H482" s="14"/>
      <c r="I482" s="108"/>
      <c r="J482" s="14"/>
      <c r="K482" s="14"/>
      <c r="L482" s="229"/>
      <c r="M482" s="305"/>
      <c r="N482" s="305"/>
      <c r="O482" s="305"/>
      <c r="P482" s="305"/>
    </row>
    <row r="483" spans="1:16" ht="15.75" customHeight="1">
      <c r="A483" s="49"/>
      <c r="B483" s="14"/>
      <c r="C483" s="14"/>
      <c r="D483" s="14"/>
      <c r="E483" s="14"/>
      <c r="F483" s="14"/>
      <c r="G483" s="14"/>
      <c r="H483" s="14"/>
      <c r="I483" s="108"/>
      <c r="J483" s="14"/>
      <c r="K483" s="14"/>
      <c r="L483" s="229"/>
      <c r="M483" s="305"/>
      <c r="N483" s="305"/>
      <c r="O483" s="305"/>
      <c r="P483" s="305"/>
    </row>
    <row r="484" spans="1:16" ht="15.75" customHeight="1">
      <c r="A484" s="49"/>
      <c r="B484" s="14"/>
      <c r="C484" s="14"/>
      <c r="D484" s="14"/>
      <c r="E484" s="14"/>
      <c r="F484" s="14"/>
      <c r="G484" s="14"/>
      <c r="H484" s="14"/>
      <c r="I484" s="108"/>
      <c r="J484" s="14"/>
      <c r="K484" s="14"/>
      <c r="L484" s="229"/>
      <c r="M484" s="305"/>
      <c r="N484" s="305"/>
      <c r="O484" s="305"/>
      <c r="P484" s="305"/>
    </row>
    <row r="485" spans="1:16" ht="15.75" customHeight="1">
      <c r="A485" s="49"/>
      <c r="B485" s="14"/>
      <c r="C485" s="14"/>
      <c r="D485" s="14"/>
      <c r="E485" s="14"/>
      <c r="F485" s="14"/>
      <c r="G485" s="14"/>
      <c r="H485" s="14"/>
      <c r="I485" s="108"/>
      <c r="J485" s="14"/>
      <c r="K485" s="14"/>
      <c r="L485" s="229"/>
      <c r="M485" s="305"/>
      <c r="N485" s="305"/>
      <c r="O485" s="305"/>
      <c r="P485" s="305"/>
    </row>
    <row r="486" spans="1:16" ht="15.75" customHeight="1">
      <c r="A486" s="49"/>
      <c r="B486" s="14"/>
      <c r="C486" s="14"/>
      <c r="D486" s="14"/>
      <c r="E486" s="14"/>
      <c r="F486" s="14"/>
      <c r="G486" s="14"/>
      <c r="H486" s="14"/>
      <c r="I486" s="108"/>
      <c r="J486" s="14"/>
      <c r="K486" s="14"/>
      <c r="L486" s="229"/>
      <c r="M486" s="305"/>
      <c r="N486" s="305"/>
      <c r="O486" s="305"/>
      <c r="P486" s="305"/>
    </row>
    <row r="487" spans="1:16" ht="15.75" customHeight="1">
      <c r="A487" s="49"/>
      <c r="B487" s="14"/>
      <c r="C487" s="14"/>
      <c r="D487" s="14"/>
      <c r="E487" s="14"/>
      <c r="F487" s="14"/>
      <c r="G487" s="14"/>
      <c r="H487" s="14"/>
      <c r="I487" s="108"/>
      <c r="J487" s="14"/>
      <c r="K487" s="14"/>
      <c r="L487" s="229"/>
      <c r="M487" s="305"/>
      <c r="N487" s="305"/>
      <c r="O487" s="305"/>
      <c r="P487" s="305"/>
    </row>
    <row r="488" spans="1:16" ht="15.75" customHeight="1">
      <c r="A488" s="49"/>
      <c r="B488" s="14"/>
      <c r="C488" s="14"/>
      <c r="D488" s="14"/>
      <c r="E488" s="14"/>
      <c r="F488" s="14"/>
      <c r="G488" s="14"/>
      <c r="H488" s="14"/>
      <c r="I488" s="108"/>
      <c r="J488" s="14"/>
      <c r="K488" s="14"/>
      <c r="L488" s="229"/>
      <c r="M488" s="305"/>
      <c r="N488" s="305"/>
      <c r="O488" s="305"/>
      <c r="P488" s="305"/>
    </row>
    <row r="489" spans="1:16" ht="15.75" customHeight="1">
      <c r="A489" s="49"/>
      <c r="B489" s="14"/>
      <c r="C489" s="14"/>
      <c r="D489" s="14"/>
      <c r="E489" s="14"/>
      <c r="F489" s="14"/>
      <c r="G489" s="14"/>
      <c r="H489" s="14"/>
      <c r="I489" s="108"/>
      <c r="J489" s="14"/>
      <c r="K489" s="14"/>
      <c r="L489" s="229"/>
      <c r="M489" s="305"/>
      <c r="N489" s="305"/>
      <c r="O489" s="305"/>
      <c r="P489" s="305"/>
    </row>
    <row r="490" spans="1:16" ht="15.75" customHeight="1">
      <c r="A490" s="49"/>
      <c r="B490" s="14"/>
      <c r="C490" s="14"/>
      <c r="D490" s="14"/>
      <c r="E490" s="14"/>
      <c r="F490" s="14"/>
      <c r="G490" s="14"/>
      <c r="H490" s="14"/>
      <c r="I490" s="108"/>
      <c r="J490" s="14"/>
      <c r="K490" s="14"/>
      <c r="L490" s="229"/>
      <c r="M490" s="305"/>
      <c r="N490" s="305"/>
      <c r="O490" s="305"/>
      <c r="P490" s="305"/>
    </row>
    <row r="491" spans="1:16" ht="15.75" customHeight="1">
      <c r="A491" s="49"/>
      <c r="B491" s="14"/>
      <c r="C491" s="14"/>
      <c r="D491" s="14"/>
      <c r="E491" s="14"/>
      <c r="F491" s="14"/>
      <c r="G491" s="14"/>
      <c r="H491" s="14"/>
      <c r="I491" s="108"/>
      <c r="J491" s="14"/>
      <c r="K491" s="14"/>
      <c r="L491" s="229"/>
      <c r="M491" s="305"/>
      <c r="N491" s="305"/>
      <c r="O491" s="305"/>
      <c r="P491" s="305"/>
    </row>
    <row r="492" spans="1:16" ht="15.75" customHeight="1">
      <c r="A492" s="49"/>
      <c r="B492" s="14"/>
      <c r="C492" s="14"/>
      <c r="D492" s="14"/>
      <c r="E492" s="14"/>
      <c r="F492" s="14"/>
      <c r="G492" s="14"/>
      <c r="H492" s="14"/>
      <c r="I492" s="108"/>
      <c r="J492" s="14"/>
      <c r="K492" s="14"/>
      <c r="L492" s="229"/>
      <c r="M492" s="305"/>
      <c r="N492" s="305"/>
      <c r="O492" s="305"/>
      <c r="P492" s="305"/>
    </row>
    <row r="493" spans="1:16" ht="15.75" customHeight="1">
      <c r="A493" s="49"/>
      <c r="B493" s="14"/>
      <c r="C493" s="14"/>
      <c r="D493" s="14"/>
      <c r="E493" s="14"/>
      <c r="F493" s="14"/>
      <c r="G493" s="14"/>
      <c r="H493" s="14"/>
      <c r="I493" s="108"/>
      <c r="J493" s="14"/>
      <c r="K493" s="14"/>
      <c r="L493" s="229"/>
      <c r="M493" s="305"/>
      <c r="N493" s="305"/>
      <c r="O493" s="305"/>
      <c r="P493" s="305"/>
    </row>
    <row r="494" spans="1:16" ht="15.75" customHeight="1">
      <c r="A494" s="49"/>
      <c r="B494" s="14"/>
      <c r="C494" s="14"/>
      <c r="D494" s="14"/>
      <c r="E494" s="14"/>
      <c r="F494" s="14"/>
      <c r="G494" s="14"/>
      <c r="H494" s="14"/>
      <c r="I494" s="108"/>
      <c r="J494" s="14"/>
      <c r="K494" s="14"/>
      <c r="L494" s="229"/>
      <c r="M494" s="305"/>
      <c r="N494" s="305"/>
      <c r="O494" s="305"/>
      <c r="P494" s="305"/>
    </row>
    <row r="495" spans="1:16" ht="15.75" customHeight="1">
      <c r="A495" s="49"/>
      <c r="B495" s="14"/>
      <c r="C495" s="14"/>
      <c r="D495" s="14"/>
      <c r="E495" s="14"/>
      <c r="F495" s="14"/>
      <c r="G495" s="14"/>
      <c r="H495" s="14"/>
      <c r="I495" s="108"/>
      <c r="J495" s="14"/>
      <c r="K495" s="14"/>
      <c r="L495" s="229"/>
      <c r="M495" s="305"/>
      <c r="N495" s="305"/>
      <c r="O495" s="305"/>
      <c r="P495" s="305"/>
    </row>
    <row r="496" spans="1:16" ht="15.75" customHeight="1">
      <c r="A496" s="49"/>
      <c r="B496" s="14"/>
      <c r="C496" s="14"/>
      <c r="D496" s="14"/>
      <c r="E496" s="14"/>
      <c r="F496" s="14"/>
      <c r="G496" s="14"/>
      <c r="H496" s="14"/>
      <c r="I496" s="108"/>
      <c r="J496" s="14"/>
      <c r="K496" s="14"/>
      <c r="L496" s="229"/>
      <c r="M496" s="305"/>
      <c r="N496" s="305"/>
      <c r="O496" s="305"/>
      <c r="P496" s="305"/>
    </row>
    <row r="497" spans="1:16" ht="15.75" customHeight="1">
      <c r="A497" s="49"/>
      <c r="B497" s="14"/>
      <c r="C497" s="14"/>
      <c r="D497" s="14"/>
      <c r="E497" s="14"/>
      <c r="F497" s="14"/>
      <c r="G497" s="14"/>
      <c r="H497" s="14"/>
      <c r="I497" s="108"/>
      <c r="J497" s="14"/>
      <c r="K497" s="14"/>
      <c r="L497" s="229"/>
      <c r="M497" s="305"/>
      <c r="N497" s="305"/>
      <c r="O497" s="305"/>
      <c r="P497" s="305"/>
    </row>
    <row r="498" spans="1:16" ht="15.75" customHeight="1">
      <c r="A498" s="49"/>
      <c r="B498" s="14"/>
      <c r="C498" s="14"/>
      <c r="D498" s="14"/>
      <c r="E498" s="14"/>
      <c r="F498" s="14"/>
      <c r="G498" s="14"/>
      <c r="H498" s="14"/>
      <c r="I498" s="108"/>
      <c r="J498" s="14"/>
      <c r="K498" s="14"/>
      <c r="L498" s="229"/>
      <c r="M498" s="305"/>
      <c r="N498" s="305"/>
      <c r="O498" s="305"/>
      <c r="P498" s="305"/>
    </row>
    <row r="499" spans="1:16" ht="15.75" customHeight="1">
      <c r="A499" s="49"/>
      <c r="B499" s="14"/>
      <c r="C499" s="14"/>
      <c r="D499" s="14"/>
      <c r="E499" s="14"/>
      <c r="F499" s="14"/>
      <c r="G499" s="14"/>
      <c r="H499" s="14"/>
      <c r="I499" s="108"/>
      <c r="J499" s="14"/>
      <c r="K499" s="14"/>
      <c r="L499" s="229"/>
      <c r="M499" s="305"/>
      <c r="N499" s="305"/>
      <c r="O499" s="305"/>
      <c r="P499" s="305"/>
    </row>
    <row r="500" spans="1:16" ht="15.75" customHeight="1">
      <c r="A500" s="49"/>
      <c r="B500" s="14"/>
      <c r="C500" s="14"/>
      <c r="D500" s="14"/>
      <c r="E500" s="14"/>
      <c r="F500" s="14"/>
      <c r="G500" s="14"/>
      <c r="H500" s="14"/>
      <c r="I500" s="108"/>
      <c r="J500" s="14"/>
      <c r="K500" s="14"/>
      <c r="L500" s="229"/>
      <c r="M500" s="305"/>
      <c r="N500" s="305"/>
      <c r="O500" s="305"/>
      <c r="P500" s="305"/>
    </row>
    <row r="501" spans="1:16" ht="15.75" customHeight="1">
      <c r="A501" s="49"/>
      <c r="B501" s="14"/>
      <c r="C501" s="14"/>
      <c r="D501" s="14"/>
      <c r="E501" s="14"/>
      <c r="F501" s="14"/>
      <c r="G501" s="14"/>
      <c r="H501" s="14"/>
      <c r="I501" s="108"/>
      <c r="J501" s="14"/>
      <c r="K501" s="14"/>
      <c r="L501" s="229"/>
      <c r="M501" s="305"/>
      <c r="N501" s="305"/>
      <c r="O501" s="305"/>
      <c r="P501" s="305"/>
    </row>
    <row r="502" spans="1:16" ht="15.75" customHeight="1">
      <c r="A502" s="49"/>
      <c r="B502" s="14"/>
      <c r="C502" s="14"/>
      <c r="D502" s="14"/>
      <c r="E502" s="14"/>
      <c r="F502" s="14"/>
      <c r="G502" s="14"/>
      <c r="H502" s="14"/>
      <c r="I502" s="108"/>
      <c r="J502" s="14"/>
      <c r="K502" s="14"/>
      <c r="L502" s="229"/>
      <c r="M502" s="305"/>
      <c r="N502" s="305"/>
      <c r="O502" s="305"/>
      <c r="P502" s="305"/>
    </row>
    <row r="503" spans="1:16" ht="15.75" customHeight="1">
      <c r="A503" s="49"/>
      <c r="B503" s="14"/>
      <c r="C503" s="14"/>
      <c r="D503" s="14"/>
      <c r="E503" s="14"/>
      <c r="F503" s="14"/>
      <c r="G503" s="14"/>
      <c r="H503" s="14"/>
      <c r="I503" s="108"/>
      <c r="J503" s="14"/>
      <c r="K503" s="14"/>
      <c r="L503" s="229"/>
      <c r="M503" s="305"/>
      <c r="N503" s="305"/>
      <c r="O503" s="305"/>
      <c r="P503" s="305"/>
    </row>
    <row r="504" spans="1:16" ht="15.75" customHeight="1">
      <c r="A504" s="49"/>
      <c r="B504" s="14"/>
      <c r="C504" s="14"/>
      <c r="D504" s="14"/>
      <c r="E504" s="14"/>
      <c r="F504" s="14"/>
      <c r="G504" s="14"/>
      <c r="H504" s="14"/>
      <c r="I504" s="108"/>
      <c r="J504" s="14"/>
      <c r="K504" s="14"/>
      <c r="L504" s="229"/>
      <c r="M504" s="305"/>
      <c r="N504" s="305"/>
      <c r="O504" s="305"/>
      <c r="P504" s="305"/>
    </row>
    <row r="505" spans="1:16" ht="15.75" customHeight="1">
      <c r="A505" s="49"/>
      <c r="B505" s="14"/>
      <c r="C505" s="14"/>
      <c r="D505" s="14"/>
      <c r="E505" s="14"/>
      <c r="F505" s="14"/>
      <c r="G505" s="14"/>
      <c r="H505" s="14"/>
      <c r="I505" s="108"/>
      <c r="J505" s="14"/>
      <c r="K505" s="14"/>
      <c r="L505" s="229"/>
      <c r="M505" s="305"/>
      <c r="N505" s="305"/>
      <c r="O505" s="305"/>
      <c r="P505" s="305"/>
    </row>
    <row r="506" spans="1:16" ht="15.75" customHeight="1">
      <c r="A506" s="49"/>
      <c r="B506" s="14"/>
      <c r="C506" s="14"/>
      <c r="D506" s="14"/>
      <c r="E506" s="14"/>
      <c r="F506" s="14"/>
      <c r="G506" s="14"/>
      <c r="H506" s="14"/>
      <c r="I506" s="108"/>
      <c r="J506" s="14"/>
      <c r="K506" s="14"/>
      <c r="L506" s="229"/>
      <c r="M506" s="305"/>
      <c r="N506" s="305"/>
      <c r="O506" s="305"/>
      <c r="P506" s="305"/>
    </row>
    <row r="507" spans="1:16" ht="15.75" customHeight="1">
      <c r="A507" s="49"/>
      <c r="B507" s="14"/>
      <c r="C507" s="14"/>
      <c r="D507" s="14"/>
      <c r="E507" s="14"/>
      <c r="F507" s="14"/>
      <c r="G507" s="14"/>
      <c r="H507" s="14"/>
      <c r="I507" s="108"/>
      <c r="J507" s="14"/>
      <c r="K507" s="14"/>
      <c r="L507" s="229"/>
      <c r="M507" s="305"/>
      <c r="N507" s="305"/>
      <c r="O507" s="305"/>
      <c r="P507" s="305"/>
    </row>
    <row r="508" spans="1:16" ht="15.75" customHeight="1">
      <c r="A508" s="49"/>
      <c r="B508" s="14"/>
      <c r="C508" s="14"/>
      <c r="D508" s="14"/>
      <c r="E508" s="14"/>
      <c r="F508" s="14"/>
      <c r="G508" s="14"/>
      <c r="H508" s="14"/>
      <c r="I508" s="108"/>
      <c r="J508" s="14"/>
      <c r="K508" s="14"/>
      <c r="L508" s="229"/>
      <c r="M508" s="305"/>
      <c r="N508" s="305"/>
      <c r="O508" s="305"/>
      <c r="P508" s="305"/>
    </row>
    <row r="509" spans="1:16" ht="15.75" customHeight="1">
      <c r="A509" s="49"/>
      <c r="B509" s="14"/>
      <c r="C509" s="14"/>
      <c r="D509" s="14"/>
      <c r="E509" s="14"/>
      <c r="F509" s="14"/>
      <c r="G509" s="14"/>
      <c r="H509" s="14"/>
      <c r="I509" s="108"/>
      <c r="J509" s="14"/>
      <c r="K509" s="14"/>
      <c r="L509" s="229"/>
      <c r="M509" s="305"/>
      <c r="N509" s="305"/>
      <c r="O509" s="305"/>
      <c r="P509" s="305"/>
    </row>
    <row r="510" spans="1:16" ht="15.75" customHeight="1">
      <c r="A510" s="49"/>
      <c r="B510" s="14"/>
      <c r="C510" s="14"/>
      <c r="D510" s="14"/>
      <c r="E510" s="14"/>
      <c r="F510" s="14"/>
      <c r="G510" s="14"/>
      <c r="H510" s="14"/>
      <c r="I510" s="108"/>
      <c r="J510" s="14"/>
      <c r="K510" s="14"/>
      <c r="L510" s="229"/>
      <c r="M510" s="305"/>
      <c r="N510" s="305"/>
      <c r="O510" s="305"/>
      <c r="P510" s="305"/>
    </row>
    <row r="511" spans="1:16" ht="15.75" customHeight="1">
      <c r="A511" s="49"/>
      <c r="B511" s="14"/>
      <c r="C511" s="14"/>
      <c r="D511" s="14"/>
      <c r="E511" s="14"/>
      <c r="F511" s="14"/>
      <c r="G511" s="14"/>
      <c r="H511" s="14"/>
      <c r="I511" s="108"/>
      <c r="J511" s="14"/>
      <c r="K511" s="14"/>
      <c r="L511" s="229"/>
      <c r="M511" s="305"/>
      <c r="N511" s="305"/>
      <c r="O511" s="305"/>
      <c r="P511" s="305"/>
    </row>
    <row r="512" spans="1:16" ht="15.75" customHeight="1">
      <c r="A512" s="49"/>
      <c r="B512" s="14"/>
      <c r="C512" s="14"/>
      <c r="D512" s="14"/>
      <c r="E512" s="14"/>
      <c r="F512" s="14"/>
      <c r="G512" s="14"/>
      <c r="H512" s="14"/>
      <c r="I512" s="108"/>
      <c r="J512" s="14"/>
      <c r="K512" s="14"/>
      <c r="L512" s="229"/>
      <c r="M512" s="305"/>
      <c r="N512" s="305"/>
      <c r="O512" s="305"/>
      <c r="P512" s="305"/>
    </row>
    <row r="513" spans="1:16" ht="15.75" customHeight="1">
      <c r="A513" s="49"/>
      <c r="B513" s="14"/>
      <c r="C513" s="14"/>
      <c r="D513" s="14"/>
      <c r="E513" s="14"/>
      <c r="F513" s="14"/>
      <c r="G513" s="14"/>
      <c r="H513" s="14"/>
      <c r="I513" s="108"/>
      <c r="J513" s="14"/>
      <c r="K513" s="14"/>
      <c r="L513" s="229"/>
      <c r="M513" s="305"/>
      <c r="N513" s="305"/>
      <c r="O513" s="305"/>
      <c r="P513" s="305"/>
    </row>
    <row r="514" spans="1:16" ht="15.75" customHeight="1">
      <c r="A514" s="49"/>
      <c r="B514" s="14"/>
      <c r="C514" s="14"/>
      <c r="D514" s="14"/>
      <c r="E514" s="14"/>
      <c r="F514" s="14"/>
      <c r="G514" s="14"/>
      <c r="H514" s="14"/>
      <c r="I514" s="108"/>
      <c r="J514" s="14"/>
      <c r="K514" s="14"/>
      <c r="L514" s="229"/>
      <c r="M514" s="305"/>
      <c r="N514" s="305"/>
      <c r="O514" s="305"/>
      <c r="P514" s="305"/>
    </row>
    <row r="515" spans="1:16" ht="15.75" customHeight="1">
      <c r="A515" s="49"/>
      <c r="B515" s="14"/>
      <c r="C515" s="14"/>
      <c r="D515" s="14"/>
      <c r="E515" s="14"/>
      <c r="F515" s="14"/>
      <c r="G515" s="14"/>
      <c r="H515" s="14"/>
      <c r="I515" s="108"/>
      <c r="J515" s="14"/>
      <c r="K515" s="14"/>
      <c r="L515" s="229"/>
      <c r="M515" s="305"/>
      <c r="N515" s="305"/>
      <c r="O515" s="305"/>
      <c r="P515" s="305"/>
    </row>
    <row r="516" spans="1:16" ht="15.75" customHeight="1">
      <c r="A516" s="49"/>
      <c r="B516" s="14"/>
      <c r="C516" s="14"/>
      <c r="D516" s="14"/>
      <c r="E516" s="14"/>
      <c r="F516" s="14"/>
      <c r="G516" s="14"/>
      <c r="H516" s="14"/>
      <c r="I516" s="108"/>
      <c r="J516" s="14"/>
      <c r="K516" s="14"/>
      <c r="L516" s="229"/>
      <c r="M516" s="305"/>
      <c r="N516" s="305"/>
      <c r="O516" s="305"/>
      <c r="P516" s="305"/>
    </row>
    <row r="517" spans="1:16" ht="15.75" customHeight="1">
      <c r="A517" s="49"/>
      <c r="B517" s="14"/>
      <c r="C517" s="14"/>
      <c r="D517" s="14"/>
      <c r="E517" s="14"/>
      <c r="F517" s="14"/>
      <c r="G517" s="14"/>
      <c r="H517" s="14"/>
      <c r="I517" s="108"/>
      <c r="J517" s="14"/>
      <c r="K517" s="14"/>
      <c r="L517" s="229"/>
      <c r="M517" s="305"/>
      <c r="N517" s="305"/>
      <c r="O517" s="305"/>
      <c r="P517" s="305"/>
    </row>
    <row r="518" spans="1:16" ht="15.75" customHeight="1">
      <c r="A518" s="49"/>
      <c r="B518" s="14"/>
      <c r="C518" s="14"/>
      <c r="D518" s="14"/>
      <c r="E518" s="14"/>
      <c r="F518" s="14"/>
      <c r="G518" s="14"/>
      <c r="H518" s="14"/>
      <c r="I518" s="108"/>
      <c r="J518" s="14"/>
      <c r="K518" s="14"/>
      <c r="L518" s="229"/>
      <c r="M518" s="305"/>
      <c r="N518" s="305"/>
      <c r="O518" s="305"/>
      <c r="P518" s="305"/>
    </row>
    <row r="519" spans="1:16" ht="15.75" customHeight="1">
      <c r="A519" s="49"/>
      <c r="B519" s="14"/>
      <c r="C519" s="14"/>
      <c r="D519" s="14"/>
      <c r="E519" s="14"/>
      <c r="F519" s="14"/>
      <c r="G519" s="14"/>
      <c r="H519" s="14"/>
      <c r="I519" s="108"/>
      <c r="J519" s="14"/>
      <c r="K519" s="14"/>
      <c r="L519" s="229"/>
      <c r="M519" s="305"/>
      <c r="N519" s="305"/>
      <c r="O519" s="305"/>
      <c r="P519" s="305"/>
    </row>
    <row r="520" spans="1:16" ht="15.75" customHeight="1">
      <c r="A520" s="49"/>
      <c r="B520" s="14"/>
      <c r="C520" s="14"/>
      <c r="D520" s="14"/>
      <c r="E520" s="14"/>
      <c r="F520" s="14"/>
      <c r="G520" s="14"/>
      <c r="H520" s="14"/>
      <c r="I520" s="108"/>
      <c r="J520" s="14"/>
      <c r="K520" s="14"/>
      <c r="L520" s="229"/>
      <c r="M520" s="305"/>
      <c r="N520" s="305"/>
      <c r="O520" s="305"/>
      <c r="P520" s="305"/>
    </row>
    <row r="521" spans="1:16" ht="15.75" customHeight="1">
      <c r="A521" s="49"/>
      <c r="B521" s="14"/>
      <c r="C521" s="14"/>
      <c r="D521" s="14"/>
      <c r="E521" s="14"/>
      <c r="F521" s="14"/>
      <c r="G521" s="14"/>
      <c r="H521" s="14"/>
      <c r="I521" s="108"/>
      <c r="J521" s="14"/>
      <c r="K521" s="14"/>
      <c r="L521" s="229"/>
      <c r="M521" s="305"/>
      <c r="N521" s="305"/>
      <c r="O521" s="305"/>
      <c r="P521" s="305"/>
    </row>
    <row r="522" spans="1:16" ht="15.75" customHeight="1">
      <c r="A522" s="49"/>
      <c r="B522" s="14"/>
      <c r="C522" s="14"/>
      <c r="D522" s="14"/>
      <c r="E522" s="14"/>
      <c r="F522" s="14"/>
      <c r="G522" s="14"/>
      <c r="H522" s="14"/>
      <c r="I522" s="108"/>
      <c r="J522" s="14"/>
      <c r="K522" s="14"/>
      <c r="L522" s="229"/>
      <c r="M522" s="305"/>
      <c r="N522" s="305"/>
      <c r="O522" s="305"/>
      <c r="P522" s="305"/>
    </row>
    <row r="523" spans="1:16" ht="15.75" customHeight="1">
      <c r="A523" s="49"/>
      <c r="B523" s="14"/>
      <c r="C523" s="14"/>
      <c r="D523" s="14"/>
      <c r="E523" s="14"/>
      <c r="F523" s="14"/>
      <c r="G523" s="14"/>
      <c r="H523" s="14"/>
      <c r="I523" s="108"/>
      <c r="J523" s="14"/>
      <c r="K523" s="14"/>
      <c r="L523" s="229"/>
      <c r="M523" s="305"/>
      <c r="N523" s="305"/>
      <c r="O523" s="305"/>
      <c r="P523" s="305"/>
    </row>
    <row r="524" spans="1:16" ht="15.75" customHeight="1">
      <c r="A524" s="49"/>
      <c r="B524" s="14"/>
      <c r="C524" s="14"/>
      <c r="D524" s="14"/>
      <c r="E524" s="14"/>
      <c r="F524" s="14"/>
      <c r="G524" s="14"/>
      <c r="H524" s="14"/>
      <c r="I524" s="108"/>
      <c r="J524" s="14"/>
      <c r="K524" s="14"/>
      <c r="L524" s="229"/>
      <c r="M524" s="305"/>
      <c r="N524" s="305"/>
      <c r="O524" s="305"/>
      <c r="P524" s="305"/>
    </row>
    <row r="525" spans="1:16" ht="15.75" customHeight="1">
      <c r="A525" s="49"/>
      <c r="B525" s="14"/>
      <c r="C525" s="14"/>
      <c r="D525" s="14"/>
      <c r="E525" s="14"/>
      <c r="F525" s="14"/>
      <c r="G525" s="14"/>
      <c r="H525" s="14"/>
      <c r="I525" s="108"/>
      <c r="J525" s="14"/>
      <c r="K525" s="14"/>
      <c r="L525" s="229"/>
      <c r="M525" s="305"/>
      <c r="N525" s="305"/>
      <c r="O525" s="305"/>
      <c r="P525" s="305"/>
    </row>
    <row r="526" spans="1:16" ht="15.75" customHeight="1">
      <c r="A526" s="49"/>
      <c r="B526" s="14"/>
      <c r="C526" s="14"/>
      <c r="D526" s="14"/>
      <c r="E526" s="14"/>
      <c r="F526" s="14"/>
      <c r="G526" s="14"/>
      <c r="H526" s="14"/>
      <c r="I526" s="108"/>
      <c r="J526" s="14"/>
      <c r="K526" s="14"/>
      <c r="L526" s="229"/>
      <c r="M526" s="305"/>
      <c r="N526" s="305"/>
      <c r="O526" s="305"/>
      <c r="P526" s="305"/>
    </row>
    <row r="527" spans="1:16" ht="15.75" customHeight="1">
      <c r="A527" s="49"/>
      <c r="B527" s="14"/>
      <c r="C527" s="14"/>
      <c r="D527" s="14"/>
      <c r="E527" s="14"/>
      <c r="F527" s="14"/>
      <c r="G527" s="14"/>
      <c r="H527" s="14"/>
      <c r="I527" s="108"/>
      <c r="J527" s="14"/>
      <c r="K527" s="14"/>
      <c r="L527" s="229"/>
      <c r="M527" s="305"/>
      <c r="N527" s="305"/>
      <c r="O527" s="305"/>
      <c r="P527" s="305"/>
    </row>
    <row r="528" spans="1:16" ht="15.75" customHeight="1">
      <c r="A528" s="49"/>
      <c r="B528" s="14"/>
      <c r="C528" s="14"/>
      <c r="D528" s="14"/>
      <c r="E528" s="14"/>
      <c r="F528" s="14"/>
      <c r="G528" s="14"/>
      <c r="H528" s="14"/>
      <c r="I528" s="108"/>
      <c r="J528" s="14"/>
      <c r="K528" s="14"/>
      <c r="L528" s="229"/>
      <c r="M528" s="305"/>
      <c r="N528" s="305"/>
      <c r="O528" s="305"/>
      <c r="P528" s="305"/>
    </row>
    <row r="529" spans="1:16" ht="15.75" customHeight="1">
      <c r="A529" s="49"/>
      <c r="B529" s="14"/>
      <c r="C529" s="14"/>
      <c r="D529" s="14"/>
      <c r="E529" s="14"/>
      <c r="F529" s="14"/>
      <c r="G529" s="14"/>
      <c r="H529" s="14"/>
      <c r="I529" s="108"/>
      <c r="J529" s="14"/>
      <c r="K529" s="14"/>
      <c r="L529" s="229"/>
      <c r="M529" s="305"/>
      <c r="N529" s="305"/>
      <c r="O529" s="305"/>
      <c r="P529" s="305"/>
    </row>
    <row r="530" spans="1:16" ht="15.75" customHeight="1">
      <c r="A530" s="49"/>
      <c r="B530" s="14"/>
      <c r="C530" s="14"/>
      <c r="D530" s="14"/>
      <c r="E530" s="14"/>
      <c r="F530" s="14"/>
      <c r="G530" s="14"/>
      <c r="H530" s="14"/>
      <c r="I530" s="108"/>
      <c r="J530" s="14"/>
      <c r="K530" s="14"/>
      <c r="L530" s="229"/>
      <c r="M530" s="305"/>
      <c r="N530" s="305"/>
      <c r="O530" s="305"/>
      <c r="P530" s="305"/>
    </row>
    <row r="531" spans="1:16" ht="15.75" customHeight="1">
      <c r="A531" s="49"/>
      <c r="B531" s="14"/>
      <c r="C531" s="14"/>
      <c r="D531" s="14"/>
      <c r="E531" s="14"/>
      <c r="F531" s="14"/>
      <c r="G531" s="14"/>
      <c r="H531" s="14"/>
      <c r="I531" s="108"/>
      <c r="J531" s="14"/>
      <c r="K531" s="14"/>
      <c r="L531" s="229"/>
      <c r="M531" s="305"/>
      <c r="N531" s="305"/>
      <c r="O531" s="305"/>
      <c r="P531" s="305"/>
    </row>
    <row r="532" spans="1:16" ht="15.75" customHeight="1">
      <c r="A532" s="49"/>
      <c r="B532" s="14"/>
      <c r="C532" s="14"/>
      <c r="D532" s="14"/>
      <c r="E532" s="14"/>
      <c r="F532" s="14"/>
      <c r="G532" s="14"/>
      <c r="H532" s="14"/>
      <c r="I532" s="108"/>
      <c r="J532" s="14"/>
      <c r="K532" s="14"/>
      <c r="L532" s="229"/>
      <c r="M532" s="305"/>
      <c r="N532" s="305"/>
      <c r="O532" s="305"/>
      <c r="P532" s="305"/>
    </row>
    <row r="533" spans="1:16" ht="15.75" customHeight="1">
      <c r="A533" s="49"/>
      <c r="B533" s="14"/>
      <c r="C533" s="14"/>
      <c r="D533" s="14"/>
      <c r="E533" s="14"/>
      <c r="F533" s="14"/>
      <c r="G533" s="14"/>
      <c r="H533" s="14"/>
      <c r="I533" s="108"/>
      <c r="J533" s="14"/>
      <c r="K533" s="14"/>
      <c r="L533" s="229"/>
      <c r="M533" s="305"/>
      <c r="N533" s="305"/>
      <c r="O533" s="305"/>
      <c r="P533" s="305"/>
    </row>
    <row r="534" spans="1:16" ht="15.75" customHeight="1">
      <c r="A534" s="49"/>
      <c r="B534" s="14"/>
      <c r="C534" s="14"/>
      <c r="D534" s="14"/>
      <c r="E534" s="14"/>
      <c r="F534" s="14"/>
      <c r="G534" s="14"/>
      <c r="H534" s="14"/>
      <c r="I534" s="108"/>
      <c r="J534" s="14"/>
      <c r="K534" s="14"/>
      <c r="L534" s="229"/>
      <c r="M534" s="305"/>
      <c r="N534" s="305"/>
      <c r="O534" s="305"/>
      <c r="P534" s="305"/>
    </row>
    <row r="535" spans="1:16" ht="15.75" customHeight="1">
      <c r="A535" s="49"/>
      <c r="B535" s="14"/>
      <c r="C535" s="14"/>
      <c r="D535" s="14"/>
      <c r="E535" s="14"/>
      <c r="F535" s="14"/>
      <c r="G535" s="14"/>
      <c r="H535" s="14"/>
      <c r="I535" s="108"/>
      <c r="J535" s="14"/>
      <c r="K535" s="14"/>
      <c r="L535" s="229"/>
      <c r="M535" s="305"/>
      <c r="N535" s="305"/>
      <c r="O535" s="305"/>
      <c r="P535" s="305"/>
    </row>
    <row r="536" spans="1:16" ht="15.75" customHeight="1">
      <c r="A536" s="49"/>
      <c r="B536" s="14"/>
      <c r="C536" s="14"/>
      <c r="D536" s="14"/>
      <c r="E536" s="14"/>
      <c r="F536" s="14"/>
      <c r="G536" s="14"/>
      <c r="H536" s="14"/>
      <c r="I536" s="108"/>
      <c r="J536" s="14"/>
      <c r="K536" s="14"/>
      <c r="L536" s="229"/>
      <c r="M536" s="305"/>
      <c r="N536" s="305"/>
      <c r="O536" s="305"/>
      <c r="P536" s="305"/>
    </row>
    <row r="537" spans="1:16" ht="15.75" customHeight="1">
      <c r="A537" s="49"/>
      <c r="B537" s="14"/>
      <c r="C537" s="14"/>
      <c r="D537" s="14"/>
      <c r="E537" s="14"/>
      <c r="F537" s="14"/>
      <c r="G537" s="14"/>
      <c r="H537" s="14"/>
      <c r="I537" s="108"/>
      <c r="J537" s="14"/>
      <c r="K537" s="14"/>
      <c r="L537" s="229"/>
      <c r="M537" s="305"/>
      <c r="N537" s="305"/>
      <c r="O537" s="305"/>
      <c r="P537" s="305"/>
    </row>
    <row r="538" spans="1:16" ht="15.75" customHeight="1">
      <c r="A538" s="49"/>
      <c r="B538" s="14"/>
      <c r="C538" s="14"/>
      <c r="D538" s="14"/>
      <c r="E538" s="14"/>
      <c r="F538" s="14"/>
      <c r="G538" s="14"/>
      <c r="H538" s="14"/>
      <c r="I538" s="108"/>
      <c r="J538" s="14"/>
      <c r="K538" s="14"/>
      <c r="L538" s="229"/>
      <c r="M538" s="305"/>
      <c r="N538" s="305"/>
      <c r="O538" s="305"/>
      <c r="P538" s="305"/>
    </row>
    <row r="539" spans="1:16" ht="15.75" customHeight="1">
      <c r="A539" s="49"/>
      <c r="B539" s="14"/>
      <c r="C539" s="14"/>
      <c r="D539" s="14"/>
      <c r="E539" s="14"/>
      <c r="F539" s="14"/>
      <c r="G539" s="14"/>
      <c r="H539" s="14"/>
      <c r="I539" s="108"/>
      <c r="J539" s="14"/>
      <c r="K539" s="14"/>
      <c r="L539" s="229"/>
      <c r="M539" s="305"/>
      <c r="N539" s="305"/>
      <c r="O539" s="305"/>
      <c r="P539" s="305"/>
    </row>
    <row r="540" spans="1:16" ht="15.75" customHeight="1">
      <c r="A540" s="49"/>
      <c r="B540" s="14"/>
      <c r="C540" s="14"/>
      <c r="D540" s="14"/>
      <c r="E540" s="14"/>
      <c r="F540" s="14"/>
      <c r="G540" s="14"/>
      <c r="H540" s="14"/>
      <c r="I540" s="108"/>
      <c r="J540" s="14"/>
      <c r="K540" s="14"/>
      <c r="L540" s="229"/>
      <c r="M540" s="305"/>
      <c r="N540" s="305"/>
      <c r="O540" s="305"/>
      <c r="P540" s="305"/>
    </row>
    <row r="541" spans="1:16" ht="15.75" customHeight="1">
      <c r="A541" s="49"/>
      <c r="B541" s="14"/>
      <c r="C541" s="14"/>
      <c r="D541" s="14"/>
      <c r="E541" s="14"/>
      <c r="F541" s="14"/>
      <c r="G541" s="14"/>
      <c r="H541" s="14"/>
      <c r="I541" s="108"/>
      <c r="J541" s="14"/>
      <c r="K541" s="14"/>
      <c r="L541" s="229"/>
      <c r="M541" s="305"/>
      <c r="N541" s="305"/>
      <c r="O541" s="305"/>
      <c r="P541" s="305"/>
    </row>
    <row r="542" spans="1:16" ht="15.75" customHeight="1">
      <c r="A542" s="49"/>
      <c r="B542" s="14"/>
      <c r="C542" s="14"/>
      <c r="D542" s="14"/>
      <c r="E542" s="14"/>
      <c r="F542" s="14"/>
      <c r="G542" s="14"/>
      <c r="H542" s="14"/>
      <c r="I542" s="108"/>
      <c r="J542" s="14"/>
      <c r="K542" s="14"/>
      <c r="L542" s="229"/>
      <c r="M542" s="305"/>
      <c r="N542" s="305"/>
      <c r="O542" s="305"/>
      <c r="P542" s="305"/>
    </row>
    <row r="543" spans="1:16" ht="15.75" customHeight="1">
      <c r="A543" s="49"/>
      <c r="B543" s="14"/>
      <c r="C543" s="14"/>
      <c r="D543" s="14"/>
      <c r="E543" s="14"/>
      <c r="F543" s="14"/>
      <c r="G543" s="14"/>
      <c r="H543" s="14"/>
      <c r="I543" s="108"/>
      <c r="J543" s="14"/>
      <c r="K543" s="14"/>
      <c r="L543" s="229"/>
      <c r="M543" s="305"/>
      <c r="N543" s="305"/>
      <c r="O543" s="305"/>
      <c r="P543" s="305"/>
    </row>
    <row r="544" spans="1:16" ht="15.75" customHeight="1">
      <c r="A544" s="49"/>
      <c r="B544" s="14"/>
      <c r="C544" s="14"/>
      <c r="D544" s="14"/>
      <c r="E544" s="14"/>
      <c r="F544" s="14"/>
      <c r="G544" s="14"/>
      <c r="H544" s="14"/>
      <c r="I544" s="108"/>
      <c r="J544" s="14"/>
      <c r="K544" s="14"/>
      <c r="L544" s="229"/>
      <c r="M544" s="305"/>
      <c r="N544" s="305"/>
      <c r="O544" s="305"/>
      <c r="P544" s="305"/>
    </row>
    <row r="545" spans="1:16" ht="15.75" customHeight="1">
      <c r="A545" s="49"/>
      <c r="B545" s="14"/>
      <c r="C545" s="14"/>
      <c r="D545" s="14"/>
      <c r="E545" s="14"/>
      <c r="F545" s="14"/>
      <c r="G545" s="14"/>
      <c r="H545" s="14"/>
      <c r="I545" s="108"/>
      <c r="J545" s="14"/>
      <c r="K545" s="14"/>
      <c r="L545" s="229"/>
      <c r="M545" s="305"/>
      <c r="N545" s="305"/>
      <c r="O545" s="305"/>
      <c r="P545" s="305"/>
    </row>
    <row r="546" spans="1:16" ht="15.75" customHeight="1">
      <c r="A546" s="49"/>
      <c r="B546" s="14"/>
      <c r="C546" s="14"/>
      <c r="D546" s="14"/>
      <c r="E546" s="14"/>
      <c r="F546" s="14"/>
      <c r="G546" s="14"/>
      <c r="H546" s="14"/>
      <c r="I546" s="108"/>
      <c r="J546" s="14"/>
      <c r="K546" s="14"/>
      <c r="L546" s="229"/>
      <c r="M546" s="305"/>
      <c r="N546" s="305"/>
      <c r="O546" s="305"/>
      <c r="P546" s="305"/>
    </row>
    <row r="547" spans="1:16" ht="15.75" customHeight="1">
      <c r="A547" s="49"/>
      <c r="B547" s="14"/>
      <c r="C547" s="14"/>
      <c r="D547" s="14"/>
      <c r="E547" s="14"/>
      <c r="F547" s="14"/>
      <c r="G547" s="14"/>
      <c r="H547" s="14"/>
      <c r="I547" s="108"/>
      <c r="J547" s="14"/>
      <c r="K547" s="14"/>
      <c r="L547" s="229"/>
      <c r="M547" s="305"/>
      <c r="N547" s="305"/>
      <c r="O547" s="305"/>
      <c r="P547" s="305"/>
    </row>
    <row r="548" spans="1:16" ht="15.75" customHeight="1">
      <c r="A548" s="49"/>
      <c r="B548" s="14"/>
      <c r="C548" s="14"/>
      <c r="D548" s="14"/>
      <c r="E548" s="14"/>
      <c r="F548" s="14"/>
      <c r="G548" s="14"/>
      <c r="H548" s="14"/>
      <c r="I548" s="108"/>
      <c r="J548" s="14"/>
      <c r="K548" s="14"/>
      <c r="L548" s="229"/>
      <c r="M548" s="305"/>
      <c r="N548" s="305"/>
      <c r="O548" s="305"/>
      <c r="P548" s="305"/>
    </row>
    <row r="549" spans="1:16" ht="15.75" customHeight="1">
      <c r="A549" s="49"/>
      <c r="B549" s="14"/>
      <c r="C549" s="14"/>
      <c r="D549" s="14"/>
      <c r="E549" s="14"/>
      <c r="F549" s="14"/>
      <c r="G549" s="14"/>
      <c r="H549" s="14"/>
      <c r="I549" s="108"/>
      <c r="J549" s="14"/>
      <c r="K549" s="14"/>
      <c r="L549" s="229"/>
      <c r="M549" s="305"/>
      <c r="N549" s="305"/>
      <c r="O549" s="305"/>
      <c r="P549" s="305"/>
    </row>
    <row r="550" spans="1:16" ht="15.75" customHeight="1">
      <c r="A550" s="49"/>
      <c r="B550" s="14"/>
      <c r="C550" s="14"/>
      <c r="D550" s="14"/>
      <c r="E550" s="14"/>
      <c r="F550" s="14"/>
      <c r="G550" s="14"/>
      <c r="H550" s="14"/>
      <c r="I550" s="108"/>
      <c r="J550" s="14"/>
      <c r="K550" s="14"/>
      <c r="L550" s="229"/>
      <c r="M550" s="305"/>
      <c r="N550" s="305"/>
      <c r="O550" s="305"/>
      <c r="P550" s="305"/>
    </row>
    <row r="551" spans="1:16" ht="15.75" customHeight="1">
      <c r="A551" s="49"/>
      <c r="B551" s="14"/>
      <c r="C551" s="14"/>
      <c r="D551" s="14"/>
      <c r="E551" s="14"/>
      <c r="F551" s="14"/>
      <c r="G551" s="14"/>
      <c r="H551" s="14"/>
      <c r="I551" s="108"/>
      <c r="J551" s="14"/>
      <c r="K551" s="14"/>
      <c r="L551" s="229"/>
      <c r="M551" s="305"/>
      <c r="N551" s="305"/>
      <c r="O551" s="305"/>
      <c r="P551" s="305"/>
    </row>
    <row r="552" spans="1:16" ht="15.75" customHeight="1">
      <c r="A552" s="49"/>
      <c r="B552" s="14"/>
      <c r="C552" s="14"/>
      <c r="D552" s="14"/>
      <c r="E552" s="14"/>
      <c r="F552" s="14"/>
      <c r="G552" s="14"/>
      <c r="H552" s="14"/>
      <c r="I552" s="108"/>
      <c r="J552" s="14"/>
      <c r="K552" s="14"/>
      <c r="L552" s="229"/>
      <c r="M552" s="305"/>
      <c r="N552" s="305"/>
      <c r="O552" s="305"/>
      <c r="P552" s="305"/>
    </row>
    <row r="553" spans="1:16" ht="15.75" customHeight="1">
      <c r="A553" s="49"/>
      <c r="B553" s="14"/>
      <c r="C553" s="14"/>
      <c r="D553" s="14"/>
      <c r="E553" s="14"/>
      <c r="F553" s="14"/>
      <c r="G553" s="14"/>
      <c r="H553" s="14"/>
      <c r="I553" s="108"/>
      <c r="J553" s="14"/>
      <c r="K553" s="14"/>
      <c r="L553" s="229"/>
      <c r="M553" s="305"/>
      <c r="N553" s="305"/>
      <c r="O553" s="305"/>
      <c r="P553" s="305"/>
    </row>
    <row r="554" spans="1:16" ht="15.75" customHeight="1">
      <c r="A554" s="49"/>
      <c r="B554" s="14"/>
      <c r="C554" s="14"/>
      <c r="D554" s="14"/>
      <c r="E554" s="14"/>
      <c r="F554" s="14"/>
      <c r="G554" s="14"/>
      <c r="H554" s="14"/>
      <c r="I554" s="108"/>
      <c r="J554" s="14"/>
      <c r="K554" s="14"/>
      <c r="L554" s="229"/>
      <c r="M554" s="305"/>
      <c r="N554" s="305"/>
      <c r="O554" s="305"/>
      <c r="P554" s="305"/>
    </row>
    <row r="555" spans="1:16" ht="15.75" customHeight="1">
      <c r="A555" s="49"/>
      <c r="B555" s="14"/>
      <c r="C555" s="14"/>
      <c r="D555" s="14"/>
      <c r="E555" s="14"/>
      <c r="F555" s="14"/>
      <c r="G555" s="14"/>
      <c r="H555" s="14"/>
      <c r="I555" s="108"/>
      <c r="J555" s="14"/>
      <c r="K555" s="14"/>
      <c r="L555" s="229"/>
      <c r="M555" s="305"/>
      <c r="N555" s="305"/>
      <c r="O555" s="305"/>
      <c r="P555" s="305"/>
    </row>
    <row r="556" spans="1:16" ht="15.75" customHeight="1">
      <c r="A556" s="49"/>
      <c r="B556" s="14"/>
      <c r="C556" s="14"/>
      <c r="D556" s="14"/>
      <c r="E556" s="14"/>
      <c r="F556" s="14"/>
      <c r="G556" s="14"/>
      <c r="H556" s="14"/>
      <c r="I556" s="108"/>
      <c r="J556" s="14"/>
      <c r="K556" s="14"/>
      <c r="L556" s="229"/>
      <c r="M556" s="305"/>
      <c r="N556" s="305"/>
      <c r="O556" s="305"/>
      <c r="P556" s="305"/>
    </row>
    <row r="557" spans="1:16" ht="15.75" customHeight="1">
      <c r="A557" s="49"/>
      <c r="B557" s="14"/>
      <c r="C557" s="14"/>
      <c r="D557" s="14"/>
      <c r="E557" s="14"/>
      <c r="F557" s="14"/>
      <c r="G557" s="14"/>
      <c r="H557" s="14"/>
      <c r="I557" s="108"/>
      <c r="J557" s="14"/>
      <c r="K557" s="14"/>
      <c r="L557" s="229"/>
      <c r="M557" s="305"/>
      <c r="N557" s="305"/>
      <c r="O557" s="305"/>
      <c r="P557" s="305"/>
    </row>
    <row r="558" spans="1:16" ht="15.75" customHeight="1">
      <c r="A558" s="49"/>
      <c r="B558" s="14"/>
      <c r="C558" s="14"/>
      <c r="D558" s="14"/>
      <c r="E558" s="14"/>
      <c r="F558" s="14"/>
      <c r="G558" s="14"/>
      <c r="H558" s="14"/>
      <c r="I558" s="108"/>
      <c r="J558" s="14"/>
      <c r="K558" s="14"/>
      <c r="L558" s="229"/>
      <c r="M558" s="305"/>
      <c r="N558" s="305"/>
      <c r="O558" s="305"/>
      <c r="P558" s="305"/>
    </row>
    <row r="559" spans="1:16" ht="15.75" customHeight="1">
      <c r="A559" s="49"/>
      <c r="B559" s="14"/>
      <c r="C559" s="14"/>
      <c r="D559" s="14"/>
      <c r="E559" s="14"/>
      <c r="F559" s="14"/>
      <c r="G559" s="14"/>
      <c r="H559" s="14"/>
      <c r="I559" s="108"/>
      <c r="J559" s="14"/>
      <c r="K559" s="14"/>
      <c r="L559" s="229"/>
      <c r="M559" s="305"/>
      <c r="N559" s="305"/>
      <c r="O559" s="305"/>
      <c r="P559" s="305"/>
    </row>
    <row r="560" spans="1:16" ht="15.75" customHeight="1">
      <c r="A560" s="49"/>
      <c r="B560" s="14"/>
      <c r="C560" s="14"/>
      <c r="D560" s="14"/>
      <c r="E560" s="14"/>
      <c r="F560" s="14"/>
      <c r="G560" s="14"/>
      <c r="H560" s="14"/>
      <c r="I560" s="108"/>
      <c r="J560" s="14"/>
      <c r="K560" s="14"/>
      <c r="L560" s="229"/>
      <c r="M560" s="305"/>
      <c r="N560" s="305"/>
      <c r="O560" s="305"/>
      <c r="P560" s="305"/>
    </row>
    <row r="561" spans="1:16" ht="15.75" customHeight="1">
      <c r="A561" s="49"/>
      <c r="B561" s="14"/>
      <c r="C561" s="14"/>
      <c r="D561" s="14"/>
      <c r="E561" s="14"/>
      <c r="F561" s="14"/>
      <c r="G561" s="14"/>
      <c r="H561" s="14"/>
      <c r="I561" s="108"/>
      <c r="J561" s="14"/>
      <c r="K561" s="14"/>
      <c r="L561" s="229"/>
      <c r="M561" s="305"/>
      <c r="N561" s="305"/>
      <c r="O561" s="305"/>
      <c r="P561" s="305"/>
    </row>
    <row r="562" spans="1:16" ht="15.75" customHeight="1">
      <c r="A562" s="49"/>
      <c r="B562" s="14"/>
      <c r="C562" s="14"/>
      <c r="D562" s="14"/>
      <c r="E562" s="14"/>
      <c r="F562" s="14"/>
      <c r="G562" s="14"/>
      <c r="H562" s="14"/>
      <c r="I562" s="108"/>
      <c r="J562" s="14"/>
      <c r="K562" s="14"/>
      <c r="L562" s="229"/>
      <c r="M562" s="305"/>
      <c r="N562" s="305"/>
      <c r="O562" s="305"/>
      <c r="P562" s="305"/>
    </row>
    <row r="563" spans="1:16" ht="15.75" customHeight="1">
      <c r="A563" s="49"/>
      <c r="B563" s="14"/>
      <c r="C563" s="14"/>
      <c r="D563" s="14"/>
      <c r="E563" s="14"/>
      <c r="F563" s="14"/>
      <c r="G563" s="14"/>
      <c r="H563" s="14"/>
      <c r="I563" s="108"/>
      <c r="J563" s="14"/>
      <c r="K563" s="14"/>
      <c r="L563" s="229"/>
      <c r="M563" s="305"/>
      <c r="N563" s="305"/>
      <c r="O563" s="305"/>
      <c r="P563" s="305"/>
    </row>
    <row r="564" spans="1:16" ht="15.75" customHeight="1">
      <c r="A564" s="49"/>
      <c r="B564" s="14"/>
      <c r="C564" s="14"/>
      <c r="D564" s="14"/>
      <c r="E564" s="14"/>
      <c r="F564" s="14"/>
      <c r="G564" s="14"/>
      <c r="H564" s="14"/>
      <c r="I564" s="108"/>
      <c r="J564" s="14"/>
      <c r="K564" s="14"/>
      <c r="L564" s="229"/>
      <c r="M564" s="305"/>
      <c r="N564" s="305"/>
      <c r="O564" s="305"/>
      <c r="P564" s="305"/>
    </row>
    <row r="565" spans="1:16" ht="15.75" customHeight="1">
      <c r="A565" s="49"/>
      <c r="B565" s="14"/>
      <c r="C565" s="14"/>
      <c r="D565" s="14"/>
      <c r="E565" s="14"/>
      <c r="F565" s="14"/>
      <c r="G565" s="14"/>
      <c r="H565" s="14"/>
      <c r="I565" s="108"/>
      <c r="J565" s="14"/>
      <c r="K565" s="14"/>
      <c r="L565" s="229"/>
      <c r="M565" s="305"/>
      <c r="N565" s="305"/>
      <c r="O565" s="305"/>
      <c r="P565" s="305"/>
    </row>
    <row r="566" spans="1:16" ht="15.75" customHeight="1">
      <c r="A566" s="49"/>
      <c r="B566" s="14"/>
      <c r="C566" s="14"/>
      <c r="D566" s="14"/>
      <c r="E566" s="14"/>
      <c r="F566" s="14"/>
      <c r="G566" s="14"/>
      <c r="H566" s="14"/>
      <c r="I566" s="108"/>
      <c r="J566" s="14"/>
      <c r="K566" s="14"/>
      <c r="L566" s="229"/>
      <c r="M566" s="305"/>
      <c r="N566" s="305"/>
      <c r="O566" s="305"/>
      <c r="P566" s="305"/>
    </row>
    <row r="567" spans="1:16" ht="15.75" customHeight="1">
      <c r="A567" s="49"/>
      <c r="B567" s="14"/>
      <c r="C567" s="14"/>
      <c r="D567" s="14"/>
      <c r="E567" s="14"/>
      <c r="F567" s="14"/>
      <c r="G567" s="14"/>
      <c r="H567" s="14"/>
      <c r="I567" s="108"/>
      <c r="J567" s="14"/>
      <c r="K567" s="14"/>
      <c r="L567" s="229"/>
      <c r="M567" s="305"/>
      <c r="N567" s="305"/>
      <c r="O567" s="305"/>
      <c r="P567" s="305"/>
    </row>
    <row r="568" spans="1:16" ht="15.75" customHeight="1">
      <c r="A568" s="49"/>
      <c r="B568" s="14"/>
      <c r="C568" s="14"/>
      <c r="D568" s="14"/>
      <c r="E568" s="14"/>
      <c r="F568" s="14"/>
      <c r="G568" s="14"/>
      <c r="H568" s="14"/>
      <c r="I568" s="108"/>
      <c r="J568" s="14"/>
      <c r="K568" s="14"/>
      <c r="L568" s="229"/>
      <c r="M568" s="305"/>
      <c r="N568" s="305"/>
      <c r="O568" s="305"/>
      <c r="P568" s="305"/>
    </row>
    <row r="569" spans="1:16" ht="15.75" customHeight="1">
      <c r="A569" s="49"/>
      <c r="B569" s="14"/>
      <c r="C569" s="14"/>
      <c r="D569" s="14"/>
      <c r="E569" s="14"/>
      <c r="F569" s="14"/>
      <c r="G569" s="14"/>
      <c r="H569" s="14"/>
      <c r="I569" s="108"/>
      <c r="J569" s="14"/>
      <c r="K569" s="14"/>
      <c r="L569" s="229"/>
      <c r="M569" s="305"/>
      <c r="N569" s="305"/>
      <c r="O569" s="305"/>
      <c r="P569" s="305"/>
    </row>
    <row r="570" spans="1:16" ht="15.75" customHeight="1">
      <c r="A570" s="49"/>
      <c r="B570" s="14"/>
      <c r="C570" s="14"/>
      <c r="D570" s="14"/>
      <c r="E570" s="14"/>
      <c r="F570" s="14"/>
      <c r="G570" s="14"/>
      <c r="H570" s="14"/>
      <c r="I570" s="108"/>
      <c r="J570" s="14"/>
      <c r="K570" s="14"/>
      <c r="L570" s="229"/>
      <c r="M570" s="305"/>
      <c r="N570" s="305"/>
      <c r="O570" s="305"/>
      <c r="P570" s="305"/>
    </row>
    <row r="571" spans="1:16" ht="15.75" customHeight="1">
      <c r="A571" s="49"/>
      <c r="B571" s="14"/>
      <c r="C571" s="14"/>
      <c r="D571" s="14"/>
      <c r="E571" s="14"/>
      <c r="F571" s="14"/>
      <c r="G571" s="14"/>
      <c r="H571" s="14"/>
      <c r="I571" s="108"/>
      <c r="J571" s="14"/>
      <c r="K571" s="14"/>
      <c r="L571" s="229"/>
      <c r="M571" s="305"/>
      <c r="N571" s="305"/>
      <c r="O571" s="305"/>
      <c r="P571" s="305"/>
    </row>
    <row r="572" spans="1:16" ht="15.75" customHeight="1">
      <c r="A572" s="49"/>
      <c r="B572" s="14"/>
      <c r="C572" s="14"/>
      <c r="D572" s="14"/>
      <c r="E572" s="14"/>
      <c r="F572" s="14"/>
      <c r="G572" s="14"/>
      <c r="H572" s="14"/>
      <c r="I572" s="108"/>
      <c r="J572" s="14"/>
      <c r="K572" s="14"/>
      <c r="L572" s="229"/>
      <c r="M572" s="305"/>
      <c r="N572" s="305"/>
      <c r="O572" s="305"/>
      <c r="P572" s="305"/>
    </row>
    <row r="573" spans="1:16" ht="15.75" customHeight="1">
      <c r="A573" s="49"/>
      <c r="B573" s="14"/>
      <c r="C573" s="14"/>
      <c r="D573" s="14"/>
      <c r="E573" s="14"/>
      <c r="F573" s="14"/>
      <c r="G573" s="14"/>
      <c r="H573" s="14"/>
      <c r="I573" s="108"/>
      <c r="J573" s="14"/>
      <c r="K573" s="14"/>
      <c r="L573" s="229"/>
      <c r="M573" s="305"/>
      <c r="N573" s="305"/>
      <c r="O573" s="305"/>
      <c r="P573" s="305"/>
    </row>
    <row r="574" spans="1:16" ht="15.75" customHeight="1">
      <c r="A574" s="49"/>
      <c r="B574" s="14"/>
      <c r="C574" s="14"/>
      <c r="D574" s="14"/>
      <c r="E574" s="14"/>
      <c r="F574" s="14"/>
      <c r="G574" s="14"/>
      <c r="H574" s="14"/>
      <c r="I574" s="108"/>
      <c r="J574" s="14"/>
      <c r="K574" s="14"/>
      <c r="L574" s="229"/>
      <c r="M574" s="305"/>
      <c r="N574" s="305"/>
      <c r="O574" s="305"/>
      <c r="P574" s="305"/>
    </row>
    <row r="575" spans="1:16" ht="15.75" customHeight="1">
      <c r="A575" s="49"/>
      <c r="B575" s="14"/>
      <c r="C575" s="14"/>
      <c r="D575" s="14"/>
      <c r="E575" s="14"/>
      <c r="F575" s="14"/>
      <c r="G575" s="14"/>
      <c r="H575" s="14"/>
      <c r="I575" s="108"/>
      <c r="J575" s="14"/>
      <c r="K575" s="14"/>
      <c r="L575" s="229"/>
      <c r="M575" s="305"/>
      <c r="N575" s="305"/>
      <c r="O575" s="305"/>
      <c r="P575" s="305"/>
    </row>
    <row r="576" spans="1:16" ht="15.75" customHeight="1">
      <c r="A576" s="49"/>
      <c r="B576" s="14"/>
      <c r="C576" s="14"/>
      <c r="D576" s="14"/>
      <c r="E576" s="14"/>
      <c r="F576" s="14"/>
      <c r="G576" s="14"/>
      <c r="H576" s="14"/>
      <c r="I576" s="108"/>
      <c r="J576" s="14"/>
      <c r="K576" s="14"/>
      <c r="L576" s="229"/>
      <c r="M576" s="305"/>
      <c r="N576" s="305"/>
      <c r="O576" s="305"/>
      <c r="P576" s="305"/>
    </row>
    <row r="577" spans="1:16" ht="15.75" customHeight="1">
      <c r="A577" s="49"/>
      <c r="B577" s="14"/>
      <c r="C577" s="14"/>
      <c r="D577" s="14"/>
      <c r="E577" s="14"/>
      <c r="F577" s="14"/>
      <c r="G577" s="14"/>
      <c r="H577" s="14"/>
      <c r="I577" s="108"/>
      <c r="J577" s="14"/>
      <c r="K577" s="14"/>
      <c r="L577" s="229"/>
      <c r="M577" s="305"/>
      <c r="N577" s="305"/>
      <c r="O577" s="305"/>
      <c r="P577" s="305"/>
    </row>
    <row r="578" spans="1:16" ht="15.75" customHeight="1">
      <c r="A578" s="49"/>
      <c r="B578" s="14"/>
      <c r="C578" s="14"/>
      <c r="D578" s="14"/>
      <c r="E578" s="14"/>
      <c r="F578" s="14"/>
      <c r="G578" s="14"/>
      <c r="H578" s="14"/>
      <c r="I578" s="108"/>
      <c r="J578" s="14"/>
      <c r="K578" s="14"/>
      <c r="L578" s="229"/>
      <c r="M578" s="305"/>
      <c r="N578" s="305"/>
      <c r="O578" s="305"/>
      <c r="P578" s="305"/>
    </row>
    <row r="579" spans="1:16" ht="15.75" customHeight="1">
      <c r="A579" s="49"/>
      <c r="B579" s="14"/>
      <c r="C579" s="14"/>
      <c r="D579" s="14"/>
      <c r="E579" s="14"/>
      <c r="F579" s="14"/>
      <c r="G579" s="14"/>
      <c r="H579" s="14"/>
      <c r="I579" s="108"/>
      <c r="J579" s="14"/>
      <c r="K579" s="14"/>
      <c r="L579" s="229"/>
      <c r="M579" s="305"/>
      <c r="N579" s="305"/>
      <c r="O579" s="305"/>
      <c r="P579" s="305"/>
    </row>
    <row r="580" spans="1:16" ht="15.75" customHeight="1">
      <c r="A580" s="49"/>
      <c r="B580" s="14"/>
      <c r="C580" s="14"/>
      <c r="D580" s="14"/>
      <c r="E580" s="14"/>
      <c r="F580" s="14"/>
      <c r="G580" s="14"/>
      <c r="H580" s="14"/>
      <c r="I580" s="108"/>
      <c r="J580" s="14"/>
      <c r="K580" s="14"/>
      <c r="L580" s="229"/>
      <c r="M580" s="305"/>
      <c r="N580" s="305"/>
      <c r="O580" s="305"/>
      <c r="P580" s="305"/>
    </row>
    <row r="581" spans="1:16" ht="15.75" customHeight="1">
      <c r="A581" s="49"/>
      <c r="B581" s="14"/>
      <c r="C581" s="14"/>
      <c r="D581" s="14"/>
      <c r="E581" s="14"/>
      <c r="F581" s="14"/>
      <c r="G581" s="14"/>
      <c r="H581" s="14"/>
      <c r="I581" s="108"/>
      <c r="J581" s="14"/>
      <c r="K581" s="14"/>
      <c r="L581" s="229"/>
      <c r="M581" s="305"/>
      <c r="N581" s="305"/>
      <c r="O581" s="305"/>
      <c r="P581" s="305"/>
    </row>
    <row r="582" spans="1:16" ht="15.75" customHeight="1">
      <c r="A582" s="49"/>
      <c r="B582" s="14"/>
      <c r="C582" s="14"/>
      <c r="D582" s="14"/>
      <c r="E582" s="14"/>
      <c r="F582" s="14"/>
      <c r="G582" s="14"/>
      <c r="H582" s="14"/>
      <c r="I582" s="108"/>
      <c r="J582" s="14"/>
      <c r="K582" s="14"/>
      <c r="L582" s="229"/>
      <c r="M582" s="305"/>
      <c r="N582" s="305"/>
      <c r="O582" s="305"/>
      <c r="P582" s="305"/>
    </row>
    <row r="583" spans="1:16" ht="15.75" customHeight="1">
      <c r="A583" s="49"/>
      <c r="B583" s="14"/>
      <c r="C583" s="14"/>
      <c r="D583" s="14"/>
      <c r="E583" s="14"/>
      <c r="F583" s="14"/>
      <c r="G583" s="14"/>
      <c r="H583" s="14"/>
      <c r="I583" s="108"/>
      <c r="J583" s="14"/>
      <c r="K583" s="14"/>
      <c r="L583" s="229"/>
      <c r="M583" s="305"/>
      <c r="N583" s="305"/>
      <c r="O583" s="305"/>
      <c r="P583" s="305"/>
    </row>
    <row r="584" spans="1:16" ht="15.75" customHeight="1">
      <c r="A584" s="49"/>
      <c r="B584" s="14"/>
      <c r="C584" s="14"/>
      <c r="D584" s="14"/>
      <c r="E584" s="14"/>
      <c r="F584" s="14"/>
      <c r="G584" s="14"/>
      <c r="H584" s="14"/>
      <c r="I584" s="108"/>
      <c r="J584" s="14"/>
      <c r="K584" s="14"/>
      <c r="L584" s="229"/>
      <c r="M584" s="305"/>
      <c r="N584" s="305"/>
      <c r="O584" s="305"/>
      <c r="P584" s="305"/>
    </row>
    <row r="585" spans="1:16" ht="15.75" customHeight="1">
      <c r="A585" s="49"/>
      <c r="B585" s="14"/>
      <c r="C585" s="14"/>
      <c r="D585" s="14"/>
      <c r="E585" s="14"/>
      <c r="F585" s="14"/>
      <c r="G585" s="14"/>
      <c r="H585" s="14"/>
      <c r="I585" s="108"/>
      <c r="J585" s="14"/>
      <c r="K585" s="14"/>
      <c r="L585" s="229"/>
      <c r="M585" s="305"/>
      <c r="N585" s="305"/>
      <c r="O585" s="305"/>
      <c r="P585" s="305"/>
    </row>
    <row r="586" spans="1:16" ht="15.75" customHeight="1">
      <c r="A586" s="49"/>
      <c r="B586" s="14"/>
      <c r="C586" s="14"/>
      <c r="D586" s="14"/>
      <c r="E586" s="14"/>
      <c r="F586" s="14"/>
      <c r="G586" s="14"/>
      <c r="H586" s="14"/>
      <c r="I586" s="108"/>
      <c r="J586" s="14"/>
      <c r="K586" s="14"/>
      <c r="L586" s="229"/>
      <c r="M586" s="305"/>
      <c r="N586" s="305"/>
      <c r="O586" s="305"/>
      <c r="P586" s="305"/>
    </row>
    <row r="587" spans="1:16" ht="15.75" customHeight="1">
      <c r="A587" s="49"/>
      <c r="B587" s="14"/>
      <c r="C587" s="14"/>
      <c r="D587" s="14"/>
      <c r="E587" s="14"/>
      <c r="F587" s="14"/>
      <c r="G587" s="14"/>
      <c r="H587" s="14"/>
      <c r="I587" s="108"/>
      <c r="J587" s="14"/>
      <c r="K587" s="14"/>
      <c r="L587" s="229"/>
      <c r="M587" s="305"/>
      <c r="N587" s="305"/>
      <c r="O587" s="305"/>
      <c r="P587" s="305"/>
    </row>
    <row r="588" spans="1:16" ht="15.75" customHeight="1">
      <c r="A588" s="49"/>
      <c r="B588" s="14"/>
      <c r="C588" s="14"/>
      <c r="D588" s="14"/>
      <c r="E588" s="14"/>
      <c r="F588" s="14"/>
      <c r="G588" s="14"/>
      <c r="H588" s="14"/>
      <c r="I588" s="108"/>
      <c r="J588" s="14"/>
      <c r="K588" s="14"/>
      <c r="L588" s="229"/>
      <c r="M588" s="305"/>
      <c r="N588" s="305"/>
      <c r="O588" s="305"/>
      <c r="P588" s="305"/>
    </row>
    <row r="589" spans="1:16" ht="15.75" customHeight="1">
      <c r="A589" s="49"/>
      <c r="B589" s="14"/>
      <c r="C589" s="14"/>
      <c r="D589" s="14"/>
      <c r="E589" s="14"/>
      <c r="F589" s="14"/>
      <c r="G589" s="14"/>
      <c r="H589" s="14"/>
      <c r="I589" s="108"/>
      <c r="J589" s="14"/>
      <c r="K589" s="14"/>
      <c r="L589" s="229"/>
      <c r="M589" s="305"/>
      <c r="N589" s="305"/>
      <c r="O589" s="305"/>
      <c r="P589" s="305"/>
    </row>
    <row r="590" spans="1:16" ht="15.75" customHeight="1">
      <c r="A590" s="49"/>
      <c r="B590" s="14"/>
      <c r="C590" s="14"/>
      <c r="D590" s="14"/>
      <c r="E590" s="14"/>
      <c r="F590" s="14"/>
      <c r="G590" s="14"/>
      <c r="H590" s="14"/>
      <c r="I590" s="108"/>
      <c r="J590" s="14"/>
      <c r="K590" s="14"/>
      <c r="L590" s="229"/>
      <c r="M590" s="305"/>
      <c r="N590" s="305"/>
      <c r="O590" s="305"/>
      <c r="P590" s="305"/>
    </row>
    <row r="591" spans="1:16" ht="15.75" customHeight="1">
      <c r="A591" s="49"/>
      <c r="B591" s="14"/>
      <c r="C591" s="14"/>
      <c r="D591" s="14"/>
      <c r="E591" s="14"/>
      <c r="F591" s="14"/>
      <c r="G591" s="14"/>
      <c r="H591" s="14"/>
      <c r="I591" s="108"/>
      <c r="J591" s="14"/>
      <c r="K591" s="14"/>
      <c r="L591" s="229"/>
      <c r="M591" s="305"/>
      <c r="N591" s="305"/>
      <c r="O591" s="305"/>
      <c r="P591" s="305"/>
    </row>
    <row r="592" spans="1:16" ht="15.75" customHeight="1">
      <c r="A592" s="49"/>
      <c r="B592" s="14"/>
      <c r="C592" s="14"/>
      <c r="D592" s="14"/>
      <c r="E592" s="14"/>
      <c r="F592" s="14"/>
      <c r="G592" s="14"/>
      <c r="H592" s="14"/>
      <c r="I592" s="108"/>
      <c r="J592" s="14"/>
      <c r="K592" s="14"/>
      <c r="L592" s="229"/>
      <c r="M592" s="305"/>
      <c r="N592" s="305"/>
      <c r="O592" s="305"/>
      <c r="P592" s="305"/>
    </row>
    <row r="593" spans="1:16" ht="15.75" customHeight="1">
      <c r="A593" s="49"/>
      <c r="B593" s="14"/>
      <c r="C593" s="14"/>
      <c r="D593" s="14"/>
      <c r="E593" s="14"/>
      <c r="F593" s="14"/>
      <c r="G593" s="14"/>
      <c r="H593" s="14"/>
      <c r="I593" s="108"/>
      <c r="J593" s="14"/>
      <c r="K593" s="14"/>
      <c r="L593" s="229"/>
      <c r="M593" s="305"/>
      <c r="N593" s="305"/>
      <c r="O593" s="305"/>
      <c r="P593" s="305"/>
    </row>
    <row r="594" spans="1:16" ht="15.75" customHeight="1">
      <c r="A594" s="49"/>
      <c r="B594" s="14"/>
      <c r="C594" s="14"/>
      <c r="D594" s="14"/>
      <c r="E594" s="14"/>
      <c r="F594" s="14"/>
      <c r="G594" s="14"/>
      <c r="H594" s="14"/>
      <c r="I594" s="108"/>
      <c r="J594" s="14"/>
      <c r="K594" s="14"/>
      <c r="L594" s="229"/>
      <c r="M594" s="305"/>
      <c r="N594" s="305"/>
      <c r="O594" s="305"/>
      <c r="P594" s="305"/>
    </row>
    <row r="595" spans="1:16" ht="15.75" customHeight="1">
      <c r="A595" s="49"/>
      <c r="B595" s="14"/>
      <c r="C595" s="14"/>
      <c r="D595" s="14"/>
      <c r="E595" s="14"/>
      <c r="F595" s="14"/>
      <c r="G595" s="14"/>
      <c r="H595" s="14"/>
      <c r="I595" s="108"/>
      <c r="J595" s="14"/>
      <c r="K595" s="14"/>
      <c r="L595" s="229"/>
      <c r="M595" s="305"/>
      <c r="N595" s="305"/>
      <c r="O595" s="305"/>
      <c r="P595" s="305"/>
    </row>
    <row r="596" spans="1:16" ht="15.75" customHeight="1">
      <c r="A596" s="49"/>
      <c r="B596" s="14"/>
      <c r="C596" s="14"/>
      <c r="D596" s="14"/>
      <c r="E596" s="14"/>
      <c r="F596" s="14"/>
      <c r="G596" s="14"/>
      <c r="H596" s="14"/>
      <c r="I596" s="108"/>
      <c r="J596" s="14"/>
      <c r="K596" s="14"/>
      <c r="L596" s="229"/>
      <c r="M596" s="305"/>
      <c r="N596" s="305"/>
      <c r="O596" s="305"/>
      <c r="P596" s="305"/>
    </row>
    <row r="597" spans="1:16" ht="15.75" customHeight="1">
      <c r="A597" s="49"/>
      <c r="B597" s="14"/>
      <c r="C597" s="14"/>
      <c r="D597" s="14"/>
      <c r="E597" s="14"/>
      <c r="F597" s="14"/>
      <c r="G597" s="14"/>
      <c r="H597" s="14"/>
      <c r="I597" s="108"/>
      <c r="J597" s="14"/>
      <c r="K597" s="14"/>
      <c r="L597" s="229"/>
      <c r="M597" s="305"/>
      <c r="N597" s="305"/>
      <c r="O597" s="305"/>
      <c r="P597" s="305"/>
    </row>
    <row r="598" spans="1:16" ht="15.75" customHeight="1">
      <c r="A598" s="49"/>
      <c r="B598" s="14"/>
      <c r="C598" s="14"/>
      <c r="D598" s="14"/>
      <c r="E598" s="14"/>
      <c r="F598" s="14"/>
      <c r="G598" s="14"/>
      <c r="H598" s="14"/>
      <c r="I598" s="108"/>
      <c r="J598" s="14"/>
      <c r="K598" s="14"/>
      <c r="L598" s="229"/>
      <c r="M598" s="305"/>
      <c r="N598" s="305"/>
      <c r="O598" s="305"/>
      <c r="P598" s="305"/>
    </row>
    <row r="599" spans="1:16" ht="15.75" customHeight="1">
      <c r="A599" s="49"/>
      <c r="B599" s="14"/>
      <c r="C599" s="14"/>
      <c r="D599" s="14"/>
      <c r="E599" s="14"/>
      <c r="F599" s="14"/>
      <c r="G599" s="14"/>
      <c r="H599" s="14"/>
      <c r="I599" s="108"/>
      <c r="J599" s="14"/>
      <c r="K599" s="14"/>
      <c r="L599" s="229"/>
      <c r="M599" s="305"/>
      <c r="N599" s="305"/>
      <c r="O599" s="305"/>
      <c r="P599" s="305"/>
    </row>
    <row r="600" spans="1:16" ht="15.75" customHeight="1">
      <c r="A600" s="49"/>
      <c r="B600" s="14"/>
      <c r="C600" s="14"/>
      <c r="D600" s="14"/>
      <c r="E600" s="14"/>
      <c r="F600" s="14"/>
      <c r="G600" s="14"/>
      <c r="H600" s="14"/>
      <c r="I600" s="108"/>
      <c r="J600" s="14"/>
      <c r="K600" s="14"/>
      <c r="L600" s="229"/>
      <c r="M600" s="305"/>
      <c r="N600" s="305"/>
      <c r="O600" s="305"/>
      <c r="P600" s="305"/>
    </row>
    <row r="601" spans="1:16" ht="15.75" customHeight="1">
      <c r="A601" s="49"/>
      <c r="B601" s="14"/>
      <c r="C601" s="14"/>
      <c r="D601" s="14"/>
      <c r="E601" s="14"/>
      <c r="F601" s="14"/>
      <c r="G601" s="14"/>
      <c r="H601" s="14"/>
      <c r="I601" s="108"/>
      <c r="J601" s="14"/>
      <c r="K601" s="14"/>
      <c r="L601" s="229"/>
      <c r="M601" s="305"/>
      <c r="N601" s="305"/>
      <c r="O601" s="305"/>
      <c r="P601" s="305"/>
    </row>
    <row r="602" spans="1:16" ht="15.75" customHeight="1">
      <c r="A602" s="49"/>
      <c r="B602" s="14"/>
      <c r="C602" s="14"/>
      <c r="D602" s="14"/>
      <c r="E602" s="14"/>
      <c r="F602" s="14"/>
      <c r="G602" s="14"/>
      <c r="H602" s="14"/>
      <c r="I602" s="108"/>
      <c r="J602" s="14"/>
      <c r="K602" s="14"/>
      <c r="L602" s="229"/>
      <c r="M602" s="305"/>
      <c r="N602" s="305"/>
      <c r="O602" s="305"/>
      <c r="P602" s="305"/>
    </row>
    <row r="603" spans="1:16" ht="15.75" customHeight="1">
      <c r="A603" s="49"/>
      <c r="B603" s="14"/>
      <c r="C603" s="14"/>
      <c r="D603" s="14"/>
      <c r="E603" s="14"/>
      <c r="F603" s="14"/>
      <c r="G603" s="14"/>
      <c r="H603" s="14"/>
      <c r="I603" s="108"/>
      <c r="J603" s="14"/>
      <c r="K603" s="14"/>
      <c r="L603" s="229"/>
      <c r="M603" s="305"/>
      <c r="N603" s="305"/>
      <c r="O603" s="305"/>
      <c r="P603" s="305"/>
    </row>
    <row r="604" spans="1:16" ht="15.75" customHeight="1">
      <c r="A604" s="49"/>
      <c r="B604" s="14"/>
      <c r="C604" s="14"/>
      <c r="D604" s="14"/>
      <c r="E604" s="14"/>
      <c r="F604" s="14"/>
      <c r="G604" s="14"/>
      <c r="H604" s="14"/>
      <c r="I604" s="108"/>
      <c r="J604" s="14"/>
      <c r="K604" s="14"/>
      <c r="L604" s="229"/>
      <c r="M604" s="305"/>
      <c r="N604" s="305"/>
      <c r="O604" s="305"/>
      <c r="P604" s="305"/>
    </row>
    <row r="605" spans="1:16" ht="15.75" customHeight="1">
      <c r="A605" s="49"/>
      <c r="B605" s="14"/>
      <c r="C605" s="14"/>
      <c r="D605" s="14"/>
      <c r="E605" s="14"/>
      <c r="F605" s="14"/>
      <c r="G605" s="14"/>
      <c r="H605" s="14"/>
      <c r="I605" s="108"/>
      <c r="J605" s="14"/>
      <c r="K605" s="14"/>
      <c r="L605" s="229"/>
      <c r="M605" s="305"/>
      <c r="N605" s="305"/>
      <c r="O605" s="305"/>
      <c r="P605" s="305"/>
    </row>
    <row r="606" spans="1:16" ht="15.75" customHeight="1">
      <c r="A606" s="49"/>
      <c r="B606" s="14"/>
      <c r="C606" s="14"/>
      <c r="D606" s="14"/>
      <c r="E606" s="14"/>
      <c r="F606" s="14"/>
      <c r="G606" s="14"/>
      <c r="H606" s="14"/>
      <c r="I606" s="108"/>
      <c r="J606" s="14"/>
      <c r="K606" s="14"/>
      <c r="L606" s="229"/>
      <c r="M606" s="305"/>
      <c r="N606" s="305"/>
      <c r="O606" s="305"/>
      <c r="P606" s="305"/>
    </row>
    <row r="607" spans="1:16" ht="15.75" customHeight="1">
      <c r="A607" s="49"/>
      <c r="B607" s="14"/>
      <c r="C607" s="14"/>
      <c r="D607" s="14"/>
      <c r="E607" s="14"/>
      <c r="F607" s="14"/>
      <c r="G607" s="14"/>
      <c r="H607" s="14"/>
      <c r="I607" s="108"/>
      <c r="J607" s="14"/>
      <c r="K607" s="14"/>
      <c r="L607" s="229"/>
      <c r="M607" s="305"/>
      <c r="N607" s="305"/>
      <c r="O607" s="305"/>
      <c r="P607" s="305"/>
    </row>
    <row r="608" spans="1:16" ht="15.75" customHeight="1">
      <c r="A608" s="49"/>
      <c r="B608" s="14"/>
      <c r="C608" s="14"/>
      <c r="D608" s="14"/>
      <c r="E608" s="14"/>
      <c r="F608" s="14"/>
      <c r="G608" s="14"/>
      <c r="H608" s="14"/>
      <c r="I608" s="108"/>
      <c r="J608" s="14"/>
      <c r="K608" s="14"/>
      <c r="L608" s="229"/>
      <c r="M608" s="305"/>
      <c r="N608" s="305"/>
      <c r="O608" s="305"/>
      <c r="P608" s="305"/>
    </row>
    <row r="609" spans="1:16" ht="15.75" customHeight="1">
      <c r="A609" s="49"/>
      <c r="B609" s="14"/>
      <c r="C609" s="14"/>
      <c r="D609" s="14"/>
      <c r="E609" s="14"/>
      <c r="F609" s="14"/>
      <c r="G609" s="14"/>
      <c r="H609" s="14"/>
      <c r="I609" s="108"/>
      <c r="J609" s="14"/>
      <c r="K609" s="14"/>
      <c r="L609" s="229"/>
      <c r="M609" s="305"/>
      <c r="N609" s="305"/>
      <c r="O609" s="305"/>
      <c r="P609" s="305"/>
    </row>
    <row r="610" spans="1:16" ht="15.75" customHeight="1">
      <c r="A610" s="49"/>
      <c r="B610" s="14"/>
      <c r="C610" s="14"/>
      <c r="D610" s="14"/>
      <c r="E610" s="14"/>
      <c r="F610" s="14"/>
      <c r="G610" s="14"/>
      <c r="H610" s="14"/>
      <c r="I610" s="108"/>
      <c r="J610" s="14"/>
      <c r="K610" s="14"/>
      <c r="L610" s="229"/>
      <c r="M610" s="305"/>
      <c r="N610" s="305"/>
      <c r="O610" s="305"/>
      <c r="P610" s="305"/>
    </row>
    <row r="611" spans="1:16" ht="15.75" customHeight="1">
      <c r="A611" s="49"/>
      <c r="B611" s="14"/>
      <c r="C611" s="14"/>
      <c r="D611" s="14"/>
      <c r="E611" s="14"/>
      <c r="F611" s="14"/>
      <c r="G611" s="14"/>
      <c r="H611" s="14"/>
      <c r="I611" s="108"/>
      <c r="J611" s="14"/>
      <c r="K611" s="14"/>
      <c r="L611" s="229"/>
      <c r="M611" s="305"/>
      <c r="N611" s="305"/>
      <c r="O611" s="305"/>
      <c r="P611" s="305"/>
    </row>
    <row r="612" spans="1:16" ht="15.75" customHeight="1">
      <c r="A612" s="49"/>
      <c r="B612" s="14"/>
      <c r="C612" s="14"/>
      <c r="D612" s="14"/>
      <c r="E612" s="14"/>
      <c r="F612" s="14"/>
      <c r="G612" s="14"/>
      <c r="H612" s="14"/>
      <c r="I612" s="108"/>
      <c r="J612" s="14"/>
      <c r="K612" s="14"/>
      <c r="L612" s="229"/>
      <c r="M612" s="305"/>
      <c r="N612" s="305"/>
      <c r="O612" s="305"/>
      <c r="P612" s="305"/>
    </row>
    <row r="613" spans="1:16" ht="15.75" customHeight="1">
      <c r="A613" s="49"/>
      <c r="B613" s="14"/>
      <c r="C613" s="14"/>
      <c r="D613" s="14"/>
      <c r="E613" s="14"/>
      <c r="F613" s="14"/>
      <c r="G613" s="14"/>
      <c r="H613" s="14"/>
      <c r="I613" s="108"/>
      <c r="J613" s="14"/>
      <c r="K613" s="14"/>
      <c r="L613" s="229"/>
      <c r="M613" s="305"/>
      <c r="N613" s="305"/>
      <c r="O613" s="305"/>
      <c r="P613" s="305"/>
    </row>
    <row r="614" spans="1:16" ht="15.75" customHeight="1">
      <c r="A614" s="49"/>
      <c r="B614" s="14"/>
      <c r="C614" s="14"/>
      <c r="D614" s="14"/>
      <c r="E614" s="14"/>
      <c r="F614" s="14"/>
      <c r="G614" s="14"/>
      <c r="H614" s="14"/>
      <c r="I614" s="108"/>
      <c r="J614" s="14"/>
      <c r="K614" s="14"/>
      <c r="L614" s="229"/>
      <c r="M614" s="305"/>
      <c r="N614" s="305"/>
      <c r="O614" s="305"/>
      <c r="P614" s="305"/>
    </row>
    <row r="615" spans="1:16" ht="15.75" customHeight="1">
      <c r="A615" s="49"/>
      <c r="B615" s="14"/>
      <c r="C615" s="14"/>
      <c r="D615" s="14"/>
      <c r="E615" s="14"/>
      <c r="F615" s="14"/>
      <c r="G615" s="14"/>
      <c r="H615" s="14"/>
      <c r="I615" s="108"/>
      <c r="J615" s="14"/>
      <c r="K615" s="14"/>
      <c r="L615" s="229"/>
      <c r="M615" s="305"/>
      <c r="N615" s="305"/>
      <c r="O615" s="305"/>
      <c r="P615" s="305"/>
    </row>
    <row r="616" spans="1:16" ht="15.75" customHeight="1">
      <c r="A616" s="49"/>
      <c r="B616" s="14"/>
      <c r="C616" s="14"/>
      <c r="D616" s="14"/>
      <c r="E616" s="14"/>
      <c r="F616" s="14"/>
      <c r="G616" s="14"/>
      <c r="H616" s="14"/>
      <c r="I616" s="108"/>
      <c r="J616" s="14"/>
      <c r="K616" s="14"/>
      <c r="L616" s="229"/>
      <c r="M616" s="305"/>
      <c r="N616" s="305"/>
      <c r="O616" s="305"/>
      <c r="P616" s="305"/>
    </row>
    <row r="617" spans="1:16" ht="15.75" customHeight="1">
      <c r="A617" s="49"/>
      <c r="B617" s="14"/>
      <c r="C617" s="14"/>
      <c r="D617" s="14"/>
      <c r="E617" s="14"/>
      <c r="F617" s="14"/>
      <c r="G617" s="14"/>
      <c r="H617" s="14"/>
      <c r="I617" s="108"/>
      <c r="J617" s="14"/>
      <c r="K617" s="14"/>
      <c r="L617" s="229"/>
      <c r="M617" s="305"/>
      <c r="N617" s="305"/>
      <c r="O617" s="305"/>
      <c r="P617" s="305"/>
    </row>
    <row r="618" spans="1:16" ht="15.75" customHeight="1">
      <c r="A618" s="49"/>
      <c r="B618" s="14"/>
      <c r="C618" s="14"/>
      <c r="D618" s="14"/>
      <c r="E618" s="14"/>
      <c r="F618" s="14"/>
      <c r="G618" s="14"/>
      <c r="H618" s="14"/>
      <c r="I618" s="108"/>
      <c r="J618" s="14"/>
      <c r="K618" s="14"/>
      <c r="L618" s="229"/>
      <c r="M618" s="305"/>
      <c r="N618" s="305"/>
      <c r="O618" s="305"/>
      <c r="P618" s="305"/>
    </row>
    <row r="619" spans="1:16" ht="15.75" customHeight="1">
      <c r="A619" s="49"/>
      <c r="B619" s="14"/>
      <c r="C619" s="14"/>
      <c r="D619" s="14"/>
      <c r="E619" s="14"/>
      <c r="F619" s="14"/>
      <c r="G619" s="14"/>
      <c r="H619" s="14"/>
      <c r="I619" s="108"/>
      <c r="J619" s="14"/>
      <c r="K619" s="14"/>
      <c r="L619" s="229"/>
      <c r="M619" s="305"/>
      <c r="N619" s="305"/>
      <c r="O619" s="305"/>
      <c r="P619" s="305"/>
    </row>
    <row r="620" spans="1:16" ht="15.75" customHeight="1">
      <c r="A620" s="49"/>
      <c r="B620" s="14"/>
      <c r="C620" s="14"/>
      <c r="D620" s="14"/>
      <c r="E620" s="14"/>
      <c r="F620" s="14"/>
      <c r="G620" s="14"/>
      <c r="H620" s="14"/>
      <c r="I620" s="108"/>
      <c r="J620" s="14"/>
      <c r="K620" s="14"/>
      <c r="L620" s="229"/>
      <c r="M620" s="305"/>
      <c r="N620" s="305"/>
      <c r="O620" s="305"/>
      <c r="P620" s="305"/>
    </row>
    <row r="621" spans="1:16" ht="15.75" customHeight="1">
      <c r="A621" s="49"/>
      <c r="B621" s="14"/>
      <c r="C621" s="14"/>
      <c r="D621" s="14"/>
      <c r="E621" s="14"/>
      <c r="F621" s="14"/>
      <c r="G621" s="14"/>
      <c r="H621" s="14"/>
      <c r="I621" s="108"/>
      <c r="J621" s="14"/>
      <c r="K621" s="14"/>
      <c r="L621" s="229"/>
      <c r="M621" s="305"/>
      <c r="N621" s="305"/>
      <c r="O621" s="305"/>
      <c r="P621" s="305"/>
    </row>
    <row r="622" spans="1:16" ht="15.75" customHeight="1">
      <c r="A622" s="49"/>
      <c r="B622" s="14"/>
      <c r="C622" s="14"/>
      <c r="D622" s="14"/>
      <c r="E622" s="14"/>
      <c r="F622" s="14"/>
      <c r="G622" s="14"/>
      <c r="H622" s="14"/>
      <c r="I622" s="108"/>
      <c r="J622" s="14"/>
      <c r="K622" s="14"/>
      <c r="L622" s="229"/>
      <c r="M622" s="305"/>
      <c r="N622" s="305"/>
      <c r="O622" s="305"/>
      <c r="P622" s="305"/>
    </row>
    <row r="623" spans="1:16" ht="15.75" customHeight="1">
      <c r="A623" s="49"/>
      <c r="B623" s="14"/>
      <c r="C623" s="14"/>
      <c r="D623" s="14"/>
      <c r="E623" s="14"/>
      <c r="F623" s="14"/>
      <c r="G623" s="14"/>
      <c r="H623" s="14"/>
      <c r="I623" s="108"/>
      <c r="J623" s="14"/>
      <c r="K623" s="14"/>
      <c r="L623" s="229"/>
      <c r="M623" s="305"/>
      <c r="N623" s="305"/>
      <c r="O623" s="305"/>
      <c r="P623" s="305"/>
    </row>
    <row r="624" spans="1:16" ht="15.75" customHeight="1">
      <c r="A624" s="49"/>
      <c r="B624" s="14"/>
      <c r="C624" s="14"/>
      <c r="D624" s="14"/>
      <c r="E624" s="14"/>
      <c r="F624" s="14"/>
      <c r="G624" s="14"/>
      <c r="H624" s="14"/>
      <c r="I624" s="108"/>
      <c r="J624" s="14"/>
      <c r="K624" s="14"/>
      <c r="L624" s="229"/>
      <c r="M624" s="305"/>
      <c r="N624" s="305"/>
      <c r="O624" s="305"/>
      <c r="P624" s="305"/>
    </row>
    <row r="625" spans="1:16" ht="15.75" customHeight="1">
      <c r="A625" s="49"/>
      <c r="B625" s="14"/>
      <c r="C625" s="14"/>
      <c r="D625" s="14"/>
      <c r="E625" s="14"/>
      <c r="F625" s="14"/>
      <c r="G625" s="14"/>
      <c r="H625" s="14"/>
      <c r="I625" s="108"/>
      <c r="J625" s="14"/>
      <c r="K625" s="14"/>
      <c r="L625" s="229"/>
      <c r="M625" s="305"/>
      <c r="N625" s="305"/>
      <c r="O625" s="305"/>
      <c r="P625" s="305"/>
    </row>
    <row r="626" spans="1:16" ht="15.75" customHeight="1">
      <c r="A626" s="49"/>
      <c r="B626" s="14"/>
      <c r="C626" s="14"/>
      <c r="D626" s="14"/>
      <c r="E626" s="14"/>
      <c r="F626" s="14"/>
      <c r="G626" s="14"/>
      <c r="H626" s="14"/>
      <c r="I626" s="108"/>
      <c r="J626" s="14"/>
      <c r="K626" s="14"/>
      <c r="L626" s="229"/>
      <c r="M626" s="305"/>
      <c r="N626" s="305"/>
      <c r="O626" s="305"/>
      <c r="P626" s="305"/>
    </row>
    <row r="627" spans="1:16" ht="15.75" customHeight="1">
      <c r="A627" s="49"/>
      <c r="B627" s="14"/>
      <c r="C627" s="14"/>
      <c r="D627" s="14"/>
      <c r="E627" s="14"/>
      <c r="F627" s="14"/>
      <c r="G627" s="14"/>
      <c r="H627" s="14"/>
      <c r="I627" s="108"/>
      <c r="J627" s="14"/>
      <c r="K627" s="14"/>
      <c r="L627" s="229"/>
      <c r="M627" s="305"/>
      <c r="N627" s="305"/>
      <c r="O627" s="305"/>
      <c r="P627" s="305"/>
    </row>
    <row r="628" spans="1:16" ht="15.75" customHeight="1">
      <c r="A628" s="49"/>
      <c r="B628" s="14"/>
      <c r="C628" s="14"/>
      <c r="D628" s="14"/>
      <c r="E628" s="14"/>
      <c r="F628" s="14"/>
      <c r="G628" s="14"/>
      <c r="H628" s="14"/>
      <c r="I628" s="108"/>
      <c r="J628" s="14"/>
      <c r="K628" s="14"/>
      <c r="L628" s="229"/>
      <c r="M628" s="305"/>
      <c r="N628" s="305"/>
      <c r="O628" s="305"/>
      <c r="P628" s="305"/>
    </row>
    <row r="629" spans="1:16" ht="15.75" customHeight="1">
      <c r="A629" s="49"/>
      <c r="B629" s="14"/>
      <c r="C629" s="14"/>
      <c r="D629" s="14"/>
      <c r="E629" s="14"/>
      <c r="F629" s="14"/>
      <c r="G629" s="14"/>
      <c r="H629" s="14"/>
      <c r="I629" s="108"/>
      <c r="J629" s="14"/>
      <c r="K629" s="14"/>
      <c r="L629" s="229"/>
      <c r="M629" s="305"/>
      <c r="N629" s="305"/>
      <c r="O629" s="305"/>
      <c r="P629" s="305"/>
    </row>
    <row r="630" spans="1:16" ht="15.75" customHeight="1">
      <c r="A630" s="49"/>
      <c r="B630" s="14"/>
      <c r="C630" s="14"/>
      <c r="D630" s="14"/>
      <c r="E630" s="14"/>
      <c r="F630" s="14"/>
      <c r="G630" s="14"/>
      <c r="H630" s="14"/>
      <c r="I630" s="108"/>
      <c r="J630" s="14"/>
      <c r="K630" s="14"/>
      <c r="L630" s="229"/>
      <c r="M630" s="305"/>
      <c r="N630" s="305"/>
      <c r="O630" s="305"/>
      <c r="P630" s="305"/>
    </row>
    <row r="631" spans="1:16" ht="15.75" customHeight="1">
      <c r="A631" s="49"/>
      <c r="B631" s="14"/>
      <c r="C631" s="14"/>
      <c r="D631" s="14"/>
      <c r="E631" s="14"/>
      <c r="F631" s="14"/>
      <c r="G631" s="14"/>
      <c r="H631" s="14"/>
      <c r="I631" s="108"/>
      <c r="J631" s="14"/>
      <c r="K631" s="14"/>
      <c r="L631" s="229"/>
      <c r="M631" s="305"/>
      <c r="N631" s="305"/>
      <c r="O631" s="305"/>
      <c r="P631" s="305"/>
    </row>
    <row r="632" spans="1:16" ht="15.75" customHeight="1">
      <c r="A632" s="49"/>
      <c r="B632" s="14"/>
      <c r="C632" s="14"/>
      <c r="D632" s="14"/>
      <c r="E632" s="14"/>
      <c r="F632" s="14"/>
      <c r="G632" s="14"/>
      <c r="H632" s="14"/>
      <c r="I632" s="108"/>
      <c r="J632" s="14"/>
      <c r="K632" s="14"/>
      <c r="L632" s="229"/>
      <c r="M632" s="305"/>
      <c r="N632" s="305"/>
      <c r="O632" s="305"/>
      <c r="P632" s="305"/>
    </row>
    <row r="633" spans="1:16" ht="15.75" customHeight="1">
      <c r="A633" s="49"/>
      <c r="B633" s="14"/>
      <c r="C633" s="14"/>
      <c r="D633" s="14"/>
      <c r="E633" s="14"/>
      <c r="F633" s="14"/>
      <c r="G633" s="14"/>
      <c r="H633" s="14"/>
      <c r="I633" s="108"/>
      <c r="J633" s="14"/>
      <c r="K633" s="14"/>
      <c r="L633" s="229"/>
      <c r="M633" s="305"/>
      <c r="N633" s="305"/>
      <c r="O633" s="305"/>
      <c r="P633" s="305"/>
    </row>
    <row r="634" spans="1:16" ht="15.75" customHeight="1">
      <c r="A634" s="49"/>
      <c r="B634" s="14"/>
      <c r="C634" s="14"/>
      <c r="D634" s="14"/>
      <c r="E634" s="14"/>
      <c r="F634" s="14"/>
      <c r="G634" s="14"/>
      <c r="H634" s="14"/>
      <c r="I634" s="108"/>
      <c r="J634" s="14"/>
      <c r="K634" s="14"/>
      <c r="L634" s="229"/>
      <c r="M634" s="305"/>
      <c r="N634" s="305"/>
      <c r="O634" s="305"/>
      <c r="P634" s="305"/>
    </row>
    <row r="635" spans="1:16" ht="15.75" customHeight="1">
      <c r="A635" s="49"/>
      <c r="B635" s="14"/>
      <c r="C635" s="14"/>
      <c r="D635" s="14"/>
      <c r="E635" s="14"/>
      <c r="F635" s="14"/>
      <c r="G635" s="14"/>
      <c r="H635" s="14"/>
      <c r="I635" s="108"/>
      <c r="J635" s="14"/>
      <c r="K635" s="14"/>
      <c r="L635" s="229"/>
      <c r="M635" s="305"/>
      <c r="N635" s="305"/>
      <c r="O635" s="305"/>
      <c r="P635" s="305"/>
    </row>
    <row r="636" spans="1:16" ht="15.75" customHeight="1">
      <c r="A636" s="49"/>
      <c r="B636" s="14"/>
      <c r="C636" s="14"/>
      <c r="D636" s="14"/>
      <c r="E636" s="14"/>
      <c r="F636" s="14"/>
      <c r="G636" s="14"/>
      <c r="H636" s="14"/>
      <c r="I636" s="108"/>
      <c r="J636" s="14"/>
      <c r="K636" s="14"/>
      <c r="L636" s="229"/>
      <c r="M636" s="305"/>
      <c r="N636" s="305"/>
      <c r="O636" s="305"/>
      <c r="P636" s="305"/>
    </row>
    <row r="637" spans="1:16" ht="15.75" customHeight="1">
      <c r="A637" s="49"/>
      <c r="B637" s="14"/>
      <c r="C637" s="14"/>
      <c r="D637" s="14"/>
      <c r="E637" s="14"/>
      <c r="F637" s="14"/>
      <c r="G637" s="14"/>
      <c r="H637" s="14"/>
      <c r="I637" s="108"/>
      <c r="J637" s="14"/>
      <c r="K637" s="14"/>
      <c r="L637" s="229"/>
      <c r="M637" s="305"/>
      <c r="N637" s="305"/>
      <c r="O637" s="305"/>
      <c r="P637" s="305"/>
    </row>
    <row r="638" spans="1:16" ht="15.75" customHeight="1">
      <c r="A638" s="49"/>
      <c r="B638" s="14"/>
      <c r="C638" s="14"/>
      <c r="D638" s="14"/>
      <c r="E638" s="14"/>
      <c r="F638" s="14"/>
      <c r="G638" s="14"/>
      <c r="H638" s="14"/>
      <c r="I638" s="108"/>
      <c r="J638" s="14"/>
      <c r="K638" s="14"/>
      <c r="L638" s="229"/>
      <c r="M638" s="305"/>
      <c r="N638" s="305"/>
      <c r="O638" s="305"/>
      <c r="P638" s="305"/>
    </row>
    <row r="639" spans="1:16" ht="15.75" customHeight="1">
      <c r="A639" s="49"/>
      <c r="B639" s="14"/>
      <c r="C639" s="14"/>
      <c r="D639" s="14"/>
      <c r="E639" s="14"/>
      <c r="F639" s="14"/>
      <c r="G639" s="14"/>
      <c r="H639" s="14"/>
      <c r="I639" s="108"/>
      <c r="J639" s="14"/>
      <c r="K639" s="14"/>
      <c r="L639" s="229"/>
      <c r="M639" s="305"/>
      <c r="N639" s="305"/>
      <c r="O639" s="305"/>
      <c r="P639" s="305"/>
    </row>
    <row r="640" spans="1:16" ht="15.75" customHeight="1">
      <c r="A640" s="49"/>
      <c r="B640" s="14"/>
      <c r="C640" s="14"/>
      <c r="D640" s="14"/>
      <c r="E640" s="14"/>
      <c r="F640" s="14"/>
      <c r="G640" s="14"/>
      <c r="H640" s="14"/>
      <c r="I640" s="108"/>
      <c r="J640" s="14"/>
      <c r="K640" s="14"/>
      <c r="L640" s="229"/>
      <c r="M640" s="305"/>
      <c r="N640" s="305"/>
      <c r="O640" s="305"/>
      <c r="P640" s="305"/>
    </row>
    <row r="641" spans="1:16" ht="15.75" customHeight="1">
      <c r="A641" s="49"/>
      <c r="B641" s="14"/>
      <c r="C641" s="14"/>
      <c r="D641" s="14"/>
      <c r="E641" s="14"/>
      <c r="F641" s="14"/>
      <c r="G641" s="14"/>
      <c r="H641" s="14"/>
      <c r="I641" s="108"/>
      <c r="J641" s="14"/>
      <c r="K641" s="14"/>
      <c r="L641" s="229"/>
      <c r="M641" s="305"/>
      <c r="N641" s="305"/>
      <c r="O641" s="305"/>
      <c r="P641" s="305"/>
    </row>
    <row r="642" spans="1:16" ht="15.75" customHeight="1">
      <c r="A642" s="49"/>
      <c r="B642" s="14"/>
      <c r="C642" s="14"/>
      <c r="D642" s="14"/>
      <c r="E642" s="14"/>
      <c r="F642" s="14"/>
      <c r="G642" s="14"/>
      <c r="H642" s="14"/>
      <c r="I642" s="108"/>
      <c r="J642" s="14"/>
      <c r="K642" s="14"/>
      <c r="L642" s="229"/>
      <c r="M642" s="305"/>
      <c r="N642" s="305"/>
      <c r="O642" s="305"/>
      <c r="P642" s="305"/>
    </row>
    <row r="643" spans="1:16" ht="15.75" customHeight="1">
      <c r="A643" s="49"/>
      <c r="B643" s="14"/>
      <c r="C643" s="14"/>
      <c r="D643" s="14"/>
      <c r="E643" s="14"/>
      <c r="F643" s="14"/>
      <c r="G643" s="14"/>
      <c r="H643" s="14"/>
      <c r="I643" s="108"/>
      <c r="J643" s="14"/>
      <c r="K643" s="14"/>
      <c r="L643" s="229"/>
      <c r="M643" s="305"/>
      <c r="N643" s="305"/>
      <c r="O643" s="305"/>
      <c r="P643" s="305"/>
    </row>
    <row r="644" spans="1:16" ht="15.75" customHeight="1">
      <c r="A644" s="49"/>
      <c r="B644" s="14"/>
      <c r="C644" s="14"/>
      <c r="D644" s="14"/>
      <c r="E644" s="14"/>
      <c r="F644" s="14"/>
      <c r="G644" s="14"/>
      <c r="H644" s="14"/>
      <c r="I644" s="108"/>
      <c r="J644" s="14"/>
      <c r="K644" s="14"/>
      <c r="L644" s="229"/>
      <c r="M644" s="305"/>
      <c r="N644" s="305"/>
      <c r="O644" s="305"/>
      <c r="P644" s="305"/>
    </row>
    <row r="645" spans="1:16" ht="15.75" customHeight="1">
      <c r="A645" s="49"/>
      <c r="B645" s="14"/>
      <c r="C645" s="14"/>
      <c r="D645" s="14"/>
      <c r="E645" s="14"/>
      <c r="F645" s="14"/>
      <c r="G645" s="14"/>
      <c r="H645" s="14"/>
      <c r="I645" s="108"/>
      <c r="J645" s="14"/>
      <c r="K645" s="14"/>
      <c r="L645" s="229"/>
      <c r="M645" s="305"/>
      <c r="N645" s="305"/>
      <c r="O645" s="305"/>
      <c r="P645" s="305"/>
    </row>
    <row r="646" spans="1:16" ht="15.75" customHeight="1">
      <c r="A646" s="49"/>
      <c r="B646" s="14"/>
      <c r="C646" s="14"/>
      <c r="D646" s="14"/>
      <c r="E646" s="14"/>
      <c r="F646" s="14"/>
      <c r="G646" s="14"/>
      <c r="H646" s="14"/>
      <c r="I646" s="108"/>
      <c r="J646" s="14"/>
      <c r="K646" s="14"/>
      <c r="L646" s="229"/>
      <c r="M646" s="305"/>
      <c r="N646" s="305"/>
      <c r="O646" s="305"/>
      <c r="P646" s="305"/>
    </row>
    <row r="647" spans="1:16" ht="15.75" customHeight="1">
      <c r="A647" s="49"/>
      <c r="B647" s="14"/>
      <c r="C647" s="14"/>
      <c r="D647" s="14"/>
      <c r="E647" s="14"/>
      <c r="F647" s="14"/>
      <c r="G647" s="14"/>
      <c r="H647" s="14"/>
      <c r="I647" s="108"/>
      <c r="J647" s="14"/>
      <c r="K647" s="14"/>
      <c r="L647" s="229"/>
      <c r="M647" s="305"/>
      <c r="N647" s="305"/>
      <c r="O647" s="305"/>
      <c r="P647" s="305"/>
    </row>
    <row r="648" spans="1:16" ht="15.75" customHeight="1">
      <c r="A648" s="49"/>
      <c r="B648" s="14"/>
      <c r="C648" s="14"/>
      <c r="D648" s="14"/>
      <c r="E648" s="14"/>
      <c r="F648" s="14"/>
      <c r="G648" s="14"/>
      <c r="H648" s="14"/>
      <c r="I648" s="108"/>
      <c r="J648" s="14"/>
      <c r="K648" s="14"/>
      <c r="L648" s="229"/>
      <c r="M648" s="305"/>
      <c r="N648" s="305"/>
      <c r="O648" s="305"/>
      <c r="P648" s="305"/>
    </row>
    <row r="649" spans="1:16" ht="15.75" customHeight="1">
      <c r="A649" s="49"/>
      <c r="B649" s="14"/>
      <c r="C649" s="14"/>
      <c r="D649" s="14"/>
      <c r="E649" s="14"/>
      <c r="F649" s="14"/>
      <c r="G649" s="14"/>
      <c r="H649" s="14"/>
      <c r="I649" s="108"/>
      <c r="J649" s="14"/>
      <c r="K649" s="14"/>
      <c r="L649" s="229"/>
      <c r="M649" s="305"/>
      <c r="N649" s="305"/>
      <c r="O649" s="305"/>
      <c r="P649" s="305"/>
    </row>
    <row r="650" spans="1:16" ht="15.75" customHeight="1">
      <c r="A650" s="49"/>
      <c r="B650" s="14"/>
      <c r="C650" s="14"/>
      <c r="D650" s="14"/>
      <c r="E650" s="14"/>
      <c r="F650" s="14"/>
      <c r="G650" s="14"/>
      <c r="H650" s="14"/>
      <c r="I650" s="108"/>
      <c r="J650" s="14"/>
      <c r="K650" s="14"/>
      <c r="L650" s="229"/>
      <c r="M650" s="305"/>
      <c r="N650" s="305"/>
      <c r="O650" s="305"/>
      <c r="P650" s="305"/>
    </row>
    <row r="651" spans="1:16" ht="15.75" customHeight="1">
      <c r="A651" s="49"/>
      <c r="B651" s="14"/>
      <c r="C651" s="14"/>
      <c r="D651" s="14"/>
      <c r="E651" s="14"/>
      <c r="F651" s="14"/>
      <c r="G651" s="14"/>
      <c r="H651" s="14"/>
      <c r="I651" s="108"/>
      <c r="J651" s="14"/>
      <c r="K651" s="14"/>
      <c r="L651" s="229"/>
      <c r="M651" s="305"/>
      <c r="N651" s="305"/>
      <c r="O651" s="305"/>
      <c r="P651" s="305"/>
    </row>
    <row r="652" spans="1:16" ht="15.75" customHeight="1">
      <c r="A652" s="49"/>
      <c r="B652" s="14"/>
      <c r="C652" s="14"/>
      <c r="D652" s="14"/>
      <c r="E652" s="14"/>
      <c r="F652" s="14"/>
      <c r="G652" s="14"/>
      <c r="H652" s="14"/>
      <c r="I652" s="108"/>
      <c r="J652" s="14"/>
      <c r="K652" s="14"/>
      <c r="L652" s="229"/>
      <c r="M652" s="305"/>
      <c r="N652" s="305"/>
      <c r="O652" s="305"/>
      <c r="P652" s="305"/>
    </row>
    <row r="653" spans="1:16" ht="15.75" customHeight="1">
      <c r="A653" s="49"/>
      <c r="B653" s="14"/>
      <c r="C653" s="14"/>
      <c r="D653" s="14"/>
      <c r="E653" s="14"/>
      <c r="F653" s="14"/>
      <c r="G653" s="14"/>
      <c r="H653" s="14"/>
      <c r="I653" s="108"/>
      <c r="J653" s="14"/>
      <c r="K653" s="14"/>
      <c r="L653" s="229"/>
      <c r="M653" s="305"/>
      <c r="N653" s="305"/>
      <c r="O653" s="305"/>
      <c r="P653" s="305"/>
    </row>
    <row r="654" spans="1:16" ht="15.75" customHeight="1">
      <c r="A654" s="49"/>
      <c r="B654" s="14"/>
      <c r="C654" s="14"/>
      <c r="D654" s="14"/>
      <c r="E654" s="14"/>
      <c r="F654" s="14"/>
      <c r="G654" s="14"/>
      <c r="H654" s="14"/>
      <c r="I654" s="108"/>
      <c r="J654" s="14"/>
      <c r="K654" s="14"/>
      <c r="L654" s="229"/>
      <c r="M654" s="305"/>
      <c r="N654" s="305"/>
      <c r="O654" s="305"/>
      <c r="P654" s="305"/>
    </row>
    <row r="655" spans="1:16" ht="15.75" customHeight="1">
      <c r="A655" s="49"/>
      <c r="B655" s="14"/>
      <c r="C655" s="14"/>
      <c r="D655" s="14"/>
      <c r="E655" s="14"/>
      <c r="F655" s="14"/>
      <c r="G655" s="14"/>
      <c r="H655" s="14"/>
      <c r="I655" s="108"/>
      <c r="J655" s="14"/>
      <c r="K655" s="14"/>
      <c r="L655" s="229"/>
      <c r="M655" s="305"/>
      <c r="N655" s="305"/>
      <c r="O655" s="305"/>
      <c r="P655" s="305"/>
    </row>
    <row r="656" spans="1:16" ht="15.75" customHeight="1">
      <c r="A656" s="49"/>
      <c r="B656" s="14"/>
      <c r="C656" s="14"/>
      <c r="D656" s="14"/>
      <c r="E656" s="14"/>
      <c r="F656" s="14"/>
      <c r="G656" s="14"/>
      <c r="H656" s="14"/>
      <c r="I656" s="108"/>
      <c r="J656" s="14"/>
      <c r="K656" s="14"/>
      <c r="L656" s="229"/>
      <c r="M656" s="305"/>
      <c r="N656" s="305"/>
      <c r="O656" s="305"/>
      <c r="P656" s="305"/>
    </row>
    <row r="657" spans="1:16" ht="15.75" customHeight="1">
      <c r="A657" s="49"/>
      <c r="B657" s="14"/>
      <c r="C657" s="14"/>
      <c r="D657" s="14"/>
      <c r="E657" s="14"/>
      <c r="F657" s="14"/>
      <c r="G657" s="14"/>
      <c r="H657" s="14"/>
      <c r="I657" s="108"/>
      <c r="J657" s="14"/>
      <c r="K657" s="14"/>
      <c r="L657" s="229"/>
      <c r="M657" s="305"/>
      <c r="N657" s="305"/>
      <c r="O657" s="305"/>
      <c r="P657" s="305"/>
    </row>
    <row r="658" spans="1:16" ht="15.75" customHeight="1">
      <c r="A658" s="49"/>
      <c r="B658" s="14"/>
      <c r="C658" s="14"/>
      <c r="D658" s="14"/>
      <c r="E658" s="14"/>
      <c r="F658" s="14"/>
      <c r="G658" s="14"/>
      <c r="H658" s="14"/>
      <c r="I658" s="108"/>
      <c r="J658" s="14"/>
      <c r="K658" s="14"/>
      <c r="L658" s="229"/>
      <c r="M658" s="305"/>
      <c r="N658" s="305"/>
      <c r="O658" s="305"/>
      <c r="P658" s="305"/>
    </row>
    <row r="659" spans="1:16" ht="15.75" customHeight="1">
      <c r="A659" s="49"/>
      <c r="B659" s="14"/>
      <c r="C659" s="14"/>
      <c r="D659" s="14"/>
      <c r="E659" s="14"/>
      <c r="F659" s="14"/>
      <c r="G659" s="14"/>
      <c r="H659" s="14"/>
      <c r="I659" s="108"/>
      <c r="J659" s="14"/>
      <c r="K659" s="14"/>
      <c r="L659" s="229"/>
      <c r="M659" s="305"/>
      <c r="N659" s="305"/>
      <c r="O659" s="305"/>
      <c r="P659" s="305"/>
    </row>
    <row r="660" spans="1:16" ht="15.75" customHeight="1">
      <c r="A660" s="49"/>
      <c r="B660" s="14"/>
      <c r="C660" s="14"/>
      <c r="D660" s="14"/>
      <c r="E660" s="14"/>
      <c r="F660" s="14"/>
      <c r="G660" s="14"/>
      <c r="H660" s="14"/>
      <c r="I660" s="108"/>
      <c r="J660" s="14"/>
      <c r="K660" s="14"/>
      <c r="L660" s="229"/>
      <c r="M660" s="305"/>
      <c r="N660" s="305"/>
      <c r="O660" s="305"/>
      <c r="P660" s="305"/>
    </row>
    <row r="661" spans="1:16" ht="15.75" customHeight="1">
      <c r="A661" s="49"/>
      <c r="B661" s="14"/>
      <c r="C661" s="14"/>
      <c r="D661" s="14"/>
      <c r="E661" s="14"/>
      <c r="F661" s="14"/>
      <c r="G661" s="14"/>
      <c r="H661" s="14"/>
      <c r="I661" s="108"/>
      <c r="J661" s="14"/>
      <c r="K661" s="14"/>
      <c r="L661" s="229"/>
      <c r="M661" s="305"/>
      <c r="N661" s="305"/>
      <c r="O661" s="305"/>
      <c r="P661" s="305"/>
    </row>
    <row r="662" spans="1:16" ht="15.75" customHeight="1">
      <c r="A662" s="49"/>
      <c r="B662" s="14"/>
      <c r="C662" s="14"/>
      <c r="D662" s="14"/>
      <c r="E662" s="14"/>
      <c r="F662" s="14"/>
      <c r="G662" s="14"/>
      <c r="H662" s="14"/>
      <c r="I662" s="108"/>
      <c r="J662" s="14"/>
      <c r="K662" s="14"/>
      <c r="L662" s="229"/>
      <c r="M662" s="305"/>
      <c r="N662" s="305"/>
      <c r="O662" s="305"/>
      <c r="P662" s="305"/>
    </row>
    <row r="663" spans="1:16" ht="15.75" customHeight="1">
      <c r="A663" s="49"/>
      <c r="B663" s="14"/>
      <c r="C663" s="14"/>
      <c r="D663" s="14"/>
      <c r="E663" s="14"/>
      <c r="F663" s="14"/>
      <c r="G663" s="14"/>
      <c r="H663" s="14"/>
      <c r="I663" s="108"/>
      <c r="J663" s="14"/>
      <c r="K663" s="14"/>
      <c r="L663" s="229"/>
      <c r="M663" s="305"/>
      <c r="N663" s="305"/>
      <c r="O663" s="305"/>
      <c r="P663" s="305"/>
    </row>
    <row r="664" spans="1:16" ht="15.75" customHeight="1">
      <c r="A664" s="49"/>
      <c r="B664" s="14"/>
      <c r="C664" s="14"/>
      <c r="D664" s="14"/>
      <c r="E664" s="14"/>
      <c r="F664" s="14"/>
      <c r="G664" s="14"/>
      <c r="H664" s="14"/>
      <c r="I664" s="108"/>
      <c r="J664" s="14"/>
      <c r="K664" s="14"/>
      <c r="L664" s="229"/>
      <c r="M664" s="305"/>
      <c r="N664" s="305"/>
      <c r="O664" s="305"/>
      <c r="P664" s="305"/>
    </row>
    <row r="665" spans="1:16" ht="15.75" customHeight="1">
      <c r="A665" s="49"/>
      <c r="B665" s="14"/>
      <c r="C665" s="14"/>
      <c r="D665" s="14"/>
      <c r="E665" s="14"/>
      <c r="F665" s="14"/>
      <c r="G665" s="14"/>
      <c r="H665" s="14"/>
      <c r="I665" s="108"/>
      <c r="J665" s="14"/>
      <c r="K665" s="14"/>
      <c r="L665" s="229"/>
      <c r="M665" s="305"/>
      <c r="N665" s="305"/>
      <c r="O665" s="305"/>
      <c r="P665" s="305"/>
    </row>
    <row r="666" spans="1:16" ht="15.75" customHeight="1">
      <c r="A666" s="49"/>
      <c r="B666" s="14"/>
      <c r="C666" s="14"/>
      <c r="D666" s="14"/>
      <c r="E666" s="14"/>
      <c r="F666" s="14"/>
      <c r="G666" s="14"/>
      <c r="H666" s="14"/>
      <c r="I666" s="108"/>
      <c r="J666" s="14"/>
      <c r="K666" s="14"/>
      <c r="L666" s="229"/>
      <c r="M666" s="305"/>
      <c r="N666" s="305"/>
      <c r="O666" s="305"/>
      <c r="P666" s="305"/>
    </row>
    <row r="667" spans="1:16" ht="15.75" customHeight="1">
      <c r="A667" s="49"/>
      <c r="B667" s="14"/>
      <c r="C667" s="14"/>
      <c r="D667" s="14"/>
      <c r="E667" s="14"/>
      <c r="F667" s="14"/>
      <c r="G667" s="14"/>
      <c r="H667" s="14"/>
      <c r="I667" s="108"/>
      <c r="J667" s="14"/>
      <c r="K667" s="14"/>
      <c r="L667" s="229"/>
      <c r="M667" s="305"/>
      <c r="N667" s="305"/>
      <c r="O667" s="305"/>
      <c r="P667" s="305"/>
    </row>
    <row r="668" spans="1:16" ht="15.75" customHeight="1">
      <c r="A668" s="49"/>
      <c r="B668" s="14"/>
      <c r="C668" s="14"/>
      <c r="D668" s="14"/>
      <c r="E668" s="14"/>
      <c r="F668" s="14"/>
      <c r="G668" s="14"/>
      <c r="H668" s="14"/>
      <c r="I668" s="108"/>
      <c r="J668" s="14"/>
      <c r="K668" s="14"/>
      <c r="L668" s="229"/>
      <c r="M668" s="305"/>
      <c r="N668" s="305"/>
      <c r="O668" s="305"/>
      <c r="P668" s="305"/>
    </row>
    <row r="669" spans="1:16" ht="15.75" customHeight="1">
      <c r="A669" s="49"/>
      <c r="B669" s="14"/>
      <c r="C669" s="14"/>
      <c r="D669" s="14"/>
      <c r="E669" s="14"/>
      <c r="F669" s="14"/>
      <c r="G669" s="14"/>
      <c r="H669" s="14"/>
      <c r="I669" s="108"/>
      <c r="J669" s="14"/>
      <c r="K669" s="14"/>
      <c r="L669" s="229"/>
      <c r="M669" s="305"/>
      <c r="N669" s="305"/>
      <c r="O669" s="305"/>
      <c r="P669" s="305"/>
    </row>
    <row r="670" spans="1:16" ht="15.75" customHeight="1">
      <c r="A670" s="49"/>
      <c r="B670" s="14"/>
      <c r="C670" s="14"/>
      <c r="D670" s="14"/>
      <c r="E670" s="14"/>
      <c r="F670" s="14"/>
      <c r="G670" s="14"/>
      <c r="H670" s="14"/>
      <c r="I670" s="108"/>
      <c r="J670" s="14"/>
      <c r="K670" s="14"/>
      <c r="L670" s="229"/>
      <c r="M670" s="305"/>
      <c r="N670" s="305"/>
      <c r="O670" s="305"/>
      <c r="P670" s="305"/>
    </row>
    <row r="671" spans="1:16" ht="15.75" customHeight="1">
      <c r="A671" s="49"/>
      <c r="B671" s="14"/>
      <c r="C671" s="14"/>
      <c r="D671" s="14"/>
      <c r="E671" s="14"/>
      <c r="F671" s="14"/>
      <c r="G671" s="14"/>
      <c r="H671" s="14"/>
      <c r="I671" s="108"/>
      <c r="J671" s="14"/>
      <c r="K671" s="14"/>
      <c r="L671" s="229"/>
      <c r="M671" s="305"/>
      <c r="N671" s="305"/>
      <c r="O671" s="305"/>
      <c r="P671" s="305"/>
    </row>
    <row r="672" spans="1:16" ht="15.75" customHeight="1">
      <c r="A672" s="49"/>
      <c r="B672" s="14"/>
      <c r="C672" s="14"/>
      <c r="D672" s="14"/>
      <c r="E672" s="14"/>
      <c r="F672" s="14"/>
      <c r="G672" s="14"/>
      <c r="H672" s="14"/>
      <c r="I672" s="108"/>
      <c r="J672" s="14"/>
      <c r="K672" s="14"/>
      <c r="L672" s="229"/>
      <c r="M672" s="305"/>
      <c r="N672" s="305"/>
      <c r="O672" s="305"/>
      <c r="P672" s="305"/>
    </row>
    <row r="673" spans="1:16" ht="15.75" customHeight="1">
      <c r="A673" s="49"/>
      <c r="B673" s="14"/>
      <c r="C673" s="14"/>
      <c r="D673" s="14"/>
      <c r="E673" s="14"/>
      <c r="F673" s="14"/>
      <c r="G673" s="14"/>
      <c r="H673" s="14"/>
      <c r="I673" s="108"/>
      <c r="J673" s="14"/>
      <c r="K673" s="14"/>
      <c r="L673" s="229"/>
      <c r="M673" s="305"/>
      <c r="N673" s="305"/>
      <c r="O673" s="305"/>
      <c r="P673" s="305"/>
    </row>
    <row r="674" spans="1:16" ht="15.75" customHeight="1">
      <c r="A674" s="49"/>
      <c r="B674" s="14"/>
      <c r="C674" s="14"/>
      <c r="D674" s="14"/>
      <c r="E674" s="14"/>
      <c r="F674" s="14"/>
      <c r="G674" s="14"/>
      <c r="H674" s="14"/>
      <c r="I674" s="108"/>
      <c r="J674" s="14"/>
      <c r="K674" s="14"/>
      <c r="L674" s="229"/>
      <c r="M674" s="305"/>
      <c r="N674" s="305"/>
      <c r="O674" s="305"/>
      <c r="P674" s="305"/>
    </row>
    <row r="675" spans="1:16" ht="15.75" customHeight="1">
      <c r="A675" s="49"/>
      <c r="B675" s="14"/>
      <c r="C675" s="14"/>
      <c r="D675" s="14"/>
      <c r="E675" s="14"/>
      <c r="F675" s="14"/>
      <c r="G675" s="14"/>
      <c r="H675" s="14"/>
      <c r="I675" s="108"/>
      <c r="J675" s="14"/>
      <c r="K675" s="14"/>
      <c r="L675" s="229"/>
      <c r="M675" s="305"/>
      <c r="N675" s="305"/>
      <c r="O675" s="305"/>
      <c r="P675" s="305"/>
    </row>
    <row r="676" spans="1:16" ht="15.75" customHeight="1">
      <c r="A676" s="49"/>
      <c r="B676" s="14"/>
      <c r="C676" s="14"/>
      <c r="D676" s="14"/>
      <c r="E676" s="14"/>
      <c r="F676" s="14"/>
      <c r="G676" s="14"/>
      <c r="H676" s="14"/>
      <c r="I676" s="108"/>
      <c r="J676" s="14"/>
      <c r="K676" s="14"/>
      <c r="L676" s="229"/>
      <c r="M676" s="305"/>
      <c r="N676" s="305"/>
      <c r="O676" s="305"/>
      <c r="P676" s="305"/>
    </row>
    <row r="677" spans="1:16" ht="15.75" customHeight="1">
      <c r="A677" s="49"/>
      <c r="B677" s="14"/>
      <c r="C677" s="14"/>
      <c r="D677" s="14"/>
      <c r="E677" s="14"/>
      <c r="F677" s="14"/>
      <c r="G677" s="14"/>
      <c r="H677" s="14"/>
      <c r="I677" s="108"/>
      <c r="J677" s="14"/>
      <c r="K677" s="14"/>
      <c r="L677" s="229"/>
      <c r="M677" s="305"/>
      <c r="N677" s="305"/>
      <c r="O677" s="305"/>
      <c r="P677" s="305"/>
    </row>
    <row r="678" spans="1:16" ht="15.75" customHeight="1">
      <c r="A678" s="49"/>
      <c r="B678" s="14"/>
      <c r="C678" s="14"/>
      <c r="D678" s="14"/>
      <c r="E678" s="14"/>
      <c r="F678" s="14"/>
      <c r="G678" s="14"/>
      <c r="H678" s="14"/>
      <c r="I678" s="108"/>
      <c r="J678" s="14"/>
      <c r="K678" s="14"/>
      <c r="L678" s="229"/>
      <c r="M678" s="305"/>
      <c r="N678" s="305"/>
      <c r="O678" s="305"/>
      <c r="P678" s="305"/>
    </row>
    <row r="679" spans="1:16" ht="15.75" customHeight="1">
      <c r="A679" s="49"/>
      <c r="B679" s="14"/>
      <c r="C679" s="14"/>
      <c r="D679" s="14"/>
      <c r="E679" s="14"/>
      <c r="F679" s="14"/>
      <c r="G679" s="14"/>
      <c r="H679" s="14"/>
      <c r="I679" s="108"/>
      <c r="J679" s="14"/>
      <c r="K679" s="14"/>
      <c r="L679" s="229"/>
      <c r="M679" s="305"/>
      <c r="N679" s="305"/>
      <c r="O679" s="305"/>
      <c r="P679" s="305"/>
    </row>
    <row r="680" spans="1:16" ht="15.75" customHeight="1">
      <c r="A680" s="49"/>
      <c r="B680" s="14"/>
      <c r="C680" s="14"/>
      <c r="D680" s="14"/>
      <c r="E680" s="14"/>
      <c r="F680" s="14"/>
      <c r="G680" s="14"/>
      <c r="H680" s="14"/>
      <c r="I680" s="108"/>
      <c r="J680" s="14"/>
      <c r="K680" s="14"/>
      <c r="L680" s="229"/>
      <c r="M680" s="305"/>
      <c r="N680" s="305"/>
      <c r="O680" s="305"/>
      <c r="P680" s="305"/>
    </row>
    <row r="681" spans="1:16" ht="15.75" customHeight="1">
      <c r="A681" s="49"/>
      <c r="B681" s="14"/>
      <c r="C681" s="14"/>
      <c r="D681" s="14"/>
      <c r="E681" s="14"/>
      <c r="F681" s="14"/>
      <c r="G681" s="14"/>
      <c r="H681" s="14"/>
      <c r="I681" s="108"/>
      <c r="J681" s="14"/>
      <c r="K681" s="14"/>
      <c r="L681" s="229"/>
      <c r="M681" s="305"/>
      <c r="N681" s="305"/>
      <c r="O681" s="305"/>
      <c r="P681" s="305"/>
    </row>
    <row r="682" spans="1:16" ht="15.75" customHeight="1">
      <c r="A682" s="49"/>
      <c r="B682" s="14"/>
      <c r="C682" s="14"/>
      <c r="D682" s="14"/>
      <c r="E682" s="14"/>
      <c r="F682" s="14"/>
      <c r="G682" s="14"/>
      <c r="H682" s="14"/>
      <c r="I682" s="108"/>
      <c r="J682" s="14"/>
      <c r="K682" s="14"/>
      <c r="L682" s="229"/>
      <c r="M682" s="305"/>
      <c r="N682" s="305"/>
      <c r="O682" s="305"/>
      <c r="P682" s="305"/>
    </row>
    <row r="683" spans="1:16" ht="15.75" customHeight="1">
      <c r="A683" s="49"/>
      <c r="B683" s="14"/>
      <c r="C683" s="14"/>
      <c r="D683" s="14"/>
      <c r="E683" s="14"/>
      <c r="F683" s="14"/>
      <c r="G683" s="14"/>
      <c r="H683" s="14"/>
      <c r="I683" s="108"/>
      <c r="J683" s="14"/>
      <c r="K683" s="14"/>
      <c r="L683" s="229"/>
      <c r="M683" s="305"/>
      <c r="N683" s="305"/>
      <c r="O683" s="305"/>
      <c r="P683" s="305"/>
    </row>
    <row r="684" spans="1:16" ht="15.75" customHeight="1">
      <c r="A684" s="49"/>
      <c r="B684" s="14"/>
      <c r="C684" s="14"/>
      <c r="D684" s="14"/>
      <c r="E684" s="14"/>
      <c r="F684" s="14"/>
      <c r="G684" s="14"/>
      <c r="H684" s="14"/>
      <c r="I684" s="108"/>
      <c r="J684" s="14"/>
      <c r="K684" s="14"/>
      <c r="L684" s="229"/>
      <c r="M684" s="305"/>
      <c r="N684" s="305"/>
      <c r="O684" s="305"/>
      <c r="P684" s="305"/>
    </row>
    <row r="685" spans="1:16" ht="15.75" customHeight="1">
      <c r="A685" s="49"/>
      <c r="B685" s="14"/>
      <c r="C685" s="14"/>
      <c r="D685" s="14"/>
      <c r="E685" s="14"/>
      <c r="F685" s="14"/>
      <c r="G685" s="14"/>
      <c r="H685" s="14"/>
      <c r="I685" s="108"/>
      <c r="J685" s="14"/>
      <c r="K685" s="14"/>
      <c r="L685" s="229"/>
      <c r="M685" s="305"/>
      <c r="N685" s="305"/>
      <c r="O685" s="305"/>
      <c r="P685" s="305"/>
    </row>
    <row r="686" spans="1:16" ht="15.75" customHeight="1">
      <c r="A686" s="49"/>
      <c r="B686" s="14"/>
      <c r="C686" s="14"/>
      <c r="D686" s="14"/>
      <c r="E686" s="14"/>
      <c r="F686" s="14"/>
      <c r="G686" s="14"/>
      <c r="H686" s="14"/>
      <c r="I686" s="108"/>
      <c r="J686" s="14"/>
      <c r="K686" s="14"/>
      <c r="L686" s="229"/>
      <c r="M686" s="305"/>
      <c r="N686" s="305"/>
      <c r="O686" s="305"/>
      <c r="P686" s="305"/>
    </row>
    <row r="687" spans="1:16" ht="15.75" customHeight="1">
      <c r="A687" s="49"/>
      <c r="B687" s="14"/>
      <c r="C687" s="14"/>
      <c r="D687" s="14"/>
      <c r="E687" s="14"/>
      <c r="F687" s="14"/>
      <c r="G687" s="14"/>
      <c r="H687" s="14"/>
      <c r="I687" s="108"/>
      <c r="J687" s="14"/>
      <c r="K687" s="14"/>
      <c r="L687" s="229"/>
      <c r="M687" s="305"/>
      <c r="N687" s="305"/>
      <c r="O687" s="305"/>
      <c r="P687" s="305"/>
    </row>
    <row r="688" spans="1:16" ht="15.75" customHeight="1">
      <c r="A688" s="49"/>
      <c r="B688" s="14"/>
      <c r="C688" s="14"/>
      <c r="D688" s="14"/>
      <c r="E688" s="14"/>
      <c r="F688" s="14"/>
      <c r="G688" s="14"/>
      <c r="H688" s="14"/>
      <c r="I688" s="108"/>
      <c r="J688" s="14"/>
      <c r="K688" s="14"/>
      <c r="L688" s="229"/>
      <c r="M688" s="305"/>
      <c r="N688" s="305"/>
      <c r="O688" s="305"/>
      <c r="P688" s="305"/>
    </row>
    <row r="689" spans="1:16" ht="15.75" customHeight="1">
      <c r="A689" s="49"/>
      <c r="B689" s="14"/>
      <c r="C689" s="14"/>
      <c r="D689" s="14"/>
      <c r="E689" s="14"/>
      <c r="F689" s="14"/>
      <c r="G689" s="14"/>
      <c r="H689" s="14"/>
      <c r="I689" s="108"/>
      <c r="J689" s="14"/>
      <c r="K689" s="14"/>
      <c r="L689" s="229"/>
      <c r="M689" s="305"/>
      <c r="N689" s="305"/>
      <c r="O689" s="305"/>
      <c r="P689" s="305"/>
    </row>
    <row r="690" spans="1:16" ht="15.75" customHeight="1">
      <c r="A690" s="49"/>
      <c r="B690" s="14"/>
      <c r="C690" s="14"/>
      <c r="D690" s="14"/>
      <c r="E690" s="14"/>
      <c r="F690" s="14"/>
      <c r="G690" s="14"/>
      <c r="H690" s="14"/>
      <c r="I690" s="108"/>
      <c r="J690" s="14"/>
      <c r="K690" s="14"/>
      <c r="L690" s="229"/>
      <c r="M690" s="305"/>
      <c r="N690" s="305"/>
      <c r="O690" s="305"/>
      <c r="P690" s="305"/>
    </row>
    <row r="691" spans="1:16" ht="15.75" customHeight="1">
      <c r="A691" s="49"/>
      <c r="B691" s="14"/>
      <c r="C691" s="14"/>
      <c r="D691" s="14"/>
      <c r="E691" s="14"/>
      <c r="F691" s="14"/>
      <c r="G691" s="14"/>
      <c r="H691" s="14"/>
      <c r="I691" s="108"/>
      <c r="J691" s="14"/>
      <c r="K691" s="14"/>
      <c r="L691" s="229"/>
      <c r="M691" s="305"/>
      <c r="N691" s="305"/>
      <c r="O691" s="305"/>
      <c r="P691" s="305"/>
    </row>
    <row r="692" spans="1:16" ht="15.75" customHeight="1">
      <c r="A692" s="49"/>
      <c r="B692" s="14"/>
      <c r="C692" s="14"/>
      <c r="D692" s="14"/>
      <c r="E692" s="14"/>
      <c r="F692" s="14"/>
      <c r="G692" s="14"/>
      <c r="H692" s="14"/>
      <c r="I692" s="108"/>
      <c r="J692" s="14"/>
      <c r="K692" s="14"/>
      <c r="L692" s="229"/>
      <c r="M692" s="305"/>
      <c r="N692" s="305"/>
      <c r="O692" s="305"/>
      <c r="P692" s="305"/>
    </row>
    <row r="693" spans="1:16" ht="15.75" customHeight="1">
      <c r="A693" s="49"/>
      <c r="B693" s="14"/>
      <c r="C693" s="14"/>
      <c r="D693" s="14"/>
      <c r="E693" s="14"/>
      <c r="F693" s="14"/>
      <c r="G693" s="14"/>
      <c r="H693" s="14"/>
      <c r="I693" s="108"/>
      <c r="J693" s="14"/>
      <c r="K693" s="14"/>
      <c r="L693" s="229"/>
      <c r="M693" s="305"/>
      <c r="N693" s="305"/>
      <c r="O693" s="305"/>
      <c r="P693" s="305"/>
    </row>
    <row r="694" spans="1:16" ht="15.75" customHeight="1">
      <c r="A694" s="49"/>
      <c r="B694" s="14"/>
      <c r="C694" s="14"/>
      <c r="D694" s="14"/>
      <c r="E694" s="14"/>
      <c r="F694" s="14"/>
      <c r="G694" s="14"/>
      <c r="H694" s="14"/>
      <c r="I694" s="108"/>
      <c r="J694" s="14"/>
      <c r="K694" s="14"/>
      <c r="L694" s="229"/>
      <c r="M694" s="305"/>
      <c r="N694" s="305"/>
      <c r="O694" s="305"/>
      <c r="P694" s="305"/>
    </row>
    <row r="695" spans="1:16" ht="15.75" customHeight="1">
      <c r="A695" s="49"/>
      <c r="B695" s="14"/>
      <c r="C695" s="14"/>
      <c r="D695" s="14"/>
      <c r="E695" s="14"/>
      <c r="F695" s="14"/>
      <c r="G695" s="14"/>
      <c r="H695" s="14"/>
      <c r="I695" s="108"/>
      <c r="J695" s="14"/>
      <c r="K695" s="14"/>
      <c r="L695" s="229"/>
      <c r="M695" s="305"/>
      <c r="N695" s="305"/>
      <c r="O695" s="305"/>
      <c r="P695" s="305"/>
    </row>
    <row r="696" spans="1:16" ht="15.75" customHeight="1">
      <c r="A696" s="49"/>
      <c r="B696" s="14"/>
      <c r="C696" s="14"/>
      <c r="D696" s="14"/>
      <c r="E696" s="14"/>
      <c r="F696" s="14"/>
      <c r="G696" s="14"/>
      <c r="H696" s="14"/>
      <c r="I696" s="108"/>
      <c r="J696" s="14"/>
      <c r="K696" s="14"/>
      <c r="L696" s="229"/>
      <c r="M696" s="305"/>
      <c r="N696" s="305"/>
      <c r="O696" s="305"/>
      <c r="P696" s="305"/>
    </row>
    <row r="697" spans="1:16" ht="15.75" customHeight="1">
      <c r="A697" s="49"/>
      <c r="B697" s="14"/>
      <c r="C697" s="14"/>
      <c r="D697" s="14"/>
      <c r="E697" s="14"/>
      <c r="F697" s="14"/>
      <c r="G697" s="14"/>
      <c r="H697" s="14"/>
      <c r="I697" s="108"/>
      <c r="J697" s="14"/>
      <c r="K697" s="14"/>
      <c r="L697" s="229"/>
      <c r="M697" s="305"/>
      <c r="N697" s="305"/>
      <c r="O697" s="305"/>
      <c r="P697" s="305"/>
    </row>
    <row r="698" spans="1:16" ht="15.75" customHeight="1">
      <c r="A698" s="49"/>
      <c r="B698" s="14"/>
      <c r="C698" s="14"/>
      <c r="D698" s="14"/>
      <c r="E698" s="14"/>
      <c r="F698" s="14"/>
      <c r="G698" s="14"/>
      <c r="H698" s="14"/>
      <c r="I698" s="108"/>
      <c r="J698" s="14"/>
      <c r="K698" s="14"/>
      <c r="L698" s="229"/>
      <c r="M698" s="305"/>
      <c r="N698" s="305"/>
      <c r="O698" s="305"/>
      <c r="P698" s="305"/>
    </row>
    <row r="699" spans="1:16" ht="15.75" customHeight="1">
      <c r="A699" s="49"/>
      <c r="B699" s="14"/>
      <c r="C699" s="14"/>
      <c r="D699" s="14"/>
      <c r="E699" s="14"/>
      <c r="F699" s="14"/>
      <c r="G699" s="14"/>
      <c r="H699" s="14"/>
      <c r="I699" s="108"/>
      <c r="J699" s="14"/>
      <c r="K699" s="14"/>
      <c r="L699" s="229"/>
      <c r="M699" s="305"/>
      <c r="N699" s="305"/>
      <c r="O699" s="305"/>
      <c r="P699" s="305"/>
    </row>
    <row r="700" spans="1:16" ht="15.75" customHeight="1">
      <c r="A700" s="49"/>
      <c r="B700" s="14"/>
      <c r="C700" s="14"/>
      <c r="D700" s="14"/>
      <c r="E700" s="14"/>
      <c r="F700" s="14"/>
      <c r="G700" s="14"/>
      <c r="H700" s="14"/>
      <c r="I700" s="108"/>
      <c r="J700" s="14"/>
      <c r="K700" s="14"/>
      <c r="L700" s="229"/>
      <c r="M700" s="305"/>
      <c r="N700" s="305"/>
      <c r="O700" s="305"/>
      <c r="P700" s="305"/>
    </row>
    <row r="701" spans="1:16" ht="15.75" customHeight="1">
      <c r="A701" s="49"/>
      <c r="B701" s="14"/>
      <c r="C701" s="14"/>
      <c r="D701" s="14"/>
      <c r="E701" s="14"/>
      <c r="F701" s="14"/>
      <c r="G701" s="14"/>
      <c r="H701" s="14"/>
      <c r="I701" s="108"/>
      <c r="J701" s="14"/>
      <c r="K701" s="14"/>
      <c r="L701" s="229"/>
      <c r="M701" s="305"/>
      <c r="N701" s="305"/>
      <c r="O701" s="305"/>
      <c r="P701" s="305"/>
    </row>
    <row r="702" spans="1:16" ht="15.75" customHeight="1">
      <c r="A702" s="49"/>
      <c r="B702" s="14"/>
      <c r="C702" s="14"/>
      <c r="D702" s="14"/>
      <c r="E702" s="14"/>
      <c r="F702" s="14"/>
      <c r="G702" s="14"/>
      <c r="H702" s="14"/>
      <c r="I702" s="108"/>
      <c r="J702" s="14"/>
      <c r="K702" s="14"/>
      <c r="L702" s="229"/>
      <c r="M702" s="305"/>
      <c r="N702" s="305"/>
      <c r="O702" s="305"/>
      <c r="P702" s="305"/>
    </row>
    <row r="703" spans="1:16" ht="15.75" customHeight="1">
      <c r="A703" s="49"/>
      <c r="B703" s="14"/>
      <c r="C703" s="14"/>
      <c r="D703" s="14"/>
      <c r="E703" s="14"/>
      <c r="F703" s="14"/>
      <c r="G703" s="14"/>
      <c r="H703" s="14"/>
      <c r="I703" s="108"/>
      <c r="J703" s="14"/>
      <c r="K703" s="14"/>
      <c r="L703" s="229"/>
      <c r="M703" s="305"/>
      <c r="N703" s="305"/>
      <c r="O703" s="305"/>
      <c r="P703" s="305"/>
    </row>
    <row r="704" spans="1:16" ht="15.75" customHeight="1">
      <c r="A704" s="49"/>
      <c r="B704" s="14"/>
      <c r="C704" s="14"/>
      <c r="D704" s="14"/>
      <c r="E704" s="14"/>
      <c r="F704" s="14"/>
      <c r="G704" s="14"/>
      <c r="H704" s="14"/>
      <c r="I704" s="108"/>
      <c r="J704" s="14"/>
      <c r="K704" s="14"/>
      <c r="L704" s="229"/>
      <c r="M704" s="305"/>
      <c r="N704" s="305"/>
      <c r="O704" s="305"/>
      <c r="P704" s="305"/>
    </row>
    <row r="705" spans="1:16" ht="15.75" customHeight="1">
      <c r="A705" s="49"/>
      <c r="B705" s="14"/>
      <c r="C705" s="14"/>
      <c r="D705" s="14"/>
      <c r="E705" s="14"/>
      <c r="F705" s="14"/>
      <c r="G705" s="14"/>
      <c r="H705" s="14"/>
      <c r="I705" s="108"/>
      <c r="J705" s="14"/>
      <c r="K705" s="14"/>
      <c r="L705" s="229"/>
      <c r="M705" s="305"/>
      <c r="N705" s="305"/>
      <c r="O705" s="305"/>
      <c r="P705" s="305"/>
    </row>
    <row r="706" spans="1:16" ht="15.75" customHeight="1">
      <c r="A706" s="49"/>
      <c r="B706" s="14"/>
      <c r="C706" s="14"/>
      <c r="D706" s="14"/>
      <c r="E706" s="14"/>
      <c r="F706" s="14"/>
      <c r="G706" s="14"/>
      <c r="H706" s="14"/>
      <c r="I706" s="108"/>
      <c r="J706" s="14"/>
      <c r="K706" s="14"/>
      <c r="L706" s="229"/>
      <c r="M706" s="305"/>
      <c r="N706" s="305"/>
      <c r="O706" s="305"/>
      <c r="P706" s="305"/>
    </row>
    <row r="707" spans="1:16" ht="15.75" customHeight="1">
      <c r="A707" s="49"/>
      <c r="B707" s="14"/>
      <c r="C707" s="14"/>
      <c r="D707" s="14"/>
      <c r="E707" s="14"/>
      <c r="F707" s="14"/>
      <c r="G707" s="14"/>
      <c r="H707" s="14"/>
      <c r="I707" s="108"/>
      <c r="J707" s="14"/>
      <c r="K707" s="14"/>
      <c r="L707" s="229"/>
      <c r="M707" s="305"/>
      <c r="N707" s="305"/>
      <c r="O707" s="305"/>
      <c r="P707" s="305"/>
    </row>
    <row r="708" spans="1:16" ht="15.75" customHeight="1">
      <c r="A708" s="49"/>
      <c r="B708" s="14"/>
      <c r="C708" s="14"/>
      <c r="D708" s="14"/>
      <c r="E708" s="14"/>
      <c r="F708" s="14"/>
      <c r="G708" s="14"/>
      <c r="H708" s="14"/>
      <c r="I708" s="108"/>
      <c r="J708" s="14"/>
      <c r="K708" s="14"/>
      <c r="L708" s="229"/>
      <c r="M708" s="305"/>
      <c r="N708" s="305"/>
      <c r="O708" s="305"/>
      <c r="P708" s="305"/>
    </row>
    <row r="709" spans="1:16" ht="15.75" customHeight="1">
      <c r="A709" s="49"/>
      <c r="B709" s="14"/>
      <c r="C709" s="14"/>
      <c r="D709" s="14"/>
      <c r="E709" s="14"/>
      <c r="F709" s="14"/>
      <c r="G709" s="14"/>
      <c r="H709" s="14"/>
      <c r="I709" s="108"/>
      <c r="J709" s="14"/>
      <c r="K709" s="14"/>
      <c r="L709" s="229"/>
      <c r="M709" s="305"/>
      <c r="N709" s="305"/>
      <c r="O709" s="305"/>
      <c r="P709" s="305"/>
    </row>
    <row r="710" spans="1:16" ht="15.75" customHeight="1">
      <c r="A710" s="49"/>
      <c r="B710" s="14"/>
      <c r="C710" s="14"/>
      <c r="D710" s="14"/>
      <c r="E710" s="14"/>
      <c r="F710" s="14"/>
      <c r="G710" s="14"/>
      <c r="H710" s="14"/>
      <c r="I710" s="108"/>
      <c r="J710" s="14"/>
      <c r="K710" s="14"/>
      <c r="L710" s="229"/>
      <c r="M710" s="305"/>
      <c r="N710" s="305"/>
      <c r="O710" s="305"/>
      <c r="P710" s="305"/>
    </row>
    <row r="711" spans="1:16" ht="15.75" customHeight="1">
      <c r="A711" s="49"/>
      <c r="B711" s="14"/>
      <c r="C711" s="14"/>
      <c r="D711" s="14"/>
      <c r="E711" s="14"/>
      <c r="F711" s="14"/>
      <c r="G711" s="14"/>
      <c r="H711" s="14"/>
      <c r="I711" s="108"/>
      <c r="J711" s="14"/>
      <c r="K711" s="14"/>
      <c r="L711" s="229"/>
      <c r="M711" s="305"/>
      <c r="N711" s="305"/>
      <c r="O711" s="305"/>
      <c r="P711" s="305"/>
    </row>
    <row r="712" spans="1:16" ht="15.75" customHeight="1">
      <c r="A712" s="49"/>
      <c r="B712" s="14"/>
      <c r="C712" s="14"/>
      <c r="D712" s="14"/>
      <c r="E712" s="14"/>
      <c r="F712" s="14"/>
      <c r="G712" s="14"/>
      <c r="H712" s="14"/>
      <c r="I712" s="108"/>
      <c r="J712" s="14"/>
      <c r="K712" s="14"/>
      <c r="L712" s="229"/>
      <c r="M712" s="305"/>
      <c r="N712" s="305"/>
      <c r="O712" s="305"/>
      <c r="P712" s="305"/>
    </row>
    <row r="713" spans="1:16" ht="15.75" customHeight="1">
      <c r="A713" s="49"/>
      <c r="B713" s="14"/>
      <c r="C713" s="14"/>
      <c r="D713" s="14"/>
      <c r="E713" s="14"/>
      <c r="F713" s="14"/>
      <c r="G713" s="14"/>
      <c r="H713" s="14"/>
      <c r="I713" s="108"/>
      <c r="J713" s="14"/>
      <c r="K713" s="14"/>
      <c r="L713" s="229"/>
      <c r="M713" s="305"/>
      <c r="N713" s="305"/>
      <c r="O713" s="305"/>
      <c r="P713" s="305"/>
    </row>
    <row r="714" spans="1:16" ht="15.75" customHeight="1">
      <c r="A714" s="49"/>
      <c r="B714" s="14"/>
      <c r="C714" s="14"/>
      <c r="D714" s="14"/>
      <c r="E714" s="14"/>
      <c r="F714" s="14"/>
      <c r="G714" s="14"/>
      <c r="H714" s="14"/>
      <c r="I714" s="108"/>
      <c r="J714" s="14"/>
      <c r="K714" s="14"/>
      <c r="L714" s="229"/>
      <c r="M714" s="305"/>
      <c r="N714" s="305"/>
      <c r="O714" s="305"/>
      <c r="P714" s="305"/>
    </row>
    <row r="715" spans="1:16" ht="15.75" customHeight="1">
      <c r="A715" s="49"/>
      <c r="B715" s="14"/>
      <c r="C715" s="14"/>
      <c r="D715" s="14"/>
      <c r="E715" s="14"/>
      <c r="F715" s="14"/>
      <c r="G715" s="14"/>
      <c r="H715" s="14"/>
      <c r="I715" s="108"/>
      <c r="J715" s="14"/>
      <c r="K715" s="14"/>
      <c r="L715" s="229"/>
      <c r="M715" s="305"/>
      <c r="N715" s="305"/>
      <c r="O715" s="305"/>
      <c r="P715" s="305"/>
    </row>
    <row r="716" spans="1:16" ht="15.75" customHeight="1">
      <c r="A716" s="49"/>
      <c r="B716" s="14"/>
      <c r="C716" s="14"/>
      <c r="D716" s="14"/>
      <c r="E716" s="14"/>
      <c r="F716" s="14"/>
      <c r="G716" s="14"/>
      <c r="H716" s="14"/>
      <c r="I716" s="108"/>
      <c r="J716" s="14"/>
      <c r="K716" s="14"/>
      <c r="L716" s="229"/>
      <c r="M716" s="305"/>
      <c r="N716" s="305"/>
      <c r="O716" s="305"/>
      <c r="P716" s="305"/>
    </row>
    <row r="717" spans="1:16" ht="15.75" customHeight="1">
      <c r="A717" s="49"/>
      <c r="B717" s="14"/>
      <c r="C717" s="14"/>
      <c r="D717" s="14"/>
      <c r="E717" s="14"/>
      <c r="F717" s="14"/>
      <c r="G717" s="14"/>
      <c r="H717" s="14"/>
      <c r="I717" s="108"/>
      <c r="J717" s="14"/>
      <c r="K717" s="14"/>
      <c r="L717" s="229"/>
      <c r="M717" s="305"/>
      <c r="N717" s="305"/>
      <c r="O717" s="305"/>
      <c r="P717" s="305"/>
    </row>
    <row r="718" spans="1:16" ht="15.75" customHeight="1">
      <c r="A718" s="49"/>
      <c r="B718" s="14"/>
      <c r="C718" s="14"/>
      <c r="D718" s="14"/>
      <c r="E718" s="14"/>
      <c r="F718" s="14"/>
      <c r="G718" s="14"/>
      <c r="H718" s="14"/>
      <c r="I718" s="108"/>
      <c r="J718" s="14"/>
      <c r="K718" s="14"/>
      <c r="L718" s="229"/>
      <c r="M718" s="305"/>
      <c r="N718" s="305"/>
      <c r="O718" s="305"/>
      <c r="P718" s="305"/>
    </row>
    <row r="719" spans="1:16" ht="15.75" customHeight="1">
      <c r="A719" s="49"/>
      <c r="B719" s="14"/>
      <c r="C719" s="14"/>
      <c r="D719" s="14"/>
      <c r="E719" s="14"/>
      <c r="F719" s="14"/>
      <c r="G719" s="14"/>
      <c r="H719" s="14"/>
      <c r="I719" s="108"/>
      <c r="J719" s="14"/>
      <c r="K719" s="14"/>
      <c r="L719" s="229"/>
      <c r="M719" s="305"/>
      <c r="N719" s="305"/>
      <c r="O719" s="305"/>
      <c r="P719" s="305"/>
    </row>
    <row r="720" spans="1:16" ht="15.75" customHeight="1">
      <c r="A720" s="49"/>
      <c r="B720" s="14"/>
      <c r="C720" s="14"/>
      <c r="D720" s="14"/>
      <c r="E720" s="14"/>
      <c r="F720" s="14"/>
      <c r="G720" s="14"/>
      <c r="H720" s="14"/>
      <c r="I720" s="108"/>
      <c r="J720" s="14"/>
      <c r="K720" s="14"/>
      <c r="L720" s="229"/>
      <c r="M720" s="305"/>
      <c r="N720" s="305"/>
      <c r="O720" s="305"/>
      <c r="P720" s="305"/>
    </row>
    <row r="721" spans="1:16" ht="15.75" customHeight="1">
      <c r="A721" s="49"/>
      <c r="B721" s="14"/>
      <c r="C721" s="14"/>
      <c r="D721" s="14"/>
      <c r="E721" s="14"/>
      <c r="F721" s="14"/>
      <c r="G721" s="14"/>
      <c r="H721" s="14"/>
      <c r="I721" s="108"/>
      <c r="J721" s="14"/>
      <c r="K721" s="14"/>
      <c r="L721" s="229"/>
      <c r="M721" s="305"/>
      <c r="N721" s="305"/>
      <c r="O721" s="305"/>
      <c r="P721" s="305"/>
    </row>
    <row r="722" spans="1:16" ht="15.75" customHeight="1">
      <c r="A722" s="49"/>
      <c r="B722" s="14"/>
      <c r="C722" s="14"/>
      <c r="D722" s="14"/>
      <c r="E722" s="14"/>
      <c r="F722" s="14"/>
      <c r="G722" s="14"/>
      <c r="H722" s="14"/>
      <c r="I722" s="108"/>
      <c r="J722" s="14"/>
      <c r="K722" s="14"/>
      <c r="L722" s="229"/>
      <c r="M722" s="305"/>
      <c r="N722" s="305"/>
      <c r="O722" s="305"/>
      <c r="P722" s="305"/>
    </row>
    <row r="723" spans="1:16" ht="15.75" customHeight="1">
      <c r="A723" s="49"/>
      <c r="B723" s="14"/>
      <c r="C723" s="14"/>
      <c r="D723" s="14"/>
      <c r="E723" s="14"/>
      <c r="F723" s="14"/>
      <c r="G723" s="14"/>
      <c r="H723" s="14"/>
      <c r="I723" s="108"/>
      <c r="J723" s="14"/>
      <c r="K723" s="14"/>
      <c r="L723" s="229"/>
      <c r="M723" s="305"/>
      <c r="N723" s="305"/>
      <c r="O723" s="305"/>
      <c r="P723" s="305"/>
    </row>
    <row r="724" spans="1:16" ht="15.75" customHeight="1">
      <c r="A724" s="49"/>
      <c r="B724" s="14"/>
      <c r="C724" s="14"/>
      <c r="D724" s="14"/>
      <c r="E724" s="14"/>
      <c r="F724" s="14"/>
      <c r="G724" s="14"/>
      <c r="H724" s="14"/>
      <c r="I724" s="108"/>
      <c r="J724" s="14"/>
      <c r="K724" s="14"/>
      <c r="L724" s="229"/>
      <c r="M724" s="305"/>
      <c r="N724" s="305"/>
      <c r="O724" s="305"/>
      <c r="P724" s="305"/>
    </row>
    <row r="725" spans="1:16" ht="15.75" customHeight="1">
      <c r="A725" s="49"/>
      <c r="B725" s="14"/>
      <c r="C725" s="14"/>
      <c r="D725" s="14"/>
      <c r="E725" s="14"/>
      <c r="F725" s="14"/>
      <c r="G725" s="14"/>
      <c r="H725" s="14"/>
      <c r="I725" s="108"/>
      <c r="J725" s="14"/>
      <c r="K725" s="14"/>
      <c r="L725" s="229"/>
      <c r="M725" s="305"/>
      <c r="N725" s="305"/>
      <c r="O725" s="305"/>
      <c r="P725" s="305"/>
    </row>
    <row r="726" spans="1:16" ht="15.75" customHeight="1">
      <c r="A726" s="49"/>
      <c r="B726" s="14"/>
      <c r="C726" s="14"/>
      <c r="D726" s="14"/>
      <c r="E726" s="14"/>
      <c r="F726" s="14"/>
      <c r="G726" s="14"/>
      <c r="H726" s="14"/>
      <c r="I726" s="108"/>
      <c r="J726" s="14"/>
      <c r="K726" s="14"/>
      <c r="L726" s="229"/>
      <c r="M726" s="305"/>
      <c r="N726" s="305"/>
      <c r="O726" s="305"/>
      <c r="P726" s="305"/>
    </row>
    <row r="727" spans="1:16" ht="15.75" customHeight="1">
      <c r="A727" s="49"/>
      <c r="B727" s="14"/>
      <c r="C727" s="14"/>
      <c r="D727" s="14"/>
      <c r="E727" s="14"/>
      <c r="F727" s="14"/>
      <c r="G727" s="14"/>
      <c r="H727" s="14"/>
      <c r="I727" s="108"/>
      <c r="J727" s="14"/>
      <c r="K727" s="14"/>
      <c r="L727" s="229"/>
      <c r="M727" s="305"/>
      <c r="N727" s="305"/>
      <c r="O727" s="305"/>
      <c r="P727" s="305"/>
    </row>
    <row r="728" spans="1:16" ht="15.75" customHeight="1">
      <c r="A728" s="49"/>
      <c r="B728" s="14"/>
      <c r="C728" s="14"/>
      <c r="D728" s="14"/>
      <c r="E728" s="14"/>
      <c r="F728" s="14"/>
      <c r="G728" s="14"/>
      <c r="H728" s="14"/>
      <c r="I728" s="108"/>
      <c r="J728" s="14"/>
      <c r="K728" s="14"/>
      <c r="L728" s="229"/>
      <c r="M728" s="305"/>
      <c r="N728" s="305"/>
      <c r="O728" s="305"/>
      <c r="P728" s="305"/>
    </row>
    <row r="729" spans="1:16" ht="15.75" customHeight="1">
      <c r="A729" s="49"/>
      <c r="B729" s="14"/>
      <c r="C729" s="14"/>
      <c r="D729" s="14"/>
      <c r="E729" s="14"/>
      <c r="F729" s="14"/>
      <c r="G729" s="14"/>
      <c r="H729" s="14"/>
      <c r="I729" s="108"/>
      <c r="J729" s="14"/>
      <c r="K729" s="14"/>
      <c r="L729" s="229"/>
      <c r="M729" s="305"/>
      <c r="N729" s="305"/>
      <c r="O729" s="305"/>
      <c r="P729" s="305"/>
    </row>
    <row r="730" spans="1:16" ht="15.75" customHeight="1">
      <c r="A730" s="49"/>
      <c r="B730" s="14"/>
      <c r="C730" s="14"/>
      <c r="D730" s="14"/>
      <c r="E730" s="14"/>
      <c r="F730" s="14"/>
      <c r="G730" s="14"/>
      <c r="H730" s="14"/>
      <c r="I730" s="108"/>
      <c r="J730" s="14"/>
      <c r="K730" s="14"/>
      <c r="L730" s="229"/>
      <c r="M730" s="305"/>
      <c r="N730" s="305"/>
      <c r="O730" s="305"/>
      <c r="P730" s="305"/>
    </row>
    <row r="731" spans="1:16" ht="15.75" customHeight="1">
      <c r="A731" s="49"/>
      <c r="B731" s="14"/>
      <c r="C731" s="14"/>
      <c r="D731" s="14"/>
      <c r="E731" s="14"/>
      <c r="F731" s="14"/>
      <c r="G731" s="14"/>
      <c r="H731" s="14"/>
      <c r="I731" s="108"/>
      <c r="J731" s="14"/>
      <c r="K731" s="14"/>
      <c r="L731" s="229"/>
      <c r="M731" s="305"/>
      <c r="N731" s="305"/>
      <c r="O731" s="305"/>
      <c r="P731" s="305"/>
    </row>
    <row r="732" spans="1:16" ht="15.75" customHeight="1">
      <c r="A732" s="49"/>
      <c r="B732" s="14"/>
      <c r="C732" s="14"/>
      <c r="D732" s="14"/>
      <c r="E732" s="14"/>
      <c r="F732" s="14"/>
      <c r="G732" s="14"/>
      <c r="H732" s="14"/>
      <c r="I732" s="108"/>
      <c r="J732" s="14"/>
      <c r="K732" s="14"/>
      <c r="L732" s="229"/>
      <c r="M732" s="305"/>
      <c r="N732" s="305"/>
      <c r="O732" s="305"/>
      <c r="P732" s="305"/>
    </row>
    <row r="733" spans="1:16" ht="15.75" customHeight="1">
      <c r="A733" s="49"/>
      <c r="B733" s="14"/>
      <c r="C733" s="14"/>
      <c r="D733" s="14"/>
      <c r="E733" s="14"/>
      <c r="F733" s="14"/>
      <c r="G733" s="14"/>
      <c r="H733" s="14"/>
      <c r="I733" s="108"/>
      <c r="J733" s="14"/>
      <c r="K733" s="14"/>
      <c r="L733" s="229"/>
      <c r="M733" s="305"/>
      <c r="N733" s="305"/>
      <c r="O733" s="305"/>
      <c r="P733" s="305"/>
    </row>
    <row r="734" spans="1:16" ht="15.75" customHeight="1">
      <c r="A734" s="49"/>
      <c r="B734" s="14"/>
      <c r="C734" s="14"/>
      <c r="D734" s="14"/>
      <c r="E734" s="14"/>
      <c r="F734" s="14"/>
      <c r="G734" s="14"/>
      <c r="H734" s="14"/>
      <c r="I734" s="108"/>
      <c r="J734" s="14"/>
      <c r="K734" s="14"/>
      <c r="L734" s="229"/>
      <c r="M734" s="305"/>
      <c r="N734" s="305"/>
      <c r="O734" s="305"/>
      <c r="P734" s="305"/>
    </row>
    <row r="735" spans="1:16" ht="15.75" customHeight="1">
      <c r="A735" s="49"/>
      <c r="B735" s="14"/>
      <c r="C735" s="14"/>
      <c r="D735" s="14"/>
      <c r="E735" s="14"/>
      <c r="F735" s="14"/>
      <c r="G735" s="14"/>
      <c r="H735" s="14"/>
      <c r="I735" s="108"/>
      <c r="J735" s="14"/>
      <c r="K735" s="14"/>
      <c r="L735" s="229"/>
      <c r="M735" s="305"/>
      <c r="N735" s="305"/>
      <c r="O735" s="305"/>
      <c r="P735" s="305"/>
    </row>
    <row r="736" spans="1:16" ht="15.75" customHeight="1">
      <c r="A736" s="49"/>
      <c r="B736" s="14"/>
      <c r="C736" s="14"/>
      <c r="D736" s="14"/>
      <c r="E736" s="14"/>
      <c r="F736" s="14"/>
      <c r="G736" s="14"/>
      <c r="H736" s="14"/>
      <c r="I736" s="108"/>
      <c r="J736" s="14"/>
      <c r="K736" s="14"/>
      <c r="L736" s="229"/>
      <c r="M736" s="305"/>
      <c r="N736" s="305"/>
      <c r="O736" s="305"/>
      <c r="P736" s="305"/>
    </row>
    <row r="737" spans="1:16" ht="15.75" customHeight="1">
      <c r="A737" s="49"/>
      <c r="B737" s="14"/>
      <c r="C737" s="14"/>
      <c r="D737" s="14"/>
      <c r="E737" s="14"/>
      <c r="F737" s="14"/>
      <c r="G737" s="14"/>
      <c r="H737" s="14"/>
      <c r="I737" s="108"/>
      <c r="J737" s="14"/>
      <c r="K737" s="14"/>
      <c r="L737" s="229"/>
      <c r="M737" s="305"/>
      <c r="N737" s="305"/>
      <c r="O737" s="305"/>
      <c r="P737" s="305"/>
    </row>
    <row r="738" spans="1:16" ht="15.75" customHeight="1">
      <c r="A738" s="49"/>
      <c r="B738" s="14"/>
      <c r="C738" s="14"/>
      <c r="D738" s="14"/>
      <c r="E738" s="14"/>
      <c r="F738" s="14"/>
      <c r="G738" s="14"/>
      <c r="H738" s="14"/>
      <c r="I738" s="108"/>
      <c r="J738" s="14"/>
      <c r="K738" s="14"/>
      <c r="L738" s="229"/>
      <c r="M738" s="305"/>
      <c r="N738" s="305"/>
      <c r="O738" s="305"/>
      <c r="P738" s="305"/>
    </row>
    <row r="739" spans="1:16" ht="15.75" customHeight="1">
      <c r="A739" s="49"/>
      <c r="B739" s="14"/>
      <c r="C739" s="14"/>
      <c r="D739" s="14"/>
      <c r="E739" s="14"/>
      <c r="F739" s="14"/>
      <c r="G739" s="14"/>
      <c r="H739" s="14"/>
      <c r="I739" s="108"/>
      <c r="J739" s="14"/>
      <c r="K739" s="14"/>
      <c r="L739" s="229"/>
      <c r="M739" s="305"/>
      <c r="N739" s="305"/>
      <c r="O739" s="305"/>
      <c r="P739" s="305"/>
    </row>
    <row r="740" spans="1:16" ht="15.75" customHeight="1">
      <c r="A740" s="49"/>
      <c r="B740" s="14"/>
      <c r="C740" s="14"/>
      <c r="D740" s="14"/>
      <c r="E740" s="14"/>
      <c r="F740" s="14"/>
      <c r="G740" s="14"/>
      <c r="H740" s="14"/>
      <c r="I740" s="108"/>
      <c r="J740" s="14"/>
      <c r="K740" s="14"/>
      <c r="L740" s="229"/>
      <c r="M740" s="305"/>
      <c r="N740" s="305"/>
      <c r="O740" s="305"/>
      <c r="P740" s="305"/>
    </row>
    <row r="741" spans="1:16" ht="15.75" customHeight="1">
      <c r="A741" s="49"/>
      <c r="B741" s="14"/>
      <c r="C741" s="14"/>
      <c r="D741" s="14"/>
      <c r="E741" s="14"/>
      <c r="F741" s="14"/>
      <c r="G741" s="14"/>
      <c r="H741" s="14"/>
      <c r="I741" s="108"/>
      <c r="J741" s="14"/>
      <c r="K741" s="14"/>
      <c r="L741" s="229"/>
      <c r="M741" s="305"/>
      <c r="N741" s="305"/>
      <c r="O741" s="305"/>
      <c r="P741" s="305"/>
    </row>
    <row r="742" spans="1:16" ht="15.75" customHeight="1">
      <c r="A742" s="49"/>
      <c r="B742" s="14"/>
      <c r="C742" s="14"/>
      <c r="D742" s="14"/>
      <c r="E742" s="14"/>
      <c r="F742" s="14"/>
      <c r="G742" s="14"/>
      <c r="H742" s="14"/>
      <c r="I742" s="108"/>
      <c r="J742" s="14"/>
      <c r="K742" s="14"/>
      <c r="L742" s="229"/>
      <c r="M742" s="305"/>
      <c r="N742" s="305"/>
      <c r="O742" s="305"/>
      <c r="P742" s="305"/>
    </row>
    <row r="743" spans="1:16" ht="15.75" customHeight="1">
      <c r="A743" s="49"/>
      <c r="B743" s="14"/>
      <c r="C743" s="14"/>
      <c r="D743" s="14"/>
      <c r="E743" s="14"/>
      <c r="F743" s="14"/>
      <c r="G743" s="14"/>
      <c r="H743" s="14"/>
      <c r="I743" s="108"/>
      <c r="J743" s="14"/>
      <c r="K743" s="14"/>
      <c r="L743" s="229"/>
      <c r="M743" s="305"/>
      <c r="N743" s="305"/>
      <c r="O743" s="305"/>
      <c r="P743" s="305"/>
    </row>
    <row r="744" spans="1:16" ht="15.75" customHeight="1">
      <c r="A744" s="49"/>
      <c r="B744" s="14"/>
      <c r="C744" s="14"/>
      <c r="D744" s="14"/>
      <c r="E744" s="14"/>
      <c r="F744" s="14"/>
      <c r="G744" s="14"/>
      <c r="H744" s="14"/>
      <c r="I744" s="108"/>
      <c r="J744" s="14"/>
      <c r="K744" s="14"/>
      <c r="L744" s="229"/>
      <c r="M744" s="305"/>
      <c r="N744" s="305"/>
      <c r="O744" s="305"/>
      <c r="P744" s="305"/>
    </row>
    <row r="745" spans="1:16" ht="15.75" customHeight="1">
      <c r="A745" s="49"/>
      <c r="B745" s="14"/>
      <c r="C745" s="14"/>
      <c r="D745" s="14"/>
      <c r="E745" s="14"/>
      <c r="F745" s="14"/>
      <c r="G745" s="14"/>
      <c r="H745" s="14"/>
      <c r="I745" s="108"/>
      <c r="J745" s="14"/>
      <c r="K745" s="14"/>
      <c r="L745" s="229"/>
      <c r="M745" s="305"/>
      <c r="N745" s="305"/>
      <c r="O745" s="305"/>
      <c r="P745" s="305"/>
    </row>
    <row r="746" spans="1:16" ht="15.75" customHeight="1">
      <c r="A746" s="49"/>
      <c r="B746" s="14"/>
      <c r="C746" s="14"/>
      <c r="D746" s="14"/>
      <c r="E746" s="14"/>
      <c r="F746" s="14"/>
      <c r="G746" s="14"/>
      <c r="H746" s="14"/>
      <c r="I746" s="108"/>
      <c r="J746" s="14"/>
      <c r="K746" s="14"/>
      <c r="L746" s="229"/>
      <c r="M746" s="305"/>
      <c r="N746" s="305"/>
      <c r="O746" s="305"/>
      <c r="P746" s="305"/>
    </row>
    <row r="747" spans="1:16" ht="15.75" customHeight="1">
      <c r="A747" s="49"/>
      <c r="B747" s="14"/>
      <c r="C747" s="14"/>
      <c r="D747" s="14"/>
      <c r="E747" s="14"/>
      <c r="F747" s="14"/>
      <c r="G747" s="14"/>
      <c r="H747" s="14"/>
      <c r="I747" s="108"/>
      <c r="J747" s="14"/>
      <c r="K747" s="14"/>
      <c r="L747" s="229"/>
      <c r="M747" s="305"/>
      <c r="N747" s="305"/>
      <c r="O747" s="305"/>
      <c r="P747" s="305"/>
    </row>
    <row r="748" spans="1:16" ht="15.75" customHeight="1">
      <c r="A748" s="49"/>
      <c r="B748" s="14"/>
      <c r="C748" s="14"/>
      <c r="D748" s="14"/>
      <c r="E748" s="14"/>
      <c r="F748" s="14"/>
      <c r="G748" s="14"/>
      <c r="H748" s="14"/>
      <c r="I748" s="108"/>
      <c r="J748" s="14"/>
      <c r="K748" s="14"/>
      <c r="L748" s="229"/>
      <c r="M748" s="305"/>
      <c r="N748" s="305"/>
      <c r="O748" s="305"/>
      <c r="P748" s="305"/>
    </row>
    <row r="749" spans="1:16" ht="15.75" customHeight="1">
      <c r="A749" s="49"/>
      <c r="B749" s="14"/>
      <c r="C749" s="14"/>
      <c r="D749" s="14"/>
      <c r="E749" s="14"/>
      <c r="F749" s="14"/>
      <c r="G749" s="14"/>
      <c r="H749" s="14"/>
      <c r="I749" s="108"/>
      <c r="J749" s="14"/>
      <c r="K749" s="14"/>
      <c r="L749" s="229"/>
      <c r="M749" s="305"/>
      <c r="N749" s="305"/>
      <c r="O749" s="305"/>
      <c r="P749" s="305"/>
    </row>
    <row r="750" spans="1:16" ht="15.75" customHeight="1">
      <c r="A750" s="49"/>
      <c r="B750" s="14"/>
      <c r="C750" s="14"/>
      <c r="D750" s="14"/>
      <c r="E750" s="14"/>
      <c r="F750" s="14"/>
      <c r="G750" s="14"/>
      <c r="H750" s="14"/>
      <c r="I750" s="108"/>
      <c r="J750" s="14"/>
      <c r="K750" s="14"/>
      <c r="L750" s="229"/>
      <c r="M750" s="305"/>
      <c r="N750" s="305"/>
      <c r="O750" s="305"/>
      <c r="P750" s="305"/>
    </row>
    <row r="751" spans="1:16" ht="15.75" customHeight="1">
      <c r="A751" s="49"/>
      <c r="B751" s="14"/>
      <c r="C751" s="14"/>
      <c r="D751" s="14"/>
      <c r="E751" s="14"/>
      <c r="F751" s="14"/>
      <c r="G751" s="14"/>
      <c r="H751" s="14"/>
      <c r="I751" s="108"/>
      <c r="J751" s="14"/>
      <c r="K751" s="14"/>
      <c r="L751" s="229"/>
      <c r="M751" s="305"/>
      <c r="N751" s="305"/>
      <c r="O751" s="305"/>
      <c r="P751" s="305"/>
    </row>
    <row r="752" spans="1:16" ht="15.75" customHeight="1">
      <c r="A752" s="49"/>
      <c r="B752" s="14"/>
      <c r="C752" s="14"/>
      <c r="D752" s="14"/>
      <c r="E752" s="14"/>
      <c r="F752" s="14"/>
      <c r="G752" s="14"/>
      <c r="H752" s="14"/>
      <c r="I752" s="108"/>
      <c r="J752" s="14"/>
      <c r="K752" s="14"/>
      <c r="L752" s="229"/>
      <c r="M752" s="305"/>
      <c r="N752" s="305"/>
      <c r="O752" s="305"/>
      <c r="P752" s="305"/>
    </row>
    <row r="753" spans="1:16" ht="15.75" customHeight="1">
      <c r="A753" s="49"/>
      <c r="B753" s="14"/>
      <c r="C753" s="14"/>
      <c r="D753" s="14"/>
      <c r="E753" s="14"/>
      <c r="F753" s="14"/>
      <c r="G753" s="14"/>
      <c r="H753" s="14"/>
      <c r="I753" s="108"/>
      <c r="J753" s="14"/>
      <c r="K753" s="14"/>
      <c r="L753" s="229"/>
      <c r="M753" s="305"/>
      <c r="N753" s="305"/>
      <c r="O753" s="305"/>
      <c r="P753" s="305"/>
    </row>
    <row r="754" spans="1:16" ht="15.75" customHeight="1">
      <c r="A754" s="49"/>
      <c r="B754" s="14"/>
      <c r="C754" s="14"/>
      <c r="D754" s="14"/>
      <c r="E754" s="14"/>
      <c r="F754" s="14"/>
      <c r="G754" s="14"/>
      <c r="H754" s="14"/>
      <c r="I754" s="108"/>
      <c r="J754" s="14"/>
      <c r="K754" s="14"/>
      <c r="L754" s="229"/>
      <c r="M754" s="305"/>
      <c r="N754" s="305"/>
      <c r="O754" s="305"/>
      <c r="P754" s="305"/>
    </row>
    <row r="755" spans="1:16" ht="15.75" customHeight="1">
      <c r="A755" s="49"/>
      <c r="B755" s="14"/>
      <c r="C755" s="14"/>
      <c r="D755" s="14"/>
      <c r="E755" s="14"/>
      <c r="F755" s="14"/>
      <c r="G755" s="14"/>
      <c r="H755" s="14"/>
      <c r="I755" s="108"/>
      <c r="J755" s="14"/>
      <c r="K755" s="14"/>
      <c r="L755" s="229"/>
      <c r="M755" s="305"/>
      <c r="N755" s="305"/>
      <c r="O755" s="305"/>
      <c r="P755" s="305"/>
    </row>
    <row r="756" spans="1:16" ht="15.75" customHeight="1">
      <c r="A756" s="49"/>
      <c r="B756" s="14"/>
      <c r="C756" s="14"/>
      <c r="D756" s="14"/>
      <c r="E756" s="14"/>
      <c r="F756" s="14"/>
      <c r="G756" s="14"/>
      <c r="H756" s="14"/>
      <c r="I756" s="108"/>
      <c r="J756" s="14"/>
      <c r="K756" s="14"/>
      <c r="L756" s="229"/>
      <c r="M756" s="305"/>
      <c r="N756" s="305"/>
      <c r="O756" s="305"/>
      <c r="P756" s="305"/>
    </row>
    <row r="757" spans="1:16" ht="15.75" customHeight="1">
      <c r="A757" s="49"/>
      <c r="B757" s="14"/>
      <c r="C757" s="14"/>
      <c r="D757" s="14"/>
      <c r="E757" s="14"/>
      <c r="F757" s="14"/>
      <c r="G757" s="14"/>
      <c r="H757" s="14"/>
      <c r="I757" s="108"/>
      <c r="J757" s="14"/>
      <c r="K757" s="14"/>
      <c r="L757" s="229"/>
      <c r="M757" s="305"/>
      <c r="N757" s="305"/>
      <c r="O757" s="305"/>
      <c r="P757" s="305"/>
    </row>
    <row r="758" spans="1:16" ht="15.75" customHeight="1">
      <c r="A758" s="49"/>
      <c r="B758" s="14"/>
      <c r="C758" s="14"/>
      <c r="D758" s="14"/>
      <c r="E758" s="14"/>
      <c r="F758" s="14"/>
      <c r="G758" s="14"/>
      <c r="H758" s="14"/>
      <c r="I758" s="108"/>
      <c r="J758" s="14"/>
      <c r="K758" s="14"/>
      <c r="L758" s="229"/>
      <c r="M758" s="305"/>
      <c r="N758" s="305"/>
      <c r="O758" s="305"/>
      <c r="P758" s="305"/>
    </row>
    <row r="759" spans="1:16" ht="15.75" customHeight="1">
      <c r="A759" s="49"/>
      <c r="B759" s="14"/>
      <c r="C759" s="14"/>
      <c r="D759" s="14"/>
      <c r="E759" s="14"/>
      <c r="F759" s="14"/>
      <c r="G759" s="14"/>
      <c r="H759" s="14"/>
      <c r="I759" s="108"/>
      <c r="J759" s="14"/>
      <c r="K759" s="14"/>
      <c r="L759" s="229"/>
      <c r="M759" s="305"/>
      <c r="N759" s="305"/>
      <c r="O759" s="305"/>
      <c r="P759" s="305"/>
    </row>
    <row r="760" spans="1:16" ht="15.75" customHeight="1">
      <c r="A760" s="49"/>
      <c r="B760" s="14"/>
      <c r="C760" s="14"/>
      <c r="D760" s="14"/>
      <c r="E760" s="14"/>
      <c r="F760" s="14"/>
      <c r="G760" s="14"/>
      <c r="H760" s="14"/>
      <c r="I760" s="108"/>
      <c r="J760" s="14"/>
      <c r="K760" s="14"/>
      <c r="L760" s="229"/>
      <c r="M760" s="305"/>
      <c r="N760" s="305"/>
      <c r="O760" s="305"/>
      <c r="P760" s="305"/>
    </row>
    <row r="761" spans="1:16" ht="15.75" customHeight="1">
      <c r="A761" s="49"/>
      <c r="B761" s="14"/>
      <c r="C761" s="14"/>
      <c r="D761" s="14"/>
      <c r="E761" s="14"/>
      <c r="F761" s="14"/>
      <c r="G761" s="14"/>
      <c r="H761" s="14"/>
      <c r="I761" s="108"/>
      <c r="J761" s="14"/>
      <c r="K761" s="14"/>
      <c r="L761" s="229"/>
      <c r="M761" s="305"/>
      <c r="N761" s="305"/>
      <c r="O761" s="305"/>
      <c r="P761" s="305"/>
    </row>
    <row r="762" spans="1:16" ht="15.75" customHeight="1">
      <c r="A762" s="49"/>
      <c r="B762" s="14"/>
      <c r="C762" s="14"/>
      <c r="D762" s="14"/>
      <c r="E762" s="14"/>
      <c r="F762" s="14"/>
      <c r="G762" s="14"/>
      <c r="H762" s="14"/>
      <c r="I762" s="108"/>
      <c r="J762" s="14"/>
      <c r="K762" s="14"/>
      <c r="L762" s="229"/>
      <c r="M762" s="305"/>
      <c r="N762" s="305"/>
      <c r="O762" s="305"/>
      <c r="P762" s="305"/>
    </row>
    <row r="763" spans="1:16" ht="15.75" customHeight="1">
      <c r="A763" s="49"/>
      <c r="B763" s="14"/>
      <c r="C763" s="14"/>
      <c r="D763" s="14"/>
      <c r="E763" s="14"/>
      <c r="F763" s="14"/>
      <c r="G763" s="14"/>
      <c r="H763" s="14"/>
      <c r="I763" s="108"/>
      <c r="J763" s="14"/>
      <c r="K763" s="14"/>
      <c r="L763" s="229"/>
      <c r="M763" s="305"/>
      <c r="N763" s="305"/>
      <c r="O763" s="305"/>
      <c r="P763" s="305"/>
    </row>
    <row r="764" spans="1:16" ht="15.75" customHeight="1">
      <c r="A764" s="49"/>
      <c r="B764" s="14"/>
      <c r="C764" s="14"/>
      <c r="D764" s="14"/>
      <c r="E764" s="14"/>
      <c r="F764" s="14"/>
      <c r="G764" s="14"/>
      <c r="H764" s="14"/>
      <c r="I764" s="108"/>
      <c r="J764" s="14"/>
      <c r="K764" s="14"/>
      <c r="L764" s="229"/>
      <c r="M764" s="305"/>
      <c r="N764" s="305"/>
      <c r="O764" s="305"/>
      <c r="P764" s="305"/>
    </row>
    <row r="765" spans="1:16" ht="15.75" customHeight="1">
      <c r="A765" s="49"/>
      <c r="B765" s="14"/>
      <c r="C765" s="14"/>
      <c r="D765" s="14"/>
      <c r="E765" s="14"/>
      <c r="F765" s="14"/>
      <c r="G765" s="14"/>
      <c r="H765" s="14"/>
      <c r="I765" s="108"/>
      <c r="J765" s="14"/>
      <c r="K765" s="14"/>
      <c r="L765" s="229"/>
      <c r="M765" s="305"/>
      <c r="N765" s="305"/>
      <c r="O765" s="305"/>
      <c r="P765" s="305"/>
    </row>
    <row r="766" spans="1:16" ht="15.75" customHeight="1">
      <c r="A766" s="49"/>
      <c r="B766" s="14"/>
      <c r="C766" s="14"/>
      <c r="D766" s="14"/>
      <c r="E766" s="14"/>
      <c r="F766" s="14"/>
      <c r="G766" s="14"/>
      <c r="H766" s="14"/>
      <c r="I766" s="108"/>
      <c r="J766" s="14"/>
      <c r="K766" s="14"/>
      <c r="L766" s="229"/>
      <c r="M766" s="305"/>
      <c r="N766" s="305"/>
      <c r="O766" s="305"/>
      <c r="P766" s="305"/>
    </row>
    <row r="767" spans="1:16" ht="15.75" customHeight="1">
      <c r="A767" s="49"/>
      <c r="B767" s="14"/>
      <c r="C767" s="14"/>
      <c r="D767" s="14"/>
      <c r="E767" s="14"/>
      <c r="F767" s="14"/>
      <c r="G767" s="14"/>
      <c r="H767" s="14"/>
      <c r="I767" s="108"/>
      <c r="J767" s="14"/>
      <c r="K767" s="14"/>
      <c r="L767" s="229"/>
      <c r="M767" s="305"/>
      <c r="N767" s="305"/>
      <c r="O767" s="305"/>
      <c r="P767" s="305"/>
    </row>
    <row r="768" spans="1:16" ht="15.75" customHeight="1">
      <c r="A768" s="49"/>
      <c r="B768" s="14"/>
      <c r="C768" s="14"/>
      <c r="D768" s="14"/>
      <c r="E768" s="14"/>
      <c r="F768" s="14"/>
      <c r="G768" s="14"/>
      <c r="H768" s="14"/>
      <c r="I768" s="108"/>
      <c r="J768" s="14"/>
      <c r="K768" s="14"/>
      <c r="L768" s="229"/>
      <c r="M768" s="305"/>
      <c r="N768" s="305"/>
      <c r="O768" s="305"/>
      <c r="P768" s="305"/>
    </row>
    <row r="769" spans="1:16" ht="15.75" customHeight="1">
      <c r="A769" s="49"/>
      <c r="B769" s="14"/>
      <c r="C769" s="14"/>
      <c r="D769" s="14"/>
      <c r="E769" s="14"/>
      <c r="F769" s="14"/>
      <c r="G769" s="14"/>
      <c r="H769" s="14"/>
      <c r="I769" s="108"/>
      <c r="J769" s="14"/>
      <c r="K769" s="14"/>
      <c r="L769" s="229"/>
      <c r="M769" s="305"/>
      <c r="N769" s="305"/>
      <c r="O769" s="305"/>
      <c r="P769" s="305"/>
    </row>
    <row r="770" spans="1:16" ht="15.75" customHeight="1">
      <c r="A770" s="49"/>
      <c r="B770" s="14"/>
      <c r="C770" s="14"/>
      <c r="D770" s="14"/>
      <c r="E770" s="14"/>
      <c r="F770" s="14"/>
      <c r="G770" s="14"/>
      <c r="H770" s="14"/>
      <c r="I770" s="108"/>
      <c r="J770" s="14"/>
      <c r="K770" s="14"/>
      <c r="L770" s="229"/>
      <c r="M770" s="305"/>
      <c r="N770" s="305"/>
      <c r="O770" s="305"/>
      <c r="P770" s="305"/>
    </row>
    <row r="771" spans="1:16" ht="15.75" customHeight="1">
      <c r="A771" s="49"/>
      <c r="B771" s="14"/>
      <c r="C771" s="14"/>
      <c r="D771" s="14"/>
      <c r="E771" s="14"/>
      <c r="F771" s="14"/>
      <c r="G771" s="14"/>
      <c r="H771" s="14"/>
      <c r="I771" s="108"/>
      <c r="J771" s="14"/>
      <c r="K771" s="14"/>
      <c r="L771" s="229"/>
      <c r="M771" s="305"/>
      <c r="N771" s="305"/>
      <c r="O771" s="305"/>
      <c r="P771" s="305"/>
    </row>
    <row r="772" spans="1:16" ht="15.75" customHeight="1">
      <c r="A772" s="49"/>
      <c r="B772" s="14"/>
      <c r="C772" s="14"/>
      <c r="D772" s="14"/>
      <c r="E772" s="14"/>
      <c r="F772" s="14"/>
      <c r="G772" s="14"/>
      <c r="H772" s="14"/>
      <c r="I772" s="108"/>
      <c r="J772" s="14"/>
      <c r="K772" s="14"/>
      <c r="L772" s="229"/>
      <c r="M772" s="305"/>
      <c r="N772" s="305"/>
      <c r="O772" s="305"/>
      <c r="P772" s="305"/>
    </row>
    <row r="773" spans="1:16" ht="15.75" customHeight="1">
      <c r="A773" s="49"/>
      <c r="B773" s="14"/>
      <c r="C773" s="14"/>
      <c r="D773" s="14"/>
      <c r="E773" s="14"/>
      <c r="F773" s="14"/>
      <c r="G773" s="14"/>
      <c r="H773" s="14"/>
      <c r="I773" s="108"/>
      <c r="J773" s="14"/>
      <c r="K773" s="14"/>
      <c r="L773" s="229"/>
      <c r="M773" s="305"/>
      <c r="N773" s="305"/>
      <c r="O773" s="305"/>
      <c r="P773" s="305"/>
    </row>
    <row r="774" spans="1:16" ht="15.75" customHeight="1">
      <c r="A774" s="49"/>
      <c r="B774" s="14"/>
      <c r="C774" s="14"/>
      <c r="D774" s="14"/>
      <c r="E774" s="14"/>
      <c r="F774" s="14"/>
      <c r="G774" s="14"/>
      <c r="H774" s="14"/>
      <c r="I774" s="108"/>
      <c r="J774" s="14"/>
      <c r="K774" s="14"/>
      <c r="L774" s="229"/>
      <c r="M774" s="305"/>
      <c r="N774" s="305"/>
      <c r="O774" s="305"/>
      <c r="P774" s="305"/>
    </row>
    <row r="775" spans="1:16" ht="15.75" customHeight="1">
      <c r="A775" s="49"/>
      <c r="B775" s="14"/>
      <c r="C775" s="14"/>
      <c r="D775" s="14"/>
      <c r="E775" s="14"/>
      <c r="F775" s="14"/>
      <c r="G775" s="14"/>
      <c r="H775" s="14"/>
      <c r="I775" s="108"/>
      <c r="J775" s="14"/>
      <c r="K775" s="14"/>
      <c r="L775" s="229"/>
      <c r="M775" s="305"/>
      <c r="N775" s="305"/>
      <c r="O775" s="305"/>
      <c r="P775" s="305"/>
    </row>
    <row r="776" spans="1:16" ht="15.75" customHeight="1">
      <c r="A776" s="49"/>
      <c r="B776" s="14"/>
      <c r="C776" s="14"/>
      <c r="D776" s="14"/>
      <c r="E776" s="14"/>
      <c r="F776" s="14"/>
      <c r="G776" s="14"/>
      <c r="H776" s="14"/>
      <c r="I776" s="108"/>
      <c r="J776" s="14"/>
      <c r="K776" s="14"/>
      <c r="L776" s="229"/>
      <c r="M776" s="305"/>
      <c r="N776" s="305"/>
      <c r="O776" s="305"/>
      <c r="P776" s="305"/>
    </row>
    <row r="777" spans="1:16" ht="15.75" customHeight="1">
      <c r="A777" s="49"/>
      <c r="B777" s="14"/>
      <c r="C777" s="14"/>
      <c r="D777" s="14"/>
      <c r="E777" s="14"/>
      <c r="F777" s="14"/>
      <c r="G777" s="14"/>
      <c r="H777" s="14"/>
      <c r="I777" s="108"/>
      <c r="J777" s="14"/>
      <c r="K777" s="14"/>
      <c r="L777" s="229"/>
      <c r="M777" s="305"/>
      <c r="N777" s="305"/>
      <c r="O777" s="305"/>
      <c r="P777" s="305"/>
    </row>
    <row r="778" spans="1:16" ht="15.75" customHeight="1">
      <c r="A778" s="49"/>
      <c r="B778" s="14"/>
      <c r="C778" s="14"/>
      <c r="D778" s="14"/>
      <c r="E778" s="14"/>
      <c r="F778" s="14"/>
      <c r="G778" s="14"/>
      <c r="H778" s="14"/>
      <c r="I778" s="108"/>
      <c r="J778" s="14"/>
      <c r="K778" s="14"/>
      <c r="L778" s="229"/>
      <c r="M778" s="305"/>
      <c r="N778" s="305"/>
      <c r="O778" s="305"/>
      <c r="P778" s="305"/>
    </row>
    <row r="779" spans="1:16" ht="15.75" customHeight="1">
      <c r="A779" s="49"/>
      <c r="B779" s="14"/>
      <c r="C779" s="14"/>
      <c r="D779" s="14"/>
      <c r="E779" s="14"/>
      <c r="F779" s="14"/>
      <c r="G779" s="14"/>
      <c r="H779" s="14"/>
      <c r="I779" s="108"/>
      <c r="J779" s="14"/>
      <c r="K779" s="14"/>
      <c r="L779" s="229"/>
      <c r="M779" s="305"/>
      <c r="N779" s="305"/>
      <c r="O779" s="305"/>
      <c r="P779" s="305"/>
    </row>
    <row r="780" spans="1:16" ht="15.75" customHeight="1">
      <c r="A780" s="49"/>
      <c r="B780" s="14"/>
      <c r="C780" s="14"/>
      <c r="D780" s="14"/>
      <c r="E780" s="14"/>
      <c r="F780" s="14"/>
      <c r="G780" s="14"/>
      <c r="H780" s="14"/>
      <c r="I780" s="108"/>
      <c r="J780" s="14"/>
      <c r="K780" s="14"/>
      <c r="L780" s="229"/>
      <c r="M780" s="305"/>
      <c r="N780" s="305"/>
      <c r="O780" s="305"/>
      <c r="P780" s="305"/>
    </row>
    <row r="781" spans="1:16" ht="15.75" customHeight="1">
      <c r="A781" s="49"/>
      <c r="B781" s="14"/>
      <c r="C781" s="14"/>
      <c r="D781" s="14"/>
      <c r="E781" s="14"/>
      <c r="F781" s="14"/>
      <c r="G781" s="14"/>
      <c r="H781" s="14"/>
      <c r="I781" s="108"/>
      <c r="J781" s="14"/>
      <c r="K781" s="14"/>
      <c r="L781" s="229"/>
      <c r="M781" s="305"/>
      <c r="N781" s="305"/>
      <c r="O781" s="305"/>
      <c r="P781" s="305"/>
    </row>
    <row r="782" spans="1:16" ht="15.75" customHeight="1">
      <c r="A782" s="49"/>
      <c r="B782" s="14"/>
      <c r="C782" s="14"/>
      <c r="D782" s="14"/>
      <c r="E782" s="14"/>
      <c r="F782" s="14"/>
      <c r="G782" s="14"/>
      <c r="H782" s="14"/>
      <c r="I782" s="108"/>
      <c r="J782" s="14"/>
      <c r="K782" s="14"/>
      <c r="L782" s="229"/>
      <c r="M782" s="305"/>
      <c r="N782" s="305"/>
      <c r="O782" s="305"/>
      <c r="P782" s="305"/>
    </row>
    <row r="783" spans="1:16" ht="15.75" customHeight="1">
      <c r="A783" s="49"/>
      <c r="B783" s="14"/>
      <c r="C783" s="14"/>
      <c r="D783" s="14"/>
      <c r="E783" s="14"/>
      <c r="F783" s="14"/>
      <c r="G783" s="14"/>
      <c r="H783" s="14"/>
      <c r="I783" s="108"/>
      <c r="J783" s="14"/>
      <c r="K783" s="14"/>
      <c r="L783" s="229"/>
      <c r="M783" s="305"/>
      <c r="N783" s="305"/>
      <c r="O783" s="305"/>
      <c r="P783" s="305"/>
    </row>
    <row r="784" spans="1:16" ht="15.75" customHeight="1">
      <c r="A784" s="49"/>
      <c r="B784" s="14"/>
      <c r="C784" s="14"/>
      <c r="D784" s="14"/>
      <c r="E784" s="14"/>
      <c r="F784" s="14"/>
      <c r="G784" s="14"/>
      <c r="H784" s="14"/>
      <c r="I784" s="108"/>
      <c r="J784" s="14"/>
      <c r="K784" s="14"/>
      <c r="L784" s="229"/>
      <c r="M784" s="305"/>
      <c r="N784" s="305"/>
      <c r="O784" s="305"/>
      <c r="P784" s="305"/>
    </row>
    <row r="785" spans="1:16" ht="15.75" customHeight="1">
      <c r="A785" s="49"/>
      <c r="B785" s="14"/>
      <c r="C785" s="14"/>
      <c r="D785" s="14"/>
      <c r="E785" s="14"/>
      <c r="F785" s="14"/>
      <c r="G785" s="14"/>
      <c r="H785" s="14"/>
      <c r="I785" s="108"/>
      <c r="J785" s="14"/>
      <c r="K785" s="14"/>
      <c r="L785" s="229"/>
      <c r="M785" s="305"/>
      <c r="N785" s="305"/>
      <c r="O785" s="305"/>
      <c r="P785" s="305"/>
    </row>
    <row r="786" spans="1:16" ht="15.75" customHeight="1">
      <c r="A786" s="49"/>
      <c r="B786" s="14"/>
      <c r="C786" s="14"/>
      <c r="D786" s="14"/>
      <c r="E786" s="14"/>
      <c r="F786" s="14"/>
      <c r="G786" s="14"/>
      <c r="H786" s="14"/>
      <c r="I786" s="108"/>
      <c r="J786" s="14"/>
      <c r="K786" s="14"/>
      <c r="L786" s="229"/>
      <c r="M786" s="305"/>
      <c r="N786" s="305"/>
      <c r="O786" s="305"/>
      <c r="P786" s="305"/>
    </row>
    <row r="787" spans="1:16" ht="15.75" customHeight="1">
      <c r="A787" s="49"/>
      <c r="B787" s="14"/>
      <c r="C787" s="14"/>
      <c r="D787" s="14"/>
      <c r="E787" s="14"/>
      <c r="F787" s="14"/>
      <c r="G787" s="14"/>
      <c r="H787" s="14"/>
      <c r="I787" s="108"/>
      <c r="J787" s="14"/>
      <c r="K787" s="14"/>
      <c r="L787" s="229"/>
      <c r="M787" s="305"/>
      <c r="N787" s="305"/>
      <c r="O787" s="305"/>
      <c r="P787" s="305"/>
    </row>
    <row r="788" spans="1:16" ht="15.75" customHeight="1">
      <c r="A788" s="49"/>
      <c r="B788" s="14"/>
      <c r="C788" s="14"/>
      <c r="D788" s="14"/>
      <c r="E788" s="14"/>
      <c r="F788" s="14"/>
      <c r="G788" s="14"/>
      <c r="H788" s="14"/>
      <c r="I788" s="108"/>
      <c r="J788" s="14"/>
      <c r="K788" s="14"/>
      <c r="L788" s="229"/>
      <c r="M788" s="305"/>
      <c r="N788" s="305"/>
      <c r="O788" s="305"/>
      <c r="P788" s="305"/>
    </row>
    <row r="789" spans="1:16" ht="15.75" customHeight="1">
      <c r="A789" s="49"/>
      <c r="B789" s="14"/>
      <c r="C789" s="14"/>
      <c r="D789" s="14"/>
      <c r="E789" s="14"/>
      <c r="F789" s="14"/>
      <c r="G789" s="14"/>
      <c r="H789" s="14"/>
      <c r="I789" s="108"/>
      <c r="J789" s="14"/>
      <c r="K789" s="14"/>
      <c r="L789" s="229"/>
      <c r="M789" s="305"/>
      <c r="N789" s="305"/>
      <c r="O789" s="305"/>
      <c r="P789" s="305"/>
    </row>
    <row r="790" spans="1:16" ht="15.75" customHeight="1">
      <c r="A790" s="49"/>
      <c r="B790" s="14"/>
      <c r="C790" s="14"/>
      <c r="D790" s="14"/>
      <c r="E790" s="14"/>
      <c r="F790" s="14"/>
      <c r="G790" s="14"/>
      <c r="H790" s="14"/>
      <c r="I790" s="108"/>
      <c r="J790" s="14"/>
      <c r="K790" s="14"/>
      <c r="L790" s="229"/>
      <c r="M790" s="305"/>
      <c r="N790" s="305"/>
      <c r="O790" s="305"/>
      <c r="P790" s="305"/>
    </row>
    <row r="791" spans="1:16" ht="15.75" customHeight="1">
      <c r="A791" s="49"/>
      <c r="B791" s="14"/>
      <c r="C791" s="14"/>
      <c r="D791" s="14"/>
      <c r="E791" s="14"/>
      <c r="F791" s="14"/>
      <c r="G791" s="14"/>
      <c r="H791" s="14"/>
      <c r="I791" s="108"/>
      <c r="J791" s="14"/>
      <c r="K791" s="14"/>
      <c r="L791" s="229"/>
      <c r="M791" s="305"/>
      <c r="N791" s="305"/>
      <c r="O791" s="305"/>
      <c r="P791" s="305"/>
    </row>
    <row r="792" spans="1:16" ht="15.75" customHeight="1">
      <c r="A792" s="49"/>
      <c r="B792" s="14"/>
      <c r="C792" s="14"/>
      <c r="D792" s="14"/>
      <c r="E792" s="14"/>
      <c r="F792" s="14"/>
      <c r="G792" s="14"/>
      <c r="H792" s="14"/>
      <c r="I792" s="108"/>
      <c r="J792" s="14"/>
      <c r="K792" s="14"/>
      <c r="L792" s="229"/>
      <c r="M792" s="305"/>
      <c r="N792" s="305"/>
      <c r="O792" s="305"/>
      <c r="P792" s="305"/>
    </row>
    <row r="793" spans="1:16" ht="15.75" customHeight="1">
      <c r="A793" s="49"/>
      <c r="B793" s="14"/>
      <c r="C793" s="14"/>
      <c r="D793" s="14"/>
      <c r="E793" s="14"/>
      <c r="F793" s="14"/>
      <c r="G793" s="14"/>
      <c r="H793" s="14"/>
      <c r="I793" s="108"/>
      <c r="J793" s="14"/>
      <c r="K793" s="14"/>
      <c r="L793" s="229"/>
      <c r="M793" s="305"/>
      <c r="N793" s="305"/>
      <c r="O793" s="305"/>
      <c r="P793" s="305"/>
    </row>
    <row r="794" spans="1:16" ht="15.75" customHeight="1">
      <c r="A794" s="49"/>
      <c r="B794" s="14"/>
      <c r="C794" s="14"/>
      <c r="D794" s="14"/>
      <c r="E794" s="14"/>
      <c r="F794" s="14"/>
      <c r="G794" s="14"/>
      <c r="H794" s="14"/>
      <c r="I794" s="108"/>
      <c r="J794" s="14"/>
      <c r="K794" s="14"/>
      <c r="L794" s="229"/>
      <c r="M794" s="305"/>
      <c r="N794" s="305"/>
      <c r="O794" s="305"/>
      <c r="P794" s="305"/>
    </row>
    <row r="795" spans="1:16" ht="15.75" customHeight="1">
      <c r="A795" s="49"/>
      <c r="B795" s="14"/>
      <c r="C795" s="14"/>
      <c r="D795" s="14"/>
      <c r="E795" s="14"/>
      <c r="F795" s="14"/>
      <c r="G795" s="14"/>
      <c r="H795" s="14"/>
      <c r="I795" s="108"/>
      <c r="J795" s="14"/>
      <c r="K795" s="14"/>
      <c r="L795" s="229"/>
      <c r="M795" s="305"/>
      <c r="N795" s="305"/>
      <c r="O795" s="305"/>
      <c r="P795" s="305"/>
    </row>
    <row r="796" spans="1:16" ht="15.75" customHeight="1">
      <c r="A796" s="49"/>
      <c r="B796" s="14"/>
      <c r="C796" s="14"/>
      <c r="D796" s="14"/>
      <c r="E796" s="14"/>
      <c r="F796" s="14"/>
      <c r="G796" s="14"/>
      <c r="H796" s="14"/>
      <c r="I796" s="108"/>
      <c r="J796" s="14"/>
      <c r="K796" s="14"/>
      <c r="L796" s="229"/>
      <c r="M796" s="305"/>
      <c r="N796" s="305"/>
      <c r="O796" s="305"/>
      <c r="P796" s="305"/>
    </row>
    <row r="797" spans="1:16" ht="15.75" customHeight="1">
      <c r="A797" s="49"/>
      <c r="B797" s="14"/>
      <c r="C797" s="14"/>
      <c r="D797" s="14"/>
      <c r="E797" s="14"/>
      <c r="F797" s="14"/>
      <c r="G797" s="14"/>
      <c r="H797" s="14"/>
      <c r="I797" s="108"/>
      <c r="J797" s="14"/>
      <c r="K797" s="14"/>
      <c r="L797" s="229"/>
      <c r="M797" s="305"/>
      <c r="N797" s="305"/>
      <c r="O797" s="305"/>
      <c r="P797" s="305"/>
    </row>
    <row r="798" spans="1:16" ht="15.75" customHeight="1">
      <c r="A798" s="49"/>
      <c r="B798" s="14"/>
      <c r="C798" s="14"/>
      <c r="D798" s="14"/>
      <c r="E798" s="14"/>
      <c r="F798" s="14"/>
      <c r="G798" s="14"/>
      <c r="H798" s="14"/>
      <c r="I798" s="108"/>
      <c r="J798" s="14"/>
      <c r="K798" s="14"/>
      <c r="L798" s="229"/>
      <c r="M798" s="305"/>
      <c r="N798" s="305"/>
      <c r="O798" s="305"/>
      <c r="P798" s="305"/>
    </row>
    <row r="799" spans="1:16" ht="15.75" customHeight="1">
      <c r="A799" s="49"/>
      <c r="B799" s="14"/>
      <c r="C799" s="14"/>
      <c r="D799" s="14"/>
      <c r="E799" s="14"/>
      <c r="F799" s="14"/>
      <c r="G799" s="14"/>
      <c r="H799" s="14"/>
      <c r="I799" s="108"/>
      <c r="J799" s="14"/>
      <c r="K799" s="14"/>
      <c r="L799" s="229"/>
      <c r="M799" s="305"/>
      <c r="N799" s="305"/>
      <c r="O799" s="305"/>
      <c r="P799" s="305"/>
    </row>
    <row r="800" spans="1:16" ht="15.75" customHeight="1">
      <c r="A800" s="49"/>
      <c r="B800" s="14"/>
      <c r="C800" s="14"/>
      <c r="D800" s="14"/>
      <c r="E800" s="14"/>
      <c r="F800" s="14"/>
      <c r="G800" s="14"/>
      <c r="H800" s="14"/>
      <c r="I800" s="108"/>
      <c r="J800" s="14"/>
      <c r="K800" s="14"/>
      <c r="L800" s="229"/>
      <c r="M800" s="305"/>
      <c r="N800" s="305"/>
      <c r="O800" s="305"/>
      <c r="P800" s="305"/>
    </row>
    <row r="801" spans="1:16" ht="15.75" customHeight="1">
      <c r="A801" s="49"/>
      <c r="B801" s="14"/>
      <c r="C801" s="14"/>
      <c r="D801" s="14"/>
      <c r="E801" s="14"/>
      <c r="F801" s="14"/>
      <c r="G801" s="14"/>
      <c r="H801" s="14"/>
      <c r="I801" s="108"/>
      <c r="J801" s="14"/>
      <c r="K801" s="14"/>
      <c r="L801" s="229"/>
      <c r="M801" s="305"/>
      <c r="N801" s="305"/>
      <c r="O801" s="305"/>
      <c r="P801" s="305"/>
    </row>
    <row r="802" spans="1:16" ht="15.75" customHeight="1">
      <c r="A802" s="49"/>
      <c r="B802" s="14"/>
      <c r="C802" s="14"/>
      <c r="D802" s="14"/>
      <c r="E802" s="14"/>
      <c r="F802" s="14"/>
      <c r="G802" s="14"/>
      <c r="H802" s="14"/>
      <c r="I802" s="108"/>
      <c r="J802" s="14"/>
      <c r="K802" s="14"/>
      <c r="L802" s="229"/>
      <c r="M802" s="305"/>
      <c r="N802" s="305"/>
      <c r="O802" s="305"/>
      <c r="P802" s="305"/>
    </row>
    <row r="803" spans="1:16" ht="15.75" customHeight="1">
      <c r="A803" s="49"/>
      <c r="B803" s="14"/>
      <c r="C803" s="14"/>
      <c r="D803" s="14"/>
      <c r="E803" s="14"/>
      <c r="F803" s="14"/>
      <c r="G803" s="14"/>
      <c r="H803" s="14"/>
      <c r="I803" s="108"/>
      <c r="J803" s="14"/>
      <c r="K803" s="14"/>
      <c r="L803" s="229"/>
      <c r="M803" s="305"/>
      <c r="N803" s="305"/>
      <c r="O803" s="305"/>
      <c r="P803" s="305"/>
    </row>
    <row r="804" spans="1:16" ht="15.75" customHeight="1">
      <c r="A804" s="49"/>
      <c r="B804" s="14"/>
      <c r="C804" s="14"/>
      <c r="D804" s="14"/>
      <c r="E804" s="14"/>
      <c r="F804" s="14"/>
      <c r="G804" s="14"/>
      <c r="H804" s="14"/>
      <c r="I804" s="108"/>
      <c r="J804" s="14"/>
      <c r="K804" s="14"/>
      <c r="L804" s="229"/>
      <c r="M804" s="305"/>
      <c r="N804" s="305"/>
      <c r="O804" s="305"/>
      <c r="P804" s="305"/>
    </row>
    <row r="805" spans="1:16" ht="15.75" customHeight="1">
      <c r="A805" s="49"/>
      <c r="B805" s="14"/>
      <c r="C805" s="14"/>
      <c r="D805" s="14"/>
      <c r="E805" s="14"/>
      <c r="F805" s="14"/>
      <c r="G805" s="14"/>
      <c r="H805" s="14"/>
      <c r="I805" s="108"/>
      <c r="J805" s="14"/>
      <c r="K805" s="14"/>
      <c r="L805" s="229"/>
      <c r="M805" s="305"/>
      <c r="N805" s="305"/>
      <c r="O805" s="305"/>
      <c r="P805" s="305"/>
    </row>
    <row r="806" spans="1:16" ht="15.75" customHeight="1">
      <c r="A806" s="49"/>
      <c r="B806" s="14"/>
      <c r="C806" s="14"/>
      <c r="D806" s="14"/>
      <c r="E806" s="14"/>
      <c r="F806" s="14"/>
      <c r="G806" s="14"/>
      <c r="H806" s="14"/>
      <c r="I806" s="108"/>
      <c r="J806" s="14"/>
      <c r="K806" s="14"/>
      <c r="L806" s="229"/>
      <c r="M806" s="305"/>
      <c r="N806" s="305"/>
      <c r="O806" s="305"/>
      <c r="P806" s="305"/>
    </row>
    <row r="807" spans="1:16" ht="15.75" customHeight="1">
      <c r="A807" s="49"/>
      <c r="B807" s="14"/>
      <c r="C807" s="14"/>
      <c r="D807" s="14"/>
      <c r="E807" s="14"/>
      <c r="F807" s="14"/>
      <c r="G807" s="14"/>
      <c r="H807" s="14"/>
      <c r="I807" s="108"/>
      <c r="J807" s="14"/>
      <c r="K807" s="14"/>
      <c r="L807" s="229"/>
      <c r="M807" s="305"/>
      <c r="N807" s="305"/>
      <c r="O807" s="305"/>
      <c r="P807" s="305"/>
    </row>
    <row r="808" spans="1:16" ht="15.75" customHeight="1">
      <c r="A808" s="49"/>
      <c r="B808" s="14"/>
      <c r="C808" s="14"/>
      <c r="D808" s="14"/>
      <c r="E808" s="14"/>
      <c r="F808" s="14"/>
      <c r="G808" s="14"/>
      <c r="H808" s="14"/>
      <c r="I808" s="108"/>
      <c r="J808" s="14"/>
      <c r="K808" s="14"/>
      <c r="L808" s="229"/>
      <c r="M808" s="305"/>
      <c r="N808" s="305"/>
      <c r="O808" s="305"/>
      <c r="P808" s="305"/>
    </row>
    <row r="809" spans="1:16" ht="15.75" customHeight="1">
      <c r="A809" s="49"/>
      <c r="B809" s="14"/>
      <c r="C809" s="14"/>
      <c r="D809" s="14"/>
      <c r="E809" s="14"/>
      <c r="F809" s="14"/>
      <c r="G809" s="14"/>
      <c r="H809" s="14"/>
      <c r="I809" s="108"/>
      <c r="J809" s="14"/>
      <c r="K809" s="14"/>
      <c r="L809" s="229"/>
      <c r="M809" s="305"/>
      <c r="N809" s="305"/>
      <c r="O809" s="305"/>
      <c r="P809" s="305"/>
    </row>
    <row r="810" spans="1:16" ht="15.75" customHeight="1">
      <c r="A810" s="49"/>
      <c r="B810" s="14"/>
      <c r="C810" s="14"/>
      <c r="D810" s="14"/>
      <c r="E810" s="14"/>
      <c r="F810" s="14"/>
      <c r="G810" s="14"/>
      <c r="H810" s="14"/>
      <c r="I810" s="108"/>
      <c r="J810" s="14"/>
      <c r="K810" s="14"/>
      <c r="L810" s="229"/>
      <c r="M810" s="305"/>
      <c r="N810" s="305"/>
      <c r="O810" s="305"/>
      <c r="P810" s="305"/>
    </row>
    <row r="811" spans="1:16" ht="15.75" customHeight="1">
      <c r="A811" s="49"/>
      <c r="B811" s="14"/>
      <c r="C811" s="14"/>
      <c r="D811" s="14"/>
      <c r="E811" s="14"/>
      <c r="F811" s="14"/>
      <c r="G811" s="14"/>
      <c r="H811" s="14"/>
      <c r="I811" s="108"/>
      <c r="J811" s="14"/>
      <c r="K811" s="14"/>
      <c r="L811" s="229"/>
      <c r="M811" s="305"/>
      <c r="N811" s="305"/>
      <c r="O811" s="305"/>
      <c r="P811" s="305"/>
    </row>
    <row r="812" spans="1:16" ht="15.75" customHeight="1">
      <c r="A812" s="49"/>
      <c r="B812" s="14"/>
      <c r="C812" s="14"/>
      <c r="D812" s="14"/>
      <c r="E812" s="14"/>
      <c r="F812" s="14"/>
      <c r="G812" s="14"/>
      <c r="H812" s="14"/>
      <c r="I812" s="108"/>
      <c r="J812" s="14"/>
      <c r="K812" s="14"/>
      <c r="L812" s="229"/>
      <c r="M812" s="305"/>
      <c r="N812" s="305"/>
      <c r="O812" s="305"/>
      <c r="P812" s="305"/>
    </row>
    <row r="813" spans="1:16" ht="15.75" customHeight="1">
      <c r="A813" s="49"/>
      <c r="B813" s="14"/>
      <c r="C813" s="14"/>
      <c r="D813" s="14"/>
      <c r="E813" s="14"/>
      <c r="F813" s="14"/>
      <c r="G813" s="14"/>
      <c r="H813" s="14"/>
      <c r="I813" s="108"/>
      <c r="J813" s="14"/>
      <c r="K813" s="14"/>
      <c r="L813" s="229"/>
      <c r="M813" s="305"/>
      <c r="N813" s="305"/>
      <c r="O813" s="305"/>
      <c r="P813" s="305"/>
    </row>
    <row r="814" spans="1:16" ht="15.75" customHeight="1">
      <c r="A814" s="49"/>
      <c r="B814" s="14"/>
      <c r="C814" s="14"/>
      <c r="D814" s="14"/>
      <c r="E814" s="14"/>
      <c r="F814" s="14"/>
      <c r="G814" s="14"/>
      <c r="H814" s="14"/>
      <c r="I814" s="108"/>
      <c r="J814" s="14"/>
      <c r="K814" s="14"/>
      <c r="L814" s="229"/>
      <c r="M814" s="305"/>
      <c r="N814" s="305"/>
      <c r="O814" s="305"/>
      <c r="P814" s="305"/>
    </row>
    <row r="815" spans="1:16" ht="15.75" customHeight="1">
      <c r="A815" s="49"/>
      <c r="B815" s="14"/>
      <c r="C815" s="14"/>
      <c r="D815" s="14"/>
      <c r="E815" s="14"/>
      <c r="F815" s="14"/>
      <c r="G815" s="14"/>
      <c r="H815" s="14"/>
      <c r="I815" s="108"/>
      <c r="J815" s="14"/>
      <c r="K815" s="14"/>
      <c r="L815" s="229"/>
      <c r="M815" s="305"/>
      <c r="N815" s="305"/>
      <c r="O815" s="305"/>
      <c r="P815" s="305"/>
    </row>
    <row r="816" spans="1:16" ht="15.75" customHeight="1">
      <c r="A816" s="49"/>
      <c r="B816" s="14"/>
      <c r="C816" s="14"/>
      <c r="D816" s="14"/>
      <c r="E816" s="14"/>
      <c r="F816" s="14"/>
      <c r="G816" s="14"/>
      <c r="H816" s="14"/>
      <c r="I816" s="108"/>
      <c r="J816" s="14"/>
      <c r="K816" s="14"/>
      <c r="L816" s="229"/>
      <c r="M816" s="305"/>
      <c r="N816" s="305"/>
      <c r="O816" s="305"/>
      <c r="P816" s="305"/>
    </row>
    <row r="817" spans="1:16" ht="15.75" customHeight="1">
      <c r="A817" s="49"/>
      <c r="B817" s="14"/>
      <c r="C817" s="14"/>
      <c r="D817" s="14"/>
      <c r="E817" s="14"/>
      <c r="F817" s="14"/>
      <c r="G817" s="14"/>
      <c r="H817" s="14"/>
      <c r="I817" s="108"/>
      <c r="J817" s="14"/>
      <c r="K817" s="14"/>
      <c r="L817" s="229"/>
      <c r="M817" s="305"/>
      <c r="N817" s="305"/>
      <c r="O817" s="305"/>
      <c r="P817" s="305"/>
    </row>
    <row r="818" spans="1:16" ht="15.75" customHeight="1">
      <c r="A818" s="49"/>
      <c r="B818" s="14"/>
      <c r="C818" s="14"/>
      <c r="D818" s="14"/>
      <c r="E818" s="14"/>
      <c r="F818" s="14"/>
      <c r="G818" s="14"/>
      <c r="H818" s="14"/>
      <c r="I818" s="108"/>
      <c r="J818" s="14"/>
      <c r="K818" s="14"/>
      <c r="L818" s="229"/>
      <c r="M818" s="305"/>
      <c r="N818" s="305"/>
      <c r="O818" s="305"/>
      <c r="P818" s="305"/>
    </row>
    <row r="819" spans="1:16" ht="15.75" customHeight="1">
      <c r="A819" s="49"/>
      <c r="B819" s="14"/>
      <c r="C819" s="14"/>
      <c r="D819" s="14"/>
      <c r="E819" s="14"/>
      <c r="F819" s="14"/>
      <c r="G819" s="14"/>
      <c r="H819" s="14"/>
      <c r="I819" s="108"/>
      <c r="J819" s="14"/>
      <c r="K819" s="14"/>
      <c r="L819" s="229"/>
      <c r="M819" s="305"/>
      <c r="N819" s="305"/>
      <c r="O819" s="305"/>
      <c r="P819" s="305"/>
    </row>
    <row r="820" spans="1:16" ht="15.75" customHeight="1">
      <c r="A820" s="49"/>
      <c r="B820" s="14"/>
      <c r="C820" s="14"/>
      <c r="D820" s="14"/>
      <c r="E820" s="14"/>
      <c r="F820" s="14"/>
      <c r="G820" s="14"/>
      <c r="H820" s="14"/>
      <c r="I820" s="108"/>
      <c r="J820" s="14"/>
      <c r="K820" s="14"/>
      <c r="L820" s="229"/>
      <c r="M820" s="305"/>
      <c r="N820" s="305"/>
      <c r="O820" s="305"/>
      <c r="P820" s="305"/>
    </row>
    <row r="821" spans="1:16" ht="15.75" customHeight="1">
      <c r="A821" s="49"/>
      <c r="B821" s="14"/>
      <c r="C821" s="14"/>
      <c r="D821" s="14"/>
      <c r="E821" s="14"/>
      <c r="F821" s="14"/>
      <c r="G821" s="14"/>
      <c r="H821" s="14"/>
      <c r="I821" s="108"/>
      <c r="J821" s="14"/>
      <c r="K821" s="14"/>
      <c r="L821" s="229"/>
      <c r="M821" s="305"/>
      <c r="N821" s="305"/>
      <c r="O821" s="305"/>
      <c r="P821" s="305"/>
    </row>
    <row r="822" spans="1:16" ht="15.75" customHeight="1">
      <c r="A822" s="49"/>
      <c r="B822" s="14"/>
      <c r="C822" s="14"/>
      <c r="D822" s="14"/>
      <c r="E822" s="14"/>
      <c r="F822" s="14"/>
      <c r="G822" s="14"/>
      <c r="H822" s="14"/>
      <c r="I822" s="108"/>
      <c r="J822" s="14"/>
      <c r="K822" s="14"/>
      <c r="L822" s="229"/>
      <c r="M822" s="305"/>
      <c r="N822" s="305"/>
      <c r="O822" s="305"/>
      <c r="P822" s="305"/>
    </row>
    <row r="823" spans="1:16" ht="15.75" customHeight="1">
      <c r="A823" s="49"/>
      <c r="B823" s="14"/>
      <c r="C823" s="14"/>
      <c r="D823" s="14"/>
      <c r="E823" s="14"/>
      <c r="F823" s="14"/>
      <c r="G823" s="14"/>
      <c r="H823" s="14"/>
      <c r="I823" s="108"/>
      <c r="J823" s="14"/>
      <c r="K823" s="14"/>
      <c r="L823" s="229"/>
      <c r="M823" s="305"/>
      <c r="N823" s="305"/>
      <c r="O823" s="305"/>
      <c r="P823" s="305"/>
    </row>
    <row r="824" spans="1:16" ht="15.75" customHeight="1">
      <c r="A824" s="49"/>
      <c r="B824" s="14"/>
      <c r="C824" s="14"/>
      <c r="D824" s="14"/>
      <c r="E824" s="14"/>
      <c r="F824" s="14"/>
      <c r="G824" s="14"/>
      <c r="H824" s="14"/>
      <c r="I824" s="108"/>
      <c r="J824" s="14"/>
      <c r="K824" s="14"/>
      <c r="L824" s="229"/>
      <c r="M824" s="305"/>
      <c r="N824" s="305"/>
      <c r="O824" s="305"/>
      <c r="P824" s="305"/>
    </row>
    <row r="825" spans="1:16" ht="15.75" customHeight="1">
      <c r="A825" s="49"/>
      <c r="B825" s="14"/>
      <c r="C825" s="14"/>
      <c r="D825" s="14"/>
      <c r="E825" s="14"/>
      <c r="F825" s="14"/>
      <c r="G825" s="14"/>
      <c r="H825" s="14"/>
      <c r="I825" s="108"/>
      <c r="J825" s="14"/>
      <c r="K825" s="14"/>
      <c r="L825" s="229"/>
      <c r="M825" s="305"/>
      <c r="N825" s="305"/>
      <c r="O825" s="305"/>
      <c r="P825" s="305"/>
    </row>
    <row r="826" spans="1:16" ht="15.75" customHeight="1">
      <c r="A826" s="49"/>
      <c r="B826" s="14"/>
      <c r="C826" s="14"/>
      <c r="D826" s="14"/>
      <c r="E826" s="14"/>
      <c r="F826" s="14"/>
      <c r="G826" s="14"/>
      <c r="H826" s="14"/>
      <c r="I826" s="108"/>
      <c r="J826" s="14"/>
      <c r="K826" s="14"/>
      <c r="L826" s="229"/>
      <c r="M826" s="305"/>
      <c r="N826" s="305"/>
      <c r="O826" s="305"/>
      <c r="P826" s="305"/>
    </row>
    <row r="827" spans="1:16" ht="15.75" customHeight="1">
      <c r="A827" s="49"/>
      <c r="B827" s="14"/>
      <c r="C827" s="14"/>
      <c r="D827" s="14"/>
      <c r="E827" s="14"/>
      <c r="F827" s="14"/>
      <c r="G827" s="14"/>
      <c r="H827" s="14"/>
      <c r="I827" s="108"/>
      <c r="J827" s="14"/>
      <c r="K827" s="14"/>
      <c r="L827" s="229"/>
      <c r="M827" s="305"/>
      <c r="N827" s="305"/>
      <c r="O827" s="305"/>
      <c r="P827" s="305"/>
    </row>
    <row r="828" spans="1:16" ht="15.75" customHeight="1">
      <c r="A828" s="49"/>
      <c r="B828" s="14"/>
      <c r="C828" s="14"/>
      <c r="D828" s="14"/>
      <c r="E828" s="14"/>
      <c r="F828" s="14"/>
      <c r="G828" s="14"/>
      <c r="H828" s="14"/>
      <c r="I828" s="108"/>
      <c r="J828" s="14"/>
      <c r="K828" s="14"/>
      <c r="L828" s="229"/>
      <c r="M828" s="305"/>
      <c r="N828" s="305"/>
      <c r="O828" s="305"/>
      <c r="P828" s="305"/>
    </row>
    <row r="829" spans="1:16" ht="15.75" customHeight="1">
      <c r="A829" s="49"/>
      <c r="B829" s="14"/>
      <c r="C829" s="14"/>
      <c r="D829" s="14"/>
      <c r="E829" s="14"/>
      <c r="F829" s="14"/>
      <c r="G829" s="14"/>
      <c r="H829" s="14"/>
      <c r="I829" s="108"/>
      <c r="J829" s="14"/>
      <c r="K829" s="14"/>
      <c r="L829" s="229"/>
      <c r="M829" s="305"/>
      <c r="N829" s="305"/>
      <c r="O829" s="305"/>
      <c r="P829" s="305"/>
    </row>
    <row r="830" spans="1:16" ht="15.75" customHeight="1">
      <c r="A830" s="49"/>
      <c r="B830" s="14"/>
      <c r="C830" s="14"/>
      <c r="D830" s="14"/>
      <c r="E830" s="14"/>
      <c r="F830" s="14"/>
      <c r="G830" s="14"/>
      <c r="H830" s="14"/>
      <c r="I830" s="108"/>
      <c r="J830" s="14"/>
      <c r="K830" s="14"/>
      <c r="L830" s="229"/>
      <c r="M830" s="305"/>
      <c r="N830" s="305"/>
      <c r="O830" s="305"/>
      <c r="P830" s="305"/>
    </row>
    <row r="831" spans="1:16" ht="15.75" customHeight="1">
      <c r="A831" s="49"/>
      <c r="B831" s="14"/>
      <c r="C831" s="14"/>
      <c r="D831" s="14"/>
      <c r="E831" s="14"/>
      <c r="F831" s="14"/>
      <c r="G831" s="14"/>
      <c r="H831" s="14"/>
      <c r="I831" s="108"/>
      <c r="J831" s="14"/>
      <c r="K831" s="14"/>
      <c r="L831" s="229"/>
      <c r="M831" s="305"/>
      <c r="N831" s="305"/>
      <c r="O831" s="305"/>
      <c r="P831" s="305"/>
    </row>
    <row r="832" spans="1:16" ht="15.75" customHeight="1">
      <c r="A832" s="49"/>
      <c r="B832" s="14"/>
      <c r="C832" s="14"/>
      <c r="D832" s="14"/>
      <c r="E832" s="14"/>
      <c r="F832" s="14"/>
      <c r="G832" s="14"/>
      <c r="H832" s="14"/>
      <c r="I832" s="108"/>
      <c r="J832" s="14"/>
      <c r="K832" s="14"/>
      <c r="L832" s="229"/>
      <c r="M832" s="305"/>
      <c r="N832" s="305"/>
      <c r="O832" s="305"/>
      <c r="P832" s="305"/>
    </row>
    <row r="833" spans="1:16" ht="15.75" customHeight="1">
      <c r="A833" s="49"/>
      <c r="B833" s="14"/>
      <c r="C833" s="14"/>
      <c r="D833" s="14"/>
      <c r="E833" s="14"/>
      <c r="F833" s="14"/>
      <c r="G833" s="14"/>
      <c r="H833" s="14"/>
      <c r="I833" s="108"/>
      <c r="J833" s="14"/>
      <c r="K833" s="14"/>
      <c r="L833" s="229"/>
      <c r="M833" s="305"/>
      <c r="N833" s="305"/>
      <c r="O833" s="305"/>
      <c r="P833" s="305"/>
    </row>
    <row r="834" spans="1:16" ht="15.75" customHeight="1">
      <c r="A834" s="49"/>
      <c r="B834" s="14"/>
      <c r="C834" s="14"/>
      <c r="D834" s="14"/>
      <c r="E834" s="14"/>
      <c r="F834" s="14"/>
      <c r="G834" s="14"/>
      <c r="H834" s="14"/>
      <c r="I834" s="108"/>
      <c r="J834" s="14"/>
      <c r="K834" s="14"/>
      <c r="L834" s="229"/>
      <c r="M834" s="305"/>
      <c r="N834" s="305"/>
      <c r="O834" s="305"/>
      <c r="P834" s="305"/>
    </row>
    <row r="835" spans="1:16" ht="15.75" customHeight="1">
      <c r="A835" s="49"/>
      <c r="B835" s="14"/>
      <c r="C835" s="14"/>
      <c r="D835" s="14"/>
      <c r="E835" s="14"/>
      <c r="F835" s="14"/>
      <c r="G835" s="14"/>
      <c r="H835" s="14"/>
      <c r="I835" s="108"/>
      <c r="J835" s="14"/>
      <c r="K835" s="14"/>
      <c r="L835" s="229"/>
      <c r="M835" s="305"/>
      <c r="N835" s="305"/>
      <c r="O835" s="305"/>
      <c r="P835" s="305"/>
    </row>
    <row r="836" spans="1:16" ht="15.75" customHeight="1">
      <c r="A836" s="49"/>
      <c r="B836" s="14"/>
      <c r="C836" s="14"/>
      <c r="D836" s="14"/>
      <c r="E836" s="14"/>
      <c r="F836" s="14"/>
      <c r="G836" s="14"/>
      <c r="H836" s="14"/>
      <c r="I836" s="108"/>
      <c r="J836" s="14"/>
      <c r="K836" s="14"/>
      <c r="L836" s="229"/>
      <c r="M836" s="305"/>
      <c r="N836" s="305"/>
      <c r="O836" s="305"/>
      <c r="P836" s="305"/>
    </row>
    <row r="837" spans="1:16" ht="15.75" customHeight="1">
      <c r="A837" s="49"/>
      <c r="B837" s="14"/>
      <c r="C837" s="14"/>
      <c r="D837" s="14"/>
      <c r="E837" s="14"/>
      <c r="F837" s="14"/>
      <c r="G837" s="14"/>
      <c r="H837" s="14"/>
      <c r="I837" s="108"/>
      <c r="J837" s="14"/>
      <c r="K837" s="14"/>
      <c r="L837" s="229"/>
      <c r="M837" s="305"/>
      <c r="N837" s="305"/>
      <c r="O837" s="305"/>
      <c r="P837" s="305"/>
    </row>
    <row r="838" spans="1:16" ht="15.75" customHeight="1">
      <c r="A838" s="49"/>
      <c r="B838" s="14"/>
      <c r="C838" s="14"/>
      <c r="D838" s="14"/>
      <c r="E838" s="14"/>
      <c r="F838" s="14"/>
      <c r="G838" s="14"/>
      <c r="H838" s="14"/>
      <c r="I838" s="108"/>
      <c r="J838" s="14"/>
      <c r="K838" s="14"/>
      <c r="L838" s="229"/>
      <c r="M838" s="305"/>
      <c r="N838" s="305"/>
      <c r="O838" s="305"/>
      <c r="P838" s="305"/>
    </row>
    <row r="839" spans="1:16" ht="15.75" customHeight="1">
      <c r="A839" s="49"/>
      <c r="B839" s="14"/>
      <c r="C839" s="14"/>
      <c r="D839" s="14"/>
      <c r="E839" s="14"/>
      <c r="F839" s="14"/>
      <c r="G839" s="14"/>
      <c r="H839" s="14"/>
      <c r="I839" s="108"/>
      <c r="J839" s="14"/>
      <c r="K839" s="14"/>
      <c r="L839" s="229"/>
      <c r="M839" s="305"/>
      <c r="N839" s="305"/>
      <c r="O839" s="305"/>
      <c r="P839" s="305"/>
    </row>
    <row r="840" spans="1:16" ht="15.75" customHeight="1">
      <c r="A840" s="49"/>
      <c r="B840" s="14"/>
      <c r="C840" s="14"/>
      <c r="D840" s="14"/>
      <c r="E840" s="14"/>
      <c r="F840" s="14"/>
      <c r="G840" s="14"/>
      <c r="H840" s="14"/>
      <c r="I840" s="108"/>
      <c r="J840" s="14"/>
      <c r="K840" s="14"/>
      <c r="L840" s="229"/>
      <c r="M840" s="305"/>
      <c r="N840" s="305"/>
      <c r="O840" s="305"/>
      <c r="P840" s="305"/>
    </row>
    <row r="841" spans="1:16" ht="15.75" customHeight="1">
      <c r="A841" s="49"/>
      <c r="B841" s="14"/>
      <c r="C841" s="14"/>
      <c r="D841" s="14"/>
      <c r="E841" s="14"/>
      <c r="F841" s="14"/>
      <c r="G841" s="14"/>
      <c r="H841" s="14"/>
      <c r="I841" s="108"/>
      <c r="J841" s="14"/>
      <c r="K841" s="14"/>
      <c r="L841" s="229"/>
      <c r="M841" s="305"/>
      <c r="N841" s="305"/>
      <c r="O841" s="305"/>
      <c r="P841" s="305"/>
    </row>
    <row r="842" spans="1:16" ht="15.75" customHeight="1">
      <c r="A842" s="49"/>
      <c r="B842" s="14"/>
      <c r="C842" s="14"/>
      <c r="D842" s="14"/>
      <c r="E842" s="14"/>
      <c r="F842" s="14"/>
      <c r="G842" s="14"/>
      <c r="H842" s="14"/>
      <c r="I842" s="108"/>
      <c r="J842" s="14"/>
      <c r="K842" s="14"/>
      <c r="L842" s="229"/>
      <c r="M842" s="305"/>
      <c r="N842" s="305"/>
      <c r="O842" s="305"/>
      <c r="P842" s="305"/>
    </row>
    <row r="843" spans="1:16" ht="15.75" customHeight="1">
      <c r="A843" s="49"/>
      <c r="B843" s="14"/>
      <c r="C843" s="14"/>
      <c r="D843" s="14"/>
      <c r="E843" s="14"/>
      <c r="F843" s="14"/>
      <c r="G843" s="14"/>
      <c r="H843" s="14"/>
      <c r="I843" s="108"/>
      <c r="J843" s="14"/>
      <c r="K843" s="14"/>
      <c r="L843" s="229"/>
      <c r="M843" s="305"/>
      <c r="N843" s="305"/>
      <c r="O843" s="305"/>
      <c r="P843" s="305"/>
    </row>
    <row r="844" spans="1:16" ht="15.75" customHeight="1">
      <c r="A844" s="49"/>
      <c r="B844" s="14"/>
      <c r="C844" s="14"/>
      <c r="D844" s="14"/>
      <c r="E844" s="14"/>
      <c r="F844" s="14"/>
      <c r="G844" s="14"/>
      <c r="H844" s="14"/>
      <c r="I844" s="108"/>
      <c r="J844" s="14"/>
      <c r="K844" s="14"/>
      <c r="L844" s="229"/>
      <c r="M844" s="305"/>
      <c r="N844" s="305"/>
      <c r="O844" s="305"/>
      <c r="P844" s="305"/>
    </row>
    <row r="845" spans="1:16" ht="15.75" customHeight="1">
      <c r="A845" s="49"/>
      <c r="B845" s="14"/>
      <c r="C845" s="14"/>
      <c r="D845" s="14"/>
      <c r="E845" s="14"/>
      <c r="F845" s="14"/>
      <c r="G845" s="14"/>
      <c r="H845" s="14"/>
      <c r="I845" s="108"/>
      <c r="J845" s="14"/>
      <c r="K845" s="14"/>
      <c r="L845" s="229"/>
      <c r="M845" s="305"/>
      <c r="N845" s="305"/>
      <c r="O845" s="305"/>
      <c r="P845" s="305"/>
    </row>
    <row r="846" spans="1:16" ht="15.75" customHeight="1">
      <c r="A846" s="49"/>
      <c r="B846" s="14"/>
      <c r="C846" s="14"/>
      <c r="D846" s="14"/>
      <c r="E846" s="14"/>
      <c r="F846" s="14"/>
      <c r="G846" s="14"/>
      <c r="H846" s="14"/>
      <c r="I846" s="108"/>
      <c r="J846" s="14"/>
      <c r="K846" s="14"/>
      <c r="L846" s="229"/>
      <c r="M846" s="305"/>
      <c r="N846" s="305"/>
      <c r="O846" s="305"/>
      <c r="P846" s="305"/>
    </row>
    <row r="847" spans="1:16" ht="15.75" customHeight="1">
      <c r="A847" s="49"/>
      <c r="B847" s="14"/>
      <c r="C847" s="14"/>
      <c r="D847" s="14"/>
      <c r="E847" s="14"/>
      <c r="F847" s="14"/>
      <c r="G847" s="14"/>
      <c r="H847" s="14"/>
      <c r="I847" s="108"/>
      <c r="J847" s="14"/>
      <c r="K847" s="14"/>
      <c r="L847" s="229"/>
      <c r="M847" s="305"/>
      <c r="N847" s="305"/>
      <c r="O847" s="305"/>
      <c r="P847" s="305"/>
    </row>
    <row r="848" spans="1:16" ht="15.75" customHeight="1">
      <c r="A848" s="49"/>
      <c r="B848" s="14"/>
      <c r="C848" s="14"/>
      <c r="D848" s="14"/>
      <c r="E848" s="14"/>
      <c r="F848" s="14"/>
      <c r="G848" s="14"/>
      <c r="H848" s="14"/>
      <c r="I848" s="108"/>
      <c r="J848" s="14"/>
      <c r="K848" s="14"/>
      <c r="L848" s="229"/>
      <c r="M848" s="305"/>
      <c r="N848" s="305"/>
      <c r="O848" s="305"/>
      <c r="P848" s="305"/>
    </row>
    <row r="849" spans="1:16" ht="15.75" customHeight="1">
      <c r="A849" s="49"/>
      <c r="B849" s="14"/>
      <c r="C849" s="14"/>
      <c r="D849" s="14"/>
      <c r="E849" s="14"/>
      <c r="F849" s="14"/>
      <c r="G849" s="14"/>
      <c r="H849" s="14"/>
      <c r="I849" s="108"/>
      <c r="J849" s="14"/>
      <c r="K849" s="14"/>
      <c r="L849" s="229"/>
      <c r="M849" s="305"/>
      <c r="N849" s="305"/>
      <c r="O849" s="305"/>
      <c r="P849" s="305"/>
    </row>
    <row r="850" spans="1:16" ht="15.75" customHeight="1">
      <c r="A850" s="49"/>
      <c r="B850" s="14"/>
      <c r="C850" s="14"/>
      <c r="D850" s="14"/>
      <c r="E850" s="14"/>
      <c r="F850" s="14"/>
      <c r="G850" s="14"/>
      <c r="H850" s="14"/>
      <c r="I850" s="108"/>
      <c r="J850" s="14"/>
      <c r="K850" s="14"/>
      <c r="L850" s="229"/>
      <c r="M850" s="305"/>
      <c r="N850" s="305"/>
      <c r="O850" s="305"/>
      <c r="P850" s="305"/>
    </row>
    <row r="851" spans="1:16" ht="15.75" customHeight="1">
      <c r="A851" s="49"/>
      <c r="B851" s="14"/>
      <c r="C851" s="14"/>
      <c r="D851" s="14"/>
      <c r="E851" s="14"/>
      <c r="F851" s="14"/>
      <c r="G851" s="14"/>
      <c r="H851" s="14"/>
      <c r="I851" s="108"/>
      <c r="J851" s="14"/>
      <c r="K851" s="14"/>
      <c r="L851" s="229"/>
      <c r="M851" s="305"/>
      <c r="N851" s="305"/>
      <c r="O851" s="305"/>
      <c r="P851" s="305"/>
    </row>
    <row r="852" spans="1:16" ht="15.75" customHeight="1">
      <c r="A852" s="49"/>
      <c r="B852" s="14"/>
      <c r="C852" s="14"/>
      <c r="D852" s="14"/>
      <c r="E852" s="14"/>
      <c r="F852" s="14"/>
      <c r="G852" s="14"/>
      <c r="H852" s="14"/>
      <c r="I852" s="108"/>
      <c r="J852" s="14"/>
      <c r="K852" s="14"/>
      <c r="L852" s="229"/>
      <c r="M852" s="305"/>
      <c r="N852" s="305"/>
      <c r="O852" s="305"/>
      <c r="P852" s="305"/>
    </row>
    <row r="853" spans="1:16" ht="15.75" customHeight="1">
      <c r="A853" s="49"/>
      <c r="B853" s="14"/>
      <c r="C853" s="14"/>
      <c r="D853" s="14"/>
      <c r="E853" s="14"/>
      <c r="F853" s="14"/>
      <c r="G853" s="14"/>
      <c r="H853" s="14"/>
      <c r="I853" s="108"/>
      <c r="J853" s="14"/>
      <c r="K853" s="14"/>
      <c r="L853" s="229"/>
      <c r="M853" s="305"/>
      <c r="N853" s="305"/>
      <c r="O853" s="305"/>
      <c r="P853" s="305"/>
    </row>
    <row r="854" spans="1:16" ht="15.75" customHeight="1">
      <c r="A854" s="49"/>
      <c r="B854" s="14"/>
      <c r="C854" s="14"/>
      <c r="D854" s="14"/>
      <c r="E854" s="14"/>
      <c r="F854" s="14"/>
      <c r="G854" s="14"/>
      <c r="H854" s="14"/>
      <c r="I854" s="108"/>
      <c r="J854" s="14"/>
      <c r="K854" s="14"/>
      <c r="L854" s="229"/>
      <c r="M854" s="305"/>
      <c r="N854" s="305"/>
      <c r="O854" s="305"/>
      <c r="P854" s="305"/>
    </row>
    <row r="855" spans="1:16" ht="15.75" customHeight="1">
      <c r="A855" s="49"/>
      <c r="B855" s="14"/>
      <c r="C855" s="14"/>
      <c r="D855" s="14"/>
      <c r="E855" s="14"/>
      <c r="F855" s="14"/>
      <c r="G855" s="14"/>
      <c r="H855" s="14"/>
      <c r="I855" s="108"/>
      <c r="J855" s="14"/>
      <c r="K855" s="14"/>
      <c r="L855" s="229"/>
      <c r="M855" s="305"/>
      <c r="N855" s="305"/>
      <c r="O855" s="305"/>
      <c r="P855" s="305"/>
    </row>
    <row r="856" spans="1:16" ht="15.75" customHeight="1">
      <c r="A856" s="49"/>
      <c r="B856" s="14"/>
      <c r="C856" s="14"/>
      <c r="D856" s="14"/>
      <c r="E856" s="14"/>
      <c r="F856" s="14"/>
      <c r="G856" s="14"/>
      <c r="H856" s="14"/>
      <c r="I856" s="108"/>
      <c r="J856" s="14"/>
      <c r="K856" s="14"/>
      <c r="L856" s="229"/>
      <c r="M856" s="305"/>
      <c r="N856" s="305"/>
      <c r="O856" s="305"/>
      <c r="P856" s="305"/>
    </row>
    <row r="857" spans="1:16" ht="15.75" customHeight="1">
      <c r="A857" s="49"/>
      <c r="B857" s="14"/>
      <c r="C857" s="14"/>
      <c r="D857" s="14"/>
      <c r="E857" s="14"/>
      <c r="F857" s="14"/>
      <c r="G857" s="14"/>
      <c r="H857" s="14"/>
      <c r="I857" s="108"/>
      <c r="J857" s="14"/>
      <c r="K857" s="14"/>
      <c r="L857" s="229"/>
      <c r="M857" s="305"/>
      <c r="N857" s="305"/>
      <c r="O857" s="305"/>
      <c r="P857" s="305"/>
    </row>
    <row r="858" spans="1:16" ht="15.75" customHeight="1">
      <c r="A858" s="49"/>
      <c r="B858" s="14"/>
      <c r="C858" s="14"/>
      <c r="D858" s="14"/>
      <c r="E858" s="14"/>
      <c r="F858" s="14"/>
      <c r="G858" s="14"/>
      <c r="H858" s="14"/>
      <c r="I858" s="108"/>
      <c r="J858" s="14"/>
      <c r="K858" s="14"/>
      <c r="L858" s="229"/>
      <c r="M858" s="305"/>
      <c r="N858" s="305"/>
      <c r="O858" s="305"/>
      <c r="P858" s="305"/>
    </row>
    <row r="859" spans="1:16" ht="15.75" customHeight="1">
      <c r="A859" s="49"/>
      <c r="B859" s="14"/>
      <c r="C859" s="14"/>
      <c r="D859" s="14"/>
      <c r="E859" s="14"/>
      <c r="F859" s="14"/>
      <c r="G859" s="14"/>
      <c r="H859" s="14"/>
      <c r="I859" s="108"/>
      <c r="J859" s="14"/>
      <c r="K859" s="14"/>
      <c r="L859" s="229"/>
      <c r="M859" s="305"/>
      <c r="N859" s="305"/>
      <c r="O859" s="305"/>
      <c r="P859" s="305"/>
    </row>
    <row r="860" spans="1:16" ht="15.75" customHeight="1">
      <c r="A860" s="49"/>
      <c r="B860" s="14"/>
      <c r="C860" s="14"/>
      <c r="D860" s="14"/>
      <c r="E860" s="14"/>
      <c r="F860" s="14"/>
      <c r="G860" s="14"/>
      <c r="H860" s="14"/>
      <c r="I860" s="108"/>
      <c r="J860" s="14"/>
      <c r="K860" s="14"/>
      <c r="L860" s="229"/>
      <c r="M860" s="305"/>
      <c r="N860" s="305"/>
      <c r="O860" s="305"/>
      <c r="P860" s="305"/>
    </row>
    <row r="861" spans="1:16" ht="15.75" customHeight="1">
      <c r="A861" s="49"/>
      <c r="B861" s="14"/>
      <c r="C861" s="14"/>
      <c r="D861" s="14"/>
      <c r="E861" s="14"/>
      <c r="F861" s="14"/>
      <c r="G861" s="14"/>
      <c r="H861" s="14"/>
      <c r="I861" s="108"/>
      <c r="J861" s="14"/>
      <c r="K861" s="14"/>
      <c r="L861" s="229"/>
      <c r="M861" s="305"/>
      <c r="N861" s="305"/>
      <c r="O861" s="305"/>
      <c r="P861" s="305"/>
    </row>
    <row r="862" spans="1:16" ht="15.75" customHeight="1">
      <c r="A862" s="49"/>
      <c r="B862" s="14"/>
      <c r="C862" s="14"/>
      <c r="D862" s="14"/>
      <c r="E862" s="14"/>
      <c r="F862" s="14"/>
      <c r="G862" s="14"/>
      <c r="H862" s="14"/>
      <c r="I862" s="108"/>
      <c r="J862" s="14"/>
      <c r="K862" s="14"/>
      <c r="L862" s="229"/>
      <c r="M862" s="305"/>
      <c r="N862" s="305"/>
      <c r="O862" s="305"/>
      <c r="P862" s="305"/>
    </row>
    <row r="863" spans="1:16" ht="15.75" customHeight="1">
      <c r="A863" s="49"/>
      <c r="B863" s="14"/>
      <c r="C863" s="14"/>
      <c r="D863" s="14"/>
      <c r="E863" s="14"/>
      <c r="F863" s="14"/>
      <c r="G863" s="14"/>
      <c r="H863" s="14"/>
      <c r="I863" s="108"/>
      <c r="J863" s="14"/>
      <c r="K863" s="14"/>
      <c r="L863" s="229"/>
      <c r="M863" s="305"/>
      <c r="N863" s="305"/>
      <c r="O863" s="305"/>
      <c r="P863" s="305"/>
    </row>
    <row r="864" spans="1:16" ht="15.75" customHeight="1">
      <c r="A864" s="49"/>
      <c r="B864" s="14"/>
      <c r="C864" s="14"/>
      <c r="D864" s="14"/>
      <c r="E864" s="14"/>
      <c r="F864" s="14"/>
      <c r="G864" s="14"/>
      <c r="H864" s="14"/>
      <c r="I864" s="108"/>
      <c r="J864" s="14"/>
      <c r="K864" s="14"/>
      <c r="L864" s="229"/>
      <c r="M864" s="305"/>
      <c r="N864" s="305"/>
      <c r="O864" s="305"/>
      <c r="P864" s="305"/>
    </row>
    <row r="865" spans="1:16" ht="15.75" customHeight="1">
      <c r="A865" s="49"/>
      <c r="B865" s="14"/>
      <c r="C865" s="14"/>
      <c r="D865" s="14"/>
      <c r="E865" s="14"/>
      <c r="F865" s="14"/>
      <c r="G865" s="14"/>
      <c r="H865" s="14"/>
      <c r="I865" s="108"/>
      <c r="J865" s="14"/>
      <c r="K865" s="14"/>
      <c r="L865" s="229"/>
      <c r="M865" s="305"/>
      <c r="N865" s="305"/>
      <c r="O865" s="305"/>
      <c r="P865" s="305"/>
    </row>
    <row r="866" spans="1:16" ht="15.75" customHeight="1">
      <c r="A866" s="49"/>
      <c r="B866" s="14"/>
      <c r="C866" s="14"/>
      <c r="D866" s="14"/>
      <c r="E866" s="14"/>
      <c r="F866" s="14"/>
      <c r="G866" s="14"/>
      <c r="H866" s="14"/>
      <c r="I866" s="108"/>
      <c r="J866" s="14"/>
      <c r="K866" s="14"/>
      <c r="L866" s="229"/>
      <c r="M866" s="305"/>
      <c r="N866" s="305"/>
      <c r="O866" s="305"/>
      <c r="P866" s="305"/>
    </row>
    <row r="867" spans="1:16" ht="15.75" customHeight="1">
      <c r="A867" s="49"/>
      <c r="B867" s="14"/>
      <c r="C867" s="14"/>
      <c r="D867" s="14"/>
      <c r="E867" s="14"/>
      <c r="F867" s="14"/>
      <c r="G867" s="14"/>
      <c r="H867" s="14"/>
      <c r="I867" s="108"/>
      <c r="J867" s="14"/>
      <c r="K867" s="14"/>
      <c r="L867" s="229"/>
      <c r="M867" s="305"/>
      <c r="N867" s="305"/>
      <c r="O867" s="305"/>
      <c r="P867" s="305"/>
    </row>
    <row r="868" spans="1:16" ht="15.75" customHeight="1">
      <c r="A868" s="49"/>
      <c r="B868" s="14"/>
      <c r="C868" s="14"/>
      <c r="D868" s="14"/>
      <c r="E868" s="14"/>
      <c r="F868" s="14"/>
      <c r="G868" s="14"/>
      <c r="H868" s="14"/>
      <c r="I868" s="108"/>
      <c r="J868" s="14"/>
      <c r="K868" s="14"/>
      <c r="L868" s="229"/>
      <c r="M868" s="305"/>
      <c r="N868" s="305"/>
      <c r="O868" s="305"/>
      <c r="P868" s="305"/>
    </row>
    <row r="869" spans="1:16" ht="15.75" customHeight="1">
      <c r="A869" s="49"/>
      <c r="B869" s="14"/>
      <c r="C869" s="14"/>
      <c r="D869" s="14"/>
      <c r="E869" s="14"/>
      <c r="F869" s="14"/>
      <c r="G869" s="14"/>
      <c r="H869" s="14"/>
      <c r="I869" s="108"/>
      <c r="J869" s="14"/>
      <c r="K869" s="14"/>
      <c r="L869" s="229"/>
      <c r="M869" s="305"/>
      <c r="N869" s="305"/>
      <c r="O869" s="305"/>
      <c r="P869" s="305"/>
    </row>
    <row r="870" spans="1:16" ht="15.75" customHeight="1">
      <c r="A870" s="49"/>
      <c r="B870" s="14"/>
      <c r="C870" s="14"/>
      <c r="D870" s="14"/>
      <c r="E870" s="14"/>
      <c r="F870" s="14"/>
      <c r="G870" s="14"/>
      <c r="H870" s="14"/>
      <c r="I870" s="108"/>
      <c r="J870" s="14"/>
      <c r="K870" s="14"/>
      <c r="L870" s="229"/>
      <c r="M870" s="305"/>
      <c r="N870" s="305"/>
      <c r="O870" s="305"/>
      <c r="P870" s="305"/>
    </row>
    <row r="871" spans="1:16" ht="15.75" customHeight="1">
      <c r="A871" s="49"/>
      <c r="B871" s="14"/>
      <c r="C871" s="14"/>
      <c r="D871" s="14"/>
      <c r="E871" s="14"/>
      <c r="F871" s="14"/>
      <c r="G871" s="14"/>
      <c r="H871" s="14"/>
      <c r="I871" s="108"/>
      <c r="J871" s="14"/>
      <c r="K871" s="14"/>
      <c r="L871" s="229"/>
      <c r="M871" s="305"/>
      <c r="N871" s="305"/>
      <c r="O871" s="305"/>
      <c r="P871" s="305"/>
    </row>
    <row r="872" spans="1:16" ht="15.75" customHeight="1">
      <c r="A872" s="49"/>
      <c r="B872" s="14"/>
      <c r="C872" s="14"/>
      <c r="D872" s="14"/>
      <c r="E872" s="14"/>
      <c r="F872" s="14"/>
      <c r="G872" s="14"/>
      <c r="H872" s="14"/>
      <c r="I872" s="108"/>
      <c r="J872" s="14"/>
      <c r="K872" s="14"/>
      <c r="L872" s="229"/>
      <c r="M872" s="305"/>
      <c r="N872" s="305"/>
      <c r="O872" s="305"/>
      <c r="P872" s="305"/>
    </row>
    <row r="873" spans="1:16" ht="15.75" customHeight="1">
      <c r="A873" s="49"/>
      <c r="B873" s="14"/>
      <c r="C873" s="14"/>
      <c r="D873" s="14"/>
      <c r="E873" s="14"/>
      <c r="F873" s="14"/>
      <c r="G873" s="14"/>
      <c r="H873" s="14"/>
      <c r="I873" s="108"/>
      <c r="J873" s="14"/>
      <c r="K873" s="14"/>
      <c r="L873" s="229"/>
      <c r="M873" s="305"/>
      <c r="N873" s="305"/>
      <c r="O873" s="305"/>
      <c r="P873" s="305"/>
    </row>
    <row r="874" spans="1:16" ht="15.75" customHeight="1">
      <c r="A874" s="49"/>
      <c r="B874" s="14"/>
      <c r="C874" s="14"/>
      <c r="D874" s="14"/>
      <c r="E874" s="14"/>
      <c r="F874" s="14"/>
      <c r="G874" s="14"/>
      <c r="H874" s="14"/>
      <c r="I874" s="108"/>
      <c r="J874" s="14"/>
      <c r="K874" s="14"/>
      <c r="L874" s="229"/>
      <c r="M874" s="305"/>
      <c r="N874" s="305"/>
      <c r="O874" s="305"/>
      <c r="P874" s="305"/>
    </row>
    <row r="875" spans="1:16" ht="15.75" customHeight="1">
      <c r="A875" s="49"/>
      <c r="B875" s="14"/>
      <c r="C875" s="14"/>
      <c r="D875" s="14"/>
      <c r="E875" s="14"/>
      <c r="F875" s="14"/>
      <c r="G875" s="14"/>
      <c r="H875" s="14"/>
      <c r="I875" s="108"/>
      <c r="J875" s="14"/>
      <c r="K875" s="14"/>
      <c r="L875" s="229"/>
      <c r="M875" s="305"/>
      <c r="N875" s="305"/>
      <c r="O875" s="305"/>
      <c r="P875" s="305"/>
    </row>
    <row r="876" spans="1:16" ht="15.75" customHeight="1">
      <c r="A876" s="49"/>
      <c r="B876" s="14"/>
      <c r="C876" s="14"/>
      <c r="D876" s="14"/>
      <c r="E876" s="14"/>
      <c r="F876" s="14"/>
      <c r="G876" s="14"/>
      <c r="H876" s="14"/>
      <c r="I876" s="108"/>
      <c r="J876" s="14"/>
      <c r="K876" s="14"/>
      <c r="L876" s="229"/>
      <c r="M876" s="305"/>
      <c r="N876" s="305"/>
      <c r="O876" s="305"/>
      <c r="P876" s="305"/>
    </row>
    <row r="877" spans="1:16" ht="15.75" customHeight="1">
      <c r="A877" s="49"/>
      <c r="B877" s="14"/>
      <c r="C877" s="14"/>
      <c r="D877" s="14"/>
      <c r="E877" s="14"/>
      <c r="F877" s="14"/>
      <c r="G877" s="14"/>
      <c r="H877" s="14"/>
      <c r="I877" s="108"/>
      <c r="J877" s="14"/>
      <c r="K877" s="14"/>
      <c r="L877" s="229"/>
      <c r="M877" s="305"/>
      <c r="N877" s="305"/>
      <c r="O877" s="305"/>
      <c r="P877" s="305"/>
    </row>
    <row r="878" spans="1:16" ht="15.75" customHeight="1">
      <c r="A878" s="49"/>
      <c r="B878" s="14"/>
      <c r="C878" s="14"/>
      <c r="D878" s="14"/>
      <c r="E878" s="14"/>
      <c r="F878" s="14"/>
      <c r="G878" s="14"/>
      <c r="H878" s="14"/>
      <c r="I878" s="108"/>
      <c r="J878" s="14"/>
      <c r="K878" s="14"/>
      <c r="L878" s="229"/>
      <c r="M878" s="305"/>
      <c r="N878" s="305"/>
      <c r="O878" s="305"/>
      <c r="P878" s="305"/>
    </row>
    <row r="879" spans="1:16" ht="15.75" customHeight="1">
      <c r="A879" s="49"/>
      <c r="B879" s="14"/>
      <c r="C879" s="14"/>
      <c r="D879" s="14"/>
      <c r="E879" s="14"/>
      <c r="F879" s="14"/>
      <c r="G879" s="14"/>
      <c r="H879" s="14"/>
      <c r="I879" s="108"/>
      <c r="J879" s="14"/>
      <c r="K879" s="14"/>
      <c r="L879" s="229"/>
      <c r="M879" s="305"/>
      <c r="N879" s="305"/>
      <c r="O879" s="305"/>
      <c r="P879" s="305"/>
    </row>
    <row r="880" spans="1:16" ht="15.75" customHeight="1">
      <c r="A880" s="49"/>
      <c r="B880" s="14"/>
      <c r="C880" s="14"/>
      <c r="D880" s="14"/>
      <c r="E880" s="14"/>
      <c r="F880" s="14"/>
      <c r="G880" s="14"/>
      <c r="H880" s="14"/>
      <c r="I880" s="108"/>
      <c r="J880" s="14"/>
      <c r="K880" s="14"/>
      <c r="L880" s="229"/>
      <c r="M880" s="305"/>
      <c r="N880" s="305"/>
      <c r="O880" s="305"/>
      <c r="P880" s="305"/>
    </row>
    <row r="881" spans="1:16" ht="15.75" customHeight="1">
      <c r="A881" s="49"/>
      <c r="B881" s="14"/>
      <c r="C881" s="14"/>
      <c r="D881" s="14"/>
      <c r="E881" s="14"/>
      <c r="F881" s="14"/>
      <c r="G881" s="14"/>
      <c r="H881" s="14"/>
      <c r="I881" s="108"/>
      <c r="J881" s="14"/>
      <c r="K881" s="14"/>
      <c r="L881" s="229"/>
      <c r="M881" s="305"/>
      <c r="N881" s="305"/>
      <c r="O881" s="305"/>
      <c r="P881" s="305"/>
    </row>
    <row r="882" spans="1:16" ht="15.75" customHeight="1">
      <c r="A882" s="49"/>
      <c r="B882" s="14"/>
      <c r="C882" s="14"/>
      <c r="D882" s="14"/>
      <c r="E882" s="14"/>
      <c r="F882" s="14"/>
      <c r="G882" s="14"/>
      <c r="H882" s="14"/>
      <c r="I882" s="108"/>
      <c r="J882" s="14"/>
      <c r="K882" s="14"/>
      <c r="L882" s="229"/>
      <c r="M882" s="305"/>
      <c r="N882" s="305"/>
      <c r="O882" s="305"/>
      <c r="P882" s="305"/>
    </row>
    <row r="883" spans="1:16" ht="15.75" customHeight="1">
      <c r="A883" s="49"/>
      <c r="B883" s="14"/>
      <c r="C883" s="14"/>
      <c r="D883" s="14"/>
      <c r="E883" s="14"/>
      <c r="F883" s="14"/>
      <c r="G883" s="14"/>
      <c r="H883" s="14"/>
      <c r="I883" s="108"/>
      <c r="J883" s="14"/>
      <c r="K883" s="14"/>
      <c r="L883" s="229"/>
      <c r="M883" s="305"/>
      <c r="N883" s="305"/>
      <c r="O883" s="305"/>
      <c r="P883" s="305"/>
    </row>
    <row r="884" spans="1:16" ht="15.75" customHeight="1">
      <c r="A884" s="49"/>
      <c r="B884" s="14"/>
      <c r="C884" s="14"/>
      <c r="D884" s="14"/>
      <c r="E884" s="14"/>
      <c r="F884" s="14"/>
      <c r="G884" s="14"/>
      <c r="H884" s="14"/>
      <c r="I884" s="108"/>
      <c r="J884" s="14"/>
      <c r="K884" s="14"/>
      <c r="L884" s="229"/>
      <c r="M884" s="305"/>
      <c r="N884" s="305"/>
      <c r="O884" s="305"/>
      <c r="P884" s="305"/>
    </row>
    <row r="885" spans="1:16" ht="15.75" customHeight="1">
      <c r="A885" s="49"/>
      <c r="B885" s="14"/>
      <c r="C885" s="14"/>
      <c r="D885" s="14"/>
      <c r="E885" s="14"/>
      <c r="F885" s="14"/>
      <c r="G885" s="14"/>
      <c r="H885" s="14"/>
      <c r="I885" s="108"/>
      <c r="J885" s="14"/>
      <c r="K885" s="14"/>
      <c r="L885" s="229"/>
      <c r="M885" s="305"/>
      <c r="N885" s="305"/>
      <c r="O885" s="305"/>
      <c r="P885" s="305"/>
    </row>
    <row r="886" spans="1:16" ht="15.75" customHeight="1">
      <c r="A886" s="49"/>
      <c r="B886" s="14"/>
      <c r="C886" s="14"/>
      <c r="D886" s="14"/>
      <c r="E886" s="14"/>
      <c r="F886" s="14"/>
      <c r="G886" s="14"/>
      <c r="H886" s="14"/>
      <c r="I886" s="108"/>
      <c r="J886" s="14"/>
      <c r="K886" s="14"/>
      <c r="L886" s="229"/>
      <c r="M886" s="305"/>
      <c r="N886" s="305"/>
      <c r="O886" s="305"/>
      <c r="P886" s="305"/>
    </row>
    <row r="887" spans="1:16" ht="15.75" customHeight="1">
      <c r="A887" s="49"/>
      <c r="B887" s="14"/>
      <c r="C887" s="14"/>
      <c r="D887" s="14"/>
      <c r="E887" s="14"/>
      <c r="F887" s="14"/>
      <c r="G887" s="14"/>
      <c r="H887" s="14"/>
      <c r="I887" s="108"/>
      <c r="J887" s="14"/>
      <c r="K887" s="14"/>
      <c r="L887" s="229"/>
      <c r="M887" s="305"/>
      <c r="N887" s="305"/>
      <c r="O887" s="305"/>
      <c r="P887" s="305"/>
    </row>
    <row r="888" spans="1:16" ht="15.75" customHeight="1">
      <c r="A888" s="49"/>
      <c r="B888" s="14"/>
      <c r="C888" s="14"/>
      <c r="D888" s="14"/>
      <c r="E888" s="14"/>
      <c r="F888" s="14"/>
      <c r="G888" s="14"/>
      <c r="H888" s="14"/>
      <c r="I888" s="108"/>
      <c r="J888" s="14"/>
      <c r="K888" s="14"/>
      <c r="L888" s="229"/>
      <c r="M888" s="305"/>
      <c r="N888" s="305"/>
      <c r="O888" s="305"/>
      <c r="P888" s="305"/>
    </row>
    <row r="889" spans="1:16" ht="15.75" customHeight="1">
      <c r="A889" s="49"/>
      <c r="B889" s="14"/>
      <c r="C889" s="14"/>
      <c r="D889" s="14"/>
      <c r="E889" s="14"/>
      <c r="F889" s="14"/>
      <c r="G889" s="14"/>
      <c r="H889" s="14"/>
      <c r="I889" s="108"/>
      <c r="J889" s="14"/>
      <c r="K889" s="14"/>
      <c r="L889" s="229"/>
      <c r="M889" s="305"/>
      <c r="N889" s="305"/>
      <c r="O889" s="305"/>
      <c r="P889" s="305"/>
    </row>
    <row r="890" spans="1:16" ht="15.75" customHeight="1">
      <c r="A890" s="49"/>
      <c r="B890" s="14"/>
      <c r="C890" s="14"/>
      <c r="D890" s="14"/>
      <c r="E890" s="14"/>
      <c r="F890" s="14"/>
      <c r="G890" s="14"/>
      <c r="H890" s="14"/>
      <c r="I890" s="108"/>
      <c r="J890" s="14"/>
      <c r="K890" s="14"/>
      <c r="L890" s="229"/>
      <c r="M890" s="305"/>
      <c r="N890" s="305"/>
      <c r="O890" s="305"/>
      <c r="P890" s="305"/>
    </row>
    <row r="891" spans="1:16" ht="15.75" customHeight="1">
      <c r="A891" s="49"/>
      <c r="B891" s="14"/>
      <c r="C891" s="14"/>
      <c r="D891" s="14"/>
      <c r="E891" s="14"/>
      <c r="F891" s="14"/>
      <c r="G891" s="14"/>
      <c r="H891" s="14"/>
      <c r="I891" s="108"/>
      <c r="J891" s="14"/>
      <c r="K891" s="14"/>
      <c r="L891" s="229"/>
      <c r="M891" s="305"/>
      <c r="N891" s="305"/>
      <c r="O891" s="305"/>
      <c r="P891" s="305"/>
    </row>
    <row r="892" spans="1:16" ht="15.75" customHeight="1">
      <c r="A892" s="49"/>
      <c r="B892" s="14"/>
      <c r="C892" s="14"/>
      <c r="D892" s="14"/>
      <c r="E892" s="14"/>
      <c r="F892" s="14"/>
      <c r="G892" s="14"/>
      <c r="H892" s="14"/>
      <c r="I892" s="108"/>
      <c r="J892" s="14"/>
      <c r="K892" s="14"/>
      <c r="L892" s="229"/>
      <c r="M892" s="305"/>
      <c r="N892" s="305"/>
      <c r="O892" s="305"/>
      <c r="P892" s="305"/>
    </row>
    <row r="893" spans="1:16" ht="15.75" customHeight="1">
      <c r="A893" s="49"/>
      <c r="B893" s="14"/>
      <c r="C893" s="14"/>
      <c r="D893" s="14"/>
      <c r="E893" s="14"/>
      <c r="F893" s="14"/>
      <c r="G893" s="14"/>
      <c r="H893" s="14"/>
      <c r="I893" s="108"/>
      <c r="J893" s="14"/>
      <c r="K893" s="14"/>
      <c r="L893" s="229"/>
      <c r="M893" s="305"/>
      <c r="N893" s="305"/>
      <c r="O893" s="305"/>
      <c r="P893" s="305"/>
    </row>
    <row r="894" spans="1:16" ht="15.75" customHeight="1">
      <c r="A894" s="49"/>
      <c r="B894" s="14"/>
      <c r="C894" s="14"/>
      <c r="D894" s="14"/>
      <c r="E894" s="14"/>
      <c r="F894" s="14"/>
      <c r="G894" s="14"/>
      <c r="H894" s="14"/>
      <c r="I894" s="108"/>
      <c r="J894" s="14"/>
      <c r="K894" s="14"/>
      <c r="L894" s="229"/>
      <c r="M894" s="305"/>
      <c r="N894" s="305"/>
      <c r="O894" s="305"/>
      <c r="P894" s="305"/>
    </row>
    <row r="895" spans="1:16" ht="15.75" customHeight="1">
      <c r="A895" s="49"/>
      <c r="B895" s="14"/>
      <c r="C895" s="14"/>
      <c r="D895" s="14"/>
      <c r="E895" s="14"/>
      <c r="F895" s="14"/>
      <c r="G895" s="14"/>
      <c r="H895" s="14"/>
      <c r="I895" s="108"/>
      <c r="J895" s="14"/>
      <c r="K895" s="14"/>
      <c r="L895" s="229"/>
      <c r="M895" s="305"/>
      <c r="N895" s="305"/>
      <c r="O895" s="305"/>
      <c r="P895" s="305"/>
    </row>
    <row r="896" spans="1:16" ht="15.75" customHeight="1">
      <c r="A896" s="49"/>
      <c r="B896" s="14"/>
      <c r="C896" s="14"/>
      <c r="D896" s="14"/>
      <c r="E896" s="14"/>
      <c r="F896" s="14"/>
      <c r="G896" s="14"/>
      <c r="H896" s="14"/>
      <c r="I896" s="108"/>
      <c r="J896" s="14"/>
      <c r="K896" s="14"/>
      <c r="L896" s="229"/>
      <c r="M896" s="305"/>
      <c r="N896" s="305"/>
      <c r="O896" s="305"/>
      <c r="P896" s="305"/>
    </row>
    <row r="897" spans="1:16" ht="15.75" customHeight="1">
      <c r="A897" s="49"/>
      <c r="B897" s="14"/>
      <c r="C897" s="14"/>
      <c r="D897" s="14"/>
      <c r="E897" s="14"/>
      <c r="F897" s="14"/>
      <c r="G897" s="14"/>
      <c r="H897" s="14"/>
      <c r="I897" s="108"/>
      <c r="J897" s="14"/>
      <c r="K897" s="14"/>
      <c r="L897" s="229"/>
      <c r="M897" s="305"/>
      <c r="N897" s="305"/>
      <c r="O897" s="305"/>
      <c r="P897" s="305"/>
    </row>
    <row r="898" spans="1:16" ht="15.75" customHeight="1">
      <c r="A898" s="49"/>
      <c r="B898" s="14"/>
      <c r="C898" s="14"/>
      <c r="D898" s="14"/>
      <c r="E898" s="14"/>
      <c r="F898" s="14"/>
      <c r="G898" s="14"/>
      <c r="H898" s="14"/>
      <c r="I898" s="108"/>
      <c r="J898" s="14"/>
      <c r="K898" s="14"/>
      <c r="L898" s="229"/>
      <c r="M898" s="305"/>
      <c r="N898" s="305"/>
      <c r="O898" s="305"/>
      <c r="P898" s="305"/>
    </row>
    <row r="899" spans="1:16" ht="15.75" customHeight="1">
      <c r="A899" s="49"/>
      <c r="B899" s="14"/>
      <c r="C899" s="14"/>
      <c r="D899" s="14"/>
      <c r="E899" s="14"/>
      <c r="F899" s="14"/>
      <c r="G899" s="14"/>
      <c r="H899" s="14"/>
      <c r="I899" s="108"/>
      <c r="J899" s="14"/>
      <c r="K899" s="14"/>
      <c r="L899" s="229"/>
      <c r="M899" s="305"/>
      <c r="N899" s="305"/>
      <c r="O899" s="305"/>
      <c r="P899" s="305"/>
    </row>
    <row r="900" spans="1:16" ht="15.75" customHeight="1">
      <c r="A900" s="49"/>
      <c r="B900" s="14"/>
      <c r="C900" s="14"/>
      <c r="D900" s="14"/>
      <c r="E900" s="14"/>
      <c r="F900" s="14"/>
      <c r="G900" s="14"/>
      <c r="H900" s="14"/>
      <c r="I900" s="108"/>
      <c r="J900" s="14"/>
      <c r="K900" s="14"/>
      <c r="L900" s="229"/>
      <c r="M900" s="305"/>
      <c r="N900" s="305"/>
      <c r="O900" s="305"/>
      <c r="P900" s="305"/>
    </row>
    <row r="901" spans="1:16" ht="15.75" customHeight="1">
      <c r="A901" s="49"/>
      <c r="B901" s="14"/>
      <c r="C901" s="14"/>
      <c r="D901" s="14"/>
      <c r="E901" s="14"/>
      <c r="F901" s="14"/>
      <c r="G901" s="14"/>
      <c r="H901" s="14"/>
      <c r="I901" s="108"/>
      <c r="J901" s="14"/>
      <c r="K901" s="14"/>
      <c r="L901" s="229"/>
      <c r="M901" s="305"/>
      <c r="N901" s="305"/>
      <c r="O901" s="305"/>
      <c r="P901" s="305"/>
    </row>
    <row r="902" spans="1:16" ht="15.75" customHeight="1">
      <c r="A902" s="49"/>
      <c r="B902" s="14"/>
      <c r="C902" s="14"/>
      <c r="D902" s="14"/>
      <c r="E902" s="14"/>
      <c r="F902" s="14"/>
      <c r="G902" s="14"/>
      <c r="H902" s="14"/>
      <c r="I902" s="108"/>
      <c r="J902" s="14"/>
      <c r="K902" s="14"/>
      <c r="L902" s="229"/>
      <c r="M902" s="305"/>
      <c r="N902" s="305"/>
      <c r="O902" s="305"/>
      <c r="P902" s="305"/>
    </row>
    <row r="903" spans="1:16" ht="15.75" customHeight="1">
      <c r="A903" s="49"/>
      <c r="B903" s="14"/>
      <c r="C903" s="14"/>
      <c r="D903" s="14"/>
      <c r="E903" s="14"/>
      <c r="F903" s="14"/>
      <c r="G903" s="14"/>
      <c r="H903" s="14"/>
      <c r="I903" s="108"/>
      <c r="J903" s="14"/>
      <c r="K903" s="14"/>
      <c r="L903" s="229"/>
      <c r="M903" s="305"/>
      <c r="N903" s="305"/>
      <c r="O903" s="305"/>
      <c r="P903" s="305"/>
    </row>
    <row r="904" spans="1:16" ht="15.75" customHeight="1">
      <c r="A904" s="49"/>
      <c r="B904" s="14"/>
      <c r="C904" s="14"/>
      <c r="D904" s="14"/>
      <c r="E904" s="14"/>
      <c r="F904" s="14"/>
      <c r="G904" s="14"/>
      <c r="H904" s="14"/>
      <c r="I904" s="108"/>
      <c r="J904" s="14"/>
      <c r="K904" s="14"/>
      <c r="L904" s="229"/>
      <c r="M904" s="305"/>
      <c r="N904" s="305"/>
      <c r="O904" s="305"/>
      <c r="P904" s="305"/>
    </row>
    <row r="905" spans="1:16" ht="15.75" customHeight="1">
      <c r="A905" s="49"/>
      <c r="B905" s="14"/>
      <c r="C905" s="14"/>
      <c r="D905" s="14"/>
      <c r="E905" s="14"/>
      <c r="F905" s="14"/>
      <c r="G905" s="14"/>
      <c r="H905" s="14"/>
      <c r="I905" s="108"/>
      <c r="J905" s="14"/>
      <c r="K905" s="14"/>
      <c r="L905" s="229"/>
      <c r="M905" s="305"/>
      <c r="N905" s="305"/>
      <c r="O905" s="305"/>
      <c r="P905" s="305"/>
    </row>
    <row r="906" spans="1:16" ht="15.75" customHeight="1">
      <c r="A906" s="49"/>
      <c r="B906" s="14"/>
      <c r="C906" s="14"/>
      <c r="D906" s="14"/>
      <c r="E906" s="14"/>
      <c r="F906" s="14"/>
      <c r="G906" s="14"/>
      <c r="H906" s="14"/>
      <c r="I906" s="108"/>
      <c r="J906" s="14"/>
      <c r="K906" s="14"/>
      <c r="L906" s="229"/>
      <c r="M906" s="305"/>
      <c r="N906" s="305"/>
      <c r="O906" s="305"/>
      <c r="P906" s="305"/>
    </row>
    <row r="907" spans="1:16" ht="15.75" customHeight="1">
      <c r="A907" s="49"/>
      <c r="B907" s="14"/>
      <c r="C907" s="14"/>
      <c r="D907" s="14"/>
      <c r="E907" s="14"/>
      <c r="F907" s="14"/>
      <c r="G907" s="14"/>
      <c r="H907" s="14"/>
      <c r="I907" s="108"/>
      <c r="J907" s="14"/>
      <c r="K907" s="14"/>
      <c r="L907" s="229"/>
      <c r="M907" s="305"/>
      <c r="N907" s="305"/>
      <c r="O907" s="305"/>
      <c r="P907" s="305"/>
    </row>
    <row r="908" spans="1:16" ht="15.75" customHeight="1">
      <c r="A908" s="49"/>
      <c r="B908" s="14"/>
      <c r="C908" s="14"/>
      <c r="D908" s="14"/>
      <c r="E908" s="14"/>
      <c r="F908" s="14"/>
      <c r="G908" s="14"/>
      <c r="H908" s="14"/>
      <c r="I908" s="108"/>
      <c r="J908" s="14"/>
      <c r="K908" s="14"/>
      <c r="L908" s="229"/>
      <c r="M908" s="305"/>
      <c r="N908" s="305"/>
      <c r="O908" s="305"/>
      <c r="P908" s="305"/>
    </row>
    <row r="909" spans="1:16" ht="15.75" customHeight="1">
      <c r="A909" s="49"/>
      <c r="B909" s="14"/>
      <c r="C909" s="14"/>
      <c r="D909" s="14"/>
      <c r="E909" s="14"/>
      <c r="F909" s="14"/>
      <c r="G909" s="14"/>
      <c r="H909" s="14"/>
      <c r="I909" s="108"/>
      <c r="J909" s="14"/>
      <c r="K909" s="14"/>
      <c r="L909" s="229"/>
      <c r="M909" s="305"/>
      <c r="N909" s="305"/>
      <c r="O909" s="305"/>
      <c r="P909" s="305"/>
    </row>
    <row r="910" spans="1:16" ht="15.75" customHeight="1">
      <c r="A910" s="49"/>
      <c r="B910" s="14"/>
      <c r="C910" s="14"/>
      <c r="D910" s="14"/>
      <c r="E910" s="14"/>
      <c r="F910" s="14"/>
      <c r="G910" s="14"/>
      <c r="H910" s="14"/>
      <c r="I910" s="108"/>
      <c r="J910" s="14"/>
      <c r="K910" s="14"/>
      <c r="L910" s="229"/>
      <c r="M910" s="305"/>
      <c r="N910" s="305"/>
      <c r="O910" s="305"/>
      <c r="P910" s="305"/>
    </row>
    <row r="911" spans="1:16" ht="15.75" customHeight="1">
      <c r="A911" s="49"/>
      <c r="B911" s="14"/>
      <c r="C911" s="14"/>
      <c r="D911" s="14"/>
      <c r="E911" s="14"/>
      <c r="F911" s="14"/>
      <c r="G911" s="14"/>
      <c r="H911" s="14"/>
      <c r="I911" s="108"/>
      <c r="J911" s="14"/>
      <c r="K911" s="14"/>
      <c r="L911" s="229"/>
      <c r="M911" s="305"/>
      <c r="N911" s="305"/>
      <c r="O911" s="305"/>
      <c r="P911" s="305"/>
    </row>
    <row r="912" spans="1:16" ht="15.75" customHeight="1">
      <c r="A912" s="49"/>
      <c r="B912" s="14"/>
      <c r="C912" s="14"/>
      <c r="D912" s="14"/>
      <c r="E912" s="14"/>
      <c r="F912" s="14"/>
      <c r="G912" s="14"/>
      <c r="H912" s="14"/>
      <c r="I912" s="108"/>
      <c r="J912" s="14"/>
      <c r="K912" s="14"/>
      <c r="L912" s="229"/>
      <c r="M912" s="305"/>
      <c r="N912" s="305"/>
      <c r="O912" s="305"/>
      <c r="P912" s="305"/>
    </row>
    <row r="913" spans="1:16" ht="15.75" customHeight="1">
      <c r="A913" s="49"/>
      <c r="B913" s="14"/>
      <c r="C913" s="14"/>
      <c r="D913" s="14"/>
      <c r="E913" s="14"/>
      <c r="F913" s="14"/>
      <c r="G913" s="14"/>
      <c r="H913" s="14"/>
      <c r="I913" s="108"/>
      <c r="J913" s="14"/>
      <c r="K913" s="14"/>
      <c r="L913" s="229"/>
      <c r="M913" s="305"/>
      <c r="N913" s="305"/>
      <c r="O913" s="305"/>
      <c r="P913" s="305"/>
    </row>
    <row r="914" spans="1:16" ht="15.75" customHeight="1">
      <c r="A914" s="49"/>
      <c r="B914" s="14"/>
      <c r="C914" s="14"/>
      <c r="D914" s="14"/>
      <c r="E914" s="14"/>
      <c r="F914" s="14"/>
      <c r="G914" s="14"/>
      <c r="H914" s="14"/>
      <c r="I914" s="108"/>
      <c r="J914" s="14"/>
      <c r="K914" s="14"/>
      <c r="L914" s="229"/>
      <c r="M914" s="305"/>
      <c r="N914" s="305"/>
      <c r="O914" s="305"/>
      <c r="P914" s="305"/>
    </row>
    <row r="915" spans="1:16" ht="15.75" customHeight="1">
      <c r="A915" s="49"/>
      <c r="B915" s="14"/>
      <c r="C915" s="14"/>
      <c r="D915" s="14"/>
      <c r="E915" s="14"/>
      <c r="F915" s="14"/>
      <c r="G915" s="14"/>
      <c r="H915" s="14"/>
      <c r="I915" s="108"/>
      <c r="J915" s="14"/>
      <c r="K915" s="14"/>
      <c r="L915" s="229"/>
      <c r="M915" s="305"/>
      <c r="N915" s="305"/>
      <c r="O915" s="305"/>
      <c r="P915" s="305"/>
    </row>
    <row r="916" spans="1:16" ht="15.75" customHeight="1">
      <c r="A916" s="49"/>
      <c r="B916" s="14"/>
      <c r="C916" s="14"/>
      <c r="D916" s="14"/>
      <c r="E916" s="14"/>
      <c r="F916" s="14"/>
      <c r="G916" s="14"/>
      <c r="H916" s="14"/>
      <c r="I916" s="108"/>
      <c r="J916" s="14"/>
      <c r="K916" s="14"/>
      <c r="L916" s="229"/>
      <c r="M916" s="305"/>
      <c r="N916" s="305"/>
      <c r="O916" s="305"/>
      <c r="P916" s="305"/>
    </row>
    <row r="917" spans="1:16" ht="15.75" customHeight="1">
      <c r="A917" s="49"/>
      <c r="B917" s="14"/>
      <c r="C917" s="14"/>
      <c r="D917" s="14"/>
      <c r="E917" s="14"/>
      <c r="F917" s="14"/>
      <c r="G917" s="14"/>
      <c r="H917" s="14"/>
      <c r="I917" s="108"/>
      <c r="J917" s="14"/>
      <c r="K917" s="14"/>
      <c r="L917" s="229"/>
      <c r="M917" s="305"/>
      <c r="N917" s="305"/>
      <c r="O917" s="305"/>
      <c r="P917" s="305"/>
    </row>
    <row r="918" spans="1:16" ht="15.75" customHeight="1">
      <c r="A918" s="49"/>
      <c r="B918" s="14"/>
      <c r="C918" s="14"/>
      <c r="D918" s="14"/>
      <c r="E918" s="14"/>
      <c r="F918" s="14"/>
      <c r="G918" s="14"/>
      <c r="H918" s="14"/>
      <c r="I918" s="108"/>
      <c r="J918" s="14"/>
      <c r="K918" s="14"/>
      <c r="L918" s="229"/>
      <c r="M918" s="305"/>
      <c r="N918" s="305"/>
      <c r="O918" s="305"/>
      <c r="P918" s="305"/>
    </row>
    <row r="919" spans="1:16" ht="15.75" customHeight="1">
      <c r="A919" s="49"/>
      <c r="B919" s="14"/>
      <c r="C919" s="14"/>
      <c r="D919" s="14"/>
      <c r="E919" s="14"/>
      <c r="F919" s="14"/>
      <c r="G919" s="14"/>
      <c r="H919" s="14"/>
      <c r="I919" s="108"/>
      <c r="J919" s="14"/>
      <c r="K919" s="14"/>
      <c r="L919" s="229"/>
      <c r="M919" s="305"/>
      <c r="N919" s="305"/>
      <c r="O919" s="305"/>
      <c r="P919" s="305"/>
    </row>
    <row r="920" spans="1:16" ht="15.75" customHeight="1">
      <c r="A920" s="49"/>
      <c r="B920" s="14"/>
      <c r="C920" s="14"/>
      <c r="D920" s="14"/>
      <c r="E920" s="14"/>
      <c r="F920" s="14"/>
      <c r="G920" s="14"/>
      <c r="H920" s="14"/>
      <c r="I920" s="108"/>
      <c r="J920" s="14"/>
      <c r="K920" s="14"/>
      <c r="L920" s="229"/>
      <c r="M920" s="305"/>
      <c r="N920" s="305"/>
      <c r="O920" s="305"/>
      <c r="P920" s="305"/>
    </row>
    <row r="921" spans="1:16" ht="15.75" customHeight="1">
      <c r="A921" s="49"/>
      <c r="B921" s="14"/>
      <c r="C921" s="14"/>
      <c r="D921" s="14"/>
      <c r="E921" s="14"/>
      <c r="F921" s="14"/>
      <c r="G921" s="14"/>
      <c r="H921" s="14"/>
      <c r="I921" s="108"/>
      <c r="J921" s="14"/>
      <c r="K921" s="14"/>
      <c r="L921" s="229"/>
      <c r="M921" s="305"/>
      <c r="N921" s="305"/>
      <c r="O921" s="305"/>
      <c r="P921" s="305"/>
    </row>
    <row r="922" spans="1:16" ht="15.75" customHeight="1">
      <c r="A922" s="49"/>
      <c r="B922" s="14"/>
      <c r="C922" s="14"/>
      <c r="D922" s="14"/>
      <c r="E922" s="14"/>
      <c r="F922" s="14"/>
      <c r="G922" s="14"/>
      <c r="H922" s="14"/>
      <c r="I922" s="108"/>
      <c r="J922" s="14"/>
      <c r="K922" s="14"/>
      <c r="L922" s="229"/>
      <c r="M922" s="305"/>
      <c r="N922" s="305"/>
      <c r="O922" s="305"/>
      <c r="P922" s="305"/>
    </row>
    <row r="923" spans="1:16" ht="15.75" customHeight="1">
      <c r="A923" s="49"/>
      <c r="B923" s="14"/>
      <c r="C923" s="14"/>
      <c r="D923" s="14"/>
      <c r="E923" s="14"/>
      <c r="F923" s="14"/>
      <c r="G923" s="14"/>
      <c r="H923" s="14"/>
      <c r="I923" s="108"/>
      <c r="J923" s="14"/>
      <c r="K923" s="14"/>
      <c r="L923" s="229"/>
      <c r="M923" s="305"/>
      <c r="N923" s="305"/>
      <c r="O923" s="305"/>
      <c r="P923" s="305"/>
    </row>
    <row r="924" spans="1:16" ht="15.75" customHeight="1">
      <c r="A924" s="49"/>
      <c r="B924" s="14"/>
      <c r="C924" s="14"/>
      <c r="D924" s="14"/>
      <c r="E924" s="14"/>
      <c r="F924" s="14"/>
      <c r="G924" s="14"/>
      <c r="H924" s="14"/>
      <c r="I924" s="108"/>
      <c r="J924" s="14"/>
      <c r="K924" s="14"/>
      <c r="L924" s="229"/>
      <c r="M924" s="305"/>
      <c r="N924" s="305"/>
      <c r="O924" s="305"/>
      <c r="P924" s="305"/>
    </row>
    <row r="925" spans="1:16" ht="15.75" customHeight="1">
      <c r="A925" s="49"/>
      <c r="B925" s="14"/>
      <c r="C925" s="14"/>
      <c r="D925" s="14"/>
      <c r="E925" s="14"/>
      <c r="F925" s="14"/>
      <c r="G925" s="14"/>
      <c r="H925" s="14"/>
      <c r="I925" s="108"/>
      <c r="J925" s="14"/>
      <c r="K925" s="14"/>
      <c r="L925" s="229"/>
      <c r="M925" s="305"/>
      <c r="N925" s="305"/>
      <c r="O925" s="305"/>
      <c r="P925" s="305"/>
    </row>
    <row r="926" spans="1:16" ht="15.75" customHeight="1">
      <c r="A926" s="49"/>
      <c r="B926" s="14"/>
      <c r="C926" s="14"/>
      <c r="D926" s="14"/>
      <c r="E926" s="14"/>
      <c r="F926" s="14"/>
      <c r="G926" s="14"/>
      <c r="H926" s="14"/>
      <c r="I926" s="108"/>
      <c r="J926" s="14"/>
      <c r="K926" s="14"/>
      <c r="L926" s="229"/>
      <c r="M926" s="305"/>
      <c r="N926" s="305"/>
      <c r="O926" s="305"/>
      <c r="P926" s="305"/>
    </row>
    <row r="927" spans="1:16" ht="15.75" customHeight="1">
      <c r="A927" s="49"/>
      <c r="B927" s="14"/>
      <c r="C927" s="14"/>
      <c r="D927" s="14"/>
      <c r="E927" s="14"/>
      <c r="F927" s="14"/>
      <c r="G927" s="14"/>
      <c r="H927" s="14"/>
      <c r="I927" s="108"/>
      <c r="J927" s="14"/>
      <c r="K927" s="14"/>
      <c r="L927" s="229"/>
      <c r="M927" s="305"/>
      <c r="N927" s="305"/>
      <c r="O927" s="305"/>
      <c r="P927" s="305"/>
    </row>
    <row r="928" spans="1:16" ht="15.75" customHeight="1">
      <c r="A928" s="49"/>
      <c r="B928" s="14"/>
      <c r="C928" s="14"/>
      <c r="D928" s="14"/>
      <c r="E928" s="14"/>
      <c r="F928" s="14"/>
      <c r="G928" s="14"/>
      <c r="H928" s="14"/>
      <c r="I928" s="108"/>
      <c r="J928" s="14"/>
      <c r="K928" s="14"/>
      <c r="L928" s="229"/>
      <c r="M928" s="305"/>
      <c r="N928" s="305"/>
      <c r="O928" s="305"/>
      <c r="P928" s="305"/>
    </row>
    <row r="929" spans="1:16" ht="15.75" customHeight="1">
      <c r="A929" s="49"/>
      <c r="B929" s="14"/>
      <c r="C929" s="14"/>
      <c r="D929" s="14"/>
      <c r="E929" s="14"/>
      <c r="F929" s="14"/>
      <c r="G929" s="14"/>
      <c r="H929" s="14"/>
      <c r="I929" s="108"/>
      <c r="J929" s="14"/>
      <c r="K929" s="14"/>
      <c r="L929" s="229"/>
      <c r="M929" s="305"/>
      <c r="N929" s="305"/>
      <c r="O929" s="305"/>
      <c r="P929" s="305"/>
    </row>
    <row r="930" spans="1:16" ht="15.75" customHeight="1">
      <c r="A930" s="49"/>
      <c r="B930" s="14"/>
      <c r="C930" s="14"/>
      <c r="D930" s="14"/>
      <c r="E930" s="14"/>
      <c r="F930" s="14"/>
      <c r="G930" s="14"/>
      <c r="H930" s="14"/>
      <c r="I930" s="108"/>
      <c r="J930" s="14"/>
      <c r="K930" s="14"/>
      <c r="L930" s="229"/>
      <c r="M930" s="305"/>
      <c r="N930" s="305"/>
      <c r="O930" s="305"/>
      <c r="P930" s="305"/>
    </row>
    <row r="931" spans="1:16" ht="15.75" customHeight="1">
      <c r="A931" s="49"/>
      <c r="B931" s="14"/>
      <c r="C931" s="14"/>
      <c r="D931" s="14"/>
      <c r="E931" s="14"/>
      <c r="F931" s="14"/>
      <c r="G931" s="14"/>
      <c r="H931" s="14"/>
      <c r="I931" s="108"/>
      <c r="J931" s="14"/>
      <c r="K931" s="14"/>
      <c r="L931" s="229"/>
      <c r="M931" s="305"/>
      <c r="N931" s="305"/>
      <c r="O931" s="305"/>
      <c r="P931" s="305"/>
    </row>
    <row r="932" spans="1:16" ht="15.75" customHeight="1">
      <c r="A932" s="49"/>
      <c r="B932" s="14"/>
      <c r="C932" s="14"/>
      <c r="D932" s="14"/>
      <c r="E932" s="14"/>
      <c r="F932" s="14"/>
      <c r="G932" s="14"/>
      <c r="H932" s="14"/>
      <c r="I932" s="108"/>
      <c r="J932" s="14"/>
      <c r="K932" s="14"/>
      <c r="L932" s="229"/>
      <c r="M932" s="305"/>
      <c r="N932" s="305"/>
      <c r="O932" s="305"/>
      <c r="P932" s="305"/>
    </row>
    <row r="933" spans="1:16" ht="15.75" customHeight="1">
      <c r="A933" s="49"/>
      <c r="B933" s="14"/>
      <c r="C933" s="14"/>
      <c r="D933" s="14"/>
      <c r="E933" s="14"/>
      <c r="F933" s="14"/>
      <c r="G933" s="14"/>
      <c r="H933" s="14"/>
      <c r="I933" s="108"/>
      <c r="J933" s="14"/>
      <c r="K933" s="14"/>
      <c r="L933" s="229"/>
      <c r="M933" s="305"/>
      <c r="N933" s="305"/>
      <c r="O933" s="305"/>
      <c r="P933" s="305"/>
    </row>
    <row r="934" spans="1:16" ht="15.75" customHeight="1">
      <c r="A934" s="49"/>
      <c r="B934" s="14"/>
      <c r="C934" s="14"/>
      <c r="D934" s="14"/>
      <c r="E934" s="14"/>
      <c r="F934" s="14"/>
      <c r="G934" s="14"/>
      <c r="H934" s="14"/>
      <c r="I934" s="108"/>
      <c r="J934" s="14"/>
      <c r="K934" s="14"/>
      <c r="L934" s="229"/>
      <c r="M934" s="305"/>
      <c r="N934" s="305"/>
      <c r="O934" s="305"/>
      <c r="P934" s="305"/>
    </row>
    <row r="935" spans="1:16" ht="15.75" customHeight="1">
      <c r="A935" s="49"/>
      <c r="B935" s="14"/>
      <c r="C935" s="14"/>
      <c r="D935" s="14"/>
      <c r="E935" s="14"/>
      <c r="F935" s="14"/>
      <c r="G935" s="14"/>
      <c r="H935" s="14"/>
      <c r="I935" s="108"/>
      <c r="J935" s="14"/>
      <c r="K935" s="14"/>
      <c r="L935" s="229"/>
      <c r="M935" s="305"/>
      <c r="N935" s="305"/>
      <c r="O935" s="305"/>
      <c r="P935" s="305"/>
    </row>
    <row r="936" spans="1:16" ht="15.75" customHeight="1">
      <c r="A936" s="49"/>
      <c r="B936" s="14"/>
      <c r="C936" s="14"/>
      <c r="D936" s="14"/>
      <c r="E936" s="14"/>
      <c r="F936" s="14"/>
      <c r="G936" s="14"/>
      <c r="H936" s="14"/>
      <c r="I936" s="108"/>
      <c r="J936" s="14"/>
      <c r="K936" s="14"/>
      <c r="L936" s="229"/>
      <c r="M936" s="305"/>
      <c r="N936" s="305"/>
      <c r="O936" s="305"/>
      <c r="P936" s="305"/>
    </row>
    <row r="937" spans="1:16" ht="15.75" customHeight="1">
      <c r="A937" s="49"/>
      <c r="B937" s="14"/>
      <c r="C937" s="14"/>
      <c r="D937" s="14"/>
      <c r="E937" s="14"/>
      <c r="F937" s="14"/>
      <c r="G937" s="14"/>
      <c r="H937" s="14"/>
      <c r="I937" s="108"/>
      <c r="J937" s="14"/>
      <c r="K937" s="14"/>
      <c r="L937" s="229"/>
      <c r="M937" s="305"/>
      <c r="N937" s="305"/>
      <c r="O937" s="305"/>
      <c r="P937" s="305"/>
    </row>
    <row r="938" spans="1:16" ht="15.75" customHeight="1">
      <c r="A938" s="49"/>
      <c r="B938" s="14"/>
      <c r="C938" s="14"/>
      <c r="D938" s="14"/>
      <c r="E938" s="14"/>
      <c r="F938" s="14"/>
      <c r="G938" s="14"/>
      <c r="H938" s="14"/>
      <c r="I938" s="108"/>
      <c r="J938" s="14"/>
      <c r="K938" s="14"/>
      <c r="L938" s="229"/>
      <c r="M938" s="305"/>
      <c r="N938" s="305"/>
      <c r="O938" s="305"/>
      <c r="P938" s="305"/>
    </row>
    <row r="939" spans="1:16" ht="15.75" customHeight="1">
      <c r="A939" s="49"/>
      <c r="B939" s="14"/>
      <c r="C939" s="14"/>
      <c r="D939" s="14"/>
      <c r="E939" s="14"/>
      <c r="F939" s="14"/>
      <c r="G939" s="14"/>
      <c r="H939" s="14"/>
      <c r="I939" s="108"/>
      <c r="J939" s="14"/>
      <c r="K939" s="14"/>
      <c r="L939" s="229"/>
      <c r="M939" s="305"/>
      <c r="N939" s="305"/>
      <c r="O939" s="305"/>
      <c r="P939" s="305"/>
    </row>
    <row r="940" spans="1:16" ht="15.75" customHeight="1">
      <c r="A940" s="49"/>
      <c r="B940" s="14"/>
      <c r="C940" s="14"/>
      <c r="D940" s="14"/>
      <c r="E940" s="14"/>
      <c r="F940" s="14"/>
      <c r="G940" s="14"/>
      <c r="H940" s="14"/>
      <c r="I940" s="108"/>
      <c r="J940" s="14"/>
      <c r="K940" s="14"/>
      <c r="L940" s="229"/>
      <c r="M940" s="305"/>
      <c r="N940" s="305"/>
      <c r="O940" s="305"/>
      <c r="P940" s="305"/>
    </row>
    <row r="941" spans="1:16" ht="15.75" customHeight="1">
      <c r="A941" s="49"/>
      <c r="B941" s="14"/>
      <c r="C941" s="14"/>
      <c r="D941" s="14"/>
      <c r="E941" s="14"/>
      <c r="F941" s="14"/>
      <c r="G941" s="14"/>
      <c r="H941" s="14"/>
      <c r="I941" s="108"/>
      <c r="J941" s="14"/>
      <c r="K941" s="14"/>
      <c r="L941" s="229"/>
      <c r="M941" s="305"/>
      <c r="N941" s="305"/>
      <c r="O941" s="305"/>
      <c r="P941" s="305"/>
    </row>
    <row r="942" spans="1:16" ht="15.75" customHeight="1">
      <c r="A942" s="49"/>
      <c r="B942" s="14"/>
      <c r="C942" s="14"/>
      <c r="D942" s="14"/>
      <c r="E942" s="14"/>
      <c r="F942" s="14"/>
      <c r="G942" s="14"/>
      <c r="H942" s="14"/>
      <c r="I942" s="108"/>
      <c r="J942" s="14"/>
      <c r="K942" s="14"/>
      <c r="L942" s="229"/>
      <c r="M942" s="305"/>
      <c r="N942" s="305"/>
      <c r="O942" s="305"/>
      <c r="P942" s="305"/>
    </row>
    <row r="943" spans="1:16" ht="15.75" customHeight="1">
      <c r="A943" s="49"/>
      <c r="B943" s="14"/>
      <c r="C943" s="14"/>
      <c r="D943" s="14"/>
      <c r="E943" s="14"/>
      <c r="F943" s="14"/>
      <c r="G943" s="14"/>
      <c r="H943" s="14"/>
      <c r="I943" s="108"/>
      <c r="J943" s="14"/>
      <c r="K943" s="14"/>
      <c r="L943" s="229"/>
      <c r="M943" s="305"/>
      <c r="N943" s="305"/>
      <c r="O943" s="305"/>
      <c r="P943" s="305"/>
    </row>
    <row r="944" spans="1:16" ht="15.75" customHeight="1">
      <c r="A944" s="49"/>
      <c r="B944" s="14"/>
      <c r="C944" s="14"/>
      <c r="D944" s="14"/>
      <c r="E944" s="14"/>
      <c r="F944" s="14"/>
      <c r="G944" s="14"/>
      <c r="H944" s="14"/>
      <c r="I944" s="108"/>
      <c r="J944" s="14"/>
      <c r="K944" s="14"/>
      <c r="L944" s="229"/>
      <c r="M944" s="305"/>
      <c r="N944" s="305"/>
      <c r="O944" s="305"/>
      <c r="P944" s="305"/>
    </row>
    <row r="945" spans="1:16" ht="15.75" customHeight="1">
      <c r="A945" s="49"/>
      <c r="B945" s="14"/>
      <c r="C945" s="14"/>
      <c r="D945" s="14"/>
      <c r="E945" s="14"/>
      <c r="F945" s="14"/>
      <c r="G945" s="14"/>
      <c r="H945" s="14"/>
      <c r="I945" s="108"/>
      <c r="J945" s="14"/>
      <c r="K945" s="14"/>
      <c r="L945" s="229"/>
      <c r="M945" s="305"/>
      <c r="N945" s="305"/>
      <c r="O945" s="305"/>
      <c r="P945" s="305"/>
    </row>
    <row r="946" spans="1:16" ht="15.75" customHeight="1">
      <c r="A946" s="49"/>
      <c r="B946" s="14"/>
      <c r="C946" s="14"/>
      <c r="D946" s="14"/>
      <c r="E946" s="14"/>
      <c r="F946" s="14"/>
      <c r="G946" s="14"/>
      <c r="H946" s="14"/>
      <c r="I946" s="108"/>
      <c r="J946" s="14"/>
      <c r="K946" s="14"/>
      <c r="L946" s="229"/>
      <c r="M946" s="305"/>
      <c r="N946" s="305"/>
      <c r="O946" s="305"/>
      <c r="P946" s="305"/>
    </row>
    <row r="947" spans="1:16" ht="15.75" customHeight="1">
      <c r="A947" s="49"/>
      <c r="B947" s="14"/>
      <c r="C947" s="14"/>
      <c r="D947" s="14"/>
      <c r="E947" s="14"/>
      <c r="F947" s="14"/>
      <c r="G947" s="14"/>
      <c r="H947" s="14"/>
      <c r="I947" s="108"/>
      <c r="J947" s="14"/>
      <c r="K947" s="14"/>
      <c r="L947" s="229"/>
      <c r="M947" s="305"/>
      <c r="N947" s="305"/>
      <c r="O947" s="305"/>
      <c r="P947" s="305"/>
    </row>
    <row r="948" spans="1:16" ht="15.75" customHeight="1">
      <c r="A948" s="49"/>
      <c r="B948" s="14"/>
      <c r="C948" s="14"/>
      <c r="D948" s="14"/>
      <c r="E948" s="14"/>
      <c r="F948" s="14"/>
      <c r="G948" s="14"/>
      <c r="H948" s="14"/>
      <c r="I948" s="108"/>
      <c r="J948" s="14"/>
      <c r="K948" s="14"/>
      <c r="L948" s="229"/>
      <c r="M948" s="305"/>
      <c r="N948" s="305"/>
      <c r="O948" s="305"/>
      <c r="P948" s="305"/>
    </row>
    <row r="949" spans="1:16" ht="15.75" customHeight="1">
      <c r="A949" s="49"/>
      <c r="B949" s="14"/>
      <c r="C949" s="14"/>
      <c r="D949" s="14"/>
      <c r="E949" s="14"/>
      <c r="F949" s="14"/>
      <c r="G949" s="14"/>
      <c r="H949" s="14"/>
      <c r="I949" s="108"/>
      <c r="J949" s="14"/>
      <c r="K949" s="14"/>
      <c r="L949" s="229"/>
      <c r="M949" s="305"/>
      <c r="N949" s="305"/>
      <c r="O949" s="305"/>
      <c r="P949" s="305"/>
    </row>
    <row r="950" spans="1:16" ht="15.75" customHeight="1">
      <c r="A950" s="49"/>
      <c r="B950" s="14"/>
      <c r="C950" s="14"/>
      <c r="D950" s="14"/>
      <c r="E950" s="14"/>
      <c r="F950" s="14"/>
      <c r="G950" s="14"/>
      <c r="H950" s="14"/>
      <c r="I950" s="108"/>
      <c r="J950" s="14"/>
      <c r="K950" s="14"/>
      <c r="L950" s="229"/>
      <c r="M950" s="305"/>
      <c r="N950" s="305"/>
      <c r="O950" s="305"/>
      <c r="P950" s="305"/>
    </row>
    <row r="951" spans="1:16" ht="15.75" customHeight="1">
      <c r="A951" s="49"/>
      <c r="B951" s="14"/>
      <c r="C951" s="14"/>
      <c r="D951" s="14"/>
      <c r="E951" s="14"/>
      <c r="F951" s="14"/>
      <c r="G951" s="14"/>
      <c r="H951" s="14"/>
      <c r="I951" s="108"/>
      <c r="J951" s="14"/>
      <c r="K951" s="14"/>
      <c r="L951" s="229"/>
      <c r="M951" s="305"/>
      <c r="N951" s="305"/>
      <c r="O951" s="305"/>
      <c r="P951" s="305"/>
    </row>
    <row r="952" spans="1:16" ht="15.75" customHeight="1">
      <c r="A952" s="49"/>
      <c r="B952" s="14"/>
      <c r="C952" s="14"/>
      <c r="D952" s="14"/>
      <c r="E952" s="14"/>
      <c r="F952" s="14"/>
      <c r="G952" s="14"/>
      <c r="H952" s="14"/>
      <c r="I952" s="108"/>
      <c r="J952" s="14"/>
      <c r="K952" s="14"/>
      <c r="L952" s="229"/>
      <c r="M952" s="305"/>
      <c r="N952" s="305"/>
      <c r="O952" s="305"/>
      <c r="P952" s="305"/>
    </row>
    <row r="953" spans="1:16" ht="15.75" customHeight="1">
      <c r="A953" s="49"/>
      <c r="B953" s="14"/>
      <c r="C953" s="14"/>
      <c r="D953" s="14"/>
      <c r="E953" s="14"/>
      <c r="F953" s="14"/>
      <c r="G953" s="14"/>
      <c r="H953" s="14"/>
      <c r="I953" s="108"/>
      <c r="J953" s="14"/>
      <c r="K953" s="14"/>
      <c r="L953" s="229"/>
      <c r="M953" s="305"/>
      <c r="N953" s="305"/>
      <c r="O953" s="305"/>
      <c r="P953" s="305"/>
    </row>
    <row r="954" spans="1:16" ht="15.75" customHeight="1">
      <c r="A954" s="49"/>
      <c r="B954" s="14"/>
      <c r="C954" s="14"/>
      <c r="D954" s="14"/>
      <c r="E954" s="14"/>
      <c r="F954" s="14"/>
      <c r="G954" s="14"/>
      <c r="H954" s="14"/>
      <c r="I954" s="108"/>
      <c r="J954" s="14"/>
      <c r="K954" s="14"/>
      <c r="L954" s="229"/>
      <c r="M954" s="305"/>
      <c r="N954" s="305"/>
      <c r="O954" s="305"/>
      <c r="P954" s="305"/>
    </row>
    <row r="955" spans="1:16" ht="15.75" customHeight="1">
      <c r="A955" s="49"/>
      <c r="B955" s="14"/>
      <c r="C955" s="14"/>
      <c r="D955" s="14"/>
      <c r="E955" s="14"/>
      <c r="F955" s="14"/>
      <c r="G955" s="14"/>
      <c r="H955" s="14"/>
      <c r="I955" s="108"/>
      <c r="J955" s="14"/>
      <c r="K955" s="14"/>
      <c r="L955" s="229"/>
      <c r="M955" s="305"/>
      <c r="N955" s="305"/>
      <c r="O955" s="305"/>
      <c r="P955" s="305"/>
    </row>
    <row r="956" spans="1:16" ht="15.75" customHeight="1">
      <c r="A956" s="49"/>
      <c r="B956" s="14"/>
      <c r="C956" s="14"/>
      <c r="D956" s="14"/>
      <c r="E956" s="14"/>
      <c r="F956" s="14"/>
      <c r="G956" s="14"/>
      <c r="H956" s="14"/>
      <c r="I956" s="108"/>
      <c r="J956" s="14"/>
      <c r="K956" s="14"/>
      <c r="L956" s="229"/>
      <c r="M956" s="305"/>
      <c r="N956" s="305"/>
      <c r="O956" s="305"/>
      <c r="P956" s="305"/>
    </row>
    <row r="957" spans="1:16" ht="15.75" customHeight="1">
      <c r="A957" s="49"/>
      <c r="B957" s="14"/>
      <c r="C957" s="14"/>
      <c r="D957" s="14"/>
      <c r="E957" s="14"/>
      <c r="F957" s="14"/>
      <c r="G957" s="14"/>
      <c r="H957" s="14"/>
      <c r="I957" s="108"/>
      <c r="J957" s="14"/>
      <c r="K957" s="14"/>
      <c r="L957" s="229"/>
      <c r="M957" s="305"/>
      <c r="N957" s="305"/>
      <c r="O957" s="305"/>
      <c r="P957" s="305"/>
    </row>
    <row r="958" spans="1:16" ht="15.75" customHeight="1">
      <c r="A958" s="49"/>
      <c r="B958" s="14"/>
      <c r="C958" s="14"/>
      <c r="D958" s="14"/>
      <c r="E958" s="14"/>
      <c r="F958" s="14"/>
      <c r="G958" s="14"/>
      <c r="H958" s="14"/>
      <c r="I958" s="108"/>
      <c r="J958" s="14"/>
      <c r="K958" s="14"/>
      <c r="L958" s="229"/>
      <c r="M958" s="305"/>
      <c r="N958" s="305"/>
      <c r="O958" s="305"/>
      <c r="P958" s="305"/>
    </row>
    <row r="959" spans="1:16" ht="15.75" customHeight="1">
      <c r="A959" s="49"/>
      <c r="B959" s="14"/>
      <c r="C959" s="14"/>
      <c r="D959" s="14"/>
      <c r="E959" s="14"/>
      <c r="F959" s="14"/>
      <c r="G959" s="14"/>
      <c r="H959" s="14"/>
      <c r="I959" s="108"/>
      <c r="J959" s="14"/>
      <c r="K959" s="14"/>
      <c r="L959" s="229"/>
      <c r="M959" s="305"/>
      <c r="N959" s="305"/>
      <c r="O959" s="305"/>
      <c r="P959" s="305"/>
    </row>
    <row r="960" spans="1:16" ht="15.75" customHeight="1">
      <c r="A960" s="49"/>
      <c r="B960" s="14"/>
      <c r="C960" s="14"/>
      <c r="D960" s="14"/>
      <c r="E960" s="14"/>
      <c r="F960" s="14"/>
      <c r="G960" s="14"/>
      <c r="H960" s="14"/>
      <c r="I960" s="108"/>
      <c r="J960" s="14"/>
      <c r="K960" s="14"/>
      <c r="L960" s="229"/>
      <c r="M960" s="305"/>
      <c r="N960" s="305"/>
      <c r="O960" s="305"/>
      <c r="P960" s="305"/>
    </row>
    <row r="961" spans="1:16" ht="15.75" customHeight="1">
      <c r="A961" s="49"/>
      <c r="B961" s="14"/>
      <c r="C961" s="14"/>
      <c r="D961" s="14"/>
      <c r="E961" s="14"/>
      <c r="F961" s="14"/>
      <c r="G961" s="14"/>
      <c r="H961" s="14"/>
      <c r="I961" s="108"/>
      <c r="J961" s="14"/>
      <c r="K961" s="14"/>
      <c r="L961" s="229"/>
      <c r="M961" s="305"/>
      <c r="N961" s="305"/>
      <c r="O961" s="305"/>
      <c r="P961" s="305"/>
    </row>
    <row r="962" spans="1:16" ht="15.75" customHeight="1">
      <c r="A962" s="49"/>
      <c r="B962" s="14"/>
      <c r="C962" s="14"/>
      <c r="D962" s="14"/>
      <c r="E962" s="14"/>
      <c r="F962" s="14"/>
      <c r="G962" s="14"/>
      <c r="H962" s="14"/>
      <c r="I962" s="108"/>
      <c r="J962" s="14"/>
      <c r="K962" s="14"/>
      <c r="L962" s="229"/>
      <c r="M962" s="305"/>
      <c r="N962" s="305"/>
      <c r="O962" s="305"/>
      <c r="P962" s="305"/>
    </row>
    <row r="963" spans="1:16" ht="15.75" customHeight="1">
      <c r="A963" s="49"/>
      <c r="B963" s="14"/>
      <c r="C963" s="14"/>
      <c r="D963" s="14"/>
      <c r="E963" s="14"/>
      <c r="F963" s="14"/>
      <c r="G963" s="14"/>
      <c r="H963" s="14"/>
      <c r="I963" s="108"/>
      <c r="J963" s="14"/>
      <c r="K963" s="14"/>
      <c r="L963" s="229"/>
      <c r="M963" s="305"/>
      <c r="N963" s="305"/>
      <c r="O963" s="305"/>
      <c r="P963" s="305"/>
    </row>
    <row r="964" spans="1:16" ht="15.75" customHeight="1">
      <c r="A964" s="49"/>
      <c r="B964" s="14"/>
      <c r="C964" s="14"/>
      <c r="D964" s="14"/>
      <c r="E964" s="14"/>
      <c r="F964" s="14"/>
      <c r="G964" s="14"/>
      <c r="H964" s="14"/>
      <c r="I964" s="108"/>
      <c r="J964" s="14"/>
      <c r="K964" s="14"/>
      <c r="L964" s="229"/>
      <c r="M964" s="305"/>
      <c r="N964" s="305"/>
      <c r="O964" s="305"/>
      <c r="P964" s="305"/>
    </row>
    <row r="965" spans="1:16" ht="15.75" customHeight="1">
      <c r="A965" s="49"/>
      <c r="B965" s="14"/>
      <c r="C965" s="14"/>
      <c r="D965" s="14"/>
      <c r="E965" s="14"/>
      <c r="F965" s="14"/>
      <c r="G965" s="14"/>
      <c r="H965" s="14"/>
      <c r="I965" s="108"/>
      <c r="J965" s="14"/>
      <c r="K965" s="14"/>
      <c r="L965" s="229"/>
      <c r="M965" s="305"/>
      <c r="N965" s="305"/>
      <c r="O965" s="305"/>
      <c r="P965" s="305"/>
    </row>
    <row r="966" spans="1:16" ht="15.75" customHeight="1">
      <c r="A966" s="49"/>
      <c r="B966" s="14"/>
      <c r="C966" s="14"/>
      <c r="D966" s="14"/>
      <c r="E966" s="14"/>
      <c r="F966" s="14"/>
      <c r="G966" s="14"/>
      <c r="H966" s="14"/>
      <c r="I966" s="108"/>
      <c r="J966" s="14"/>
      <c r="K966" s="14"/>
      <c r="L966" s="229"/>
      <c r="M966" s="305"/>
      <c r="N966" s="305"/>
      <c r="O966" s="305"/>
      <c r="P966" s="305"/>
    </row>
    <row r="967" spans="1:16" ht="15.75" customHeight="1">
      <c r="A967" s="49"/>
      <c r="B967" s="14"/>
      <c r="C967" s="14"/>
      <c r="D967" s="14"/>
      <c r="E967" s="14"/>
      <c r="F967" s="14"/>
      <c r="G967" s="14"/>
      <c r="H967" s="14"/>
      <c r="I967" s="108"/>
      <c r="J967" s="14"/>
      <c r="K967" s="14"/>
      <c r="L967" s="229"/>
      <c r="M967" s="305"/>
      <c r="N967" s="305"/>
      <c r="O967" s="305"/>
      <c r="P967" s="305"/>
    </row>
    <row r="968" spans="1:16" ht="15.75" customHeight="1">
      <c r="A968" s="49"/>
      <c r="B968" s="14"/>
      <c r="C968" s="14"/>
      <c r="D968" s="14"/>
      <c r="E968" s="14"/>
      <c r="F968" s="14"/>
      <c r="G968" s="14"/>
      <c r="H968" s="14"/>
      <c r="I968" s="108"/>
      <c r="J968" s="14"/>
      <c r="K968" s="14"/>
      <c r="L968" s="229"/>
      <c r="M968" s="305"/>
      <c r="N968" s="305"/>
      <c r="O968" s="305"/>
      <c r="P968" s="305"/>
    </row>
    <row r="969" spans="1:16" ht="15.75" customHeight="1">
      <c r="A969" s="49"/>
      <c r="B969" s="14"/>
      <c r="C969" s="14"/>
      <c r="D969" s="14"/>
      <c r="E969" s="14"/>
      <c r="F969" s="14"/>
      <c r="G969" s="14"/>
      <c r="H969" s="14"/>
      <c r="I969" s="108"/>
      <c r="J969" s="14"/>
      <c r="K969" s="14"/>
      <c r="L969" s="229"/>
      <c r="M969" s="305"/>
      <c r="N969" s="305"/>
      <c r="O969" s="305"/>
      <c r="P969" s="305"/>
    </row>
    <row r="970" spans="1:16" ht="15.75" customHeight="1">
      <c r="A970" s="49"/>
      <c r="B970" s="14"/>
      <c r="C970" s="14"/>
      <c r="D970" s="14"/>
      <c r="E970" s="14"/>
      <c r="F970" s="14"/>
      <c r="G970" s="14"/>
      <c r="H970" s="14"/>
      <c r="I970" s="108"/>
      <c r="J970" s="14"/>
      <c r="K970" s="14"/>
      <c r="L970" s="229"/>
      <c r="M970" s="305"/>
      <c r="N970" s="305"/>
      <c r="O970" s="305"/>
      <c r="P970" s="305"/>
    </row>
    <row r="971" spans="1:16" ht="15.75" customHeight="1">
      <c r="A971" s="49"/>
      <c r="B971" s="14"/>
      <c r="C971" s="14"/>
      <c r="D971" s="14"/>
      <c r="E971" s="14"/>
      <c r="F971" s="14"/>
      <c r="G971" s="14"/>
      <c r="H971" s="14"/>
      <c r="I971" s="108"/>
      <c r="J971" s="14"/>
      <c r="K971" s="14"/>
      <c r="L971" s="229"/>
      <c r="M971" s="305"/>
      <c r="N971" s="305"/>
      <c r="O971" s="305"/>
      <c r="P971" s="305"/>
    </row>
    <row r="972" spans="1:16" ht="15.75" customHeight="1">
      <c r="A972" s="49"/>
      <c r="B972" s="14"/>
      <c r="C972" s="14"/>
      <c r="D972" s="14"/>
      <c r="E972" s="14"/>
      <c r="F972" s="14"/>
      <c r="G972" s="14"/>
      <c r="H972" s="14"/>
      <c r="I972" s="108"/>
      <c r="J972" s="14"/>
      <c r="K972" s="14"/>
      <c r="L972" s="229"/>
      <c r="M972" s="305"/>
      <c r="N972" s="305"/>
      <c r="O972" s="305"/>
      <c r="P972" s="305"/>
    </row>
    <row r="973" spans="1:16" ht="15.75" customHeight="1">
      <c r="A973" s="49"/>
      <c r="B973" s="14"/>
      <c r="C973" s="14"/>
      <c r="D973" s="14"/>
      <c r="E973" s="14"/>
      <c r="F973" s="14"/>
      <c r="G973" s="14"/>
      <c r="H973" s="14"/>
      <c r="I973" s="108"/>
      <c r="J973" s="14"/>
      <c r="K973" s="14"/>
      <c r="L973" s="229"/>
      <c r="M973" s="305"/>
      <c r="N973" s="305"/>
      <c r="O973" s="305"/>
      <c r="P973" s="305"/>
    </row>
  </sheetData>
  <mergeCells count="189">
    <mergeCell ref="B42:H42"/>
    <mergeCell ref="B40:H40"/>
    <mergeCell ref="B43:H43"/>
    <mergeCell ref="B180:H180"/>
    <mergeCell ref="B169:H169"/>
    <mergeCell ref="B168:H168"/>
    <mergeCell ref="B176:H176"/>
    <mergeCell ref="B177:H177"/>
    <mergeCell ref="B178:H178"/>
    <mergeCell ref="B179:H179"/>
    <mergeCell ref="B170:H170"/>
    <mergeCell ref="B171:H171"/>
    <mergeCell ref="B172:H172"/>
    <mergeCell ref="B173:H173"/>
    <mergeCell ref="B174:H174"/>
    <mergeCell ref="B175:H175"/>
    <mergeCell ref="B134:H134"/>
    <mergeCell ref="B142:H142"/>
    <mergeCell ref="B146:H146"/>
    <mergeCell ref="B147:H147"/>
    <mergeCell ref="B148:H148"/>
    <mergeCell ref="B151:H151"/>
    <mergeCell ref="B152:H152"/>
    <mergeCell ref="B44:H44"/>
    <mergeCell ref="B47:H47"/>
    <mergeCell ref="B48:H48"/>
    <mergeCell ref="B49:H49"/>
    <mergeCell ref="B50:H50"/>
    <mergeCell ref="B52:H52"/>
    <mergeCell ref="B45:H45"/>
    <mergeCell ref="B46:H46"/>
    <mergeCell ref="B86:H86"/>
    <mergeCell ref="B87:H87"/>
    <mergeCell ref="B51:H51"/>
    <mergeCell ref="B53:H53"/>
    <mergeCell ref="B62:H62"/>
    <mergeCell ref="B63:H63"/>
    <mergeCell ref="B64:H64"/>
    <mergeCell ref="B65:H65"/>
    <mergeCell ref="B67:H67"/>
    <mergeCell ref="B68:H68"/>
    <mergeCell ref="B69:H69"/>
    <mergeCell ref="B80:H80"/>
    <mergeCell ref="B78:H78"/>
    <mergeCell ref="B79:H79"/>
    <mergeCell ref="B54:H54"/>
    <mergeCell ref="B56:H56"/>
    <mergeCell ref="B55:H55"/>
    <mergeCell ref="A8:B8"/>
    <mergeCell ref="C8:D8"/>
    <mergeCell ref="B29:H29"/>
    <mergeCell ref="B33:H33"/>
    <mergeCell ref="B34:H34"/>
    <mergeCell ref="B35:H35"/>
    <mergeCell ref="B36:H36"/>
    <mergeCell ref="B39:H39"/>
    <mergeCell ref="B41:H41"/>
    <mergeCell ref="B37:H37"/>
    <mergeCell ref="B38:H38"/>
    <mergeCell ref="A14:P14"/>
    <mergeCell ref="K8:M8"/>
    <mergeCell ref="K9:M9"/>
    <mergeCell ref="A11:P12"/>
    <mergeCell ref="B13:H13"/>
    <mergeCell ref="B15:H15"/>
    <mergeCell ref="B16:H16"/>
    <mergeCell ref="B17:H17"/>
    <mergeCell ref="B18:H18"/>
    <mergeCell ref="B19:H19"/>
    <mergeCell ref="B20:H20"/>
    <mergeCell ref="B27:H27"/>
    <mergeCell ref="B28:H28"/>
    <mergeCell ref="B30:H30"/>
    <mergeCell ref="B31:H31"/>
    <mergeCell ref="B32:H32"/>
    <mergeCell ref="B21:H21"/>
    <mergeCell ref="B24:H24"/>
    <mergeCell ref="B25:H25"/>
    <mergeCell ref="B26:H26"/>
    <mergeCell ref="B22:H22"/>
    <mergeCell ref="B23:H23"/>
    <mergeCell ref="A1:P1"/>
    <mergeCell ref="A2:C2"/>
    <mergeCell ref="E2:G2"/>
    <mergeCell ref="L2:O2"/>
    <mergeCell ref="K3:O3"/>
    <mergeCell ref="K4:O4"/>
    <mergeCell ref="K5:O5"/>
    <mergeCell ref="A3:G5"/>
    <mergeCell ref="A7:B7"/>
    <mergeCell ref="C7:D7"/>
    <mergeCell ref="B60:H60"/>
    <mergeCell ref="B61:H61"/>
    <mergeCell ref="B57:H57"/>
    <mergeCell ref="B58:H58"/>
    <mergeCell ref="B59:H59"/>
    <mergeCell ref="B72:H72"/>
    <mergeCell ref="B74:H74"/>
    <mergeCell ref="B75:H75"/>
    <mergeCell ref="B76:H76"/>
    <mergeCell ref="B73:H73"/>
    <mergeCell ref="B77:H77"/>
    <mergeCell ref="B66:H66"/>
    <mergeCell ref="B70:H70"/>
    <mergeCell ref="B71:H71"/>
    <mergeCell ref="B81:H81"/>
    <mergeCell ref="B108:H108"/>
    <mergeCell ref="B88:H88"/>
    <mergeCell ref="B89:H89"/>
    <mergeCell ref="B107:H107"/>
    <mergeCell ref="B99:H99"/>
    <mergeCell ref="B100:H100"/>
    <mergeCell ref="B82:H82"/>
    <mergeCell ref="B90:H90"/>
    <mergeCell ref="B91:H91"/>
    <mergeCell ref="B92:H92"/>
    <mergeCell ref="B93:H93"/>
    <mergeCell ref="B94:H94"/>
    <mergeCell ref="B95:H95"/>
    <mergeCell ref="B96:H96"/>
    <mergeCell ref="B97:H97"/>
    <mergeCell ref="B98:H98"/>
    <mergeCell ref="B104:H104"/>
    <mergeCell ref="B105:H105"/>
    <mergeCell ref="B102:H102"/>
    <mergeCell ref="B103:H103"/>
    <mergeCell ref="B84:H84"/>
    <mergeCell ref="B101:H101"/>
    <mergeCell ref="B83:H83"/>
    <mergeCell ref="B109:H109"/>
    <mergeCell ref="B110:H110"/>
    <mergeCell ref="B111:H111"/>
    <mergeCell ref="B117:H117"/>
    <mergeCell ref="B133:H133"/>
    <mergeCell ref="B114:H114"/>
    <mergeCell ref="B116:H116"/>
    <mergeCell ref="B113:H113"/>
    <mergeCell ref="B106:H106"/>
    <mergeCell ref="B112:H112"/>
    <mergeCell ref="B135:H135"/>
    <mergeCell ref="B136:H136"/>
    <mergeCell ref="B137:H137"/>
    <mergeCell ref="B124:H124"/>
    <mergeCell ref="B118:H118"/>
    <mergeCell ref="B119:H119"/>
    <mergeCell ref="B120:H120"/>
    <mergeCell ref="B121:H121"/>
    <mergeCell ref="B122:H122"/>
    <mergeCell ref="B123:H123"/>
    <mergeCell ref="B125:H125"/>
    <mergeCell ref="B126:H126"/>
    <mergeCell ref="B127:H127"/>
    <mergeCell ref="B128:H128"/>
    <mergeCell ref="B129:H129"/>
    <mergeCell ref="E193:J193"/>
    <mergeCell ref="B188:H188"/>
    <mergeCell ref="B191:D193"/>
    <mergeCell ref="B186:H186"/>
    <mergeCell ref="B185:H185"/>
    <mergeCell ref="B182:H182"/>
    <mergeCell ref="B183:H183"/>
    <mergeCell ref="B184:H184"/>
    <mergeCell ref="B187:H187"/>
    <mergeCell ref="E191:J191"/>
    <mergeCell ref="E192:J192"/>
    <mergeCell ref="B181:H181"/>
    <mergeCell ref="B159:H159"/>
    <mergeCell ref="B130:H130"/>
    <mergeCell ref="B131:H131"/>
    <mergeCell ref="B138:H138"/>
    <mergeCell ref="B139:H139"/>
    <mergeCell ref="B160:H160"/>
    <mergeCell ref="B161:H161"/>
    <mergeCell ref="B162:H162"/>
    <mergeCell ref="B164:H164"/>
    <mergeCell ref="B165:H165"/>
    <mergeCell ref="B166:H166"/>
    <mergeCell ref="B167:H167"/>
    <mergeCell ref="B163:H163"/>
    <mergeCell ref="B154:H154"/>
    <mergeCell ref="B155:H155"/>
    <mergeCell ref="B156:H156"/>
    <mergeCell ref="B157:H157"/>
    <mergeCell ref="B145:H145"/>
    <mergeCell ref="B141:H141"/>
    <mergeCell ref="B143:H143"/>
    <mergeCell ref="B144:H144"/>
    <mergeCell ref="B149:H149"/>
    <mergeCell ref="B150:H150"/>
  </mergeCells>
  <printOptions horizontalCentered="1"/>
  <pageMargins left="0.39370078740157483" right="0" top="0.78740157480314965" bottom="0.39370078740157483" header="0.15748031496062992" footer="0"/>
  <pageSetup scale="55"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dimension ref="A1:R1012"/>
  <sheetViews>
    <sheetView topLeftCell="A4" zoomScale="70" zoomScaleNormal="70" workbookViewId="0">
      <selection activeCell="O14" sqref="O14"/>
    </sheetView>
  </sheetViews>
  <sheetFormatPr defaultColWidth="14.42578125" defaultRowHeight="15" customHeight="1"/>
  <cols>
    <col min="1" max="2" width="8" style="57" customWidth="1"/>
    <col min="3" max="3" width="24.140625" style="57" customWidth="1"/>
    <col min="4" max="5" width="8" style="57" customWidth="1"/>
    <col min="6" max="6" width="14" style="57" customWidth="1"/>
    <col min="7" max="8" width="15.140625" style="57" customWidth="1"/>
    <col min="9" max="9" width="15.85546875" style="57" customWidth="1"/>
    <col min="10" max="10" width="18.85546875" style="57" customWidth="1"/>
    <col min="11" max="11" width="20.140625" style="57" customWidth="1"/>
    <col min="12" max="12" width="19.140625" style="57" customWidth="1"/>
    <col min="13" max="14" width="16.7109375" style="57" customWidth="1"/>
    <col min="15" max="15" width="25.28515625" style="57" customWidth="1"/>
    <col min="16" max="26" width="8" customWidth="1"/>
  </cols>
  <sheetData>
    <row r="1" spans="1:15" ht="20.25" customHeight="1" thickBot="1">
      <c r="A1" s="1233" t="s">
        <v>235</v>
      </c>
      <c r="B1" s="1234"/>
      <c r="C1" s="1234"/>
      <c r="D1" s="1234"/>
      <c r="E1" s="1234"/>
      <c r="F1" s="1234"/>
      <c r="G1" s="1234"/>
      <c r="H1" s="1234"/>
      <c r="I1" s="1234"/>
      <c r="J1" s="1234"/>
      <c r="K1" s="1234"/>
      <c r="L1" s="1234"/>
      <c r="M1" s="1234"/>
      <c r="N1" s="1234"/>
      <c r="O1" s="1235"/>
    </row>
    <row r="2" spans="1:15" ht="15.75" customHeight="1">
      <c r="A2" s="1236" t="s">
        <v>187</v>
      </c>
      <c r="B2" s="1237"/>
      <c r="C2" s="1237"/>
      <c r="D2" s="53"/>
      <c r="E2" s="1238"/>
      <c r="F2" s="1237"/>
      <c r="G2" s="1237"/>
      <c r="H2" s="520"/>
      <c r="I2" s="520"/>
      <c r="J2" s="520"/>
      <c r="K2" s="520"/>
      <c r="L2" s="50"/>
      <c r="M2" s="51"/>
      <c r="N2" s="51"/>
      <c r="O2" s="437"/>
    </row>
    <row r="3" spans="1:15" ht="15" customHeight="1">
      <c r="A3" s="672" t="s">
        <v>18741</v>
      </c>
      <c r="B3" s="1237"/>
      <c r="C3" s="1237"/>
      <c r="D3" s="1237"/>
      <c r="E3" s="1237"/>
      <c r="F3" s="1237"/>
      <c r="G3" s="1237"/>
      <c r="H3" s="51"/>
      <c r="I3" s="51"/>
      <c r="J3" s="51"/>
      <c r="K3" s="51"/>
      <c r="L3" s="51"/>
      <c r="M3" s="51"/>
      <c r="N3" s="51"/>
      <c r="O3" s="437"/>
    </row>
    <row r="4" spans="1:15" ht="15.75">
      <c r="A4" s="1239"/>
      <c r="B4" s="1230"/>
      <c r="C4" s="1230"/>
      <c r="D4" s="1230"/>
      <c r="E4" s="1230"/>
      <c r="F4" s="1230"/>
      <c r="G4" s="1237"/>
      <c r="H4" s="51"/>
      <c r="I4" s="51"/>
      <c r="J4" s="51"/>
      <c r="K4" s="51"/>
      <c r="L4" s="51"/>
      <c r="M4" s="51"/>
      <c r="N4" s="51"/>
      <c r="O4" s="437"/>
    </row>
    <row r="5" spans="1:15" ht="15.75">
      <c r="A5" s="1239"/>
      <c r="B5" s="1237"/>
      <c r="C5" s="1237"/>
      <c r="D5" s="1237"/>
      <c r="E5" s="1237"/>
      <c r="F5" s="1237"/>
      <c r="G5" s="1237"/>
      <c r="H5" s="51"/>
      <c r="I5" s="51"/>
      <c r="J5" s="51"/>
      <c r="K5" s="51"/>
      <c r="L5" s="52"/>
      <c r="M5" s="52"/>
      <c r="N5" s="52"/>
      <c r="O5" s="438"/>
    </row>
    <row r="6" spans="1:15" ht="15.75" customHeight="1">
      <c r="A6" s="439"/>
      <c r="B6" s="51"/>
      <c r="C6" s="51"/>
      <c r="D6" s="53"/>
      <c r="E6" s="51"/>
      <c r="F6" s="51"/>
      <c r="G6" s="51"/>
      <c r="H6" s="51"/>
      <c r="I6" s="51"/>
      <c r="J6" s="52"/>
      <c r="K6" s="52"/>
      <c r="L6" s="54"/>
      <c r="M6" s="54"/>
      <c r="N6" s="54"/>
      <c r="O6" s="440"/>
    </row>
    <row r="7" spans="1:15" ht="15.75" customHeight="1">
      <c r="A7" s="1240" t="s">
        <v>3</v>
      </c>
      <c r="B7" s="1237"/>
      <c r="C7" s="1241">
        <f ca="1">NOW()</f>
        <v>44980.462856944447</v>
      </c>
      <c r="D7" s="1237"/>
      <c r="E7" s="51"/>
      <c r="F7" s="53"/>
      <c r="G7" s="53"/>
      <c r="H7" s="53"/>
      <c r="I7" s="53"/>
      <c r="J7" s="54"/>
      <c r="K7" s="54"/>
      <c r="L7" s="441"/>
      <c r="M7" s="441"/>
      <c r="N7" s="441"/>
      <c r="O7" s="442"/>
    </row>
    <row r="8" spans="1:15" ht="15.75" customHeight="1">
      <c r="A8" s="1240" t="s">
        <v>4</v>
      </c>
      <c r="B8" s="1237"/>
      <c r="C8" s="1242">
        <f>ORÇAMENTO!C8</f>
        <v>0.22219999999999998</v>
      </c>
      <c r="D8" s="1237"/>
      <c r="E8" s="51"/>
      <c r="F8" s="51"/>
      <c r="G8" s="51"/>
      <c r="H8" s="51"/>
      <c r="I8" s="51"/>
      <c r="J8" s="688" t="s">
        <v>22462</v>
      </c>
      <c r="K8" s="1198"/>
      <c r="L8" s="1198"/>
      <c r="M8" s="55"/>
      <c r="N8" s="55"/>
      <c r="O8" s="443"/>
    </row>
    <row r="9" spans="1:15" ht="15.75" customHeight="1">
      <c r="A9" s="505"/>
      <c r="B9" s="441"/>
      <c r="C9" s="521"/>
      <c r="D9" s="521"/>
      <c r="E9" s="51"/>
      <c r="F9" s="51"/>
      <c r="G9" s="51"/>
      <c r="H9" s="51"/>
      <c r="I9" s="51"/>
      <c r="J9" s="1197" t="s">
        <v>22463</v>
      </c>
      <c r="K9" s="1198"/>
      <c r="L9" s="1198"/>
      <c r="M9" s="55"/>
      <c r="N9" s="55"/>
      <c r="O9" s="443"/>
    </row>
    <row r="10" spans="1:15" ht="15.75" customHeight="1">
      <c r="A10" s="505"/>
      <c r="B10" s="441"/>
      <c r="C10" s="521"/>
      <c r="D10" s="521"/>
      <c r="E10" s="51"/>
      <c r="F10" s="51"/>
      <c r="G10" s="51"/>
      <c r="H10" s="51"/>
      <c r="I10" s="51"/>
      <c r="J10" s="55"/>
      <c r="K10" s="55"/>
      <c r="L10" s="55"/>
      <c r="M10" s="55"/>
      <c r="N10" s="55"/>
      <c r="O10" s="443"/>
    </row>
    <row r="11" spans="1:15">
      <c r="A11" s="1243" t="s">
        <v>21370</v>
      </c>
      <c r="B11" s="1244"/>
      <c r="C11" s="1244"/>
      <c r="D11" s="1244"/>
      <c r="E11" s="1244"/>
      <c r="F11" s="1244"/>
      <c r="G11" s="1244"/>
      <c r="H11" s="1244"/>
      <c r="I11" s="1244"/>
      <c r="J11" s="1244"/>
      <c r="K11" s="1244"/>
      <c r="L11" s="1244"/>
      <c r="M11" s="1244"/>
      <c r="N11" s="1244"/>
      <c r="O11" s="1245"/>
    </row>
    <row r="12" spans="1:15" ht="45" customHeight="1">
      <c r="A12" s="444" t="s">
        <v>7</v>
      </c>
      <c r="B12" s="1246" t="s">
        <v>184</v>
      </c>
      <c r="C12" s="1230"/>
      <c r="D12" s="1230"/>
      <c r="E12" s="1230"/>
      <c r="F12" s="522" t="s">
        <v>214</v>
      </c>
      <c r="G12" s="445" t="s">
        <v>20872</v>
      </c>
      <c r="H12" s="445" t="s">
        <v>20872</v>
      </c>
      <c r="I12" s="445" t="s">
        <v>20872</v>
      </c>
      <c r="J12" s="445" t="s">
        <v>20872</v>
      </c>
      <c r="K12" s="445" t="s">
        <v>20872</v>
      </c>
      <c r="L12" s="445" t="s">
        <v>20872</v>
      </c>
      <c r="M12" s="445" t="s">
        <v>20872</v>
      </c>
      <c r="N12" s="445" t="s">
        <v>20872</v>
      </c>
      <c r="O12" s="446" t="s">
        <v>14</v>
      </c>
    </row>
    <row r="13" spans="1:15" ht="19.5" customHeight="1">
      <c r="A13" s="1225">
        <v>1</v>
      </c>
      <c r="B13" s="1227" t="str">
        <f>VLOOKUP(A13,ORC,2,FALSE)</f>
        <v>SERVIÇOS PRELIMINARES</v>
      </c>
      <c r="C13" s="1228"/>
      <c r="D13" s="1228"/>
      <c r="E13" s="1228"/>
      <c r="F13" s="447" t="s">
        <v>236</v>
      </c>
      <c r="G13" s="447">
        <v>15</v>
      </c>
      <c r="H13" s="447">
        <v>15</v>
      </c>
      <c r="I13" s="447">
        <v>15</v>
      </c>
      <c r="J13" s="447">
        <v>15</v>
      </c>
      <c r="K13" s="447">
        <v>10</v>
      </c>
      <c r="L13" s="447">
        <v>10</v>
      </c>
      <c r="M13" s="447">
        <v>10</v>
      </c>
      <c r="N13" s="447">
        <v>10</v>
      </c>
      <c r="O13" s="448">
        <f>(O14/$O$46)</f>
        <v>3.3229177821702115E-2</v>
      </c>
    </row>
    <row r="14" spans="1:15" ht="19.5" customHeight="1">
      <c r="A14" s="1226"/>
      <c r="B14" s="1229"/>
      <c r="C14" s="1229"/>
      <c r="D14" s="1229"/>
      <c r="E14" s="1229"/>
      <c r="F14" s="449" t="s">
        <v>237</v>
      </c>
      <c r="G14" s="450">
        <f t="shared" ref="G14:H14" si="0">G13*$O$14/100</f>
        <v>1124.9288297099999</v>
      </c>
      <c r="H14" s="450">
        <f t="shared" si="0"/>
        <v>1124.9288297099999</v>
      </c>
      <c r="I14" s="450">
        <f>I13*$O$14/100</f>
        <v>1124.9288297099999</v>
      </c>
      <c r="J14" s="450">
        <f t="shared" ref="J14:N14" si="1">J13*$O$14/100</f>
        <v>1124.9288297099999</v>
      </c>
      <c r="K14" s="450">
        <f t="shared" si="1"/>
        <v>749.95255313999996</v>
      </c>
      <c r="L14" s="450">
        <f t="shared" si="1"/>
        <v>749.95255313999996</v>
      </c>
      <c r="M14" s="450">
        <f t="shared" si="1"/>
        <v>749.95255313999996</v>
      </c>
      <c r="N14" s="450">
        <f t="shared" si="1"/>
        <v>749.95255313999996</v>
      </c>
      <c r="O14" s="451">
        <f>VLOOKUP(A13,ORÇAMENTO!A:P,16,TRUE)</f>
        <v>7499.5255313999996</v>
      </c>
    </row>
    <row r="15" spans="1:15" ht="19.5" customHeight="1">
      <c r="A15" s="1225">
        <v>2</v>
      </c>
      <c r="B15" s="1227" t="str">
        <f>VLOOKUP(A15,ORC,2,FALSE)</f>
        <v>DEMOLIÇÕES</v>
      </c>
      <c r="C15" s="1228"/>
      <c r="D15" s="1228"/>
      <c r="E15" s="1228"/>
      <c r="F15" s="447" t="s">
        <v>236</v>
      </c>
      <c r="G15" s="447">
        <v>100</v>
      </c>
      <c r="H15" s="447"/>
      <c r="I15" s="447"/>
      <c r="J15" s="447"/>
      <c r="K15" s="447"/>
      <c r="L15" s="447"/>
      <c r="M15" s="447"/>
      <c r="N15" s="447"/>
      <c r="O15" s="448">
        <f>(O16/$O$46)</f>
        <v>1.1526325063493622E-2</v>
      </c>
    </row>
    <row r="16" spans="1:15" ht="19.5" customHeight="1">
      <c r="A16" s="1226"/>
      <c r="B16" s="1229"/>
      <c r="C16" s="1229"/>
      <c r="D16" s="1229"/>
      <c r="E16" s="1229"/>
      <c r="F16" s="449" t="s">
        <v>237</v>
      </c>
      <c r="G16" s="450">
        <f t="shared" ref="G16" si="2">G15*$O$16/100</f>
        <v>2601.3875384069997</v>
      </c>
      <c r="H16" s="450"/>
      <c r="I16" s="450"/>
      <c r="J16" s="450"/>
      <c r="K16" s="450"/>
      <c r="L16" s="450"/>
      <c r="M16" s="450"/>
      <c r="N16" s="450"/>
      <c r="O16" s="451">
        <f>VLOOKUP(A15,ORÇAMENTO!A:P,16,TRUE)</f>
        <v>2601.3875384069997</v>
      </c>
    </row>
    <row r="17" spans="1:15" ht="19.5" customHeight="1">
      <c r="A17" s="1225">
        <v>3</v>
      </c>
      <c r="B17" s="1227" t="str">
        <f>VLOOKUP(A17,ORC,2,FALSE)</f>
        <v>MOVIMENTAÇÃO DE TERRA E PREPARO DE VALAS</v>
      </c>
      <c r="C17" s="1228"/>
      <c r="D17" s="1228"/>
      <c r="E17" s="1228"/>
      <c r="F17" s="447" t="s">
        <v>236</v>
      </c>
      <c r="G17" s="447">
        <v>100</v>
      </c>
      <c r="H17" s="447"/>
      <c r="I17" s="447"/>
      <c r="J17" s="447"/>
      <c r="K17" s="447"/>
      <c r="L17" s="447"/>
      <c r="M17" s="447"/>
      <c r="N17" s="447"/>
      <c r="O17" s="448">
        <f>(O18/$O$46)</f>
        <v>2.0455279706663158E-2</v>
      </c>
    </row>
    <row r="18" spans="1:15" ht="19.5" customHeight="1">
      <c r="A18" s="1226"/>
      <c r="B18" s="1229"/>
      <c r="C18" s="1229"/>
      <c r="D18" s="1229"/>
      <c r="E18" s="1229"/>
      <c r="F18" s="449" t="s">
        <v>237</v>
      </c>
      <c r="G18" s="450">
        <f t="shared" ref="G18" si="3">G17*$O$18/100</f>
        <v>4616.5720149674989</v>
      </c>
      <c r="H18" s="450"/>
      <c r="I18" s="450"/>
      <c r="J18" s="450"/>
      <c r="K18" s="450"/>
      <c r="L18" s="450"/>
      <c r="M18" s="450"/>
      <c r="N18" s="450"/>
      <c r="O18" s="451">
        <f>VLOOKUP(A17,ORÇAMENTO!A:P,16,TRUE)</f>
        <v>4616.5720149674989</v>
      </c>
    </row>
    <row r="19" spans="1:15" ht="19.5" customHeight="1">
      <c r="A19" s="1225">
        <v>4</v>
      </c>
      <c r="B19" s="1227" t="str">
        <f>VLOOKUP(A19,ORC,2,FALSE)</f>
        <v>ESTRUTURA DE  FUNDAÇÕES</v>
      </c>
      <c r="C19" s="1228"/>
      <c r="D19" s="1228"/>
      <c r="E19" s="1228"/>
      <c r="F19" s="447" t="s">
        <v>236</v>
      </c>
      <c r="G19" s="447">
        <v>20</v>
      </c>
      <c r="H19" s="447">
        <v>80</v>
      </c>
      <c r="I19" s="447"/>
      <c r="J19" s="447"/>
      <c r="K19" s="447"/>
      <c r="L19" s="447"/>
      <c r="M19" s="447"/>
      <c r="N19" s="447"/>
      <c r="O19" s="448">
        <f>(O20/$O$46)</f>
        <v>0.1052674796871539</v>
      </c>
    </row>
    <row r="20" spans="1:15" ht="19.5" customHeight="1">
      <c r="A20" s="1226"/>
      <c r="B20" s="1229"/>
      <c r="C20" s="1229"/>
      <c r="D20" s="1229"/>
      <c r="E20" s="1229"/>
      <c r="F20" s="449" t="s">
        <v>237</v>
      </c>
      <c r="G20" s="450">
        <f t="shared" ref="G20:H20" si="4">G19*$O$20/100</f>
        <v>4751.5840191769321</v>
      </c>
      <c r="H20" s="450">
        <f t="shared" si="4"/>
        <v>19006.336076707728</v>
      </c>
      <c r="I20" s="450"/>
      <c r="J20" s="450"/>
      <c r="K20" s="450"/>
      <c r="L20" s="450"/>
      <c r="M20" s="450"/>
      <c r="N20" s="450"/>
      <c r="O20" s="451">
        <f>VLOOKUP(A19,ORÇAMENTO!A:P,16,TRUE)</f>
        <v>23757.92009588466</v>
      </c>
    </row>
    <row r="21" spans="1:15" ht="19.5" customHeight="1">
      <c r="A21" s="1225">
        <v>5</v>
      </c>
      <c r="B21" s="1227" t="str">
        <f>VLOOKUP(A21,ORC,2,FALSE)</f>
        <v>ESTRUTURAS</v>
      </c>
      <c r="C21" s="1228"/>
      <c r="D21" s="1228"/>
      <c r="E21" s="1228"/>
      <c r="F21" s="447" t="s">
        <v>236</v>
      </c>
      <c r="G21" s="447"/>
      <c r="H21" s="447">
        <v>20</v>
      </c>
      <c r="I21" s="447">
        <v>80</v>
      </c>
      <c r="J21" s="447"/>
      <c r="K21" s="447"/>
      <c r="L21" s="447"/>
      <c r="M21" s="447"/>
      <c r="N21" s="447"/>
      <c r="O21" s="448">
        <f>(O22/$O$46)</f>
        <v>0.10972274771952401</v>
      </c>
    </row>
    <row r="22" spans="1:15" ht="19.5" customHeight="1">
      <c r="A22" s="1226"/>
      <c r="B22" s="1229"/>
      <c r="C22" s="1229"/>
      <c r="D22" s="1229"/>
      <c r="E22" s="1229"/>
      <c r="F22" s="449" t="s">
        <v>237</v>
      </c>
      <c r="G22" s="450"/>
      <c r="H22" s="450">
        <f t="shared" ref="H22:I22" si="5">H21*$O$22/100</f>
        <v>4952.6867761411322</v>
      </c>
      <c r="I22" s="450">
        <f t="shared" si="5"/>
        <v>19810.747104564529</v>
      </c>
      <c r="J22" s="450"/>
      <c r="K22" s="450"/>
      <c r="L22" s="450"/>
      <c r="M22" s="450"/>
      <c r="N22" s="450"/>
      <c r="O22" s="451">
        <f>VLOOKUP(A21,ORÇAMENTO!A:P,16,TRUE)</f>
        <v>24763.433880705663</v>
      </c>
    </row>
    <row r="23" spans="1:15" ht="15.75" customHeight="1">
      <c r="A23" s="1225">
        <v>6</v>
      </c>
      <c r="B23" s="1227" t="str">
        <f>VLOOKUP(A23,ORC,2,FALSE)</f>
        <v>ALVENARIAS</v>
      </c>
      <c r="C23" s="1228"/>
      <c r="D23" s="1228"/>
      <c r="E23" s="1228"/>
      <c r="F23" s="447" t="s">
        <v>236</v>
      </c>
      <c r="G23" s="447"/>
      <c r="H23" s="447">
        <v>20</v>
      </c>
      <c r="I23" s="447">
        <v>40</v>
      </c>
      <c r="J23" s="447">
        <v>40</v>
      </c>
      <c r="K23" s="447"/>
      <c r="L23" s="447"/>
      <c r="M23" s="447"/>
      <c r="N23" s="447"/>
      <c r="O23" s="448">
        <f>(O24/$O$46)</f>
        <v>7.5072006373265499E-2</v>
      </c>
    </row>
    <row r="24" spans="1:15" ht="15.75" customHeight="1">
      <c r="A24" s="1226"/>
      <c r="B24" s="1229"/>
      <c r="C24" s="1229"/>
      <c r="D24" s="1229"/>
      <c r="E24" s="1229"/>
      <c r="F24" s="449" t="s">
        <v>237</v>
      </c>
      <c r="G24" s="450"/>
      <c r="H24" s="450">
        <f t="shared" ref="H24:J24" si="6">H23*$O$24/100</f>
        <v>3388.6148583672002</v>
      </c>
      <c r="I24" s="450">
        <f t="shared" si="6"/>
        <v>6777.2297167344004</v>
      </c>
      <c r="J24" s="450">
        <f t="shared" si="6"/>
        <v>6777.2297167344004</v>
      </c>
      <c r="K24" s="450"/>
      <c r="L24" s="450"/>
      <c r="M24" s="450"/>
      <c r="N24" s="450"/>
      <c r="O24" s="451">
        <f>VLOOKUP(A23,ORÇAMENTO!A:P,16,TRUE)</f>
        <v>16943.074291836001</v>
      </c>
    </row>
    <row r="25" spans="1:15" ht="19.5" customHeight="1">
      <c r="A25" s="1225">
        <v>7</v>
      </c>
      <c r="B25" s="1227" t="str">
        <f>VLOOKUP(A25,ORC,2,FALSE)</f>
        <v>COBERTURA</v>
      </c>
      <c r="C25" s="1228"/>
      <c r="D25" s="1228"/>
      <c r="E25" s="1228"/>
      <c r="F25" s="447" t="s">
        <v>236</v>
      </c>
      <c r="G25" s="447"/>
      <c r="H25" s="447"/>
      <c r="I25" s="447"/>
      <c r="J25" s="447">
        <v>60</v>
      </c>
      <c r="K25" s="447">
        <v>40</v>
      </c>
      <c r="L25" s="447"/>
      <c r="M25" s="447"/>
      <c r="N25" s="447"/>
      <c r="O25" s="448">
        <f>(O26/$O$46)</f>
        <v>0.11941454214987986</v>
      </c>
    </row>
    <row r="26" spans="1:15" ht="19.5" customHeight="1">
      <c r="A26" s="1226"/>
      <c r="B26" s="1229"/>
      <c r="C26" s="1229"/>
      <c r="D26" s="1229"/>
      <c r="E26" s="1229"/>
      <c r="F26" s="449" t="s">
        <v>237</v>
      </c>
      <c r="G26" s="450"/>
      <c r="H26" s="450"/>
      <c r="I26" s="450"/>
      <c r="J26" s="450">
        <f>J25*$O$26/100</f>
        <v>16170.470647430398</v>
      </c>
      <c r="K26" s="450">
        <f>K25*$O$26/100</f>
        <v>10780.3137649536</v>
      </c>
      <c r="L26" s="450"/>
      <c r="M26" s="450"/>
      <c r="N26" s="450"/>
      <c r="O26" s="451">
        <f>VLOOKUP(A25,ORÇAMENTO!A:P,16,TRUE)</f>
        <v>26950.784412383997</v>
      </c>
    </row>
    <row r="27" spans="1:15" ht="15.75" customHeight="1">
      <c r="A27" s="1225">
        <v>8</v>
      </c>
      <c r="B27" s="1227" t="str">
        <f>VLOOKUP(A27,ORC,2,FALSE)</f>
        <v>INSTALAÇÕES HIDROSANITARIAS</v>
      </c>
      <c r="C27" s="1228"/>
      <c r="D27" s="1228"/>
      <c r="E27" s="1228"/>
      <c r="F27" s="447" t="s">
        <v>236</v>
      </c>
      <c r="G27" s="447"/>
      <c r="H27" s="447">
        <v>20</v>
      </c>
      <c r="I27" s="447">
        <v>40</v>
      </c>
      <c r="J27" s="447">
        <v>40</v>
      </c>
      <c r="K27" s="447"/>
      <c r="L27" s="447"/>
      <c r="M27" s="447"/>
      <c r="N27" s="447"/>
      <c r="O27" s="448">
        <f>(O28/$O$46)</f>
        <v>4.6271759286818988E-2</v>
      </c>
    </row>
    <row r="28" spans="1:15" ht="15.75" customHeight="1">
      <c r="A28" s="1226"/>
      <c r="B28" s="1229"/>
      <c r="C28" s="1229"/>
      <c r="D28" s="1229"/>
      <c r="E28" s="1229"/>
      <c r="F28" s="449" t="s">
        <v>237</v>
      </c>
      <c r="G28" s="450"/>
      <c r="H28" s="450">
        <f>H27*$O$28/100</f>
        <v>2088.6236910000002</v>
      </c>
      <c r="I28" s="450">
        <f t="shared" ref="I28:J28" si="7">I27*$O$28/100</f>
        <v>4177.2473820000005</v>
      </c>
      <c r="J28" s="450">
        <f t="shared" si="7"/>
        <v>4177.2473820000005</v>
      </c>
      <c r="K28" s="450"/>
      <c r="L28" s="450"/>
      <c r="M28" s="450"/>
      <c r="N28" s="450"/>
      <c r="O28" s="451">
        <f>VLOOKUP(A27,ORÇAMENTO!A:P,16,TRUE)</f>
        <v>10443.118455</v>
      </c>
    </row>
    <row r="29" spans="1:15" ht="15.75" customHeight="1">
      <c r="A29" s="1225">
        <v>9</v>
      </c>
      <c r="B29" s="1227" t="str">
        <f>VLOOKUP(A29,ORC,2,FALSE)</f>
        <v>INSTALAÇÕES ELÉTRICAS</v>
      </c>
      <c r="C29" s="1228"/>
      <c r="D29" s="1228"/>
      <c r="E29" s="1228"/>
      <c r="F29" s="447" t="s">
        <v>236</v>
      </c>
      <c r="G29" s="447"/>
      <c r="H29" s="447"/>
      <c r="I29" s="447"/>
      <c r="J29" s="447">
        <v>30</v>
      </c>
      <c r="K29" s="447">
        <v>70</v>
      </c>
      <c r="L29" s="447"/>
      <c r="M29" s="447"/>
      <c r="N29" s="447"/>
      <c r="O29" s="448">
        <f>(O30/$O$46)</f>
        <v>4.6332059425171754E-2</v>
      </c>
    </row>
    <row r="30" spans="1:15" ht="15.75" customHeight="1">
      <c r="A30" s="1226"/>
      <c r="B30" s="1229"/>
      <c r="C30" s="1229"/>
      <c r="D30" s="1229"/>
      <c r="E30" s="1229"/>
      <c r="F30" s="449" t="s">
        <v>237</v>
      </c>
      <c r="G30" s="450"/>
      <c r="H30" s="450"/>
      <c r="I30" s="450"/>
      <c r="J30" s="450">
        <f>J29*$O$30/100</f>
        <v>3137.0182955999994</v>
      </c>
      <c r="K30" s="450">
        <f>K29*$O$30/100</f>
        <v>7319.7093563999979</v>
      </c>
      <c r="L30" s="450"/>
      <c r="M30" s="450"/>
      <c r="N30" s="450"/>
      <c r="O30" s="451">
        <f>VLOOKUP(A29,ORÇAMENTO!A:P,16,TRUE)</f>
        <v>10456.727651999998</v>
      </c>
    </row>
    <row r="31" spans="1:15" ht="15.75" customHeight="1">
      <c r="A31" s="1225">
        <v>10</v>
      </c>
      <c r="B31" s="1227" t="str">
        <f>VLOOKUP(A31,ORC,2,FALSE)</f>
        <v>ESQUADRIAS</v>
      </c>
      <c r="C31" s="1228"/>
      <c r="D31" s="1228"/>
      <c r="E31" s="1228"/>
      <c r="F31" s="447" t="s">
        <v>236</v>
      </c>
      <c r="G31" s="447"/>
      <c r="H31" s="447"/>
      <c r="I31" s="447"/>
      <c r="J31" s="447"/>
      <c r="K31" s="447"/>
      <c r="L31" s="447">
        <v>50</v>
      </c>
      <c r="M31" s="447">
        <v>50</v>
      </c>
      <c r="N31" s="447"/>
      <c r="O31" s="448">
        <f>(O32/$O$46)</f>
        <v>6.0598915113725088E-2</v>
      </c>
    </row>
    <row r="32" spans="1:15" ht="15.75" customHeight="1">
      <c r="A32" s="1226"/>
      <c r="B32" s="1229"/>
      <c r="C32" s="1229"/>
      <c r="D32" s="1229"/>
      <c r="E32" s="1229"/>
      <c r="F32" s="449" t="s">
        <v>237</v>
      </c>
      <c r="G32" s="450"/>
      <c r="H32" s="450"/>
      <c r="I32" s="450"/>
      <c r="J32" s="450"/>
      <c r="K32" s="450"/>
      <c r="L32" s="450">
        <f>L31*$O$32/100</f>
        <v>6838.3141092000005</v>
      </c>
      <c r="M32" s="450">
        <f>M31*$O$32/100</f>
        <v>6838.3141092000005</v>
      </c>
      <c r="N32" s="450"/>
      <c r="O32" s="451">
        <f>VLOOKUP(A31,ORÇAMENTO!A:P,16,TRUE)</f>
        <v>13676.628218400001</v>
      </c>
    </row>
    <row r="33" spans="1:18" ht="15.75" customHeight="1">
      <c r="A33" s="1225">
        <v>11</v>
      </c>
      <c r="B33" s="1227" t="str">
        <f>VLOOKUP(A33,ORC,2,FALSE)</f>
        <v>PISOS</v>
      </c>
      <c r="C33" s="1228"/>
      <c r="D33" s="1228"/>
      <c r="E33" s="1228"/>
      <c r="F33" s="447" t="s">
        <v>236</v>
      </c>
      <c r="G33" s="447"/>
      <c r="H33" s="447"/>
      <c r="I33" s="447">
        <v>10</v>
      </c>
      <c r="J33" s="447"/>
      <c r="K33" s="447"/>
      <c r="L33" s="447">
        <v>20</v>
      </c>
      <c r="M33" s="447">
        <v>40</v>
      </c>
      <c r="N33" s="447">
        <v>30</v>
      </c>
      <c r="O33" s="448">
        <f>(O34/$O$46)</f>
        <v>0.15782538288464892</v>
      </c>
    </row>
    <row r="34" spans="1:18" ht="15.75" customHeight="1">
      <c r="A34" s="1226"/>
      <c r="B34" s="1229"/>
      <c r="C34" s="1229"/>
      <c r="D34" s="1229"/>
      <c r="E34" s="1229"/>
      <c r="F34" s="449" t="s">
        <v>237</v>
      </c>
      <c r="G34" s="450"/>
      <c r="H34" s="450"/>
      <c r="I34" s="450">
        <f>I33*$O$34/100</f>
        <v>3561.9764497253996</v>
      </c>
      <c r="J34" s="450"/>
      <c r="K34" s="450"/>
      <c r="L34" s="450">
        <f>L33*$O$34/100</f>
        <v>7123.9528994507991</v>
      </c>
      <c r="M34" s="450">
        <f>M33*$O$34/100</f>
        <v>14247.905798901598</v>
      </c>
      <c r="N34" s="450">
        <f>N33*$O$34/100</f>
        <v>10685.9293491762</v>
      </c>
      <c r="O34" s="451">
        <f>VLOOKUP(A33,ORÇAMENTO!A:P,16,TRUE)</f>
        <v>35619.764497254</v>
      </c>
    </row>
    <row r="35" spans="1:18" s="180" customFormat="1" ht="15.75" customHeight="1">
      <c r="A35" s="1225">
        <v>12</v>
      </c>
      <c r="B35" s="1227" t="str">
        <f>VLOOKUP(A35,ORC,2,FALSE)</f>
        <v>REVESTIMENTOS PAREDES</v>
      </c>
      <c r="C35" s="1228"/>
      <c r="D35" s="1228"/>
      <c r="E35" s="1228"/>
      <c r="F35" s="447" t="s">
        <v>236</v>
      </c>
      <c r="G35" s="447"/>
      <c r="H35" s="447"/>
      <c r="I35" s="447"/>
      <c r="J35" s="447"/>
      <c r="K35" s="447">
        <v>60</v>
      </c>
      <c r="L35" s="447">
        <v>40</v>
      </c>
      <c r="M35" s="447"/>
      <c r="N35" s="447"/>
      <c r="O35" s="448">
        <f>(O36/$O$46)</f>
        <v>7.7189600584011323E-2</v>
      </c>
    </row>
    <row r="36" spans="1:18" s="180" customFormat="1" ht="15.75" customHeight="1">
      <c r="A36" s="1226"/>
      <c r="B36" s="1229"/>
      <c r="C36" s="1229"/>
      <c r="D36" s="1229"/>
      <c r="E36" s="1229"/>
      <c r="F36" s="449" t="s">
        <v>237</v>
      </c>
      <c r="G36" s="450"/>
      <c r="H36" s="450"/>
      <c r="I36" s="450"/>
      <c r="J36" s="450"/>
      <c r="K36" s="450">
        <f>K35*$O$36/100</f>
        <v>10452.597715979999</v>
      </c>
      <c r="L36" s="450">
        <f>L35*$O$36/100</f>
        <v>6968.3984773199991</v>
      </c>
      <c r="M36" s="450"/>
      <c r="N36" s="450"/>
      <c r="O36" s="451">
        <f>VLOOKUP(A35,ORÇAMENTO!A:P,16,TRUE)</f>
        <v>17420.996193299998</v>
      </c>
    </row>
    <row r="37" spans="1:18" s="180" customFormat="1" ht="15.75" customHeight="1">
      <c r="A37" s="1225">
        <v>13</v>
      </c>
      <c r="B37" s="1227" t="str">
        <f>VLOOKUP(A37,ORC,2,FALSE)</f>
        <v>ACABAMENTO</v>
      </c>
      <c r="C37" s="1228"/>
      <c r="D37" s="1228"/>
      <c r="E37" s="1228"/>
      <c r="F37" s="447" t="s">
        <v>236</v>
      </c>
      <c r="G37" s="447"/>
      <c r="H37" s="447"/>
      <c r="I37" s="447"/>
      <c r="J37" s="447"/>
      <c r="K37" s="447"/>
      <c r="L37" s="447"/>
      <c r="M37" s="447">
        <v>20</v>
      </c>
      <c r="N37" s="447">
        <v>80</v>
      </c>
      <c r="O37" s="448">
        <f>(O38/$O$46)</f>
        <v>3.0282976150839219E-2</v>
      </c>
    </row>
    <row r="38" spans="1:18" s="180" customFormat="1" ht="15.75" customHeight="1">
      <c r="A38" s="1226"/>
      <c r="B38" s="1229"/>
      <c r="C38" s="1229"/>
      <c r="D38" s="1229"/>
      <c r="E38" s="1229"/>
      <c r="F38" s="449" t="s">
        <v>237</v>
      </c>
      <c r="G38" s="450"/>
      <c r="H38" s="450"/>
      <c r="I38" s="450"/>
      <c r="J38" s="450"/>
      <c r="K38" s="450"/>
      <c r="L38" s="450"/>
      <c r="M38" s="450">
        <f>M37*$O$38/100</f>
        <v>1366.9188809220002</v>
      </c>
      <c r="N38" s="450">
        <f>N37*$O$38/100</f>
        <v>5467.6755236880008</v>
      </c>
      <c r="O38" s="451">
        <f>VLOOKUP(A37,ORÇAMENTO!A:P,16,TRUE)</f>
        <v>6834.5944046100003</v>
      </c>
    </row>
    <row r="39" spans="1:18" s="180" customFormat="1" ht="15.75" customHeight="1">
      <c r="A39" s="1225">
        <v>14</v>
      </c>
      <c r="B39" s="1227" t="str">
        <f>VLOOKUP(A39,ORC,2,FALSE)</f>
        <v>REFORMAS</v>
      </c>
      <c r="C39" s="1228"/>
      <c r="D39" s="1228"/>
      <c r="E39" s="1228"/>
      <c r="F39" s="447" t="s">
        <v>236</v>
      </c>
      <c r="G39" s="447"/>
      <c r="H39" s="447"/>
      <c r="I39" s="447">
        <v>25</v>
      </c>
      <c r="J39" s="447">
        <v>25</v>
      </c>
      <c r="K39" s="447">
        <v>25</v>
      </c>
      <c r="L39" s="447">
        <v>25</v>
      </c>
      <c r="M39" s="447"/>
      <c r="N39" s="447"/>
      <c r="O39" s="448">
        <f>(O40/$O$46)</f>
        <v>9.1674653311499085E-2</v>
      </c>
    </row>
    <row r="40" spans="1:18" s="180" customFormat="1" ht="15.75" customHeight="1">
      <c r="A40" s="1226"/>
      <c r="B40" s="1229"/>
      <c r="C40" s="1229"/>
      <c r="D40" s="1229"/>
      <c r="E40" s="1229"/>
      <c r="F40" s="449" t="s">
        <v>237</v>
      </c>
      <c r="G40" s="450"/>
      <c r="H40" s="450"/>
      <c r="I40" s="450">
        <f t="shared" ref="I40:L40" si="8">I39*$O$40/100</f>
        <v>5172.5354655239998</v>
      </c>
      <c r="J40" s="450">
        <f t="shared" si="8"/>
        <v>5172.5354655239998</v>
      </c>
      <c r="K40" s="450">
        <f t="shared" si="8"/>
        <v>5172.5354655239998</v>
      </c>
      <c r="L40" s="450">
        <f t="shared" si="8"/>
        <v>5172.5354655239998</v>
      </c>
      <c r="M40" s="450"/>
      <c r="N40" s="450"/>
      <c r="O40" s="451">
        <f>VLOOKUP(A39,ORÇAMENTO!A:P,16,TRUE)</f>
        <v>20690.141862095999</v>
      </c>
    </row>
    <row r="41" spans="1:18" s="180" customFormat="1" ht="15.75" customHeight="1">
      <c r="A41" s="1225">
        <v>15</v>
      </c>
      <c r="B41" s="1227" t="str">
        <f>VLOOKUP(A41,ORC,2,FALSE)</f>
        <v>COMUNICAÇÃO VISUAL</v>
      </c>
      <c r="C41" s="1228"/>
      <c r="D41" s="1228"/>
      <c r="E41" s="1228"/>
      <c r="F41" s="447" t="s">
        <v>236</v>
      </c>
      <c r="G41" s="447"/>
      <c r="H41" s="447"/>
      <c r="I41" s="447"/>
      <c r="J41" s="447"/>
      <c r="K41" s="447"/>
      <c r="L41" s="447"/>
      <c r="M41" s="447"/>
      <c r="N41" s="447">
        <v>100</v>
      </c>
      <c r="O41" s="448">
        <f>(O42/$O$46)</f>
        <v>4.6096165933780034E-3</v>
      </c>
    </row>
    <row r="42" spans="1:18" s="180" customFormat="1" ht="15.75" customHeight="1">
      <c r="A42" s="1226"/>
      <c r="B42" s="1229"/>
      <c r="C42" s="1229"/>
      <c r="D42" s="1229"/>
      <c r="E42" s="1229"/>
      <c r="F42" s="449" t="s">
        <v>237</v>
      </c>
      <c r="G42" s="450"/>
      <c r="H42" s="450"/>
      <c r="I42" s="450"/>
      <c r="J42" s="450"/>
      <c r="K42" s="450"/>
      <c r="L42" s="450"/>
      <c r="M42" s="450"/>
      <c r="N42" s="450">
        <f>N41*$O$42/100</f>
        <v>1040.3488619999998</v>
      </c>
      <c r="O42" s="451">
        <f>VLOOKUP(A41,ORÇAMENTO!A:P,16,TRUE)</f>
        <v>1040.3488619999998</v>
      </c>
    </row>
    <row r="43" spans="1:18" s="407" customFormat="1" ht="15.75" customHeight="1">
      <c r="A43" s="1225">
        <v>16</v>
      </c>
      <c r="B43" s="1227" t="str">
        <f>VLOOKUP(A43,ORC,2,FALSE)</f>
        <v>SERVIÇOS FINAIS</v>
      </c>
      <c r="C43" s="1228"/>
      <c r="D43" s="1228"/>
      <c r="E43" s="1228"/>
      <c r="F43" s="447" t="s">
        <v>236</v>
      </c>
      <c r="G43" s="447"/>
      <c r="H43" s="447"/>
      <c r="I43" s="447"/>
      <c r="J43" s="447"/>
      <c r="K43" s="447"/>
      <c r="L43" s="447"/>
      <c r="M43" s="447"/>
      <c r="N43" s="447">
        <v>100</v>
      </c>
      <c r="O43" s="448">
        <f>(O44/$O$46)</f>
        <v>1.0527478128225515E-2</v>
      </c>
    </row>
    <row r="44" spans="1:18" s="407" customFormat="1" ht="15.75" customHeight="1">
      <c r="A44" s="1226"/>
      <c r="B44" s="1229"/>
      <c r="C44" s="1229"/>
      <c r="D44" s="1229"/>
      <c r="E44" s="1229"/>
      <c r="F44" s="449" t="s">
        <v>237</v>
      </c>
      <c r="G44" s="450"/>
      <c r="H44" s="450"/>
      <c r="I44" s="450"/>
      <c r="J44" s="450"/>
      <c r="K44" s="450"/>
      <c r="L44" s="450"/>
      <c r="M44" s="450"/>
      <c r="N44" s="450">
        <f>N43*$O$44/100</f>
        <v>2375.9567999999999</v>
      </c>
      <c r="O44" s="451">
        <f>VLOOKUP(A43,ORÇAMENTO!A:P,16,TRUE)</f>
        <v>2375.9567999999999</v>
      </c>
    </row>
    <row r="45" spans="1:18" s="180" customFormat="1" ht="15.75" customHeight="1">
      <c r="A45" s="498"/>
      <c r="B45" s="497"/>
      <c r="C45" s="497"/>
      <c r="D45" s="497"/>
      <c r="E45" s="497"/>
      <c r="F45" s="497"/>
      <c r="G45" s="497"/>
      <c r="H45" s="497"/>
      <c r="I45" s="497"/>
      <c r="J45" s="497"/>
      <c r="K45" s="452"/>
      <c r="L45" s="452"/>
      <c r="M45" s="452"/>
      <c r="N45" s="452"/>
      <c r="O45" s="448">
        <f>(O46/$O$46)</f>
        <v>1</v>
      </c>
    </row>
    <row r="46" spans="1:18" s="180" customFormat="1" ht="15.75" customHeight="1">
      <c r="A46" s="498"/>
      <c r="B46" s="497"/>
      <c r="C46" s="497"/>
      <c r="D46" s="497"/>
      <c r="E46" s="497"/>
      <c r="F46" s="497"/>
      <c r="G46" s="497"/>
      <c r="H46" s="497"/>
      <c r="I46" s="497"/>
      <c r="J46" s="497"/>
      <c r="K46" s="452"/>
      <c r="L46" s="452"/>
      <c r="M46" s="452"/>
      <c r="N46" s="452"/>
      <c r="O46" s="451">
        <f>O36+O38+O40+O42+O34+O32+O30+O28+O26+O24+O22+O20+O18+O16+O14+O44</f>
        <v>225690.9747102448</v>
      </c>
    </row>
    <row r="47" spans="1:18" ht="15.75" customHeight="1">
      <c r="A47" s="498"/>
      <c r="B47" s="497"/>
      <c r="C47" s="497"/>
      <c r="D47" s="497"/>
      <c r="E47" s="497"/>
      <c r="F47" s="497"/>
      <c r="G47" s="497"/>
      <c r="H47" s="497"/>
      <c r="I47" s="497"/>
      <c r="J47" s="497"/>
      <c r="K47" s="497"/>
      <c r="L47" s="497"/>
      <c r="M47" s="497"/>
      <c r="N47" s="497"/>
      <c r="O47" s="453"/>
      <c r="P47" s="210"/>
      <c r="Q47" s="210"/>
      <c r="R47" s="210"/>
    </row>
    <row r="48" spans="1:18" ht="15.75" customHeight="1">
      <c r="A48" s="498"/>
      <c r="B48" s="497"/>
      <c r="C48" s="497"/>
      <c r="D48" s="497"/>
      <c r="E48" s="497"/>
      <c r="F48" s="497"/>
      <c r="G48" s="497"/>
      <c r="H48" s="497"/>
      <c r="I48" s="497"/>
      <c r="J48" s="497"/>
      <c r="K48" s="497"/>
      <c r="L48" s="501"/>
      <c r="M48" s="501"/>
      <c r="N48" s="501"/>
      <c r="O48" s="453"/>
    </row>
    <row r="49" spans="1:15" ht="15.75" customHeight="1">
      <c r="A49" s="498"/>
      <c r="B49" s="497"/>
      <c r="C49" s="931" t="s">
        <v>185</v>
      </c>
      <c r="D49" s="1230"/>
      <c r="E49" s="1230"/>
      <c r="F49" s="943"/>
      <c r="G49" s="1232"/>
      <c r="H49" s="1232"/>
      <c r="I49" s="1232"/>
      <c r="J49" s="1232"/>
      <c r="K49" s="1232"/>
      <c r="L49" s="501"/>
      <c r="M49" s="501"/>
      <c r="N49" s="501"/>
      <c r="O49" s="453"/>
    </row>
    <row r="50" spans="1:15" ht="15.75" customHeight="1">
      <c r="A50" s="498"/>
      <c r="B50" s="497"/>
      <c r="C50" s="1230"/>
      <c r="D50" s="1230"/>
      <c r="E50" s="1230"/>
      <c r="F50" s="931" t="s">
        <v>20874</v>
      </c>
      <c r="G50" s="1230"/>
      <c r="H50" s="1230"/>
      <c r="I50" s="1230"/>
      <c r="J50" s="1230"/>
      <c r="K50" s="1230"/>
      <c r="L50" s="501"/>
      <c r="M50" s="501"/>
      <c r="N50" s="501"/>
      <c r="O50" s="453"/>
    </row>
    <row r="51" spans="1:15" ht="15.75" customHeight="1" thickBot="1">
      <c r="A51" s="499"/>
      <c r="B51" s="500"/>
      <c r="C51" s="1231"/>
      <c r="D51" s="1231"/>
      <c r="E51" s="1231"/>
      <c r="F51" s="944" t="s">
        <v>186</v>
      </c>
      <c r="G51" s="1231"/>
      <c r="H51" s="1231"/>
      <c r="I51" s="1231"/>
      <c r="J51" s="1231"/>
      <c r="K51" s="1231"/>
      <c r="L51" s="502"/>
      <c r="M51" s="502"/>
      <c r="N51" s="502"/>
      <c r="O51" s="454"/>
    </row>
    <row r="52" spans="1:15" ht="15.75" customHeight="1"/>
    <row r="53" spans="1:15" ht="15.75" customHeight="1"/>
    <row r="54" spans="1:15" ht="15.75" customHeight="1"/>
    <row r="55" spans="1:15" ht="15.75" customHeight="1"/>
    <row r="56" spans="1:15" ht="15.75" customHeight="1"/>
    <row r="57" spans="1:15" ht="15.75" customHeight="1"/>
    <row r="58" spans="1:15" ht="15.75" customHeight="1"/>
    <row r="59" spans="1:15" ht="15.75" customHeight="1"/>
    <row r="60" spans="1:15" ht="15.75" customHeight="1"/>
    <row r="61" spans="1:15" ht="15.75" customHeight="1"/>
    <row r="62" spans="1:15" ht="15.75" customHeight="1"/>
    <row r="63" spans="1:15" ht="15.75" customHeight="1"/>
    <row r="64" spans="1: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48">
    <mergeCell ref="A43:A44"/>
    <mergeCell ref="B43:E44"/>
    <mergeCell ref="A1:O1"/>
    <mergeCell ref="A2:C2"/>
    <mergeCell ref="E2:G2"/>
    <mergeCell ref="A3:G5"/>
    <mergeCell ref="A7:B7"/>
    <mergeCell ref="C7:D7"/>
    <mergeCell ref="A8:B8"/>
    <mergeCell ref="C8:D8"/>
    <mergeCell ref="A11:O11"/>
    <mergeCell ref="B12:E12"/>
    <mergeCell ref="A13:A14"/>
    <mergeCell ref="B13:E14"/>
    <mergeCell ref="J8:L8"/>
    <mergeCell ref="J9:L9"/>
    <mergeCell ref="B15:E16"/>
    <mergeCell ref="A15:A16"/>
    <mergeCell ref="A17:A18"/>
    <mergeCell ref="B17:E18"/>
    <mergeCell ref="A19:A20"/>
    <mergeCell ref="B19:E20"/>
    <mergeCell ref="A21:A22"/>
    <mergeCell ref="B21:E22"/>
    <mergeCell ref="A29:A30"/>
    <mergeCell ref="A31:A32"/>
    <mergeCell ref="B31:E32"/>
    <mergeCell ref="A23:A24"/>
    <mergeCell ref="B23:E24"/>
    <mergeCell ref="A25:A26"/>
    <mergeCell ref="B25:E26"/>
    <mergeCell ref="A27:A28"/>
    <mergeCell ref="B27:E28"/>
    <mergeCell ref="C49:E51"/>
    <mergeCell ref="F49:K49"/>
    <mergeCell ref="F50:K50"/>
    <mergeCell ref="F51:K51"/>
    <mergeCell ref="B29:E30"/>
    <mergeCell ref="A39:A40"/>
    <mergeCell ref="B39:E40"/>
    <mergeCell ref="A41:A42"/>
    <mergeCell ref="B41:E42"/>
    <mergeCell ref="A33:A34"/>
    <mergeCell ref="B33:E34"/>
    <mergeCell ref="A35:A36"/>
    <mergeCell ref="B35:E36"/>
    <mergeCell ref="A37:A38"/>
    <mergeCell ref="B37:E38"/>
  </mergeCells>
  <printOptions horizontalCentered="1"/>
  <pageMargins left="0" right="0" top="0.78740157480314965" bottom="0.39370078740157483" header="0" footer="0"/>
  <pageSetup scale="55" orientation="landscape" r:id="rId1"/>
  <drawing r:id="rId2"/>
</worksheet>
</file>

<file path=xl/worksheets/sheet5.xml><?xml version="1.0" encoding="utf-8"?>
<worksheet xmlns="http://schemas.openxmlformats.org/spreadsheetml/2006/main" xmlns:r="http://schemas.openxmlformats.org/officeDocument/2006/relationships">
  <dimension ref="A1:H12522"/>
  <sheetViews>
    <sheetView topLeftCell="A6225" zoomScale="80" zoomScaleNormal="80" workbookViewId="0">
      <selection activeCell="B6245" sqref="B6245"/>
    </sheetView>
  </sheetViews>
  <sheetFormatPr defaultColWidth="14.42578125" defaultRowHeight="15" customHeight="1"/>
  <cols>
    <col min="1" max="1" width="11.28515625" style="14" customWidth="1"/>
    <col min="2" max="2" width="82" style="648" customWidth="1"/>
    <col min="3" max="3" width="10.7109375" style="14" customWidth="1"/>
    <col min="4" max="4" width="18.5703125" style="14" customWidth="1"/>
    <col min="5" max="6" width="8" customWidth="1"/>
  </cols>
  <sheetData>
    <row r="1" spans="1:8" ht="27.75" thickBot="1">
      <c r="A1" s="644" t="s">
        <v>11780</v>
      </c>
      <c r="B1" s="647" t="s">
        <v>8</v>
      </c>
      <c r="C1" s="649" t="s">
        <v>214</v>
      </c>
      <c r="D1" s="645" t="s">
        <v>18347</v>
      </c>
      <c r="E1" s="109"/>
      <c r="F1" s="109"/>
      <c r="G1" s="109"/>
      <c r="H1" s="109"/>
    </row>
    <row r="2" spans="1:8" ht="40.5">
      <c r="A2" s="650" t="s">
        <v>4837</v>
      </c>
      <c r="B2" s="646" t="s">
        <v>11781</v>
      </c>
      <c r="C2" s="650" t="s">
        <v>233</v>
      </c>
      <c r="D2" s="650" t="s">
        <v>24228</v>
      </c>
    </row>
    <row r="3" spans="1:8" ht="15" customHeight="1">
      <c r="A3" s="650" t="s">
        <v>4838</v>
      </c>
      <c r="B3" s="646" t="s">
        <v>11782</v>
      </c>
      <c r="C3" s="650" t="s">
        <v>233</v>
      </c>
      <c r="D3" s="650" t="s">
        <v>22467</v>
      </c>
    </row>
    <row r="4" spans="1:8" ht="15" customHeight="1">
      <c r="A4" s="650" t="s">
        <v>4839</v>
      </c>
      <c r="B4" s="646" t="s">
        <v>11783</v>
      </c>
      <c r="C4" s="650" t="s">
        <v>233</v>
      </c>
      <c r="D4" s="650" t="s">
        <v>21919</v>
      </c>
    </row>
    <row r="5" spans="1:8" ht="15" customHeight="1">
      <c r="A5" s="650" t="s">
        <v>4840</v>
      </c>
      <c r="B5" s="646" t="s">
        <v>11784</v>
      </c>
      <c r="C5" s="650" t="s">
        <v>233</v>
      </c>
      <c r="D5" s="650" t="s">
        <v>21089</v>
      </c>
    </row>
    <row r="6" spans="1:8" ht="15" customHeight="1">
      <c r="A6" s="650" t="s">
        <v>4841</v>
      </c>
      <c r="B6" s="646" t="s">
        <v>11785</v>
      </c>
      <c r="C6" s="650" t="s">
        <v>233</v>
      </c>
      <c r="D6" s="650" t="s">
        <v>18001</v>
      </c>
    </row>
    <row r="7" spans="1:8" ht="15" customHeight="1">
      <c r="A7" s="650" t="s">
        <v>4842</v>
      </c>
      <c r="B7" s="646" t="s">
        <v>11786</v>
      </c>
      <c r="C7" s="650" t="s">
        <v>233</v>
      </c>
      <c r="D7" s="650" t="s">
        <v>17751</v>
      </c>
    </row>
    <row r="8" spans="1:8" ht="15" customHeight="1">
      <c r="A8" s="650" t="s">
        <v>4843</v>
      </c>
      <c r="B8" s="646" t="s">
        <v>11787</v>
      </c>
      <c r="C8" s="650" t="s">
        <v>233</v>
      </c>
      <c r="D8" s="650" t="s">
        <v>18117</v>
      </c>
    </row>
    <row r="9" spans="1:8" ht="15" customHeight="1">
      <c r="A9" s="650" t="s">
        <v>4844</v>
      </c>
      <c r="B9" s="646" t="s">
        <v>11788</v>
      </c>
      <c r="C9" s="650" t="s">
        <v>233</v>
      </c>
      <c r="D9" s="650" t="s">
        <v>17760</v>
      </c>
    </row>
    <row r="10" spans="1:8" ht="15" customHeight="1">
      <c r="A10" s="650" t="s">
        <v>4845</v>
      </c>
      <c r="B10" s="646" t="s">
        <v>11789</v>
      </c>
      <c r="C10" s="650" t="s">
        <v>233</v>
      </c>
      <c r="D10" s="650" t="s">
        <v>24229</v>
      </c>
    </row>
    <row r="11" spans="1:8" ht="15" customHeight="1">
      <c r="A11" s="650" t="s">
        <v>4846</v>
      </c>
      <c r="B11" s="646" t="s">
        <v>11790</v>
      </c>
      <c r="C11" s="650" t="s">
        <v>233</v>
      </c>
      <c r="D11" s="650" t="s">
        <v>20945</v>
      </c>
    </row>
    <row r="12" spans="1:8" ht="15" customHeight="1">
      <c r="A12" s="650" t="s">
        <v>4847</v>
      </c>
      <c r="B12" s="646" t="s">
        <v>11791</v>
      </c>
      <c r="C12" s="650" t="s">
        <v>233</v>
      </c>
      <c r="D12" s="650" t="s">
        <v>21220</v>
      </c>
    </row>
    <row r="13" spans="1:8" ht="15" customHeight="1">
      <c r="A13" s="650" t="s">
        <v>4848</v>
      </c>
      <c r="B13" s="646" t="s">
        <v>11792</v>
      </c>
      <c r="C13" s="650" t="s">
        <v>233</v>
      </c>
      <c r="D13" s="650" t="s">
        <v>21806</v>
      </c>
    </row>
    <row r="14" spans="1:8" ht="15" customHeight="1">
      <c r="A14" s="650" t="s">
        <v>4849</v>
      </c>
      <c r="B14" s="646" t="s">
        <v>11793</v>
      </c>
      <c r="C14" s="650" t="s">
        <v>233</v>
      </c>
      <c r="D14" s="650" t="s">
        <v>24230</v>
      </c>
    </row>
    <row r="15" spans="1:8" ht="15" customHeight="1">
      <c r="A15" s="650" t="s">
        <v>4850</v>
      </c>
      <c r="B15" s="646" t="s">
        <v>11794</v>
      </c>
      <c r="C15" s="650" t="s">
        <v>233</v>
      </c>
      <c r="D15" s="650" t="s">
        <v>20689</v>
      </c>
    </row>
    <row r="16" spans="1:8" ht="15" customHeight="1">
      <c r="A16" s="650" t="s">
        <v>4851</v>
      </c>
      <c r="B16" s="646" t="s">
        <v>11795</v>
      </c>
      <c r="C16" s="650" t="s">
        <v>233</v>
      </c>
      <c r="D16" s="650" t="s">
        <v>24231</v>
      </c>
    </row>
    <row r="17" spans="1:4" ht="15" customHeight="1">
      <c r="A17" s="650" t="s">
        <v>4852</v>
      </c>
      <c r="B17" s="646" t="s">
        <v>11796</v>
      </c>
      <c r="C17" s="650" t="s">
        <v>233</v>
      </c>
      <c r="D17" s="650" t="s">
        <v>24232</v>
      </c>
    </row>
    <row r="18" spans="1:4" ht="15" customHeight="1">
      <c r="A18" s="650" t="s">
        <v>4853</v>
      </c>
      <c r="B18" s="646" t="s">
        <v>11797</v>
      </c>
      <c r="C18" s="650" t="s">
        <v>233</v>
      </c>
      <c r="D18" s="650" t="s">
        <v>24233</v>
      </c>
    </row>
    <row r="19" spans="1:4" ht="15" customHeight="1">
      <c r="A19" s="650" t="s">
        <v>4854</v>
      </c>
      <c r="B19" s="646" t="s">
        <v>11798</v>
      </c>
      <c r="C19" s="650" t="s">
        <v>233</v>
      </c>
      <c r="D19" s="650" t="s">
        <v>18027</v>
      </c>
    </row>
    <row r="20" spans="1:4" ht="15" customHeight="1">
      <c r="A20" s="650" t="s">
        <v>4855</v>
      </c>
      <c r="B20" s="646" t="s">
        <v>11799</v>
      </c>
      <c r="C20" s="650" t="s">
        <v>233</v>
      </c>
      <c r="D20" s="650" t="s">
        <v>17457</v>
      </c>
    </row>
    <row r="21" spans="1:4" ht="15" customHeight="1">
      <c r="A21" s="650" t="s">
        <v>4856</v>
      </c>
      <c r="B21" s="646" t="s">
        <v>11800</v>
      </c>
      <c r="C21" s="650" t="s">
        <v>233</v>
      </c>
      <c r="D21" s="650" t="s">
        <v>20652</v>
      </c>
    </row>
    <row r="22" spans="1:4" ht="15" customHeight="1">
      <c r="A22" s="650" t="s">
        <v>4857</v>
      </c>
      <c r="B22" s="646" t="s">
        <v>11801</v>
      </c>
      <c r="C22" s="650" t="s">
        <v>233</v>
      </c>
      <c r="D22" s="650" t="s">
        <v>18256</v>
      </c>
    </row>
    <row r="23" spans="1:4" ht="15" customHeight="1">
      <c r="A23" s="650" t="s">
        <v>4858</v>
      </c>
      <c r="B23" s="646" t="s">
        <v>11802</v>
      </c>
      <c r="C23" s="650" t="s">
        <v>233</v>
      </c>
      <c r="D23" s="650" t="s">
        <v>20551</v>
      </c>
    </row>
    <row r="24" spans="1:4" ht="15" customHeight="1">
      <c r="A24" s="650" t="s">
        <v>4859</v>
      </c>
      <c r="B24" s="646" t="s">
        <v>11803</v>
      </c>
      <c r="C24" s="650" t="s">
        <v>233</v>
      </c>
      <c r="D24" s="650" t="s">
        <v>24234</v>
      </c>
    </row>
    <row r="25" spans="1:4" ht="15" customHeight="1">
      <c r="A25" s="650" t="s">
        <v>4860</v>
      </c>
      <c r="B25" s="646" t="s">
        <v>11804</v>
      </c>
      <c r="C25" s="650" t="s">
        <v>233</v>
      </c>
      <c r="D25" s="650" t="s">
        <v>18057</v>
      </c>
    </row>
    <row r="26" spans="1:4" ht="15" customHeight="1">
      <c r="A26" s="650" t="s">
        <v>4861</v>
      </c>
      <c r="B26" s="646" t="s">
        <v>11805</v>
      </c>
      <c r="C26" s="650" t="s">
        <v>233</v>
      </c>
      <c r="D26" s="650" t="s">
        <v>21182</v>
      </c>
    </row>
    <row r="27" spans="1:4" ht="15" customHeight="1">
      <c r="A27" s="650" t="s">
        <v>4862</v>
      </c>
      <c r="B27" s="646" t="s">
        <v>11806</v>
      </c>
      <c r="C27" s="650" t="s">
        <v>233</v>
      </c>
      <c r="D27" s="650" t="s">
        <v>21864</v>
      </c>
    </row>
    <row r="28" spans="1:4" ht="15" customHeight="1">
      <c r="A28" s="650" t="s">
        <v>4863</v>
      </c>
      <c r="B28" s="646" t="s">
        <v>11807</v>
      </c>
      <c r="C28" s="650" t="s">
        <v>233</v>
      </c>
      <c r="D28" s="650" t="s">
        <v>24235</v>
      </c>
    </row>
    <row r="29" spans="1:4" ht="15" customHeight="1">
      <c r="A29" s="650" t="s">
        <v>4864</v>
      </c>
      <c r="B29" s="646" t="s">
        <v>11808</v>
      </c>
      <c r="C29" s="650" t="s">
        <v>233</v>
      </c>
      <c r="D29" s="650" t="s">
        <v>17924</v>
      </c>
    </row>
    <row r="30" spans="1:4" ht="15" customHeight="1">
      <c r="A30" s="650" t="s">
        <v>4865</v>
      </c>
      <c r="B30" s="646" t="s">
        <v>11809</v>
      </c>
      <c r="C30" s="650" t="s">
        <v>233</v>
      </c>
      <c r="D30" s="650" t="s">
        <v>24236</v>
      </c>
    </row>
    <row r="31" spans="1:4" ht="15" customHeight="1">
      <c r="A31" s="650" t="s">
        <v>4866</v>
      </c>
      <c r="B31" s="646" t="s">
        <v>11810</v>
      </c>
      <c r="C31" s="650" t="s">
        <v>233</v>
      </c>
      <c r="D31" s="650" t="s">
        <v>22579</v>
      </c>
    </row>
    <row r="32" spans="1:4" ht="15" customHeight="1">
      <c r="A32" s="650" t="s">
        <v>4867</v>
      </c>
      <c r="B32" s="646" t="s">
        <v>11811</v>
      </c>
      <c r="C32" s="650" t="s">
        <v>233</v>
      </c>
      <c r="D32" s="650" t="s">
        <v>20673</v>
      </c>
    </row>
    <row r="33" spans="1:4" ht="15" customHeight="1">
      <c r="A33" s="650" t="s">
        <v>4868</v>
      </c>
      <c r="B33" s="646" t="s">
        <v>11812</v>
      </c>
      <c r="C33" s="650" t="s">
        <v>233</v>
      </c>
      <c r="D33" s="650" t="s">
        <v>24237</v>
      </c>
    </row>
    <row r="34" spans="1:4" ht="15" customHeight="1">
      <c r="A34" s="650" t="s">
        <v>4869</v>
      </c>
      <c r="B34" s="646" t="s">
        <v>11813</v>
      </c>
      <c r="C34" s="650" t="s">
        <v>233</v>
      </c>
      <c r="D34" s="650" t="s">
        <v>21851</v>
      </c>
    </row>
    <row r="35" spans="1:4" ht="15" customHeight="1">
      <c r="A35" s="650" t="s">
        <v>4870</v>
      </c>
      <c r="B35" s="646" t="s">
        <v>11814</v>
      </c>
      <c r="C35" s="650" t="s">
        <v>233</v>
      </c>
      <c r="D35" s="650" t="s">
        <v>24238</v>
      </c>
    </row>
    <row r="36" spans="1:4" ht="15" customHeight="1">
      <c r="A36" s="650" t="s">
        <v>4871</v>
      </c>
      <c r="B36" s="646" t="s">
        <v>11815</v>
      </c>
      <c r="C36" s="650" t="s">
        <v>233</v>
      </c>
      <c r="D36" s="650" t="s">
        <v>24239</v>
      </c>
    </row>
    <row r="37" spans="1:4" ht="15" customHeight="1">
      <c r="A37" s="650" t="s">
        <v>4872</v>
      </c>
      <c r="B37" s="646" t="s">
        <v>11816</v>
      </c>
      <c r="C37" s="650" t="s">
        <v>233</v>
      </c>
      <c r="D37" s="650" t="s">
        <v>24240</v>
      </c>
    </row>
    <row r="38" spans="1:4" ht="15" customHeight="1">
      <c r="A38" s="650" t="s">
        <v>4873</v>
      </c>
      <c r="B38" s="646" t="s">
        <v>11817</v>
      </c>
      <c r="C38" s="650" t="s">
        <v>233</v>
      </c>
      <c r="D38" s="650" t="s">
        <v>24241</v>
      </c>
    </row>
    <row r="39" spans="1:4" ht="15" customHeight="1">
      <c r="A39" s="650" t="s">
        <v>4874</v>
      </c>
      <c r="B39" s="646" t="s">
        <v>11818</v>
      </c>
      <c r="C39" s="650" t="s">
        <v>233</v>
      </c>
      <c r="D39" s="650" t="s">
        <v>24242</v>
      </c>
    </row>
    <row r="40" spans="1:4" ht="15" customHeight="1">
      <c r="A40" s="650" t="s">
        <v>4875</v>
      </c>
      <c r="B40" s="646" t="s">
        <v>11819</v>
      </c>
      <c r="C40" s="650" t="s">
        <v>233</v>
      </c>
      <c r="D40" s="650" t="s">
        <v>24243</v>
      </c>
    </row>
    <row r="41" spans="1:4" ht="15" customHeight="1">
      <c r="A41" s="650" t="s">
        <v>4876</v>
      </c>
      <c r="B41" s="646" t="s">
        <v>11820</v>
      </c>
      <c r="C41" s="650" t="s">
        <v>233</v>
      </c>
      <c r="D41" s="650" t="s">
        <v>24244</v>
      </c>
    </row>
    <row r="42" spans="1:4" ht="15" customHeight="1">
      <c r="A42" s="650" t="s">
        <v>4877</v>
      </c>
      <c r="B42" s="646" t="s">
        <v>11821</v>
      </c>
      <c r="C42" s="650" t="s">
        <v>233</v>
      </c>
      <c r="D42" s="650" t="s">
        <v>24245</v>
      </c>
    </row>
    <row r="43" spans="1:4" ht="15" customHeight="1">
      <c r="A43" s="650" t="s">
        <v>4878</v>
      </c>
      <c r="B43" s="646" t="s">
        <v>11822</v>
      </c>
      <c r="C43" s="650" t="s">
        <v>233</v>
      </c>
      <c r="D43" s="650" t="s">
        <v>24246</v>
      </c>
    </row>
    <row r="44" spans="1:4" ht="15" customHeight="1">
      <c r="A44" s="650" t="s">
        <v>4879</v>
      </c>
      <c r="B44" s="646" t="s">
        <v>11823</v>
      </c>
      <c r="C44" s="650" t="s">
        <v>233</v>
      </c>
      <c r="D44" s="650" t="s">
        <v>24247</v>
      </c>
    </row>
    <row r="45" spans="1:4" ht="15" customHeight="1">
      <c r="A45" s="650" t="s">
        <v>4880</v>
      </c>
      <c r="B45" s="646" t="s">
        <v>11824</v>
      </c>
      <c r="C45" s="650" t="s">
        <v>233</v>
      </c>
      <c r="D45" s="650" t="s">
        <v>21876</v>
      </c>
    </row>
    <row r="46" spans="1:4" ht="15" customHeight="1">
      <c r="A46" s="650" t="s">
        <v>4881</v>
      </c>
      <c r="B46" s="646" t="s">
        <v>11825</v>
      </c>
      <c r="C46" s="650" t="s">
        <v>233</v>
      </c>
      <c r="D46" s="650" t="s">
        <v>18601</v>
      </c>
    </row>
    <row r="47" spans="1:4" ht="15" customHeight="1">
      <c r="A47" s="650" t="s">
        <v>4882</v>
      </c>
      <c r="B47" s="646" t="s">
        <v>11826</v>
      </c>
      <c r="C47" s="650" t="s">
        <v>233</v>
      </c>
      <c r="D47" s="650" t="s">
        <v>20692</v>
      </c>
    </row>
    <row r="48" spans="1:4" ht="15" customHeight="1">
      <c r="A48" s="650" t="s">
        <v>4883</v>
      </c>
      <c r="B48" s="646" t="s">
        <v>11827</v>
      </c>
      <c r="C48" s="650" t="s">
        <v>233</v>
      </c>
      <c r="D48" s="650" t="s">
        <v>24248</v>
      </c>
    </row>
    <row r="49" spans="1:4" ht="15" customHeight="1">
      <c r="A49" s="650" t="s">
        <v>4884</v>
      </c>
      <c r="B49" s="646" t="s">
        <v>11828</v>
      </c>
      <c r="C49" s="650" t="s">
        <v>233</v>
      </c>
      <c r="D49" s="650" t="s">
        <v>24249</v>
      </c>
    </row>
    <row r="50" spans="1:4" ht="15" customHeight="1">
      <c r="A50" s="650" t="s">
        <v>4885</v>
      </c>
      <c r="B50" s="646" t="s">
        <v>11829</v>
      </c>
      <c r="C50" s="650" t="s">
        <v>233</v>
      </c>
      <c r="D50" s="650" t="s">
        <v>24250</v>
      </c>
    </row>
    <row r="51" spans="1:4" ht="15" customHeight="1">
      <c r="A51" s="650" t="s">
        <v>4886</v>
      </c>
      <c r="B51" s="646" t="s">
        <v>11830</v>
      </c>
      <c r="C51" s="650" t="s">
        <v>233</v>
      </c>
      <c r="D51" s="650" t="s">
        <v>24251</v>
      </c>
    </row>
    <row r="52" spans="1:4" ht="15" customHeight="1">
      <c r="A52" s="650" t="s">
        <v>4887</v>
      </c>
      <c r="B52" s="646" t="s">
        <v>11831</v>
      </c>
      <c r="C52" s="650" t="s">
        <v>233</v>
      </c>
      <c r="D52" s="650" t="s">
        <v>24252</v>
      </c>
    </row>
    <row r="53" spans="1:4" ht="15" customHeight="1">
      <c r="A53" s="650" t="s">
        <v>4888</v>
      </c>
      <c r="B53" s="646" t="s">
        <v>11832</v>
      </c>
      <c r="C53" s="650" t="s">
        <v>233</v>
      </c>
      <c r="D53" s="650" t="s">
        <v>24253</v>
      </c>
    </row>
    <row r="54" spans="1:4" ht="15" customHeight="1">
      <c r="A54" s="650" t="s">
        <v>4889</v>
      </c>
      <c r="B54" s="646" t="s">
        <v>11833</v>
      </c>
      <c r="C54" s="650" t="s">
        <v>233</v>
      </c>
      <c r="D54" s="650" t="s">
        <v>22230</v>
      </c>
    </row>
    <row r="55" spans="1:4" ht="15" customHeight="1">
      <c r="A55" s="650" t="s">
        <v>4890</v>
      </c>
      <c r="B55" s="646" t="s">
        <v>11834</v>
      </c>
      <c r="C55" s="650" t="s">
        <v>233</v>
      </c>
      <c r="D55" s="650" t="s">
        <v>24254</v>
      </c>
    </row>
    <row r="56" spans="1:4" ht="15" customHeight="1">
      <c r="A56" s="650" t="s">
        <v>4891</v>
      </c>
      <c r="B56" s="646" t="s">
        <v>11835</v>
      </c>
      <c r="C56" s="650" t="s">
        <v>233</v>
      </c>
      <c r="D56" s="650" t="s">
        <v>24255</v>
      </c>
    </row>
    <row r="57" spans="1:4" ht="15" customHeight="1">
      <c r="A57" s="650" t="s">
        <v>4892</v>
      </c>
      <c r="B57" s="646" t="s">
        <v>11836</v>
      </c>
      <c r="C57" s="650" t="s">
        <v>233</v>
      </c>
      <c r="D57" s="650" t="s">
        <v>24256</v>
      </c>
    </row>
    <row r="58" spans="1:4" ht="15" customHeight="1">
      <c r="A58" s="650" t="s">
        <v>4893</v>
      </c>
      <c r="B58" s="646" t="s">
        <v>11837</v>
      </c>
      <c r="C58" s="650" t="s">
        <v>233</v>
      </c>
      <c r="D58" s="650" t="s">
        <v>24257</v>
      </c>
    </row>
    <row r="59" spans="1:4" ht="15" customHeight="1">
      <c r="A59" s="650" t="s">
        <v>4894</v>
      </c>
      <c r="B59" s="646" t="s">
        <v>11838</v>
      </c>
      <c r="C59" s="650" t="s">
        <v>233</v>
      </c>
      <c r="D59" s="650" t="s">
        <v>24258</v>
      </c>
    </row>
    <row r="60" spans="1:4" ht="15" customHeight="1">
      <c r="A60" s="650" t="s">
        <v>4895</v>
      </c>
      <c r="B60" s="646" t="s">
        <v>11839</v>
      </c>
      <c r="C60" s="650" t="s">
        <v>233</v>
      </c>
      <c r="D60" s="650" t="s">
        <v>24259</v>
      </c>
    </row>
    <row r="61" spans="1:4" ht="15" customHeight="1">
      <c r="A61" s="650" t="s">
        <v>4896</v>
      </c>
      <c r="B61" s="646" t="s">
        <v>11840</v>
      </c>
      <c r="C61" s="650" t="s">
        <v>233</v>
      </c>
      <c r="D61" s="650" t="s">
        <v>24260</v>
      </c>
    </row>
    <row r="62" spans="1:4" ht="15" customHeight="1">
      <c r="A62" s="650" t="s">
        <v>4897</v>
      </c>
      <c r="B62" s="646" t="s">
        <v>11841</v>
      </c>
      <c r="C62" s="650" t="s">
        <v>233</v>
      </c>
      <c r="D62" s="650" t="s">
        <v>24261</v>
      </c>
    </row>
    <row r="63" spans="1:4" ht="15" customHeight="1">
      <c r="A63" s="650" t="s">
        <v>4898</v>
      </c>
      <c r="B63" s="646" t="s">
        <v>11842</v>
      </c>
      <c r="C63" s="650" t="s">
        <v>233</v>
      </c>
      <c r="D63" s="650" t="s">
        <v>24262</v>
      </c>
    </row>
    <row r="64" spans="1:4" ht="15" customHeight="1">
      <c r="A64" s="650" t="s">
        <v>4899</v>
      </c>
      <c r="B64" s="646" t="s">
        <v>11843</v>
      </c>
      <c r="C64" s="650" t="s">
        <v>233</v>
      </c>
      <c r="D64" s="650" t="s">
        <v>24263</v>
      </c>
    </row>
    <row r="65" spans="1:4" ht="15" customHeight="1">
      <c r="A65" s="650" t="s">
        <v>4900</v>
      </c>
      <c r="B65" s="646" t="s">
        <v>11844</v>
      </c>
      <c r="C65" s="650" t="s">
        <v>233</v>
      </c>
      <c r="D65" s="650" t="s">
        <v>24264</v>
      </c>
    </row>
    <row r="66" spans="1:4" ht="15" customHeight="1">
      <c r="A66" s="650" t="s">
        <v>4901</v>
      </c>
      <c r="B66" s="646" t="s">
        <v>11845</v>
      </c>
      <c r="C66" s="650" t="s">
        <v>233</v>
      </c>
      <c r="D66" s="650" t="s">
        <v>24265</v>
      </c>
    </row>
    <row r="67" spans="1:4" ht="15" customHeight="1">
      <c r="A67" s="650" t="s">
        <v>4902</v>
      </c>
      <c r="B67" s="646" t="s">
        <v>11846</v>
      </c>
      <c r="C67" s="650" t="s">
        <v>233</v>
      </c>
      <c r="D67" s="650" t="s">
        <v>24266</v>
      </c>
    </row>
    <row r="68" spans="1:4" ht="15" customHeight="1">
      <c r="A68" s="650" t="s">
        <v>4903</v>
      </c>
      <c r="B68" s="646" t="s">
        <v>11847</v>
      </c>
      <c r="C68" s="650" t="s">
        <v>238</v>
      </c>
      <c r="D68" s="650" t="s">
        <v>22310</v>
      </c>
    </row>
    <row r="69" spans="1:4" ht="15" customHeight="1">
      <c r="A69" s="650" t="s">
        <v>4904</v>
      </c>
      <c r="B69" s="646" t="s">
        <v>11848</v>
      </c>
      <c r="C69" s="650" t="s">
        <v>238</v>
      </c>
      <c r="D69" s="650" t="s">
        <v>22251</v>
      </c>
    </row>
    <row r="70" spans="1:4" ht="15" customHeight="1">
      <c r="A70" s="650" t="s">
        <v>4905</v>
      </c>
      <c r="B70" s="646" t="s">
        <v>11849</v>
      </c>
      <c r="C70" s="650" t="s">
        <v>238</v>
      </c>
      <c r="D70" s="650" t="s">
        <v>21361</v>
      </c>
    </row>
    <row r="71" spans="1:4" ht="15" customHeight="1">
      <c r="A71" s="650" t="s">
        <v>4906</v>
      </c>
      <c r="B71" s="646" t="s">
        <v>11850</v>
      </c>
      <c r="C71" s="650" t="s">
        <v>238</v>
      </c>
      <c r="D71" s="650" t="s">
        <v>24267</v>
      </c>
    </row>
    <row r="72" spans="1:4" ht="15" customHeight="1">
      <c r="A72" s="650" t="s">
        <v>4907</v>
      </c>
      <c r="B72" s="646" t="s">
        <v>11851</v>
      </c>
      <c r="C72" s="650" t="s">
        <v>238</v>
      </c>
      <c r="D72" s="650" t="s">
        <v>24268</v>
      </c>
    </row>
    <row r="73" spans="1:4" ht="15" customHeight="1">
      <c r="A73" s="650" t="s">
        <v>4908</v>
      </c>
      <c r="B73" s="646" t="s">
        <v>11852</v>
      </c>
      <c r="C73" s="650" t="s">
        <v>238</v>
      </c>
      <c r="D73" s="650" t="s">
        <v>21162</v>
      </c>
    </row>
    <row r="74" spans="1:4" ht="15" customHeight="1">
      <c r="A74" s="650" t="s">
        <v>4909</v>
      </c>
      <c r="B74" s="646" t="s">
        <v>11853</v>
      </c>
      <c r="C74" s="650" t="s">
        <v>238</v>
      </c>
      <c r="D74" s="650" t="s">
        <v>21175</v>
      </c>
    </row>
    <row r="75" spans="1:4" ht="15" customHeight="1">
      <c r="A75" s="650" t="s">
        <v>4910</v>
      </c>
      <c r="B75" s="646" t="s">
        <v>11854</v>
      </c>
      <c r="C75" s="650" t="s">
        <v>238</v>
      </c>
      <c r="D75" s="650" t="s">
        <v>24269</v>
      </c>
    </row>
    <row r="76" spans="1:4" ht="15" customHeight="1">
      <c r="A76" s="650" t="s">
        <v>4911</v>
      </c>
      <c r="B76" s="646" t="s">
        <v>11855</v>
      </c>
      <c r="C76" s="650" t="s">
        <v>238</v>
      </c>
      <c r="D76" s="650" t="s">
        <v>24270</v>
      </c>
    </row>
    <row r="77" spans="1:4" ht="15" customHeight="1">
      <c r="A77" s="650" t="s">
        <v>4912</v>
      </c>
      <c r="B77" s="646" t="s">
        <v>11856</v>
      </c>
      <c r="C77" s="650" t="s">
        <v>233</v>
      </c>
      <c r="D77" s="650" t="s">
        <v>18431</v>
      </c>
    </row>
    <row r="78" spans="1:4" ht="15" customHeight="1">
      <c r="A78" s="650" t="s">
        <v>4913</v>
      </c>
      <c r="B78" s="646" t="s">
        <v>11857</v>
      </c>
      <c r="C78" s="650" t="s">
        <v>233</v>
      </c>
      <c r="D78" s="650" t="s">
        <v>18286</v>
      </c>
    </row>
    <row r="79" spans="1:4" ht="15" customHeight="1">
      <c r="A79" s="650" t="s">
        <v>4914</v>
      </c>
      <c r="B79" s="646" t="s">
        <v>11858</v>
      </c>
      <c r="C79" s="650" t="s">
        <v>233</v>
      </c>
      <c r="D79" s="650" t="s">
        <v>17735</v>
      </c>
    </row>
    <row r="80" spans="1:4" ht="15" customHeight="1">
      <c r="A80" s="650" t="s">
        <v>4915</v>
      </c>
      <c r="B80" s="646" t="s">
        <v>11859</v>
      </c>
      <c r="C80" s="650" t="s">
        <v>233</v>
      </c>
      <c r="D80" s="650" t="s">
        <v>24271</v>
      </c>
    </row>
    <row r="81" spans="1:4" ht="15" customHeight="1">
      <c r="A81" s="650" t="s">
        <v>4916</v>
      </c>
      <c r="B81" s="646" t="s">
        <v>11860</v>
      </c>
      <c r="C81" s="650" t="s">
        <v>233</v>
      </c>
      <c r="D81" s="650" t="s">
        <v>17943</v>
      </c>
    </row>
    <row r="82" spans="1:4" ht="15" customHeight="1">
      <c r="A82" s="650" t="s">
        <v>4917</v>
      </c>
      <c r="B82" s="646" t="s">
        <v>11861</v>
      </c>
      <c r="C82" s="650" t="s">
        <v>233</v>
      </c>
      <c r="D82" s="650" t="s">
        <v>18115</v>
      </c>
    </row>
    <row r="83" spans="1:4" ht="15" customHeight="1">
      <c r="A83" s="650" t="s">
        <v>4918</v>
      </c>
      <c r="B83" s="646" t="s">
        <v>11862</v>
      </c>
      <c r="C83" s="650" t="s">
        <v>233</v>
      </c>
      <c r="D83" s="650" t="s">
        <v>20597</v>
      </c>
    </row>
    <row r="84" spans="1:4" ht="15" customHeight="1">
      <c r="A84" s="650" t="s">
        <v>4919</v>
      </c>
      <c r="B84" s="646" t="s">
        <v>11863</v>
      </c>
      <c r="C84" s="650" t="s">
        <v>233</v>
      </c>
      <c r="D84" s="650" t="s">
        <v>18546</v>
      </c>
    </row>
    <row r="85" spans="1:4" ht="15" customHeight="1">
      <c r="A85" s="650" t="s">
        <v>4920</v>
      </c>
      <c r="B85" s="646" t="s">
        <v>11864</v>
      </c>
      <c r="C85" s="650" t="s">
        <v>233</v>
      </c>
      <c r="D85" s="650" t="s">
        <v>18374</v>
      </c>
    </row>
    <row r="86" spans="1:4" ht="15" customHeight="1">
      <c r="A86" s="650" t="s">
        <v>4921</v>
      </c>
      <c r="B86" s="646" t="s">
        <v>11865</v>
      </c>
      <c r="C86" s="650" t="s">
        <v>233</v>
      </c>
      <c r="D86" s="650" t="s">
        <v>18053</v>
      </c>
    </row>
    <row r="87" spans="1:4" ht="15" customHeight="1">
      <c r="A87" s="650" t="s">
        <v>4922</v>
      </c>
      <c r="B87" s="646" t="s">
        <v>11866</v>
      </c>
      <c r="C87" s="650" t="s">
        <v>233</v>
      </c>
      <c r="D87" s="650" t="s">
        <v>24272</v>
      </c>
    </row>
    <row r="88" spans="1:4" ht="15" customHeight="1">
      <c r="A88" s="650" t="s">
        <v>4923</v>
      </c>
      <c r="B88" s="646" t="s">
        <v>11867</v>
      </c>
      <c r="C88" s="650" t="s">
        <v>233</v>
      </c>
      <c r="D88" s="650" t="s">
        <v>17773</v>
      </c>
    </row>
    <row r="89" spans="1:4" ht="15" customHeight="1">
      <c r="A89" s="650" t="s">
        <v>4924</v>
      </c>
      <c r="B89" s="646" t="s">
        <v>11868</v>
      </c>
      <c r="C89" s="650" t="s">
        <v>233</v>
      </c>
      <c r="D89" s="650" t="s">
        <v>18026</v>
      </c>
    </row>
    <row r="90" spans="1:4" ht="15" customHeight="1">
      <c r="A90" s="650" t="s">
        <v>4925</v>
      </c>
      <c r="B90" s="646" t="s">
        <v>11869</v>
      </c>
      <c r="C90" s="650" t="s">
        <v>233</v>
      </c>
      <c r="D90" s="650" t="s">
        <v>24273</v>
      </c>
    </row>
    <row r="91" spans="1:4" ht="15" customHeight="1">
      <c r="A91" s="650" t="s">
        <v>4926</v>
      </c>
      <c r="B91" s="646" t="s">
        <v>11870</v>
      </c>
      <c r="C91" s="650" t="s">
        <v>233</v>
      </c>
      <c r="D91" s="650" t="s">
        <v>21692</v>
      </c>
    </row>
    <row r="92" spans="1:4" ht="15" customHeight="1">
      <c r="A92" s="650" t="s">
        <v>4927</v>
      </c>
      <c r="B92" s="646" t="s">
        <v>11871</v>
      </c>
      <c r="C92" s="650" t="s">
        <v>233</v>
      </c>
      <c r="D92" s="650" t="s">
        <v>24274</v>
      </c>
    </row>
    <row r="93" spans="1:4" ht="15" customHeight="1">
      <c r="A93" s="650" t="s">
        <v>4928</v>
      </c>
      <c r="B93" s="646" t="s">
        <v>11872</v>
      </c>
      <c r="C93" s="650" t="s">
        <v>233</v>
      </c>
      <c r="D93" s="650" t="s">
        <v>18271</v>
      </c>
    </row>
    <row r="94" spans="1:4" ht="15" customHeight="1">
      <c r="A94" s="650" t="s">
        <v>4929</v>
      </c>
      <c r="B94" s="646" t="s">
        <v>11873</v>
      </c>
      <c r="C94" s="650" t="s">
        <v>233</v>
      </c>
      <c r="D94" s="650" t="s">
        <v>24275</v>
      </c>
    </row>
    <row r="95" spans="1:4" ht="15" customHeight="1">
      <c r="A95" s="650" t="s">
        <v>4930</v>
      </c>
      <c r="B95" s="646" t="s">
        <v>11874</v>
      </c>
      <c r="C95" s="650" t="s">
        <v>233</v>
      </c>
      <c r="D95" s="650" t="s">
        <v>18399</v>
      </c>
    </row>
    <row r="96" spans="1:4" ht="15" customHeight="1">
      <c r="A96" s="650" t="s">
        <v>4931</v>
      </c>
      <c r="B96" s="646" t="s">
        <v>11875</v>
      </c>
      <c r="C96" s="650" t="s">
        <v>233</v>
      </c>
      <c r="D96" s="650" t="s">
        <v>24276</v>
      </c>
    </row>
    <row r="97" spans="1:4" ht="15" customHeight="1">
      <c r="A97" s="650" t="s">
        <v>4932</v>
      </c>
      <c r="B97" s="646" t="s">
        <v>11876</v>
      </c>
      <c r="C97" s="650" t="s">
        <v>233</v>
      </c>
      <c r="D97" s="650" t="s">
        <v>20633</v>
      </c>
    </row>
    <row r="98" spans="1:4" ht="15" customHeight="1">
      <c r="A98" s="650" t="s">
        <v>4933</v>
      </c>
      <c r="B98" s="646" t="s">
        <v>11877</v>
      </c>
      <c r="C98" s="650" t="s">
        <v>233</v>
      </c>
      <c r="D98" s="650" t="s">
        <v>21490</v>
      </c>
    </row>
    <row r="99" spans="1:4" ht="15" customHeight="1">
      <c r="A99" s="650" t="s">
        <v>4934</v>
      </c>
      <c r="B99" s="646" t="s">
        <v>11878</v>
      </c>
      <c r="C99" s="650" t="s">
        <v>233</v>
      </c>
      <c r="D99" s="650" t="s">
        <v>24277</v>
      </c>
    </row>
    <row r="100" spans="1:4" ht="15" customHeight="1">
      <c r="A100" s="650" t="s">
        <v>4935</v>
      </c>
      <c r="B100" s="646" t="s">
        <v>11879</v>
      </c>
      <c r="C100" s="650" t="s">
        <v>233</v>
      </c>
      <c r="D100" s="650" t="s">
        <v>24278</v>
      </c>
    </row>
    <row r="101" spans="1:4" ht="15" customHeight="1">
      <c r="A101" s="650" t="s">
        <v>4936</v>
      </c>
      <c r="B101" s="646" t="s">
        <v>11880</v>
      </c>
      <c r="C101" s="650" t="s">
        <v>233</v>
      </c>
      <c r="D101" s="650" t="s">
        <v>24279</v>
      </c>
    </row>
    <row r="102" spans="1:4" ht="15" customHeight="1">
      <c r="A102" s="650" t="s">
        <v>4937</v>
      </c>
      <c r="B102" s="646" t="s">
        <v>11881</v>
      </c>
      <c r="C102" s="650" t="s">
        <v>233</v>
      </c>
      <c r="D102" s="650" t="s">
        <v>24280</v>
      </c>
    </row>
    <row r="103" spans="1:4" ht="15" customHeight="1">
      <c r="A103" s="650" t="s">
        <v>4938</v>
      </c>
      <c r="B103" s="646" t="s">
        <v>11882</v>
      </c>
      <c r="C103" s="650" t="s">
        <v>233</v>
      </c>
      <c r="D103" s="650" t="s">
        <v>24281</v>
      </c>
    </row>
    <row r="104" spans="1:4" ht="15" customHeight="1">
      <c r="A104" s="650" t="s">
        <v>4939</v>
      </c>
      <c r="B104" s="646" t="s">
        <v>11883</v>
      </c>
      <c r="C104" s="650" t="s">
        <v>233</v>
      </c>
      <c r="D104" s="650" t="s">
        <v>20675</v>
      </c>
    </row>
    <row r="105" spans="1:4" ht="15" customHeight="1">
      <c r="A105" s="650" t="s">
        <v>4940</v>
      </c>
      <c r="B105" s="646" t="s">
        <v>11884</v>
      </c>
      <c r="C105" s="650" t="s">
        <v>233</v>
      </c>
      <c r="D105" s="650" t="s">
        <v>18247</v>
      </c>
    </row>
    <row r="106" spans="1:4" ht="15" customHeight="1">
      <c r="A106" s="650" t="s">
        <v>4941</v>
      </c>
      <c r="B106" s="646" t="s">
        <v>11885</v>
      </c>
      <c r="C106" s="650" t="s">
        <v>233</v>
      </c>
      <c r="D106" s="650" t="s">
        <v>24282</v>
      </c>
    </row>
    <row r="107" spans="1:4" ht="15" customHeight="1">
      <c r="A107" s="650" t="s">
        <v>4942</v>
      </c>
      <c r="B107" s="646" t="s">
        <v>11886</v>
      </c>
      <c r="C107" s="650" t="s">
        <v>233</v>
      </c>
      <c r="D107" s="650" t="s">
        <v>17664</v>
      </c>
    </row>
    <row r="108" spans="1:4" ht="15" customHeight="1">
      <c r="A108" s="650" t="s">
        <v>4943</v>
      </c>
      <c r="B108" s="646" t="s">
        <v>11887</v>
      </c>
      <c r="C108" s="650" t="s">
        <v>233</v>
      </c>
      <c r="D108" s="650" t="s">
        <v>18460</v>
      </c>
    </row>
    <row r="109" spans="1:4" ht="15" customHeight="1">
      <c r="A109" s="650" t="s">
        <v>4944</v>
      </c>
      <c r="B109" s="646" t="s">
        <v>11888</v>
      </c>
      <c r="C109" s="650" t="s">
        <v>233</v>
      </c>
      <c r="D109" s="650" t="s">
        <v>24283</v>
      </c>
    </row>
    <row r="110" spans="1:4" ht="15" customHeight="1">
      <c r="A110" s="650" t="s">
        <v>4945</v>
      </c>
      <c r="B110" s="646" t="s">
        <v>11889</v>
      </c>
      <c r="C110" s="650" t="s">
        <v>233</v>
      </c>
      <c r="D110" s="650" t="s">
        <v>24284</v>
      </c>
    </row>
    <row r="111" spans="1:4" ht="15" customHeight="1">
      <c r="A111" s="650" t="s">
        <v>4946</v>
      </c>
      <c r="B111" s="646" t="s">
        <v>11890</v>
      </c>
      <c r="C111" s="650" t="s">
        <v>238</v>
      </c>
      <c r="D111" s="650" t="s">
        <v>24285</v>
      </c>
    </row>
    <row r="112" spans="1:4" ht="15" customHeight="1">
      <c r="A112" s="650" t="s">
        <v>4947</v>
      </c>
      <c r="B112" s="646" t="s">
        <v>11891</v>
      </c>
      <c r="C112" s="650" t="s">
        <v>238</v>
      </c>
      <c r="D112" s="650" t="s">
        <v>24286</v>
      </c>
    </row>
    <row r="113" spans="1:4" ht="15" customHeight="1">
      <c r="A113" s="650" t="s">
        <v>4948</v>
      </c>
      <c r="B113" s="646" t="s">
        <v>11892</v>
      </c>
      <c r="C113" s="650" t="s">
        <v>238</v>
      </c>
      <c r="D113" s="650" t="s">
        <v>24287</v>
      </c>
    </row>
    <row r="114" spans="1:4" ht="15" customHeight="1">
      <c r="A114" s="650" t="s">
        <v>4949</v>
      </c>
      <c r="B114" s="646" t="s">
        <v>11893</v>
      </c>
      <c r="C114" s="650" t="s">
        <v>238</v>
      </c>
      <c r="D114" s="650" t="s">
        <v>24288</v>
      </c>
    </row>
    <row r="115" spans="1:4" ht="15" customHeight="1">
      <c r="A115" s="650" t="s">
        <v>4950</v>
      </c>
      <c r="B115" s="646" t="s">
        <v>11894</v>
      </c>
      <c r="C115" s="650" t="s">
        <v>238</v>
      </c>
      <c r="D115" s="650" t="s">
        <v>21819</v>
      </c>
    </row>
    <row r="116" spans="1:4" ht="15" customHeight="1">
      <c r="A116" s="650" t="s">
        <v>4951</v>
      </c>
      <c r="B116" s="646" t="s">
        <v>11895</v>
      </c>
      <c r="C116" s="650" t="s">
        <v>233</v>
      </c>
      <c r="D116" s="650" t="s">
        <v>24289</v>
      </c>
    </row>
    <row r="117" spans="1:4" ht="15" customHeight="1">
      <c r="A117" s="650" t="s">
        <v>4952</v>
      </c>
      <c r="B117" s="646" t="s">
        <v>11896</v>
      </c>
      <c r="C117" s="650" t="s">
        <v>233</v>
      </c>
      <c r="D117" s="650" t="s">
        <v>18618</v>
      </c>
    </row>
    <row r="118" spans="1:4" ht="15" customHeight="1">
      <c r="A118" s="650" t="s">
        <v>4953</v>
      </c>
      <c r="B118" s="646" t="s">
        <v>11897</v>
      </c>
      <c r="C118" s="650" t="s">
        <v>233</v>
      </c>
      <c r="D118" s="650" t="s">
        <v>24290</v>
      </c>
    </row>
    <row r="119" spans="1:4" ht="15" customHeight="1">
      <c r="A119" s="650" t="s">
        <v>4954</v>
      </c>
      <c r="B119" s="646" t="s">
        <v>11898</v>
      </c>
      <c r="C119" s="650" t="s">
        <v>233</v>
      </c>
      <c r="D119" s="650" t="s">
        <v>17820</v>
      </c>
    </row>
    <row r="120" spans="1:4" ht="15" customHeight="1">
      <c r="A120" s="650" t="s">
        <v>4955</v>
      </c>
      <c r="B120" s="646" t="s">
        <v>11899</v>
      </c>
      <c r="C120" s="650" t="s">
        <v>233</v>
      </c>
      <c r="D120" s="650" t="s">
        <v>24291</v>
      </c>
    </row>
    <row r="121" spans="1:4" ht="15" customHeight="1">
      <c r="A121" s="650" t="s">
        <v>4956</v>
      </c>
      <c r="B121" s="646" t="s">
        <v>11900</v>
      </c>
      <c r="C121" s="650" t="s">
        <v>233</v>
      </c>
      <c r="D121" s="650" t="s">
        <v>17484</v>
      </c>
    </row>
    <row r="122" spans="1:4" ht="15" customHeight="1">
      <c r="A122" s="650" t="s">
        <v>4957</v>
      </c>
      <c r="B122" s="646" t="s">
        <v>11901</v>
      </c>
      <c r="C122" s="650" t="s">
        <v>233</v>
      </c>
      <c r="D122" s="650" t="s">
        <v>24292</v>
      </c>
    </row>
    <row r="123" spans="1:4" ht="15" customHeight="1">
      <c r="A123" s="650" t="s">
        <v>4958</v>
      </c>
      <c r="B123" s="646" t="s">
        <v>11902</v>
      </c>
      <c r="C123" s="650" t="s">
        <v>233</v>
      </c>
      <c r="D123" s="650" t="s">
        <v>18710</v>
      </c>
    </row>
    <row r="124" spans="1:4" ht="15" customHeight="1">
      <c r="A124" s="650" t="s">
        <v>4959</v>
      </c>
      <c r="B124" s="646" t="s">
        <v>11903</v>
      </c>
      <c r="C124" s="650" t="s">
        <v>233</v>
      </c>
      <c r="D124" s="650" t="s">
        <v>24293</v>
      </c>
    </row>
    <row r="125" spans="1:4" ht="15" customHeight="1">
      <c r="A125" s="650" t="s">
        <v>4960</v>
      </c>
      <c r="B125" s="646" t="s">
        <v>11904</v>
      </c>
      <c r="C125" s="650" t="s">
        <v>233</v>
      </c>
      <c r="D125" s="650" t="s">
        <v>21526</v>
      </c>
    </row>
    <row r="126" spans="1:4" ht="15" customHeight="1">
      <c r="A126" s="650" t="s">
        <v>4961</v>
      </c>
      <c r="B126" s="646" t="s">
        <v>11905</v>
      </c>
      <c r="C126" s="650" t="s">
        <v>233</v>
      </c>
      <c r="D126" s="650" t="s">
        <v>24294</v>
      </c>
    </row>
    <row r="127" spans="1:4" ht="15" customHeight="1">
      <c r="A127" s="650" t="s">
        <v>4962</v>
      </c>
      <c r="B127" s="646" t="s">
        <v>11906</v>
      </c>
      <c r="C127" s="650" t="s">
        <v>233</v>
      </c>
      <c r="D127" s="650" t="s">
        <v>24295</v>
      </c>
    </row>
    <row r="128" spans="1:4" ht="15" customHeight="1">
      <c r="A128" s="650" t="s">
        <v>4963</v>
      </c>
      <c r="B128" s="646" t="s">
        <v>11907</v>
      </c>
      <c r="C128" s="650" t="s">
        <v>233</v>
      </c>
      <c r="D128" s="650" t="s">
        <v>24296</v>
      </c>
    </row>
    <row r="129" spans="1:4" ht="15" customHeight="1">
      <c r="A129" s="650" t="s">
        <v>4964</v>
      </c>
      <c r="B129" s="646" t="s">
        <v>11908</v>
      </c>
      <c r="C129" s="650" t="s">
        <v>233</v>
      </c>
      <c r="D129" s="650" t="s">
        <v>24297</v>
      </c>
    </row>
    <row r="130" spans="1:4" ht="15" customHeight="1">
      <c r="A130" s="650" t="s">
        <v>4965</v>
      </c>
      <c r="B130" s="646" t="s">
        <v>11909</v>
      </c>
      <c r="C130" s="650" t="s">
        <v>233</v>
      </c>
      <c r="D130" s="650" t="s">
        <v>24298</v>
      </c>
    </row>
    <row r="131" spans="1:4" ht="15" customHeight="1">
      <c r="A131" s="650" t="s">
        <v>4966</v>
      </c>
      <c r="B131" s="646" t="s">
        <v>11910</v>
      </c>
      <c r="C131" s="650" t="s">
        <v>233</v>
      </c>
      <c r="D131" s="650" t="s">
        <v>18219</v>
      </c>
    </row>
    <row r="132" spans="1:4" ht="15" customHeight="1">
      <c r="A132" s="650" t="s">
        <v>4967</v>
      </c>
      <c r="B132" s="646" t="s">
        <v>11911</v>
      </c>
      <c r="C132" s="650" t="s">
        <v>233</v>
      </c>
      <c r="D132" s="650" t="s">
        <v>24299</v>
      </c>
    </row>
    <row r="133" spans="1:4" ht="15" customHeight="1">
      <c r="A133" s="650" t="s">
        <v>4968</v>
      </c>
      <c r="B133" s="646" t="s">
        <v>11912</v>
      </c>
      <c r="C133" s="650" t="s">
        <v>233</v>
      </c>
      <c r="D133" s="650" t="s">
        <v>21692</v>
      </c>
    </row>
    <row r="134" spans="1:4" ht="15" customHeight="1">
      <c r="A134" s="650" t="s">
        <v>4969</v>
      </c>
      <c r="B134" s="646" t="s">
        <v>11913</v>
      </c>
      <c r="C134" s="650" t="s">
        <v>233</v>
      </c>
      <c r="D134" s="650" t="s">
        <v>22320</v>
      </c>
    </row>
    <row r="135" spans="1:4" ht="15" customHeight="1">
      <c r="A135" s="650" t="s">
        <v>4970</v>
      </c>
      <c r="B135" s="646" t="s">
        <v>11914</v>
      </c>
      <c r="C135" s="650" t="s">
        <v>233</v>
      </c>
      <c r="D135" s="650" t="s">
        <v>24300</v>
      </c>
    </row>
    <row r="136" spans="1:4" ht="15" customHeight="1">
      <c r="A136" s="650" t="s">
        <v>4971</v>
      </c>
      <c r="B136" s="646" t="s">
        <v>11915</v>
      </c>
      <c r="C136" s="650" t="s">
        <v>233</v>
      </c>
      <c r="D136" s="650" t="s">
        <v>24301</v>
      </c>
    </row>
    <row r="137" spans="1:4" ht="15" customHeight="1">
      <c r="A137" s="650" t="s">
        <v>4972</v>
      </c>
      <c r="B137" s="646" t="s">
        <v>11916</v>
      </c>
      <c r="C137" s="650" t="s">
        <v>233</v>
      </c>
      <c r="D137" s="650" t="s">
        <v>24302</v>
      </c>
    </row>
    <row r="138" spans="1:4" ht="15" customHeight="1">
      <c r="A138" s="650" t="s">
        <v>4973</v>
      </c>
      <c r="B138" s="646" t="s">
        <v>11917</v>
      </c>
      <c r="C138" s="650" t="s">
        <v>233</v>
      </c>
      <c r="D138" s="650" t="s">
        <v>24303</v>
      </c>
    </row>
    <row r="139" spans="1:4" ht="15" customHeight="1">
      <c r="A139" s="650" t="s">
        <v>4974</v>
      </c>
      <c r="B139" s="646" t="s">
        <v>11918</v>
      </c>
      <c r="C139" s="650" t="s">
        <v>233</v>
      </c>
      <c r="D139" s="650" t="s">
        <v>24304</v>
      </c>
    </row>
    <row r="140" spans="1:4" ht="15" customHeight="1">
      <c r="A140" s="650" t="s">
        <v>4975</v>
      </c>
      <c r="B140" s="646" t="s">
        <v>11919</v>
      </c>
      <c r="C140" s="650" t="s">
        <v>233</v>
      </c>
      <c r="D140" s="650" t="s">
        <v>24305</v>
      </c>
    </row>
    <row r="141" spans="1:4" ht="15" customHeight="1">
      <c r="A141" s="650" t="s">
        <v>4976</v>
      </c>
      <c r="B141" s="646" t="s">
        <v>11920</v>
      </c>
      <c r="C141" s="650" t="s">
        <v>233</v>
      </c>
      <c r="D141" s="650" t="s">
        <v>21354</v>
      </c>
    </row>
    <row r="142" spans="1:4" ht="15" customHeight="1">
      <c r="A142" s="650" t="s">
        <v>4977</v>
      </c>
      <c r="B142" s="646" t="s">
        <v>11921</v>
      </c>
      <c r="C142" s="650" t="s">
        <v>233</v>
      </c>
      <c r="D142" s="650" t="s">
        <v>24306</v>
      </c>
    </row>
    <row r="143" spans="1:4" ht="15" customHeight="1">
      <c r="A143" s="650" t="s">
        <v>4978</v>
      </c>
      <c r="B143" s="646" t="s">
        <v>11922</v>
      </c>
      <c r="C143" s="650" t="s">
        <v>233</v>
      </c>
      <c r="D143" s="650" t="s">
        <v>24307</v>
      </c>
    </row>
    <row r="144" spans="1:4" ht="15" customHeight="1">
      <c r="A144" s="650" t="s">
        <v>4979</v>
      </c>
      <c r="B144" s="646" t="s">
        <v>11923</v>
      </c>
      <c r="C144" s="650" t="s">
        <v>233</v>
      </c>
      <c r="D144" s="650" t="s">
        <v>24308</v>
      </c>
    </row>
    <row r="145" spans="1:4" ht="15" customHeight="1">
      <c r="A145" s="650" t="s">
        <v>4980</v>
      </c>
      <c r="B145" s="646" t="s">
        <v>11924</v>
      </c>
      <c r="C145" s="650" t="s">
        <v>233</v>
      </c>
      <c r="D145" s="650" t="s">
        <v>24309</v>
      </c>
    </row>
    <row r="146" spans="1:4" ht="15" customHeight="1">
      <c r="A146" s="650" t="s">
        <v>4981</v>
      </c>
      <c r="B146" s="646" t="s">
        <v>11925</v>
      </c>
      <c r="C146" s="650" t="s">
        <v>233</v>
      </c>
      <c r="D146" s="650" t="s">
        <v>24310</v>
      </c>
    </row>
    <row r="147" spans="1:4" ht="15" customHeight="1">
      <c r="A147" s="650" t="s">
        <v>4982</v>
      </c>
      <c r="B147" s="646" t="s">
        <v>11926</v>
      </c>
      <c r="C147" s="650" t="s">
        <v>233</v>
      </c>
      <c r="D147" s="650" t="s">
        <v>24311</v>
      </c>
    </row>
    <row r="148" spans="1:4" ht="15" customHeight="1">
      <c r="A148" s="650" t="s">
        <v>4983</v>
      </c>
      <c r="B148" s="646" t="s">
        <v>11927</v>
      </c>
      <c r="C148" s="650" t="s">
        <v>233</v>
      </c>
      <c r="D148" s="650" t="s">
        <v>24312</v>
      </c>
    </row>
    <row r="149" spans="1:4" ht="15" customHeight="1">
      <c r="A149" s="650" t="s">
        <v>4984</v>
      </c>
      <c r="B149" s="646" t="s">
        <v>11928</v>
      </c>
      <c r="C149" s="650" t="s">
        <v>233</v>
      </c>
      <c r="D149" s="650" t="s">
        <v>24313</v>
      </c>
    </row>
    <row r="150" spans="1:4" ht="15" customHeight="1">
      <c r="A150" s="650" t="s">
        <v>4985</v>
      </c>
      <c r="B150" s="646" t="s">
        <v>11929</v>
      </c>
      <c r="C150" s="650" t="s">
        <v>233</v>
      </c>
      <c r="D150" s="650" t="s">
        <v>24314</v>
      </c>
    </row>
    <row r="151" spans="1:4" ht="15" customHeight="1">
      <c r="A151" s="650" t="s">
        <v>4986</v>
      </c>
      <c r="B151" s="646" t="s">
        <v>11930</v>
      </c>
      <c r="C151" s="650" t="s">
        <v>233</v>
      </c>
      <c r="D151" s="650" t="s">
        <v>24315</v>
      </c>
    </row>
    <row r="152" spans="1:4" ht="15" customHeight="1">
      <c r="A152" s="650" t="s">
        <v>4987</v>
      </c>
      <c r="B152" s="646" t="s">
        <v>11931</v>
      </c>
      <c r="C152" s="650" t="s">
        <v>233</v>
      </c>
      <c r="D152" s="650" t="s">
        <v>24316</v>
      </c>
    </row>
    <row r="153" spans="1:4" ht="15" customHeight="1">
      <c r="A153" s="650" t="s">
        <v>4988</v>
      </c>
      <c r="B153" s="646" t="s">
        <v>11932</v>
      </c>
      <c r="C153" s="650" t="s">
        <v>233</v>
      </c>
      <c r="D153" s="650" t="s">
        <v>24317</v>
      </c>
    </row>
    <row r="154" spans="1:4" ht="15" customHeight="1">
      <c r="A154" s="650" t="s">
        <v>4989</v>
      </c>
      <c r="B154" s="646" t="s">
        <v>11933</v>
      </c>
      <c r="C154" s="650" t="s">
        <v>233</v>
      </c>
      <c r="D154" s="650" t="s">
        <v>24318</v>
      </c>
    </row>
    <row r="155" spans="1:4" ht="15" customHeight="1">
      <c r="A155" s="650" t="s">
        <v>4990</v>
      </c>
      <c r="B155" s="646" t="s">
        <v>11934</v>
      </c>
      <c r="C155" s="650" t="s">
        <v>233</v>
      </c>
      <c r="D155" s="650" t="s">
        <v>24319</v>
      </c>
    </row>
    <row r="156" spans="1:4" ht="15" customHeight="1">
      <c r="A156" s="650" t="s">
        <v>4991</v>
      </c>
      <c r="B156" s="646" t="s">
        <v>11935</v>
      </c>
      <c r="C156" s="650" t="s">
        <v>233</v>
      </c>
      <c r="D156" s="650" t="s">
        <v>24320</v>
      </c>
    </row>
    <row r="157" spans="1:4" ht="15" customHeight="1">
      <c r="A157" s="650" t="s">
        <v>4992</v>
      </c>
      <c r="B157" s="646" t="s">
        <v>11936</v>
      </c>
      <c r="C157" s="650" t="s">
        <v>233</v>
      </c>
      <c r="D157" s="650" t="s">
        <v>24321</v>
      </c>
    </row>
    <row r="158" spans="1:4" ht="15" customHeight="1">
      <c r="A158" s="650" t="s">
        <v>4993</v>
      </c>
      <c r="B158" s="646" t="s">
        <v>11937</v>
      </c>
      <c r="C158" s="650" t="s">
        <v>233</v>
      </c>
      <c r="D158" s="650" t="s">
        <v>24322</v>
      </c>
    </row>
    <row r="159" spans="1:4" ht="15" customHeight="1">
      <c r="A159" s="650" t="s">
        <v>4994</v>
      </c>
      <c r="B159" s="646" t="s">
        <v>11938</v>
      </c>
      <c r="C159" s="650" t="s">
        <v>233</v>
      </c>
      <c r="D159" s="650" t="s">
        <v>24323</v>
      </c>
    </row>
    <row r="160" spans="1:4" ht="15" customHeight="1">
      <c r="A160" s="650" t="s">
        <v>4995</v>
      </c>
      <c r="B160" s="646" t="s">
        <v>11939</v>
      </c>
      <c r="C160" s="650" t="s">
        <v>233</v>
      </c>
      <c r="D160" s="650" t="s">
        <v>24324</v>
      </c>
    </row>
    <row r="161" spans="1:4" ht="15" customHeight="1">
      <c r="A161" s="650" t="s">
        <v>4996</v>
      </c>
      <c r="B161" s="646" t="s">
        <v>11940</v>
      </c>
      <c r="C161" s="650" t="s">
        <v>233</v>
      </c>
      <c r="D161" s="650" t="s">
        <v>24325</v>
      </c>
    </row>
    <row r="162" spans="1:4" ht="15" customHeight="1">
      <c r="A162" s="650" t="s">
        <v>4997</v>
      </c>
      <c r="B162" s="646" t="s">
        <v>11941</v>
      </c>
      <c r="C162" s="650" t="s">
        <v>233</v>
      </c>
      <c r="D162" s="650" t="s">
        <v>24326</v>
      </c>
    </row>
    <row r="163" spans="1:4" ht="15" customHeight="1">
      <c r="A163" s="650" t="s">
        <v>4998</v>
      </c>
      <c r="B163" s="646" t="s">
        <v>11942</v>
      </c>
      <c r="C163" s="650" t="s">
        <v>233</v>
      </c>
      <c r="D163" s="650" t="s">
        <v>24327</v>
      </c>
    </row>
    <row r="164" spans="1:4" ht="15" customHeight="1">
      <c r="A164" s="650" t="s">
        <v>4999</v>
      </c>
      <c r="B164" s="646" t="s">
        <v>11943</v>
      </c>
      <c r="C164" s="650" t="s">
        <v>233</v>
      </c>
      <c r="D164" s="650" t="s">
        <v>24328</v>
      </c>
    </row>
    <row r="165" spans="1:4" ht="15" customHeight="1">
      <c r="A165" s="650" t="s">
        <v>5000</v>
      </c>
      <c r="B165" s="646" t="s">
        <v>11944</v>
      </c>
      <c r="C165" s="650" t="s">
        <v>233</v>
      </c>
      <c r="D165" s="650" t="s">
        <v>24329</v>
      </c>
    </row>
    <row r="166" spans="1:4" ht="15" customHeight="1">
      <c r="A166" s="650" t="s">
        <v>5001</v>
      </c>
      <c r="B166" s="646" t="s">
        <v>11945</v>
      </c>
      <c r="C166" s="650" t="s">
        <v>233</v>
      </c>
      <c r="D166" s="650" t="s">
        <v>24330</v>
      </c>
    </row>
    <row r="167" spans="1:4" ht="15" customHeight="1">
      <c r="A167" s="650" t="s">
        <v>5002</v>
      </c>
      <c r="B167" s="646" t="s">
        <v>11946</v>
      </c>
      <c r="C167" s="650" t="s">
        <v>233</v>
      </c>
      <c r="D167" s="650" t="s">
        <v>24331</v>
      </c>
    </row>
    <row r="168" spans="1:4" ht="15" customHeight="1">
      <c r="A168" s="650" t="s">
        <v>5003</v>
      </c>
      <c r="B168" s="646" t="s">
        <v>11947</v>
      </c>
      <c r="C168" s="650" t="s">
        <v>233</v>
      </c>
      <c r="D168" s="650" t="s">
        <v>24332</v>
      </c>
    </row>
    <row r="169" spans="1:4" ht="15" customHeight="1">
      <c r="A169" s="650" t="s">
        <v>5004</v>
      </c>
      <c r="B169" s="646" t="s">
        <v>11948</v>
      </c>
      <c r="C169" s="650" t="s">
        <v>233</v>
      </c>
      <c r="D169" s="650" t="s">
        <v>24333</v>
      </c>
    </row>
    <row r="170" spans="1:4" ht="15" customHeight="1">
      <c r="A170" s="650" t="s">
        <v>5005</v>
      </c>
      <c r="B170" s="646" t="s">
        <v>11949</v>
      </c>
      <c r="C170" s="650" t="s">
        <v>233</v>
      </c>
      <c r="D170" s="650" t="s">
        <v>24334</v>
      </c>
    </row>
    <row r="171" spans="1:4" ht="15" customHeight="1">
      <c r="A171" s="650" t="s">
        <v>5006</v>
      </c>
      <c r="B171" s="646" t="s">
        <v>11950</v>
      </c>
      <c r="C171" s="650" t="s">
        <v>233</v>
      </c>
      <c r="D171" s="650" t="s">
        <v>24335</v>
      </c>
    </row>
    <row r="172" spans="1:4" ht="15" customHeight="1">
      <c r="A172" s="650" t="s">
        <v>5007</v>
      </c>
      <c r="B172" s="646" t="s">
        <v>11951</v>
      </c>
      <c r="C172" s="650" t="s">
        <v>233</v>
      </c>
      <c r="D172" s="650" t="s">
        <v>24336</v>
      </c>
    </row>
    <row r="173" spans="1:4" ht="15" customHeight="1">
      <c r="A173" s="650" t="s">
        <v>5008</v>
      </c>
      <c r="B173" s="646" t="s">
        <v>11952</v>
      </c>
      <c r="C173" s="650" t="s">
        <v>233</v>
      </c>
      <c r="D173" s="650" t="s">
        <v>24337</v>
      </c>
    </row>
    <row r="174" spans="1:4" ht="15" customHeight="1">
      <c r="A174" s="650" t="s">
        <v>5009</v>
      </c>
      <c r="B174" s="646" t="s">
        <v>11953</v>
      </c>
      <c r="C174" s="650" t="s">
        <v>233</v>
      </c>
      <c r="D174" s="650" t="s">
        <v>22497</v>
      </c>
    </row>
    <row r="175" spans="1:4" ht="15" customHeight="1">
      <c r="A175" s="650" t="s">
        <v>5010</v>
      </c>
      <c r="B175" s="646" t="s">
        <v>11954</v>
      </c>
      <c r="C175" s="650" t="s">
        <v>233</v>
      </c>
      <c r="D175" s="650" t="s">
        <v>22591</v>
      </c>
    </row>
    <row r="176" spans="1:4" ht="15" customHeight="1">
      <c r="A176" s="650" t="s">
        <v>5011</v>
      </c>
      <c r="B176" s="646" t="s">
        <v>11955</v>
      </c>
      <c r="C176" s="650" t="s">
        <v>233</v>
      </c>
      <c r="D176" s="650" t="s">
        <v>24338</v>
      </c>
    </row>
    <row r="177" spans="1:4" ht="15" customHeight="1">
      <c r="A177" s="650" t="s">
        <v>5012</v>
      </c>
      <c r="B177" s="646" t="s">
        <v>11956</v>
      </c>
      <c r="C177" s="650" t="s">
        <v>233</v>
      </c>
      <c r="D177" s="650" t="s">
        <v>24339</v>
      </c>
    </row>
    <row r="178" spans="1:4" ht="15" customHeight="1">
      <c r="A178" s="650" t="s">
        <v>5013</v>
      </c>
      <c r="B178" s="646" t="s">
        <v>11957</v>
      </c>
      <c r="C178" s="650" t="s">
        <v>233</v>
      </c>
      <c r="D178" s="650" t="s">
        <v>24340</v>
      </c>
    </row>
    <row r="179" spans="1:4" ht="15" customHeight="1">
      <c r="A179" s="650" t="s">
        <v>5014</v>
      </c>
      <c r="B179" s="646" t="s">
        <v>11958</v>
      </c>
      <c r="C179" s="650" t="s">
        <v>233</v>
      </c>
      <c r="D179" s="650" t="s">
        <v>24341</v>
      </c>
    </row>
    <row r="180" spans="1:4" ht="15" customHeight="1">
      <c r="A180" s="650" t="s">
        <v>5015</v>
      </c>
      <c r="B180" s="646" t="s">
        <v>11959</v>
      </c>
      <c r="C180" s="650" t="s">
        <v>233</v>
      </c>
      <c r="D180" s="650" t="s">
        <v>24342</v>
      </c>
    </row>
    <row r="181" spans="1:4" ht="15" customHeight="1">
      <c r="A181" s="650" t="s">
        <v>5016</v>
      </c>
      <c r="B181" s="646" t="s">
        <v>11960</v>
      </c>
      <c r="C181" s="650" t="s">
        <v>233</v>
      </c>
      <c r="D181" s="650" t="s">
        <v>24343</v>
      </c>
    </row>
    <row r="182" spans="1:4" ht="15" customHeight="1">
      <c r="A182" s="650" t="s">
        <v>5017</v>
      </c>
      <c r="B182" s="646" t="s">
        <v>11961</v>
      </c>
      <c r="C182" s="650" t="s">
        <v>233</v>
      </c>
      <c r="D182" s="650" t="s">
        <v>24344</v>
      </c>
    </row>
    <row r="183" spans="1:4" ht="15" customHeight="1">
      <c r="A183" s="650" t="s">
        <v>5018</v>
      </c>
      <c r="B183" s="646" t="s">
        <v>11962</v>
      </c>
      <c r="C183" s="650" t="s">
        <v>233</v>
      </c>
      <c r="D183" s="650" t="s">
        <v>24345</v>
      </c>
    </row>
    <row r="184" spans="1:4" ht="15" customHeight="1">
      <c r="A184" s="650" t="s">
        <v>5019</v>
      </c>
      <c r="B184" s="646" t="s">
        <v>11963</v>
      </c>
      <c r="C184" s="650" t="s">
        <v>233</v>
      </c>
      <c r="D184" s="650" t="s">
        <v>24346</v>
      </c>
    </row>
    <row r="185" spans="1:4" ht="15" customHeight="1">
      <c r="A185" s="650" t="s">
        <v>5020</v>
      </c>
      <c r="B185" s="646" t="s">
        <v>11964</v>
      </c>
      <c r="C185" s="650" t="s">
        <v>233</v>
      </c>
      <c r="D185" s="650" t="s">
        <v>24347</v>
      </c>
    </row>
    <row r="186" spans="1:4" ht="15" customHeight="1">
      <c r="A186" s="650" t="s">
        <v>5021</v>
      </c>
      <c r="B186" s="646" t="s">
        <v>11965</v>
      </c>
      <c r="C186" s="650" t="s">
        <v>233</v>
      </c>
      <c r="D186" s="650" t="s">
        <v>24348</v>
      </c>
    </row>
    <row r="187" spans="1:4" ht="15" customHeight="1">
      <c r="A187" s="650" t="s">
        <v>5022</v>
      </c>
      <c r="B187" s="646" t="s">
        <v>11966</v>
      </c>
      <c r="C187" s="650" t="s">
        <v>233</v>
      </c>
      <c r="D187" s="650" t="s">
        <v>24349</v>
      </c>
    </row>
    <row r="188" spans="1:4" ht="15" customHeight="1">
      <c r="A188" s="650" t="s">
        <v>5023</v>
      </c>
      <c r="B188" s="646" t="s">
        <v>11967</v>
      </c>
      <c r="C188" s="650" t="s">
        <v>233</v>
      </c>
      <c r="D188" s="650" t="s">
        <v>24350</v>
      </c>
    </row>
    <row r="189" spans="1:4" ht="15" customHeight="1">
      <c r="A189" s="650" t="s">
        <v>5024</v>
      </c>
      <c r="B189" s="646" t="s">
        <v>11968</v>
      </c>
      <c r="C189" s="650" t="s">
        <v>233</v>
      </c>
      <c r="D189" s="650" t="s">
        <v>24351</v>
      </c>
    </row>
    <row r="190" spans="1:4" ht="15" customHeight="1">
      <c r="A190" s="650" t="s">
        <v>5025</v>
      </c>
      <c r="B190" s="646" t="s">
        <v>11969</v>
      </c>
      <c r="C190" s="650" t="s">
        <v>233</v>
      </c>
      <c r="D190" s="650" t="s">
        <v>24352</v>
      </c>
    </row>
    <row r="191" spans="1:4" ht="15" customHeight="1">
      <c r="A191" s="650" t="s">
        <v>5026</v>
      </c>
      <c r="B191" s="646" t="s">
        <v>11970</v>
      </c>
      <c r="C191" s="650" t="s">
        <v>233</v>
      </c>
      <c r="D191" s="650" t="s">
        <v>24353</v>
      </c>
    </row>
    <row r="192" spans="1:4" ht="15" customHeight="1">
      <c r="A192" s="650" t="s">
        <v>5027</v>
      </c>
      <c r="B192" s="646" t="s">
        <v>11971</v>
      </c>
      <c r="C192" s="650" t="s">
        <v>233</v>
      </c>
      <c r="D192" s="650" t="s">
        <v>24354</v>
      </c>
    </row>
    <row r="193" spans="1:4" ht="15" customHeight="1">
      <c r="A193" s="650" t="s">
        <v>5028</v>
      </c>
      <c r="B193" s="646" t="s">
        <v>11972</v>
      </c>
      <c r="C193" s="650" t="s">
        <v>233</v>
      </c>
      <c r="D193" s="650" t="s">
        <v>24355</v>
      </c>
    </row>
    <row r="194" spans="1:4" ht="15" customHeight="1">
      <c r="A194" s="650" t="s">
        <v>5029</v>
      </c>
      <c r="B194" s="646" t="s">
        <v>11973</v>
      </c>
      <c r="C194" s="650" t="s">
        <v>233</v>
      </c>
      <c r="D194" s="650" t="s">
        <v>24356</v>
      </c>
    </row>
    <row r="195" spans="1:4" ht="15" customHeight="1">
      <c r="A195" s="650" t="s">
        <v>5030</v>
      </c>
      <c r="B195" s="646" t="s">
        <v>11974</v>
      </c>
      <c r="C195" s="650" t="s">
        <v>233</v>
      </c>
      <c r="D195" s="650" t="s">
        <v>17501</v>
      </c>
    </row>
    <row r="196" spans="1:4" ht="15" customHeight="1">
      <c r="A196" s="650" t="s">
        <v>5031</v>
      </c>
      <c r="B196" s="646" t="s">
        <v>11975</v>
      </c>
      <c r="C196" s="650" t="s">
        <v>233</v>
      </c>
      <c r="D196" s="650" t="s">
        <v>24357</v>
      </c>
    </row>
    <row r="197" spans="1:4" ht="15" customHeight="1">
      <c r="A197" s="650" t="s">
        <v>5032</v>
      </c>
      <c r="B197" s="646" t="s">
        <v>11976</v>
      </c>
      <c r="C197" s="650" t="s">
        <v>233</v>
      </c>
      <c r="D197" s="650" t="s">
        <v>22460</v>
      </c>
    </row>
    <row r="198" spans="1:4" ht="15" customHeight="1">
      <c r="A198" s="650" t="s">
        <v>5033</v>
      </c>
      <c r="B198" s="646" t="s">
        <v>11977</v>
      </c>
      <c r="C198" s="650" t="s">
        <v>233</v>
      </c>
      <c r="D198" s="650" t="s">
        <v>18717</v>
      </c>
    </row>
    <row r="199" spans="1:4" ht="15" customHeight="1">
      <c r="A199" s="650" t="s">
        <v>5034</v>
      </c>
      <c r="B199" s="646" t="s">
        <v>11978</v>
      </c>
      <c r="C199" s="650" t="s">
        <v>233</v>
      </c>
      <c r="D199" s="650" t="s">
        <v>24358</v>
      </c>
    </row>
    <row r="200" spans="1:4" ht="15" customHeight="1">
      <c r="A200" s="650" t="s">
        <v>5035</v>
      </c>
      <c r="B200" s="646" t="s">
        <v>11979</v>
      </c>
      <c r="C200" s="650" t="s">
        <v>233</v>
      </c>
      <c r="D200" s="650" t="s">
        <v>17940</v>
      </c>
    </row>
    <row r="201" spans="1:4" ht="15" customHeight="1">
      <c r="A201" s="650" t="s">
        <v>5036</v>
      </c>
      <c r="B201" s="646" t="s">
        <v>11980</v>
      </c>
      <c r="C201" s="650" t="s">
        <v>233</v>
      </c>
      <c r="D201" s="650" t="s">
        <v>17681</v>
      </c>
    </row>
    <row r="202" spans="1:4" ht="15" customHeight="1">
      <c r="A202" s="650" t="s">
        <v>5037</v>
      </c>
      <c r="B202" s="646" t="s">
        <v>11981</v>
      </c>
      <c r="C202" s="650" t="s">
        <v>233</v>
      </c>
      <c r="D202" s="650" t="s">
        <v>22484</v>
      </c>
    </row>
    <row r="203" spans="1:4" ht="15" customHeight="1">
      <c r="A203" s="650" t="s">
        <v>5038</v>
      </c>
      <c r="B203" s="646" t="s">
        <v>11982</v>
      </c>
      <c r="C203" s="650" t="s">
        <v>233</v>
      </c>
      <c r="D203" s="650" t="s">
        <v>24359</v>
      </c>
    </row>
    <row r="204" spans="1:4" ht="15" customHeight="1">
      <c r="A204" s="650" t="s">
        <v>5039</v>
      </c>
      <c r="B204" s="646" t="s">
        <v>11983</v>
      </c>
      <c r="C204" s="650" t="s">
        <v>233</v>
      </c>
      <c r="D204" s="650" t="s">
        <v>24360</v>
      </c>
    </row>
    <row r="205" spans="1:4" ht="15" customHeight="1">
      <c r="A205" s="650" t="s">
        <v>5040</v>
      </c>
      <c r="B205" s="646" t="s">
        <v>11984</v>
      </c>
      <c r="C205" s="650" t="s">
        <v>233</v>
      </c>
      <c r="D205" s="650" t="s">
        <v>17836</v>
      </c>
    </row>
    <row r="206" spans="1:4" ht="15" customHeight="1">
      <c r="A206" s="650" t="s">
        <v>5041</v>
      </c>
      <c r="B206" s="646" t="s">
        <v>11985</v>
      </c>
      <c r="C206" s="650" t="s">
        <v>233</v>
      </c>
      <c r="D206" s="650" t="s">
        <v>18121</v>
      </c>
    </row>
    <row r="207" spans="1:4" ht="15" customHeight="1">
      <c r="A207" s="650" t="s">
        <v>5042</v>
      </c>
      <c r="B207" s="646" t="s">
        <v>11986</v>
      </c>
      <c r="C207" s="650" t="s">
        <v>233</v>
      </c>
      <c r="D207" s="650" t="s">
        <v>18616</v>
      </c>
    </row>
    <row r="208" spans="1:4" ht="15" customHeight="1">
      <c r="A208" s="650" t="s">
        <v>5043</v>
      </c>
      <c r="B208" s="646" t="s">
        <v>11987</v>
      </c>
      <c r="C208" s="650" t="s">
        <v>233</v>
      </c>
      <c r="D208" s="650" t="s">
        <v>21083</v>
      </c>
    </row>
    <row r="209" spans="1:4" ht="15" customHeight="1">
      <c r="A209" s="650" t="s">
        <v>5044</v>
      </c>
      <c r="B209" s="646" t="s">
        <v>11988</v>
      </c>
      <c r="C209" s="650" t="s">
        <v>233</v>
      </c>
      <c r="D209" s="650" t="s">
        <v>21730</v>
      </c>
    </row>
    <row r="210" spans="1:4" ht="15" customHeight="1">
      <c r="A210" s="650" t="s">
        <v>5045</v>
      </c>
      <c r="B210" s="646" t="s">
        <v>11989</v>
      </c>
      <c r="C210" s="650" t="s">
        <v>233</v>
      </c>
      <c r="D210" s="650" t="s">
        <v>20556</v>
      </c>
    </row>
    <row r="211" spans="1:4" ht="15" customHeight="1">
      <c r="A211" s="650" t="s">
        <v>5046</v>
      </c>
      <c r="B211" s="646" t="s">
        <v>11990</v>
      </c>
      <c r="C211" s="650" t="s">
        <v>233</v>
      </c>
      <c r="D211" s="650" t="s">
        <v>21188</v>
      </c>
    </row>
    <row r="212" spans="1:4" ht="15" customHeight="1">
      <c r="A212" s="650" t="s">
        <v>5047</v>
      </c>
      <c r="B212" s="646" t="s">
        <v>11991</v>
      </c>
      <c r="C212" s="650" t="s">
        <v>233</v>
      </c>
      <c r="D212" s="650" t="s">
        <v>24361</v>
      </c>
    </row>
    <row r="213" spans="1:4" ht="15" customHeight="1">
      <c r="A213" s="650" t="s">
        <v>5048</v>
      </c>
      <c r="B213" s="646" t="s">
        <v>11992</v>
      </c>
      <c r="C213" s="650" t="s">
        <v>233</v>
      </c>
      <c r="D213" s="650" t="s">
        <v>24362</v>
      </c>
    </row>
    <row r="214" spans="1:4" ht="15" customHeight="1">
      <c r="A214" s="650" t="s">
        <v>5049</v>
      </c>
      <c r="B214" s="646" t="s">
        <v>11993</v>
      </c>
      <c r="C214" s="650" t="s">
        <v>233</v>
      </c>
      <c r="D214" s="650" t="s">
        <v>24363</v>
      </c>
    </row>
    <row r="215" spans="1:4" ht="15" customHeight="1">
      <c r="A215" s="650" t="s">
        <v>5050</v>
      </c>
      <c r="B215" s="646" t="s">
        <v>11994</v>
      </c>
      <c r="C215" s="650" t="s">
        <v>233</v>
      </c>
      <c r="D215" s="650" t="s">
        <v>24364</v>
      </c>
    </row>
    <row r="216" spans="1:4" ht="15" customHeight="1">
      <c r="A216" s="650" t="s">
        <v>5051</v>
      </c>
      <c r="B216" s="646" t="s">
        <v>11995</v>
      </c>
      <c r="C216" s="650" t="s">
        <v>233</v>
      </c>
      <c r="D216" s="650" t="s">
        <v>21936</v>
      </c>
    </row>
    <row r="217" spans="1:4" ht="15" customHeight="1">
      <c r="A217" s="650" t="s">
        <v>5052</v>
      </c>
      <c r="B217" s="646" t="s">
        <v>11996</v>
      </c>
      <c r="C217" s="650" t="s">
        <v>233</v>
      </c>
      <c r="D217" s="650" t="s">
        <v>22313</v>
      </c>
    </row>
    <row r="218" spans="1:4" ht="15" customHeight="1">
      <c r="A218" s="650" t="s">
        <v>5053</v>
      </c>
      <c r="B218" s="646" t="s">
        <v>11997</v>
      </c>
      <c r="C218" s="650" t="s">
        <v>233</v>
      </c>
      <c r="D218" s="650" t="s">
        <v>21119</v>
      </c>
    </row>
    <row r="219" spans="1:4" ht="15" customHeight="1">
      <c r="A219" s="650" t="s">
        <v>5054</v>
      </c>
      <c r="B219" s="646" t="s">
        <v>11998</v>
      </c>
      <c r="C219" s="650" t="s">
        <v>233</v>
      </c>
      <c r="D219" s="650" t="s">
        <v>24365</v>
      </c>
    </row>
    <row r="220" spans="1:4" ht="15" customHeight="1">
      <c r="A220" s="650" t="s">
        <v>5055</v>
      </c>
      <c r="B220" s="646" t="s">
        <v>11999</v>
      </c>
      <c r="C220" s="650" t="s">
        <v>233</v>
      </c>
      <c r="D220" s="650" t="s">
        <v>24366</v>
      </c>
    </row>
    <row r="221" spans="1:4" ht="15" customHeight="1">
      <c r="A221" s="650" t="s">
        <v>5056</v>
      </c>
      <c r="B221" s="646" t="s">
        <v>12000</v>
      </c>
      <c r="C221" s="650" t="s">
        <v>233</v>
      </c>
      <c r="D221" s="650" t="s">
        <v>24367</v>
      </c>
    </row>
    <row r="222" spans="1:4" ht="15" customHeight="1">
      <c r="A222" s="650" t="s">
        <v>5057</v>
      </c>
      <c r="B222" s="646" t="s">
        <v>12001</v>
      </c>
      <c r="C222" s="650" t="s">
        <v>233</v>
      </c>
      <c r="D222" s="650" t="s">
        <v>24368</v>
      </c>
    </row>
    <row r="223" spans="1:4" ht="15" customHeight="1">
      <c r="A223" s="650" t="s">
        <v>5058</v>
      </c>
      <c r="B223" s="646" t="s">
        <v>12002</v>
      </c>
      <c r="C223" s="650" t="s">
        <v>233</v>
      </c>
      <c r="D223" s="650" t="s">
        <v>24369</v>
      </c>
    </row>
    <row r="224" spans="1:4" ht="15" customHeight="1">
      <c r="A224" s="650" t="s">
        <v>5059</v>
      </c>
      <c r="B224" s="646" t="s">
        <v>12003</v>
      </c>
      <c r="C224" s="650" t="s">
        <v>238</v>
      </c>
      <c r="D224" s="650" t="s">
        <v>18668</v>
      </c>
    </row>
    <row r="225" spans="1:4" ht="15" customHeight="1">
      <c r="A225" s="650" t="s">
        <v>5060</v>
      </c>
      <c r="B225" s="646" t="s">
        <v>12004</v>
      </c>
      <c r="C225" s="650" t="s">
        <v>238</v>
      </c>
      <c r="D225" s="650" t="s">
        <v>24370</v>
      </c>
    </row>
    <row r="226" spans="1:4" ht="15" customHeight="1">
      <c r="A226" s="650" t="s">
        <v>5061</v>
      </c>
      <c r="B226" s="646" t="s">
        <v>12005</v>
      </c>
      <c r="C226" s="650" t="s">
        <v>238</v>
      </c>
      <c r="D226" s="650" t="s">
        <v>24371</v>
      </c>
    </row>
    <row r="227" spans="1:4" ht="15" customHeight="1">
      <c r="A227" s="650" t="s">
        <v>5062</v>
      </c>
      <c r="B227" s="646" t="s">
        <v>12006</v>
      </c>
      <c r="C227" s="650" t="s">
        <v>238</v>
      </c>
      <c r="D227" s="650" t="s">
        <v>22253</v>
      </c>
    </row>
    <row r="228" spans="1:4" ht="15" customHeight="1">
      <c r="A228" s="650" t="s">
        <v>5063</v>
      </c>
      <c r="B228" s="646" t="s">
        <v>12007</v>
      </c>
      <c r="C228" s="650" t="s">
        <v>238</v>
      </c>
      <c r="D228" s="650" t="s">
        <v>24372</v>
      </c>
    </row>
    <row r="229" spans="1:4" ht="15" customHeight="1">
      <c r="A229" s="650" t="s">
        <v>5064</v>
      </c>
      <c r="B229" s="646" t="s">
        <v>12008</v>
      </c>
      <c r="C229" s="650" t="s">
        <v>238</v>
      </c>
      <c r="D229" s="650" t="s">
        <v>24373</v>
      </c>
    </row>
    <row r="230" spans="1:4" ht="15" customHeight="1">
      <c r="A230" s="650" t="s">
        <v>5065</v>
      </c>
      <c r="B230" s="646" t="s">
        <v>12009</v>
      </c>
      <c r="C230" s="650" t="s">
        <v>238</v>
      </c>
      <c r="D230" s="650" t="s">
        <v>22452</v>
      </c>
    </row>
    <row r="231" spans="1:4" ht="15" customHeight="1">
      <c r="A231" s="650" t="s">
        <v>5066</v>
      </c>
      <c r="B231" s="646" t="s">
        <v>12010</v>
      </c>
      <c r="C231" s="650" t="s">
        <v>238</v>
      </c>
      <c r="D231" s="650" t="s">
        <v>24374</v>
      </c>
    </row>
    <row r="232" spans="1:4" ht="15" customHeight="1">
      <c r="A232" s="650" t="s">
        <v>5067</v>
      </c>
      <c r="B232" s="646" t="s">
        <v>12011</v>
      </c>
      <c r="C232" s="650" t="s">
        <v>238</v>
      </c>
      <c r="D232" s="650" t="s">
        <v>24375</v>
      </c>
    </row>
    <row r="233" spans="1:4" ht="15" customHeight="1">
      <c r="A233" s="650" t="s">
        <v>5068</v>
      </c>
      <c r="B233" s="646" t="s">
        <v>12012</v>
      </c>
      <c r="C233" s="650" t="s">
        <v>238</v>
      </c>
      <c r="D233" s="650" t="s">
        <v>24376</v>
      </c>
    </row>
    <row r="234" spans="1:4" ht="15" customHeight="1">
      <c r="A234" s="650" t="s">
        <v>5069</v>
      </c>
      <c r="B234" s="646" t="s">
        <v>12013</v>
      </c>
      <c r="C234" s="650" t="s">
        <v>238</v>
      </c>
      <c r="D234" s="650" t="s">
        <v>24377</v>
      </c>
    </row>
    <row r="235" spans="1:4" ht="15" customHeight="1">
      <c r="A235" s="650" t="s">
        <v>5070</v>
      </c>
      <c r="B235" s="646" t="s">
        <v>12014</v>
      </c>
      <c r="C235" s="650" t="s">
        <v>238</v>
      </c>
      <c r="D235" s="650" t="s">
        <v>21768</v>
      </c>
    </row>
    <row r="236" spans="1:4" ht="15" customHeight="1">
      <c r="A236" s="650" t="s">
        <v>5071</v>
      </c>
      <c r="B236" s="646" t="s">
        <v>12015</v>
      </c>
      <c r="C236" s="650" t="s">
        <v>238</v>
      </c>
      <c r="D236" s="650" t="s">
        <v>24378</v>
      </c>
    </row>
    <row r="237" spans="1:4" ht="15" customHeight="1">
      <c r="A237" s="650" t="s">
        <v>5072</v>
      </c>
      <c r="B237" s="646" t="s">
        <v>12016</v>
      </c>
      <c r="C237" s="650" t="s">
        <v>238</v>
      </c>
      <c r="D237" s="650" t="s">
        <v>24379</v>
      </c>
    </row>
    <row r="238" spans="1:4" ht="15" customHeight="1">
      <c r="A238" s="650" t="s">
        <v>5073</v>
      </c>
      <c r="B238" s="646" t="s">
        <v>12017</v>
      </c>
      <c r="C238" s="650" t="s">
        <v>238</v>
      </c>
      <c r="D238" s="650" t="s">
        <v>24380</v>
      </c>
    </row>
    <row r="239" spans="1:4" ht="15" customHeight="1">
      <c r="A239" s="650" t="s">
        <v>5074</v>
      </c>
      <c r="B239" s="646" t="s">
        <v>12018</v>
      </c>
      <c r="C239" s="650" t="s">
        <v>238</v>
      </c>
      <c r="D239" s="650" t="s">
        <v>24381</v>
      </c>
    </row>
    <row r="240" spans="1:4" ht="15" customHeight="1">
      <c r="A240" s="650" t="s">
        <v>5075</v>
      </c>
      <c r="B240" s="646" t="s">
        <v>12019</v>
      </c>
      <c r="C240" s="650" t="s">
        <v>238</v>
      </c>
      <c r="D240" s="650" t="s">
        <v>24382</v>
      </c>
    </row>
    <row r="241" spans="1:4" ht="15" customHeight="1">
      <c r="A241" s="650" t="s">
        <v>5076</v>
      </c>
      <c r="B241" s="646" t="s">
        <v>12020</v>
      </c>
      <c r="C241" s="650" t="s">
        <v>238</v>
      </c>
      <c r="D241" s="650" t="s">
        <v>20948</v>
      </c>
    </row>
    <row r="242" spans="1:4" ht="15" customHeight="1">
      <c r="A242" s="650" t="s">
        <v>5077</v>
      </c>
      <c r="B242" s="646" t="s">
        <v>12021</v>
      </c>
      <c r="C242" s="650" t="s">
        <v>238</v>
      </c>
      <c r="D242" s="650" t="s">
        <v>24383</v>
      </c>
    </row>
    <row r="243" spans="1:4" ht="15" customHeight="1">
      <c r="A243" s="650" t="s">
        <v>5078</v>
      </c>
      <c r="B243" s="646" t="s">
        <v>12022</v>
      </c>
      <c r="C243" s="650" t="s">
        <v>238</v>
      </c>
      <c r="D243" s="650" t="s">
        <v>24384</v>
      </c>
    </row>
    <row r="244" spans="1:4" ht="15" customHeight="1">
      <c r="A244" s="650" t="s">
        <v>5079</v>
      </c>
      <c r="B244" s="646" t="s">
        <v>12023</v>
      </c>
      <c r="C244" s="650" t="s">
        <v>238</v>
      </c>
      <c r="D244" s="650" t="s">
        <v>24385</v>
      </c>
    </row>
    <row r="245" spans="1:4" ht="15" customHeight="1">
      <c r="A245" s="650" t="s">
        <v>5080</v>
      </c>
      <c r="B245" s="646" t="s">
        <v>12024</v>
      </c>
      <c r="C245" s="650" t="s">
        <v>238</v>
      </c>
      <c r="D245" s="650" t="s">
        <v>24386</v>
      </c>
    </row>
    <row r="246" spans="1:4" ht="15" customHeight="1">
      <c r="A246" s="650" t="s">
        <v>5081</v>
      </c>
      <c r="B246" s="646" t="s">
        <v>12025</v>
      </c>
      <c r="C246" s="650" t="s">
        <v>238</v>
      </c>
      <c r="D246" s="650" t="s">
        <v>24387</v>
      </c>
    </row>
    <row r="247" spans="1:4" ht="15" customHeight="1">
      <c r="A247" s="650" t="s">
        <v>5082</v>
      </c>
      <c r="B247" s="646" t="s">
        <v>12026</v>
      </c>
      <c r="C247" s="650" t="s">
        <v>238</v>
      </c>
      <c r="D247" s="650" t="s">
        <v>24388</v>
      </c>
    </row>
    <row r="248" spans="1:4" ht="15" customHeight="1">
      <c r="A248" s="650" t="s">
        <v>5083</v>
      </c>
      <c r="B248" s="646" t="s">
        <v>12027</v>
      </c>
      <c r="C248" s="650" t="s">
        <v>238</v>
      </c>
      <c r="D248" s="650" t="s">
        <v>24389</v>
      </c>
    </row>
    <row r="249" spans="1:4" ht="15" customHeight="1">
      <c r="A249" s="650" t="s">
        <v>5084</v>
      </c>
      <c r="B249" s="646" t="s">
        <v>12028</v>
      </c>
      <c r="C249" s="650" t="s">
        <v>238</v>
      </c>
      <c r="D249" s="650" t="s">
        <v>24390</v>
      </c>
    </row>
    <row r="250" spans="1:4" ht="15" customHeight="1">
      <c r="A250" s="650" t="s">
        <v>5085</v>
      </c>
      <c r="B250" s="646" t="s">
        <v>12029</v>
      </c>
      <c r="C250" s="650" t="s">
        <v>238</v>
      </c>
      <c r="D250" s="650" t="s">
        <v>24391</v>
      </c>
    </row>
    <row r="251" spans="1:4" ht="15" customHeight="1">
      <c r="A251" s="650" t="s">
        <v>5086</v>
      </c>
      <c r="B251" s="646" t="s">
        <v>12030</v>
      </c>
      <c r="C251" s="650" t="s">
        <v>238</v>
      </c>
      <c r="D251" s="650" t="s">
        <v>24392</v>
      </c>
    </row>
    <row r="252" spans="1:4" ht="15" customHeight="1">
      <c r="A252" s="650" t="s">
        <v>5087</v>
      </c>
      <c r="B252" s="646" t="s">
        <v>12031</v>
      </c>
      <c r="C252" s="650" t="s">
        <v>238</v>
      </c>
      <c r="D252" s="650" t="s">
        <v>24393</v>
      </c>
    </row>
    <row r="253" spans="1:4" ht="15" customHeight="1">
      <c r="A253" s="650" t="s">
        <v>5088</v>
      </c>
      <c r="B253" s="646" t="s">
        <v>12032</v>
      </c>
      <c r="C253" s="650" t="s">
        <v>238</v>
      </c>
      <c r="D253" s="650" t="s">
        <v>24394</v>
      </c>
    </row>
    <row r="254" spans="1:4" ht="15" customHeight="1">
      <c r="A254" s="650" t="s">
        <v>5089</v>
      </c>
      <c r="B254" s="646" t="s">
        <v>12033</v>
      </c>
      <c r="C254" s="650" t="s">
        <v>238</v>
      </c>
      <c r="D254" s="650" t="s">
        <v>24395</v>
      </c>
    </row>
    <row r="255" spans="1:4" ht="15" customHeight="1">
      <c r="A255" s="650" t="s">
        <v>5090</v>
      </c>
      <c r="B255" s="646" t="s">
        <v>12034</v>
      </c>
      <c r="C255" s="650" t="s">
        <v>238</v>
      </c>
      <c r="D255" s="650" t="s">
        <v>24396</v>
      </c>
    </row>
    <row r="256" spans="1:4" ht="15" customHeight="1">
      <c r="A256" s="650" t="s">
        <v>5091</v>
      </c>
      <c r="B256" s="646" t="s">
        <v>12035</v>
      </c>
      <c r="C256" s="650" t="s">
        <v>238</v>
      </c>
      <c r="D256" s="650" t="s">
        <v>22550</v>
      </c>
    </row>
    <row r="257" spans="1:4" ht="15" customHeight="1">
      <c r="A257" s="650" t="s">
        <v>5092</v>
      </c>
      <c r="B257" s="646" t="s">
        <v>12036</v>
      </c>
      <c r="C257" s="650" t="s">
        <v>238</v>
      </c>
      <c r="D257" s="650" t="s">
        <v>20751</v>
      </c>
    </row>
    <row r="258" spans="1:4" ht="15" customHeight="1">
      <c r="A258" s="650" t="s">
        <v>5093</v>
      </c>
      <c r="B258" s="646" t="s">
        <v>12037</v>
      </c>
      <c r="C258" s="650" t="s">
        <v>238</v>
      </c>
      <c r="D258" s="650" t="s">
        <v>24397</v>
      </c>
    </row>
    <row r="259" spans="1:4" ht="15" customHeight="1">
      <c r="A259" s="650" t="s">
        <v>5094</v>
      </c>
      <c r="B259" s="646" t="s">
        <v>12038</v>
      </c>
      <c r="C259" s="650" t="s">
        <v>238</v>
      </c>
      <c r="D259" s="650" t="s">
        <v>24398</v>
      </c>
    </row>
    <row r="260" spans="1:4" ht="15" customHeight="1">
      <c r="A260" s="650" t="s">
        <v>5095</v>
      </c>
      <c r="B260" s="646" t="s">
        <v>12039</v>
      </c>
      <c r="C260" s="650" t="s">
        <v>238</v>
      </c>
      <c r="D260" s="650" t="s">
        <v>21641</v>
      </c>
    </row>
    <row r="261" spans="1:4" ht="15" customHeight="1">
      <c r="A261" s="650" t="s">
        <v>5096</v>
      </c>
      <c r="B261" s="646" t="s">
        <v>12040</v>
      </c>
      <c r="C261" s="650" t="s">
        <v>238</v>
      </c>
      <c r="D261" s="650" t="s">
        <v>24399</v>
      </c>
    </row>
    <row r="262" spans="1:4" ht="15" customHeight="1">
      <c r="A262" s="650" t="s">
        <v>5097</v>
      </c>
      <c r="B262" s="646" t="s">
        <v>12041</v>
      </c>
      <c r="C262" s="650" t="s">
        <v>238</v>
      </c>
      <c r="D262" s="650" t="s">
        <v>24400</v>
      </c>
    </row>
    <row r="263" spans="1:4" ht="15" customHeight="1">
      <c r="A263" s="650" t="s">
        <v>5098</v>
      </c>
      <c r="B263" s="646" t="s">
        <v>12042</v>
      </c>
      <c r="C263" s="650" t="s">
        <v>238</v>
      </c>
      <c r="D263" s="650" t="s">
        <v>24401</v>
      </c>
    </row>
    <row r="264" spans="1:4" ht="15" customHeight="1">
      <c r="A264" s="650" t="s">
        <v>5099</v>
      </c>
      <c r="B264" s="646" t="s">
        <v>12043</v>
      </c>
      <c r="C264" s="650" t="s">
        <v>238</v>
      </c>
      <c r="D264" s="650" t="s">
        <v>22667</v>
      </c>
    </row>
    <row r="265" spans="1:4" ht="15" customHeight="1">
      <c r="A265" s="650" t="s">
        <v>5100</v>
      </c>
      <c r="B265" s="646" t="s">
        <v>12044</v>
      </c>
      <c r="C265" s="650" t="s">
        <v>238</v>
      </c>
      <c r="D265" s="650" t="s">
        <v>24402</v>
      </c>
    </row>
    <row r="266" spans="1:4" ht="15" customHeight="1">
      <c r="A266" s="650" t="s">
        <v>5101</v>
      </c>
      <c r="B266" s="646" t="s">
        <v>12045</v>
      </c>
      <c r="C266" s="650" t="s">
        <v>238</v>
      </c>
      <c r="D266" s="650" t="s">
        <v>24403</v>
      </c>
    </row>
    <row r="267" spans="1:4" ht="15" customHeight="1">
      <c r="A267" s="650" t="s">
        <v>5102</v>
      </c>
      <c r="B267" s="646" t="s">
        <v>12046</v>
      </c>
      <c r="C267" s="650" t="s">
        <v>238</v>
      </c>
      <c r="D267" s="650" t="s">
        <v>24404</v>
      </c>
    </row>
    <row r="268" spans="1:4" ht="15" customHeight="1">
      <c r="A268" s="650" t="s">
        <v>5103</v>
      </c>
      <c r="B268" s="646" t="s">
        <v>12047</v>
      </c>
      <c r="C268" s="650" t="s">
        <v>238</v>
      </c>
      <c r="D268" s="650" t="s">
        <v>24405</v>
      </c>
    </row>
    <row r="269" spans="1:4" ht="15" customHeight="1">
      <c r="A269" s="650" t="s">
        <v>5104</v>
      </c>
      <c r="B269" s="646" t="s">
        <v>12048</v>
      </c>
      <c r="C269" s="650" t="s">
        <v>238</v>
      </c>
      <c r="D269" s="650" t="s">
        <v>24406</v>
      </c>
    </row>
    <row r="270" spans="1:4" ht="15" customHeight="1">
      <c r="A270" s="650" t="s">
        <v>5105</v>
      </c>
      <c r="B270" s="646" t="s">
        <v>12049</v>
      </c>
      <c r="C270" s="650" t="s">
        <v>238</v>
      </c>
      <c r="D270" s="650" t="s">
        <v>24407</v>
      </c>
    </row>
    <row r="271" spans="1:4" ht="15" customHeight="1">
      <c r="A271" s="650" t="s">
        <v>5106</v>
      </c>
      <c r="B271" s="646" t="s">
        <v>12050</v>
      </c>
      <c r="C271" s="650" t="s">
        <v>238</v>
      </c>
      <c r="D271" s="650" t="s">
        <v>24408</v>
      </c>
    </row>
    <row r="272" spans="1:4" ht="15" customHeight="1">
      <c r="A272" s="650" t="s">
        <v>5107</v>
      </c>
      <c r="B272" s="646" t="s">
        <v>12051</v>
      </c>
      <c r="C272" s="650" t="s">
        <v>233</v>
      </c>
      <c r="D272" s="650" t="s">
        <v>20674</v>
      </c>
    </row>
    <row r="273" spans="1:4" ht="15" customHeight="1">
      <c r="A273" s="650" t="s">
        <v>5108</v>
      </c>
      <c r="B273" s="646" t="s">
        <v>12052</v>
      </c>
      <c r="C273" s="650" t="s">
        <v>233</v>
      </c>
      <c r="D273" s="650" t="s">
        <v>22436</v>
      </c>
    </row>
    <row r="274" spans="1:4" ht="15" customHeight="1">
      <c r="A274" s="650" t="s">
        <v>5109</v>
      </c>
      <c r="B274" s="646" t="s">
        <v>12053</v>
      </c>
      <c r="C274" s="650" t="s">
        <v>233</v>
      </c>
      <c r="D274" s="650" t="s">
        <v>24409</v>
      </c>
    </row>
    <row r="275" spans="1:4" ht="15" customHeight="1">
      <c r="A275" s="650" t="s">
        <v>5110</v>
      </c>
      <c r="B275" s="646" t="s">
        <v>12054</v>
      </c>
      <c r="C275" s="650" t="s">
        <v>233</v>
      </c>
      <c r="D275" s="650" t="s">
        <v>24410</v>
      </c>
    </row>
    <row r="276" spans="1:4" ht="15" customHeight="1">
      <c r="A276" s="650" t="s">
        <v>5111</v>
      </c>
      <c r="B276" s="646" t="s">
        <v>12055</v>
      </c>
      <c r="C276" s="650" t="s">
        <v>233</v>
      </c>
      <c r="D276" s="650" t="s">
        <v>24411</v>
      </c>
    </row>
    <row r="277" spans="1:4" ht="15" customHeight="1">
      <c r="A277" s="650" t="s">
        <v>5112</v>
      </c>
      <c r="B277" s="646" t="s">
        <v>12056</v>
      </c>
      <c r="C277" s="650" t="s">
        <v>233</v>
      </c>
      <c r="D277" s="650" t="s">
        <v>24412</v>
      </c>
    </row>
    <row r="278" spans="1:4" ht="15" customHeight="1">
      <c r="A278" s="650" t="s">
        <v>5113</v>
      </c>
      <c r="B278" s="646" t="s">
        <v>12057</v>
      </c>
      <c r="C278" s="650" t="s">
        <v>233</v>
      </c>
      <c r="D278" s="650" t="s">
        <v>24413</v>
      </c>
    </row>
    <row r="279" spans="1:4" ht="15" customHeight="1">
      <c r="A279" s="650" t="s">
        <v>5114</v>
      </c>
      <c r="B279" s="646" t="s">
        <v>12058</v>
      </c>
      <c r="C279" s="650" t="s">
        <v>233</v>
      </c>
      <c r="D279" s="650" t="s">
        <v>24414</v>
      </c>
    </row>
    <row r="280" spans="1:4" ht="15" customHeight="1">
      <c r="A280" s="650" t="s">
        <v>5115</v>
      </c>
      <c r="B280" s="646" t="s">
        <v>12059</v>
      </c>
      <c r="C280" s="650" t="s">
        <v>233</v>
      </c>
      <c r="D280" s="650" t="s">
        <v>24415</v>
      </c>
    </row>
    <row r="281" spans="1:4" ht="15" customHeight="1">
      <c r="A281" s="650" t="s">
        <v>5116</v>
      </c>
      <c r="B281" s="646" t="s">
        <v>12060</v>
      </c>
      <c r="C281" s="650" t="s">
        <v>233</v>
      </c>
      <c r="D281" s="650" t="s">
        <v>24416</v>
      </c>
    </row>
    <row r="282" spans="1:4" ht="15" customHeight="1">
      <c r="A282" s="650" t="s">
        <v>5117</v>
      </c>
      <c r="B282" s="646" t="s">
        <v>12061</v>
      </c>
      <c r="C282" s="650" t="s">
        <v>233</v>
      </c>
      <c r="D282" s="650" t="s">
        <v>24417</v>
      </c>
    </row>
    <row r="283" spans="1:4" ht="15" customHeight="1">
      <c r="A283" s="650" t="s">
        <v>5118</v>
      </c>
      <c r="B283" s="646" t="s">
        <v>12062</v>
      </c>
      <c r="C283" s="650" t="s">
        <v>233</v>
      </c>
      <c r="D283" s="650" t="s">
        <v>24418</v>
      </c>
    </row>
    <row r="284" spans="1:4" ht="15" customHeight="1">
      <c r="A284" s="650" t="s">
        <v>5119</v>
      </c>
      <c r="B284" s="646" t="s">
        <v>12063</v>
      </c>
      <c r="C284" s="650" t="s">
        <v>233</v>
      </c>
      <c r="D284" s="650" t="s">
        <v>24419</v>
      </c>
    </row>
    <row r="285" spans="1:4" ht="15" customHeight="1">
      <c r="A285" s="650" t="s">
        <v>5120</v>
      </c>
      <c r="B285" s="646" t="s">
        <v>12064</v>
      </c>
      <c r="C285" s="650" t="s">
        <v>233</v>
      </c>
      <c r="D285" s="650" t="s">
        <v>24420</v>
      </c>
    </row>
    <row r="286" spans="1:4" ht="15" customHeight="1">
      <c r="A286" s="650" t="s">
        <v>5121</v>
      </c>
      <c r="B286" s="646" t="s">
        <v>12065</v>
      </c>
      <c r="C286" s="650" t="s">
        <v>233</v>
      </c>
      <c r="D286" s="650" t="s">
        <v>24421</v>
      </c>
    </row>
    <row r="287" spans="1:4" ht="15" customHeight="1">
      <c r="A287" s="650" t="s">
        <v>5122</v>
      </c>
      <c r="B287" s="646" t="s">
        <v>12066</v>
      </c>
      <c r="C287" s="650" t="s">
        <v>238</v>
      </c>
      <c r="D287" s="650" t="s">
        <v>17618</v>
      </c>
    </row>
    <row r="288" spans="1:4" ht="15" customHeight="1">
      <c r="A288" s="650" t="s">
        <v>5123</v>
      </c>
      <c r="B288" s="646" t="s">
        <v>12067</v>
      </c>
      <c r="C288" s="650" t="s">
        <v>238</v>
      </c>
      <c r="D288" s="650" t="s">
        <v>18284</v>
      </c>
    </row>
    <row r="289" spans="1:4" ht="15" customHeight="1">
      <c r="A289" s="650" t="s">
        <v>5124</v>
      </c>
      <c r="B289" s="646" t="s">
        <v>12068</v>
      </c>
      <c r="C289" s="650" t="s">
        <v>238</v>
      </c>
      <c r="D289" s="650" t="s">
        <v>21230</v>
      </c>
    </row>
    <row r="290" spans="1:4" ht="15" customHeight="1">
      <c r="A290" s="650" t="s">
        <v>5125</v>
      </c>
      <c r="B290" s="646" t="s">
        <v>12069</v>
      </c>
      <c r="C290" s="650" t="s">
        <v>238</v>
      </c>
      <c r="D290" s="650" t="s">
        <v>21850</v>
      </c>
    </row>
    <row r="291" spans="1:4" ht="15" customHeight="1">
      <c r="A291" s="650" t="s">
        <v>5126</v>
      </c>
      <c r="B291" s="646" t="s">
        <v>12070</v>
      </c>
      <c r="C291" s="650" t="s">
        <v>238</v>
      </c>
      <c r="D291" s="650" t="s">
        <v>24422</v>
      </c>
    </row>
    <row r="292" spans="1:4" ht="15" customHeight="1">
      <c r="A292" s="650" t="s">
        <v>5127</v>
      </c>
      <c r="B292" s="646" t="s">
        <v>12071</v>
      </c>
      <c r="C292" s="650" t="s">
        <v>238</v>
      </c>
      <c r="D292" s="650" t="s">
        <v>24423</v>
      </c>
    </row>
    <row r="293" spans="1:4" ht="15" customHeight="1">
      <c r="A293" s="650" t="s">
        <v>5128</v>
      </c>
      <c r="B293" s="646" t="s">
        <v>12072</v>
      </c>
      <c r="C293" s="650" t="s">
        <v>238</v>
      </c>
      <c r="D293" s="650" t="s">
        <v>17921</v>
      </c>
    </row>
    <row r="294" spans="1:4" ht="15" customHeight="1">
      <c r="A294" s="650" t="s">
        <v>5129</v>
      </c>
      <c r="B294" s="646" t="s">
        <v>12073</v>
      </c>
      <c r="C294" s="650" t="s">
        <v>238</v>
      </c>
      <c r="D294" s="650" t="s">
        <v>24424</v>
      </c>
    </row>
    <row r="295" spans="1:4" ht="15" customHeight="1">
      <c r="A295" s="650" t="s">
        <v>5130</v>
      </c>
      <c r="B295" s="646" t="s">
        <v>12074</v>
      </c>
      <c r="C295" s="650" t="s">
        <v>238</v>
      </c>
      <c r="D295" s="650" t="s">
        <v>24425</v>
      </c>
    </row>
    <row r="296" spans="1:4" ht="15" customHeight="1">
      <c r="A296" s="650" t="s">
        <v>5131</v>
      </c>
      <c r="B296" s="646" t="s">
        <v>12075</v>
      </c>
      <c r="C296" s="650" t="s">
        <v>238</v>
      </c>
      <c r="D296" s="650" t="s">
        <v>24426</v>
      </c>
    </row>
    <row r="297" spans="1:4" ht="15" customHeight="1">
      <c r="A297" s="650" t="s">
        <v>5132</v>
      </c>
      <c r="B297" s="646" t="s">
        <v>12076</v>
      </c>
      <c r="C297" s="650" t="s">
        <v>238</v>
      </c>
      <c r="D297" s="650" t="s">
        <v>24427</v>
      </c>
    </row>
    <row r="298" spans="1:4" ht="15" customHeight="1">
      <c r="A298" s="650" t="s">
        <v>5133</v>
      </c>
      <c r="B298" s="646" t="s">
        <v>12077</v>
      </c>
      <c r="C298" s="650" t="s">
        <v>238</v>
      </c>
      <c r="D298" s="650" t="s">
        <v>22498</v>
      </c>
    </row>
    <row r="299" spans="1:4" ht="15" customHeight="1">
      <c r="A299" s="650" t="s">
        <v>5134</v>
      </c>
      <c r="B299" s="646" t="s">
        <v>12078</v>
      </c>
      <c r="C299" s="650" t="s">
        <v>238</v>
      </c>
      <c r="D299" s="650" t="s">
        <v>24428</v>
      </c>
    </row>
    <row r="300" spans="1:4" ht="15" customHeight="1">
      <c r="A300" s="650" t="s">
        <v>5135</v>
      </c>
      <c r="B300" s="646" t="s">
        <v>12079</v>
      </c>
      <c r="C300" s="650" t="s">
        <v>238</v>
      </c>
      <c r="D300" s="650" t="s">
        <v>24429</v>
      </c>
    </row>
    <row r="301" spans="1:4" ht="15" customHeight="1">
      <c r="A301" s="650" t="s">
        <v>5136</v>
      </c>
      <c r="B301" s="646" t="s">
        <v>12080</v>
      </c>
      <c r="C301" s="650" t="s">
        <v>238</v>
      </c>
      <c r="D301" s="650" t="s">
        <v>18150</v>
      </c>
    </row>
    <row r="302" spans="1:4" ht="15" customHeight="1">
      <c r="A302" s="650" t="s">
        <v>5137</v>
      </c>
      <c r="B302" s="646" t="s">
        <v>12081</v>
      </c>
      <c r="C302" s="650" t="s">
        <v>238</v>
      </c>
      <c r="D302" s="650" t="s">
        <v>17820</v>
      </c>
    </row>
    <row r="303" spans="1:4" ht="15" customHeight="1">
      <c r="A303" s="650" t="s">
        <v>5138</v>
      </c>
      <c r="B303" s="646" t="s">
        <v>12082</v>
      </c>
      <c r="C303" s="650" t="s">
        <v>238</v>
      </c>
      <c r="D303" s="650" t="s">
        <v>18301</v>
      </c>
    </row>
    <row r="304" spans="1:4" ht="15" customHeight="1">
      <c r="A304" s="650" t="s">
        <v>5139</v>
      </c>
      <c r="B304" s="646" t="s">
        <v>12083</v>
      </c>
      <c r="C304" s="650" t="s">
        <v>238</v>
      </c>
      <c r="D304" s="650" t="s">
        <v>17921</v>
      </c>
    </row>
    <row r="305" spans="1:4" ht="15" customHeight="1">
      <c r="A305" s="650" t="s">
        <v>5140</v>
      </c>
      <c r="B305" s="646" t="s">
        <v>12084</v>
      </c>
      <c r="C305" s="650" t="s">
        <v>238</v>
      </c>
      <c r="D305" s="650" t="s">
        <v>24430</v>
      </c>
    </row>
    <row r="306" spans="1:4" ht="15" customHeight="1">
      <c r="A306" s="650" t="s">
        <v>5141</v>
      </c>
      <c r="B306" s="646" t="s">
        <v>12085</v>
      </c>
      <c r="C306" s="650" t="s">
        <v>238</v>
      </c>
      <c r="D306" s="650" t="s">
        <v>24431</v>
      </c>
    </row>
    <row r="307" spans="1:4" ht="15" customHeight="1">
      <c r="A307" s="650" t="s">
        <v>5142</v>
      </c>
      <c r="B307" s="646" t="s">
        <v>12086</v>
      </c>
      <c r="C307" s="650" t="s">
        <v>238</v>
      </c>
      <c r="D307" s="650" t="s">
        <v>21770</v>
      </c>
    </row>
    <row r="308" spans="1:4" ht="15" customHeight="1">
      <c r="A308" s="650" t="s">
        <v>5143</v>
      </c>
      <c r="B308" s="646" t="s">
        <v>12087</v>
      </c>
      <c r="C308" s="650" t="s">
        <v>238</v>
      </c>
      <c r="D308" s="650" t="s">
        <v>24429</v>
      </c>
    </row>
    <row r="309" spans="1:4" ht="15" customHeight="1">
      <c r="A309" s="650" t="s">
        <v>5144</v>
      </c>
      <c r="B309" s="646" t="s">
        <v>12088</v>
      </c>
      <c r="C309" s="650" t="s">
        <v>238</v>
      </c>
      <c r="D309" s="650" t="s">
        <v>24432</v>
      </c>
    </row>
    <row r="310" spans="1:4" ht="15" customHeight="1">
      <c r="A310" s="650" t="s">
        <v>5145</v>
      </c>
      <c r="B310" s="646" t="s">
        <v>12089</v>
      </c>
      <c r="C310" s="650" t="s">
        <v>238</v>
      </c>
      <c r="D310" s="650" t="s">
        <v>22373</v>
      </c>
    </row>
    <row r="311" spans="1:4" ht="15" customHeight="1">
      <c r="A311" s="650" t="s">
        <v>5146</v>
      </c>
      <c r="B311" s="646" t="s">
        <v>12090</v>
      </c>
      <c r="C311" s="650" t="s">
        <v>238</v>
      </c>
      <c r="D311" s="650" t="s">
        <v>24433</v>
      </c>
    </row>
    <row r="312" spans="1:4" ht="15" customHeight="1">
      <c r="A312" s="650" t="s">
        <v>5147</v>
      </c>
      <c r="B312" s="646" t="s">
        <v>12091</v>
      </c>
      <c r="C312" s="650" t="s">
        <v>238</v>
      </c>
      <c r="D312" s="650" t="s">
        <v>24434</v>
      </c>
    </row>
    <row r="313" spans="1:4" ht="15" customHeight="1">
      <c r="A313" s="650" t="s">
        <v>5148</v>
      </c>
      <c r="B313" s="646" t="s">
        <v>12092</v>
      </c>
      <c r="C313" s="650" t="s">
        <v>238</v>
      </c>
      <c r="D313" s="650" t="s">
        <v>24435</v>
      </c>
    </row>
    <row r="314" spans="1:4" ht="15" customHeight="1">
      <c r="A314" s="650" t="s">
        <v>5149</v>
      </c>
      <c r="B314" s="646" t="s">
        <v>12093</v>
      </c>
      <c r="C314" s="650" t="s">
        <v>238</v>
      </c>
      <c r="D314" s="650" t="s">
        <v>21214</v>
      </c>
    </row>
    <row r="315" spans="1:4" ht="15" customHeight="1">
      <c r="A315" s="650" t="s">
        <v>5150</v>
      </c>
      <c r="B315" s="646" t="s">
        <v>12094</v>
      </c>
      <c r="C315" s="650" t="s">
        <v>238</v>
      </c>
      <c r="D315" s="650" t="s">
        <v>20462</v>
      </c>
    </row>
    <row r="316" spans="1:4" ht="15" customHeight="1">
      <c r="A316" s="650" t="s">
        <v>5151</v>
      </c>
      <c r="B316" s="646" t="s">
        <v>12095</v>
      </c>
      <c r="C316" s="650" t="s">
        <v>238</v>
      </c>
      <c r="D316" s="650" t="s">
        <v>24436</v>
      </c>
    </row>
    <row r="317" spans="1:4" ht="15" customHeight="1">
      <c r="A317" s="650" t="s">
        <v>5152</v>
      </c>
      <c r="B317" s="646" t="s">
        <v>12096</v>
      </c>
      <c r="C317" s="650" t="s">
        <v>238</v>
      </c>
      <c r="D317" s="650" t="s">
        <v>24437</v>
      </c>
    </row>
    <row r="318" spans="1:4" ht="15" customHeight="1">
      <c r="A318" s="650" t="s">
        <v>5153</v>
      </c>
      <c r="B318" s="646" t="s">
        <v>12097</v>
      </c>
      <c r="C318" s="650" t="s">
        <v>238</v>
      </c>
      <c r="D318" s="650" t="s">
        <v>24438</v>
      </c>
    </row>
    <row r="319" spans="1:4" ht="15" customHeight="1">
      <c r="A319" s="650" t="s">
        <v>5154</v>
      </c>
      <c r="B319" s="646" t="s">
        <v>12098</v>
      </c>
      <c r="C319" s="650" t="s">
        <v>238</v>
      </c>
      <c r="D319" s="650" t="s">
        <v>24439</v>
      </c>
    </row>
    <row r="320" spans="1:4" ht="15" customHeight="1">
      <c r="A320" s="650" t="s">
        <v>5155</v>
      </c>
      <c r="B320" s="646" t="s">
        <v>12099</v>
      </c>
      <c r="C320" s="650" t="s">
        <v>238</v>
      </c>
      <c r="D320" s="650" t="s">
        <v>24440</v>
      </c>
    </row>
    <row r="321" spans="1:4" ht="15" customHeight="1">
      <c r="A321" s="650" t="s">
        <v>5156</v>
      </c>
      <c r="B321" s="646" t="s">
        <v>12100</v>
      </c>
      <c r="C321" s="650" t="s">
        <v>238</v>
      </c>
      <c r="D321" s="650" t="s">
        <v>24441</v>
      </c>
    </row>
    <row r="322" spans="1:4" ht="15" customHeight="1">
      <c r="A322" s="650" t="s">
        <v>5157</v>
      </c>
      <c r="B322" s="646" t="s">
        <v>12101</v>
      </c>
      <c r="C322" s="650" t="s">
        <v>238</v>
      </c>
      <c r="D322" s="650" t="s">
        <v>24442</v>
      </c>
    </row>
    <row r="323" spans="1:4" ht="15" customHeight="1">
      <c r="A323" s="650" t="s">
        <v>5158</v>
      </c>
      <c r="B323" s="646" t="s">
        <v>12102</v>
      </c>
      <c r="C323" s="650" t="s">
        <v>238</v>
      </c>
      <c r="D323" s="650" t="s">
        <v>22403</v>
      </c>
    </row>
    <row r="324" spans="1:4" ht="15" customHeight="1">
      <c r="A324" s="650" t="s">
        <v>5159</v>
      </c>
      <c r="B324" s="646" t="s">
        <v>12103</v>
      </c>
      <c r="C324" s="650" t="s">
        <v>238</v>
      </c>
      <c r="D324" s="650" t="s">
        <v>24443</v>
      </c>
    </row>
    <row r="325" spans="1:4" ht="15" customHeight="1">
      <c r="A325" s="650" t="s">
        <v>5160</v>
      </c>
      <c r="B325" s="646" t="s">
        <v>12104</v>
      </c>
      <c r="C325" s="650" t="s">
        <v>238</v>
      </c>
      <c r="D325" s="650" t="s">
        <v>24444</v>
      </c>
    </row>
    <row r="326" spans="1:4" ht="15" customHeight="1">
      <c r="A326" s="650" t="s">
        <v>5161</v>
      </c>
      <c r="B326" s="646" t="s">
        <v>12105</v>
      </c>
      <c r="C326" s="650" t="s">
        <v>238</v>
      </c>
      <c r="D326" s="650" t="s">
        <v>24445</v>
      </c>
    </row>
    <row r="327" spans="1:4" ht="15" customHeight="1">
      <c r="A327" s="650" t="s">
        <v>5162</v>
      </c>
      <c r="B327" s="646" t="s">
        <v>12106</v>
      </c>
      <c r="C327" s="650" t="s">
        <v>238</v>
      </c>
      <c r="D327" s="650" t="s">
        <v>24446</v>
      </c>
    </row>
    <row r="328" spans="1:4" ht="15" customHeight="1">
      <c r="A328" s="650" t="s">
        <v>5163</v>
      </c>
      <c r="B328" s="646" t="s">
        <v>12107</v>
      </c>
      <c r="C328" s="650" t="s">
        <v>238</v>
      </c>
      <c r="D328" s="650" t="s">
        <v>24446</v>
      </c>
    </row>
    <row r="329" spans="1:4" ht="15" customHeight="1">
      <c r="A329" s="650" t="s">
        <v>5164</v>
      </c>
      <c r="B329" s="646" t="s">
        <v>12108</v>
      </c>
      <c r="C329" s="650" t="s">
        <v>238</v>
      </c>
      <c r="D329" s="650" t="s">
        <v>24447</v>
      </c>
    </row>
    <row r="330" spans="1:4" ht="15" customHeight="1">
      <c r="A330" s="650" t="s">
        <v>5165</v>
      </c>
      <c r="B330" s="646" t="s">
        <v>12109</v>
      </c>
      <c r="C330" s="650" t="s">
        <v>238</v>
      </c>
      <c r="D330" s="650" t="s">
        <v>24448</v>
      </c>
    </row>
    <row r="331" spans="1:4" ht="15" customHeight="1">
      <c r="A331" s="650" t="s">
        <v>5166</v>
      </c>
      <c r="B331" s="646" t="s">
        <v>12110</v>
      </c>
      <c r="C331" s="650" t="s">
        <v>238</v>
      </c>
      <c r="D331" s="650" t="s">
        <v>24449</v>
      </c>
    </row>
    <row r="332" spans="1:4" ht="15" customHeight="1">
      <c r="A332" s="650" t="s">
        <v>5167</v>
      </c>
      <c r="B332" s="646" t="s">
        <v>12111</v>
      </c>
      <c r="C332" s="650" t="s">
        <v>238</v>
      </c>
      <c r="D332" s="650" t="s">
        <v>24450</v>
      </c>
    </row>
    <row r="333" spans="1:4" ht="15" customHeight="1">
      <c r="A333" s="650" t="s">
        <v>5168</v>
      </c>
      <c r="B333" s="646" t="s">
        <v>12112</v>
      </c>
      <c r="C333" s="650" t="s">
        <v>239</v>
      </c>
      <c r="D333" s="650" t="s">
        <v>24451</v>
      </c>
    </row>
    <row r="334" spans="1:4" ht="15" customHeight="1">
      <c r="A334" s="650" t="s">
        <v>5169</v>
      </c>
      <c r="B334" s="646" t="s">
        <v>12113</v>
      </c>
      <c r="C334" s="650" t="s">
        <v>239</v>
      </c>
      <c r="D334" s="650" t="s">
        <v>24452</v>
      </c>
    </row>
    <row r="335" spans="1:4" ht="15" customHeight="1">
      <c r="A335" s="650" t="s">
        <v>5170</v>
      </c>
      <c r="B335" s="646" t="s">
        <v>12114</v>
      </c>
      <c r="C335" s="650" t="s">
        <v>239</v>
      </c>
      <c r="D335" s="650" t="s">
        <v>24453</v>
      </c>
    </row>
    <row r="336" spans="1:4" ht="15" customHeight="1">
      <c r="A336" s="650" t="s">
        <v>5171</v>
      </c>
      <c r="B336" s="646" t="s">
        <v>12115</v>
      </c>
      <c r="C336" s="650" t="s">
        <v>239</v>
      </c>
      <c r="D336" s="650" t="s">
        <v>24454</v>
      </c>
    </row>
    <row r="337" spans="1:4" ht="15" customHeight="1">
      <c r="A337" s="650" t="s">
        <v>5172</v>
      </c>
      <c r="B337" s="646" t="s">
        <v>12116</v>
      </c>
      <c r="C337" s="650" t="s">
        <v>239</v>
      </c>
      <c r="D337" s="650" t="s">
        <v>24455</v>
      </c>
    </row>
    <row r="338" spans="1:4" ht="15" customHeight="1">
      <c r="A338" s="650" t="s">
        <v>5173</v>
      </c>
      <c r="B338" s="646" t="s">
        <v>12117</v>
      </c>
      <c r="C338" s="650" t="s">
        <v>239</v>
      </c>
      <c r="D338" s="650" t="s">
        <v>24456</v>
      </c>
    </row>
    <row r="339" spans="1:4" ht="15" customHeight="1">
      <c r="A339" s="650" t="s">
        <v>5174</v>
      </c>
      <c r="B339" s="646" t="s">
        <v>12118</v>
      </c>
      <c r="C339" s="650" t="s">
        <v>239</v>
      </c>
      <c r="D339" s="650" t="s">
        <v>24457</v>
      </c>
    </row>
    <row r="340" spans="1:4" ht="15" customHeight="1">
      <c r="A340" s="650" t="s">
        <v>5175</v>
      </c>
      <c r="B340" s="646" t="s">
        <v>12119</v>
      </c>
      <c r="C340" s="650" t="s">
        <v>239</v>
      </c>
      <c r="D340" s="650" t="s">
        <v>24458</v>
      </c>
    </row>
    <row r="341" spans="1:4" ht="15" customHeight="1">
      <c r="A341" s="650" t="s">
        <v>5176</v>
      </c>
      <c r="B341" s="646" t="s">
        <v>28247</v>
      </c>
      <c r="C341" s="650" t="s">
        <v>238</v>
      </c>
      <c r="D341" s="650" t="s">
        <v>24459</v>
      </c>
    </row>
    <row r="342" spans="1:4" ht="15" customHeight="1">
      <c r="A342" s="650" t="s">
        <v>5177</v>
      </c>
      <c r="B342" s="646" t="s">
        <v>28248</v>
      </c>
      <c r="C342" s="650" t="s">
        <v>238</v>
      </c>
      <c r="D342" s="650" t="s">
        <v>24460</v>
      </c>
    </row>
    <row r="343" spans="1:4" ht="15" customHeight="1">
      <c r="A343" s="650" t="s">
        <v>5178</v>
      </c>
      <c r="B343" s="646" t="s">
        <v>12120</v>
      </c>
      <c r="C343" s="650" t="s">
        <v>239</v>
      </c>
      <c r="D343" s="650" t="s">
        <v>24461</v>
      </c>
    </row>
    <row r="344" spans="1:4" ht="15" customHeight="1">
      <c r="A344" s="650" t="s">
        <v>5179</v>
      </c>
      <c r="B344" s="646" t="s">
        <v>12121</v>
      </c>
      <c r="C344" s="650" t="s">
        <v>239</v>
      </c>
      <c r="D344" s="650" t="s">
        <v>24462</v>
      </c>
    </row>
    <row r="345" spans="1:4" ht="15" customHeight="1">
      <c r="A345" s="650" t="s">
        <v>5180</v>
      </c>
      <c r="B345" s="646" t="s">
        <v>12122</v>
      </c>
      <c r="C345" s="650" t="s">
        <v>239</v>
      </c>
      <c r="D345" s="650" t="s">
        <v>24463</v>
      </c>
    </row>
    <row r="346" spans="1:4" ht="15" customHeight="1">
      <c r="A346" s="650" t="s">
        <v>5181</v>
      </c>
      <c r="B346" s="646" t="s">
        <v>12123</v>
      </c>
      <c r="C346" s="650" t="s">
        <v>239</v>
      </c>
      <c r="D346" s="650" t="s">
        <v>24464</v>
      </c>
    </row>
    <row r="347" spans="1:4" ht="15" customHeight="1">
      <c r="A347" s="650" t="s">
        <v>5182</v>
      </c>
      <c r="B347" s="646" t="s">
        <v>12124</v>
      </c>
      <c r="C347" s="650" t="s">
        <v>239</v>
      </c>
      <c r="D347" s="650" t="s">
        <v>24465</v>
      </c>
    </row>
    <row r="348" spans="1:4" ht="15" customHeight="1">
      <c r="A348" s="650" t="s">
        <v>5183</v>
      </c>
      <c r="B348" s="646" t="s">
        <v>12125</v>
      </c>
      <c r="C348" s="650" t="s">
        <v>239</v>
      </c>
      <c r="D348" s="650" t="s">
        <v>24466</v>
      </c>
    </row>
    <row r="349" spans="1:4" ht="15" customHeight="1">
      <c r="A349" s="650" t="s">
        <v>5184</v>
      </c>
      <c r="B349" s="646" t="s">
        <v>12126</v>
      </c>
      <c r="C349" s="650" t="s">
        <v>239</v>
      </c>
      <c r="D349" s="650" t="s">
        <v>24467</v>
      </c>
    </row>
    <row r="350" spans="1:4" ht="15" customHeight="1">
      <c r="A350" s="650" t="s">
        <v>5185</v>
      </c>
      <c r="B350" s="646" t="s">
        <v>12127</v>
      </c>
      <c r="C350" s="650" t="s">
        <v>239</v>
      </c>
      <c r="D350" s="650" t="s">
        <v>24468</v>
      </c>
    </row>
    <row r="351" spans="1:4" ht="15" customHeight="1">
      <c r="A351" s="650" t="s">
        <v>5186</v>
      </c>
      <c r="B351" s="646" t="s">
        <v>12128</v>
      </c>
      <c r="C351" s="650" t="s">
        <v>239</v>
      </c>
      <c r="D351" s="650" t="s">
        <v>24469</v>
      </c>
    </row>
    <row r="352" spans="1:4" ht="15" customHeight="1">
      <c r="A352" s="650" t="s">
        <v>5187</v>
      </c>
      <c r="B352" s="646" t="s">
        <v>12129</v>
      </c>
      <c r="C352" s="650" t="s">
        <v>239</v>
      </c>
      <c r="D352" s="650" t="s">
        <v>24470</v>
      </c>
    </row>
    <row r="353" spans="1:4" ht="15" customHeight="1">
      <c r="A353" s="650" t="s">
        <v>5188</v>
      </c>
      <c r="B353" s="646" t="s">
        <v>12130</v>
      </c>
      <c r="C353" s="650" t="s">
        <v>239</v>
      </c>
      <c r="D353" s="650" t="s">
        <v>24471</v>
      </c>
    </row>
    <row r="354" spans="1:4" ht="15" customHeight="1">
      <c r="A354" s="650" t="s">
        <v>5189</v>
      </c>
      <c r="B354" s="646" t="s">
        <v>12131</v>
      </c>
      <c r="C354" s="650" t="s">
        <v>239</v>
      </c>
      <c r="D354" s="650" t="s">
        <v>24472</v>
      </c>
    </row>
    <row r="355" spans="1:4" ht="15" customHeight="1">
      <c r="A355" s="650" t="s">
        <v>5190</v>
      </c>
      <c r="B355" s="646" t="s">
        <v>12132</v>
      </c>
      <c r="C355" s="650" t="s">
        <v>239</v>
      </c>
      <c r="D355" s="650" t="s">
        <v>24473</v>
      </c>
    </row>
    <row r="356" spans="1:4" ht="15" customHeight="1">
      <c r="A356" s="650" t="s">
        <v>5191</v>
      </c>
      <c r="B356" s="646" t="s">
        <v>12133</v>
      </c>
      <c r="C356" s="650" t="s">
        <v>239</v>
      </c>
      <c r="D356" s="650" t="s">
        <v>18698</v>
      </c>
    </row>
    <row r="357" spans="1:4" ht="15" customHeight="1">
      <c r="A357" s="650" t="s">
        <v>5192</v>
      </c>
      <c r="B357" s="646" t="s">
        <v>12134</v>
      </c>
      <c r="C357" s="650" t="s">
        <v>239</v>
      </c>
      <c r="D357" s="650" t="s">
        <v>24474</v>
      </c>
    </row>
    <row r="358" spans="1:4" ht="15" customHeight="1">
      <c r="A358" s="650" t="s">
        <v>5193</v>
      </c>
      <c r="B358" s="646" t="s">
        <v>12135</v>
      </c>
      <c r="C358" s="650" t="s">
        <v>239</v>
      </c>
      <c r="D358" s="650" t="s">
        <v>24475</v>
      </c>
    </row>
    <row r="359" spans="1:4" ht="15" customHeight="1">
      <c r="A359" s="650" t="s">
        <v>5194</v>
      </c>
      <c r="B359" s="646" t="s">
        <v>12136</v>
      </c>
      <c r="C359" s="650" t="s">
        <v>239</v>
      </c>
      <c r="D359" s="650" t="s">
        <v>24476</v>
      </c>
    </row>
    <row r="360" spans="1:4" ht="15" customHeight="1">
      <c r="A360" s="650" t="s">
        <v>5195</v>
      </c>
      <c r="B360" s="646" t="s">
        <v>12137</v>
      </c>
      <c r="C360" s="650" t="s">
        <v>239</v>
      </c>
      <c r="D360" s="650" t="s">
        <v>24477</v>
      </c>
    </row>
    <row r="361" spans="1:4" ht="15" customHeight="1">
      <c r="A361" s="650" t="s">
        <v>5196</v>
      </c>
      <c r="B361" s="646" t="s">
        <v>12138</v>
      </c>
      <c r="C361" s="650" t="s">
        <v>239</v>
      </c>
      <c r="D361" s="650" t="s">
        <v>24478</v>
      </c>
    </row>
    <row r="362" spans="1:4" ht="15" customHeight="1">
      <c r="A362" s="650" t="s">
        <v>5197</v>
      </c>
      <c r="B362" s="646" t="s">
        <v>12139</v>
      </c>
      <c r="C362" s="650" t="s">
        <v>239</v>
      </c>
      <c r="D362" s="650" t="s">
        <v>24479</v>
      </c>
    </row>
    <row r="363" spans="1:4" ht="15" customHeight="1">
      <c r="A363" s="650" t="s">
        <v>5198</v>
      </c>
      <c r="B363" s="646" t="s">
        <v>12140</v>
      </c>
      <c r="C363" s="650" t="s">
        <v>239</v>
      </c>
      <c r="D363" s="650" t="s">
        <v>24480</v>
      </c>
    </row>
    <row r="364" spans="1:4" ht="15" customHeight="1">
      <c r="A364" s="650" t="s">
        <v>5199</v>
      </c>
      <c r="B364" s="646" t="s">
        <v>12141</v>
      </c>
      <c r="C364" s="650" t="s">
        <v>239</v>
      </c>
      <c r="D364" s="650" t="s">
        <v>24481</v>
      </c>
    </row>
    <row r="365" spans="1:4" ht="15" customHeight="1">
      <c r="A365" s="650" t="s">
        <v>5200</v>
      </c>
      <c r="B365" s="646" t="s">
        <v>12142</v>
      </c>
      <c r="C365" s="650" t="s">
        <v>239</v>
      </c>
      <c r="D365" s="650" t="s">
        <v>24482</v>
      </c>
    </row>
    <row r="366" spans="1:4" ht="15" customHeight="1">
      <c r="A366" s="650" t="s">
        <v>5201</v>
      </c>
      <c r="B366" s="646" t="s">
        <v>28249</v>
      </c>
      <c r="C366" s="650" t="s">
        <v>238</v>
      </c>
      <c r="D366" s="650" t="s">
        <v>24483</v>
      </c>
    </row>
    <row r="367" spans="1:4" ht="15" customHeight="1">
      <c r="A367" s="650" t="s">
        <v>5202</v>
      </c>
      <c r="B367" s="646" t="s">
        <v>28250</v>
      </c>
      <c r="C367" s="650" t="s">
        <v>238</v>
      </c>
      <c r="D367" s="650" t="s">
        <v>24484</v>
      </c>
    </row>
    <row r="368" spans="1:4" ht="15" customHeight="1">
      <c r="A368" s="650" t="s">
        <v>5203</v>
      </c>
      <c r="B368" s="646" t="s">
        <v>12143</v>
      </c>
      <c r="C368" s="650" t="s">
        <v>17439</v>
      </c>
      <c r="D368" s="650" t="s">
        <v>24485</v>
      </c>
    </row>
    <row r="369" spans="1:4" ht="15" customHeight="1">
      <c r="A369" s="650" t="s">
        <v>5204</v>
      </c>
      <c r="B369" s="646" t="s">
        <v>12144</v>
      </c>
      <c r="C369" s="650" t="s">
        <v>17439</v>
      </c>
      <c r="D369" s="650" t="s">
        <v>21506</v>
      </c>
    </row>
    <row r="370" spans="1:4" ht="15" customHeight="1">
      <c r="A370" s="650" t="s">
        <v>5205</v>
      </c>
      <c r="B370" s="646" t="s">
        <v>12145</v>
      </c>
      <c r="C370" s="650" t="s">
        <v>17439</v>
      </c>
      <c r="D370" s="650" t="s">
        <v>24486</v>
      </c>
    </row>
    <row r="371" spans="1:4" ht="15" customHeight="1">
      <c r="A371" s="650" t="s">
        <v>5206</v>
      </c>
      <c r="B371" s="646" t="s">
        <v>12146</v>
      </c>
      <c r="C371" s="650" t="s">
        <v>17439</v>
      </c>
      <c r="D371" s="650" t="s">
        <v>24487</v>
      </c>
    </row>
    <row r="372" spans="1:4" ht="15" customHeight="1">
      <c r="A372" s="650" t="s">
        <v>5207</v>
      </c>
      <c r="B372" s="646" t="s">
        <v>12147</v>
      </c>
      <c r="C372" s="650" t="s">
        <v>17439</v>
      </c>
      <c r="D372" s="650" t="s">
        <v>24488</v>
      </c>
    </row>
    <row r="373" spans="1:4" ht="15" customHeight="1">
      <c r="A373" s="650" t="s">
        <v>5208</v>
      </c>
      <c r="B373" s="646" t="s">
        <v>12148</v>
      </c>
      <c r="C373" s="650" t="s">
        <v>17439</v>
      </c>
      <c r="D373" s="650" t="s">
        <v>24489</v>
      </c>
    </row>
    <row r="374" spans="1:4" ht="15" customHeight="1">
      <c r="A374" s="650" t="s">
        <v>5209</v>
      </c>
      <c r="B374" s="646" t="s">
        <v>12149</v>
      </c>
      <c r="C374" s="650" t="s">
        <v>17439</v>
      </c>
      <c r="D374" s="650" t="s">
        <v>24490</v>
      </c>
    </row>
    <row r="375" spans="1:4" ht="15" customHeight="1">
      <c r="A375" s="650" t="s">
        <v>5210</v>
      </c>
      <c r="B375" s="646" t="s">
        <v>12150</v>
      </c>
      <c r="C375" s="650" t="s">
        <v>17439</v>
      </c>
      <c r="D375" s="650" t="s">
        <v>24491</v>
      </c>
    </row>
    <row r="376" spans="1:4" ht="15" customHeight="1">
      <c r="A376" s="650" t="s">
        <v>5211</v>
      </c>
      <c r="B376" s="646" t="s">
        <v>12151</v>
      </c>
      <c r="C376" s="650" t="s">
        <v>17439</v>
      </c>
      <c r="D376" s="650" t="s">
        <v>24492</v>
      </c>
    </row>
    <row r="377" spans="1:4" ht="15" customHeight="1">
      <c r="A377" s="650" t="s">
        <v>5212</v>
      </c>
      <c r="B377" s="646" t="s">
        <v>12152</v>
      </c>
      <c r="C377" s="650" t="s">
        <v>17439</v>
      </c>
      <c r="D377" s="650" t="s">
        <v>24493</v>
      </c>
    </row>
    <row r="378" spans="1:4" ht="15" customHeight="1">
      <c r="A378" s="650" t="s">
        <v>5213</v>
      </c>
      <c r="B378" s="646" t="s">
        <v>12153</v>
      </c>
      <c r="C378" s="650" t="s">
        <v>17439</v>
      </c>
      <c r="D378" s="650" t="s">
        <v>21192</v>
      </c>
    </row>
    <row r="379" spans="1:4" ht="15" customHeight="1">
      <c r="A379" s="650" t="s">
        <v>5214</v>
      </c>
      <c r="B379" s="646" t="s">
        <v>12154</v>
      </c>
      <c r="C379" s="650" t="s">
        <v>17439</v>
      </c>
      <c r="D379" s="650" t="s">
        <v>24494</v>
      </c>
    </row>
    <row r="380" spans="1:4" ht="15" customHeight="1">
      <c r="A380" s="650" t="s">
        <v>5215</v>
      </c>
      <c r="B380" s="646" t="s">
        <v>12155</v>
      </c>
      <c r="C380" s="650" t="s">
        <v>17439</v>
      </c>
      <c r="D380" s="650" t="s">
        <v>24495</v>
      </c>
    </row>
    <row r="381" spans="1:4" ht="15" customHeight="1">
      <c r="A381" s="650" t="s">
        <v>5216</v>
      </c>
      <c r="B381" s="646" t="s">
        <v>12156</v>
      </c>
      <c r="C381" s="650" t="s">
        <v>17439</v>
      </c>
      <c r="D381" s="650" t="s">
        <v>24496</v>
      </c>
    </row>
    <row r="382" spans="1:4" ht="15" customHeight="1">
      <c r="A382" s="650" t="s">
        <v>5217</v>
      </c>
      <c r="B382" s="646" t="s">
        <v>12157</v>
      </c>
      <c r="C382" s="650" t="s">
        <v>17439</v>
      </c>
      <c r="D382" s="650" t="s">
        <v>24497</v>
      </c>
    </row>
    <row r="383" spans="1:4" ht="15" customHeight="1">
      <c r="A383" s="650" t="s">
        <v>5218</v>
      </c>
      <c r="B383" s="646" t="s">
        <v>12158</v>
      </c>
      <c r="C383" s="650" t="s">
        <v>17439</v>
      </c>
      <c r="D383" s="650" t="s">
        <v>20918</v>
      </c>
    </row>
    <row r="384" spans="1:4" ht="15" customHeight="1">
      <c r="A384" s="650" t="s">
        <v>5219</v>
      </c>
      <c r="B384" s="646" t="s">
        <v>12159</v>
      </c>
      <c r="C384" s="650" t="s">
        <v>17439</v>
      </c>
      <c r="D384" s="650" t="s">
        <v>24498</v>
      </c>
    </row>
    <row r="385" spans="1:4" ht="15" customHeight="1">
      <c r="A385" s="650" t="s">
        <v>5220</v>
      </c>
      <c r="B385" s="646" t="s">
        <v>12160</v>
      </c>
      <c r="C385" s="650" t="s">
        <v>17439</v>
      </c>
      <c r="D385" s="650" t="s">
        <v>24499</v>
      </c>
    </row>
    <row r="386" spans="1:4" ht="15" customHeight="1">
      <c r="A386" s="650" t="s">
        <v>5221</v>
      </c>
      <c r="B386" s="646" t="s">
        <v>12161</v>
      </c>
      <c r="C386" s="650" t="s">
        <v>17439</v>
      </c>
      <c r="D386" s="650" t="s">
        <v>24500</v>
      </c>
    </row>
    <row r="387" spans="1:4" ht="15" customHeight="1">
      <c r="A387" s="650" t="s">
        <v>5222</v>
      </c>
      <c r="B387" s="646" t="s">
        <v>12162</v>
      </c>
      <c r="C387" s="650" t="s">
        <v>17439</v>
      </c>
      <c r="D387" s="650" t="s">
        <v>24501</v>
      </c>
    </row>
    <row r="388" spans="1:4" ht="15" customHeight="1">
      <c r="A388" s="650" t="s">
        <v>5223</v>
      </c>
      <c r="B388" s="646" t="s">
        <v>12163</v>
      </c>
      <c r="C388" s="650" t="s">
        <v>17439</v>
      </c>
      <c r="D388" s="650" t="s">
        <v>24502</v>
      </c>
    </row>
    <row r="389" spans="1:4" ht="15" customHeight="1">
      <c r="A389" s="650" t="s">
        <v>5224</v>
      </c>
      <c r="B389" s="646" t="s">
        <v>12164</v>
      </c>
      <c r="C389" s="650" t="s">
        <v>17439</v>
      </c>
      <c r="D389" s="650" t="s">
        <v>24503</v>
      </c>
    </row>
    <row r="390" spans="1:4" ht="15" customHeight="1">
      <c r="A390" s="650" t="s">
        <v>5225</v>
      </c>
      <c r="B390" s="646" t="s">
        <v>12165</v>
      </c>
      <c r="C390" s="650" t="s">
        <v>17439</v>
      </c>
      <c r="D390" s="650" t="s">
        <v>24504</v>
      </c>
    </row>
    <row r="391" spans="1:4" ht="15" customHeight="1">
      <c r="A391" s="650" t="s">
        <v>5226</v>
      </c>
      <c r="B391" s="646" t="s">
        <v>12166</v>
      </c>
      <c r="C391" s="650" t="s">
        <v>17439</v>
      </c>
      <c r="D391" s="650" t="s">
        <v>21069</v>
      </c>
    </row>
    <row r="392" spans="1:4" ht="15" customHeight="1">
      <c r="A392" s="650" t="s">
        <v>5227</v>
      </c>
      <c r="B392" s="646" t="s">
        <v>12167</v>
      </c>
      <c r="C392" s="650" t="s">
        <v>17439</v>
      </c>
      <c r="D392" s="650" t="s">
        <v>17887</v>
      </c>
    </row>
    <row r="393" spans="1:4" ht="15" customHeight="1">
      <c r="A393" s="650" t="s">
        <v>5228</v>
      </c>
      <c r="B393" s="646" t="s">
        <v>12168</v>
      </c>
      <c r="C393" s="650" t="s">
        <v>17439</v>
      </c>
      <c r="D393" s="650" t="s">
        <v>24505</v>
      </c>
    </row>
    <row r="394" spans="1:4" ht="15" customHeight="1">
      <c r="A394" s="650" t="s">
        <v>5229</v>
      </c>
      <c r="B394" s="646" t="s">
        <v>12169</v>
      </c>
      <c r="C394" s="650" t="s">
        <v>17439</v>
      </c>
      <c r="D394" s="650" t="s">
        <v>24506</v>
      </c>
    </row>
    <row r="395" spans="1:4" ht="15" customHeight="1">
      <c r="A395" s="650" t="s">
        <v>5230</v>
      </c>
      <c r="B395" s="646" t="s">
        <v>12170</v>
      </c>
      <c r="C395" s="650" t="s">
        <v>17439</v>
      </c>
      <c r="D395" s="650" t="s">
        <v>24507</v>
      </c>
    </row>
    <row r="396" spans="1:4" ht="15" customHeight="1">
      <c r="A396" s="650" t="s">
        <v>5231</v>
      </c>
      <c r="B396" s="646" t="s">
        <v>12171</v>
      </c>
      <c r="C396" s="650" t="s">
        <v>17439</v>
      </c>
      <c r="D396" s="650" t="s">
        <v>24508</v>
      </c>
    </row>
    <row r="397" spans="1:4" ht="15" customHeight="1">
      <c r="A397" s="650" t="s">
        <v>5232</v>
      </c>
      <c r="B397" s="646" t="s">
        <v>12172</v>
      </c>
      <c r="C397" s="650" t="s">
        <v>17439</v>
      </c>
      <c r="D397" s="650" t="s">
        <v>24509</v>
      </c>
    </row>
    <row r="398" spans="1:4" ht="15" customHeight="1">
      <c r="A398" s="650" t="s">
        <v>5233</v>
      </c>
      <c r="B398" s="646" t="s">
        <v>12173</v>
      </c>
      <c r="C398" s="650" t="s">
        <v>17439</v>
      </c>
      <c r="D398" s="650" t="s">
        <v>24510</v>
      </c>
    </row>
    <row r="399" spans="1:4" ht="15" customHeight="1">
      <c r="A399" s="650" t="s">
        <v>5234</v>
      </c>
      <c r="B399" s="646" t="s">
        <v>12174</v>
      </c>
      <c r="C399" s="650" t="s">
        <v>17439</v>
      </c>
      <c r="D399" s="650" t="s">
        <v>24511</v>
      </c>
    </row>
    <row r="400" spans="1:4" ht="15" customHeight="1">
      <c r="A400" s="650" t="s">
        <v>5235</v>
      </c>
      <c r="B400" s="646" t="s">
        <v>12175</v>
      </c>
      <c r="C400" s="650" t="s">
        <v>17439</v>
      </c>
      <c r="D400" s="650" t="s">
        <v>24512</v>
      </c>
    </row>
    <row r="401" spans="1:4" ht="15" customHeight="1">
      <c r="A401" s="650" t="s">
        <v>5236</v>
      </c>
      <c r="B401" s="646" t="s">
        <v>12176</v>
      </c>
      <c r="C401" s="650" t="s">
        <v>17439</v>
      </c>
      <c r="D401" s="650" t="s">
        <v>24513</v>
      </c>
    </row>
    <row r="402" spans="1:4" ht="15" customHeight="1">
      <c r="A402" s="650" t="s">
        <v>5237</v>
      </c>
      <c r="B402" s="646" t="s">
        <v>12177</v>
      </c>
      <c r="C402" s="650" t="s">
        <v>17439</v>
      </c>
      <c r="D402" s="650" t="s">
        <v>24514</v>
      </c>
    </row>
    <row r="403" spans="1:4" ht="15" customHeight="1">
      <c r="A403" s="650" t="s">
        <v>5238</v>
      </c>
      <c r="B403" s="646" t="s">
        <v>12178</v>
      </c>
      <c r="C403" s="650" t="s">
        <v>17439</v>
      </c>
      <c r="D403" s="650" t="s">
        <v>24515</v>
      </c>
    </row>
    <row r="404" spans="1:4" ht="15" customHeight="1">
      <c r="A404" s="650" t="s">
        <v>5239</v>
      </c>
      <c r="B404" s="646" t="s">
        <v>12179</v>
      </c>
      <c r="C404" s="650" t="s">
        <v>17439</v>
      </c>
      <c r="D404" s="650" t="s">
        <v>24516</v>
      </c>
    </row>
    <row r="405" spans="1:4" ht="15" customHeight="1">
      <c r="A405" s="650" t="s">
        <v>5240</v>
      </c>
      <c r="B405" s="646" t="s">
        <v>12180</v>
      </c>
      <c r="C405" s="650" t="s">
        <v>17439</v>
      </c>
      <c r="D405" s="650" t="s">
        <v>24517</v>
      </c>
    </row>
    <row r="406" spans="1:4" ht="15" customHeight="1">
      <c r="A406" s="650" t="s">
        <v>5241</v>
      </c>
      <c r="B406" s="646" t="s">
        <v>12181</v>
      </c>
      <c r="C406" s="650" t="s">
        <v>17439</v>
      </c>
      <c r="D406" s="650" t="s">
        <v>24518</v>
      </c>
    </row>
    <row r="407" spans="1:4" ht="15" customHeight="1">
      <c r="A407" s="650" t="s">
        <v>5242</v>
      </c>
      <c r="B407" s="646" t="s">
        <v>12182</v>
      </c>
      <c r="C407" s="650" t="s">
        <v>17439</v>
      </c>
      <c r="D407" s="650" t="s">
        <v>17739</v>
      </c>
    </row>
    <row r="408" spans="1:4" ht="15" customHeight="1">
      <c r="A408" s="650" t="s">
        <v>5243</v>
      </c>
      <c r="B408" s="646" t="s">
        <v>12183</v>
      </c>
      <c r="C408" s="650" t="s">
        <v>17439</v>
      </c>
      <c r="D408" s="650" t="s">
        <v>24519</v>
      </c>
    </row>
    <row r="409" spans="1:4" ht="15" customHeight="1">
      <c r="A409" s="650" t="s">
        <v>5244</v>
      </c>
      <c r="B409" s="646" t="s">
        <v>12184</v>
      </c>
      <c r="C409" s="650" t="s">
        <v>17439</v>
      </c>
      <c r="D409" s="650" t="s">
        <v>24520</v>
      </c>
    </row>
    <row r="410" spans="1:4" ht="15" customHeight="1">
      <c r="A410" s="650" t="s">
        <v>5245</v>
      </c>
      <c r="B410" s="646" t="s">
        <v>12185</v>
      </c>
      <c r="C410" s="650" t="s">
        <v>17439</v>
      </c>
      <c r="D410" s="650" t="s">
        <v>22561</v>
      </c>
    </row>
    <row r="411" spans="1:4" ht="15" customHeight="1">
      <c r="A411" s="650" t="s">
        <v>5246</v>
      </c>
      <c r="B411" s="646" t="s">
        <v>12186</v>
      </c>
      <c r="C411" s="650" t="s">
        <v>17439</v>
      </c>
      <c r="D411" s="650" t="s">
        <v>22441</v>
      </c>
    </row>
    <row r="412" spans="1:4" ht="15" customHeight="1">
      <c r="A412" s="650" t="s">
        <v>5247</v>
      </c>
      <c r="B412" s="646" t="s">
        <v>12187</v>
      </c>
      <c r="C412" s="650" t="s">
        <v>17439</v>
      </c>
      <c r="D412" s="650" t="s">
        <v>17584</v>
      </c>
    </row>
    <row r="413" spans="1:4" ht="15" customHeight="1">
      <c r="A413" s="650" t="s">
        <v>5248</v>
      </c>
      <c r="B413" s="646" t="s">
        <v>12188</v>
      </c>
      <c r="C413" s="650" t="s">
        <v>17439</v>
      </c>
      <c r="D413" s="650" t="s">
        <v>20483</v>
      </c>
    </row>
    <row r="414" spans="1:4" ht="15" customHeight="1">
      <c r="A414" s="650" t="s">
        <v>5249</v>
      </c>
      <c r="B414" s="646" t="s">
        <v>12189</v>
      </c>
      <c r="C414" s="650" t="s">
        <v>17439</v>
      </c>
      <c r="D414" s="650" t="s">
        <v>24521</v>
      </c>
    </row>
    <row r="415" spans="1:4" ht="15" customHeight="1">
      <c r="A415" s="650" t="s">
        <v>5250</v>
      </c>
      <c r="B415" s="646" t="s">
        <v>12190</v>
      </c>
      <c r="C415" s="650" t="s">
        <v>17439</v>
      </c>
      <c r="D415" s="650" t="s">
        <v>18134</v>
      </c>
    </row>
    <row r="416" spans="1:4" ht="15" customHeight="1">
      <c r="A416" s="650" t="s">
        <v>5251</v>
      </c>
      <c r="B416" s="646" t="s">
        <v>12191</v>
      </c>
      <c r="C416" s="650" t="s">
        <v>17439</v>
      </c>
      <c r="D416" s="650" t="s">
        <v>18166</v>
      </c>
    </row>
    <row r="417" spans="1:4" ht="15" customHeight="1">
      <c r="A417" s="650" t="s">
        <v>5252</v>
      </c>
      <c r="B417" s="646" t="s">
        <v>12192</v>
      </c>
      <c r="C417" s="650" t="s">
        <v>17439</v>
      </c>
      <c r="D417" s="650" t="s">
        <v>22655</v>
      </c>
    </row>
    <row r="418" spans="1:4" ht="15" customHeight="1">
      <c r="A418" s="650" t="s">
        <v>5253</v>
      </c>
      <c r="B418" s="646" t="s">
        <v>12193</v>
      </c>
      <c r="C418" s="650" t="s">
        <v>17439</v>
      </c>
      <c r="D418" s="650" t="s">
        <v>24522</v>
      </c>
    </row>
    <row r="419" spans="1:4" ht="15" customHeight="1">
      <c r="A419" s="650" t="s">
        <v>5254</v>
      </c>
      <c r="B419" s="646" t="s">
        <v>12194</v>
      </c>
      <c r="C419" s="650" t="s">
        <v>17439</v>
      </c>
      <c r="D419" s="650" t="s">
        <v>17478</v>
      </c>
    </row>
    <row r="420" spans="1:4" ht="15" customHeight="1">
      <c r="A420" s="650" t="s">
        <v>5255</v>
      </c>
      <c r="B420" s="646" t="s">
        <v>12195</v>
      </c>
      <c r="C420" s="650" t="s">
        <v>17439</v>
      </c>
      <c r="D420" s="650" t="s">
        <v>24523</v>
      </c>
    </row>
    <row r="421" spans="1:4" ht="15" customHeight="1">
      <c r="A421" s="650" t="s">
        <v>5256</v>
      </c>
      <c r="B421" s="646" t="s">
        <v>12196</v>
      </c>
      <c r="C421" s="650" t="s">
        <v>17439</v>
      </c>
      <c r="D421" s="650" t="s">
        <v>24524</v>
      </c>
    </row>
    <row r="422" spans="1:4" ht="15" customHeight="1">
      <c r="A422" s="650" t="s">
        <v>5257</v>
      </c>
      <c r="B422" s="646" t="s">
        <v>12197</v>
      </c>
      <c r="C422" s="650" t="s">
        <v>17439</v>
      </c>
      <c r="D422" s="650" t="s">
        <v>24525</v>
      </c>
    </row>
    <row r="423" spans="1:4" ht="15" customHeight="1">
      <c r="A423" s="650" t="s">
        <v>5258</v>
      </c>
      <c r="B423" s="646" t="s">
        <v>12198</v>
      </c>
      <c r="C423" s="650" t="s">
        <v>17439</v>
      </c>
      <c r="D423" s="650" t="s">
        <v>18511</v>
      </c>
    </row>
    <row r="424" spans="1:4" ht="15" customHeight="1">
      <c r="A424" s="650" t="s">
        <v>5259</v>
      </c>
      <c r="B424" s="646" t="s">
        <v>12199</v>
      </c>
      <c r="C424" s="650" t="s">
        <v>17439</v>
      </c>
      <c r="D424" s="650" t="s">
        <v>24526</v>
      </c>
    </row>
    <row r="425" spans="1:4" ht="15" customHeight="1">
      <c r="A425" s="650" t="s">
        <v>5260</v>
      </c>
      <c r="B425" s="646" t="s">
        <v>12200</v>
      </c>
      <c r="C425" s="650" t="s">
        <v>17439</v>
      </c>
      <c r="D425" s="650" t="s">
        <v>24527</v>
      </c>
    </row>
    <row r="426" spans="1:4" ht="15" customHeight="1">
      <c r="A426" s="650" t="s">
        <v>5261</v>
      </c>
      <c r="B426" s="646" t="s">
        <v>12201</v>
      </c>
      <c r="C426" s="650" t="s">
        <v>17439</v>
      </c>
      <c r="D426" s="650" t="s">
        <v>24528</v>
      </c>
    </row>
    <row r="427" spans="1:4" ht="15" customHeight="1">
      <c r="A427" s="650" t="s">
        <v>5262</v>
      </c>
      <c r="B427" s="646" t="s">
        <v>12202</v>
      </c>
      <c r="C427" s="650" t="s">
        <v>17439</v>
      </c>
      <c r="D427" s="650" t="s">
        <v>24529</v>
      </c>
    </row>
    <row r="428" spans="1:4" ht="15" customHeight="1">
      <c r="A428" s="650" t="s">
        <v>5263</v>
      </c>
      <c r="B428" s="646" t="s">
        <v>12203</v>
      </c>
      <c r="C428" s="650" t="s">
        <v>17439</v>
      </c>
      <c r="D428" s="650" t="s">
        <v>24530</v>
      </c>
    </row>
    <row r="429" spans="1:4" ht="15" customHeight="1">
      <c r="A429" s="650" t="s">
        <v>5264</v>
      </c>
      <c r="B429" s="646" t="s">
        <v>12204</v>
      </c>
      <c r="C429" s="650" t="s">
        <v>17439</v>
      </c>
      <c r="D429" s="650" t="s">
        <v>18517</v>
      </c>
    </row>
    <row r="430" spans="1:4" ht="15" customHeight="1">
      <c r="A430" s="650" t="s">
        <v>5265</v>
      </c>
      <c r="B430" s="646" t="s">
        <v>12205</v>
      </c>
      <c r="C430" s="650" t="s">
        <v>17439</v>
      </c>
      <c r="D430" s="650" t="s">
        <v>24531</v>
      </c>
    </row>
    <row r="431" spans="1:4" ht="15" customHeight="1">
      <c r="A431" s="650" t="s">
        <v>5266</v>
      </c>
      <c r="B431" s="646" t="s">
        <v>12206</v>
      </c>
      <c r="C431" s="650" t="s">
        <v>17439</v>
      </c>
      <c r="D431" s="650" t="s">
        <v>24532</v>
      </c>
    </row>
    <row r="432" spans="1:4" ht="15" customHeight="1">
      <c r="A432" s="650" t="s">
        <v>5267</v>
      </c>
      <c r="B432" s="646" t="s">
        <v>12207</v>
      </c>
      <c r="C432" s="650" t="s">
        <v>17439</v>
      </c>
      <c r="D432" s="650" t="s">
        <v>24533</v>
      </c>
    </row>
    <row r="433" spans="1:4" ht="15" customHeight="1">
      <c r="A433" s="650" t="s">
        <v>5268</v>
      </c>
      <c r="B433" s="646" t="s">
        <v>12208</v>
      </c>
      <c r="C433" s="650" t="s">
        <v>17439</v>
      </c>
      <c r="D433" s="650" t="s">
        <v>24534</v>
      </c>
    </row>
    <row r="434" spans="1:4" ht="15" customHeight="1">
      <c r="A434" s="650" t="s">
        <v>5269</v>
      </c>
      <c r="B434" s="646" t="s">
        <v>12209</v>
      </c>
      <c r="C434" s="650" t="s">
        <v>17439</v>
      </c>
      <c r="D434" s="650" t="s">
        <v>17548</v>
      </c>
    </row>
    <row r="435" spans="1:4" ht="15" customHeight="1">
      <c r="A435" s="650" t="s">
        <v>5270</v>
      </c>
      <c r="B435" s="646" t="s">
        <v>12210</v>
      </c>
      <c r="C435" s="650" t="s">
        <v>17439</v>
      </c>
      <c r="D435" s="650" t="s">
        <v>24535</v>
      </c>
    </row>
    <row r="436" spans="1:4" ht="15" customHeight="1">
      <c r="A436" s="650" t="s">
        <v>5271</v>
      </c>
      <c r="B436" s="646" t="s">
        <v>12211</v>
      </c>
      <c r="C436" s="650" t="s">
        <v>17439</v>
      </c>
      <c r="D436" s="650" t="s">
        <v>21031</v>
      </c>
    </row>
    <row r="437" spans="1:4" ht="15" customHeight="1">
      <c r="A437" s="650" t="s">
        <v>5272</v>
      </c>
      <c r="B437" s="646" t="s">
        <v>12212</v>
      </c>
      <c r="C437" s="650" t="s">
        <v>17439</v>
      </c>
      <c r="D437" s="650" t="s">
        <v>18195</v>
      </c>
    </row>
    <row r="438" spans="1:4" ht="15" customHeight="1">
      <c r="A438" s="650" t="s">
        <v>5273</v>
      </c>
      <c r="B438" s="646" t="s">
        <v>12213</v>
      </c>
      <c r="C438" s="650" t="s">
        <v>17439</v>
      </c>
      <c r="D438" s="650" t="s">
        <v>24536</v>
      </c>
    </row>
    <row r="439" spans="1:4" ht="15" customHeight="1">
      <c r="A439" s="650" t="s">
        <v>5274</v>
      </c>
      <c r="B439" s="646" t="s">
        <v>12214</v>
      </c>
      <c r="C439" s="650" t="s">
        <v>17439</v>
      </c>
      <c r="D439" s="650" t="s">
        <v>18260</v>
      </c>
    </row>
    <row r="440" spans="1:4" ht="15" customHeight="1">
      <c r="A440" s="650" t="s">
        <v>5275</v>
      </c>
      <c r="B440" s="646" t="s">
        <v>12215</v>
      </c>
      <c r="C440" s="650" t="s">
        <v>17439</v>
      </c>
      <c r="D440" s="650" t="s">
        <v>18238</v>
      </c>
    </row>
    <row r="441" spans="1:4" ht="15" customHeight="1">
      <c r="A441" s="650" t="s">
        <v>5276</v>
      </c>
      <c r="B441" s="646" t="s">
        <v>12216</v>
      </c>
      <c r="C441" s="650" t="s">
        <v>17439</v>
      </c>
      <c r="D441" s="650" t="s">
        <v>24537</v>
      </c>
    </row>
    <row r="442" spans="1:4" ht="15" customHeight="1">
      <c r="A442" s="650" t="s">
        <v>5277</v>
      </c>
      <c r="B442" s="646" t="s">
        <v>12217</v>
      </c>
      <c r="C442" s="650" t="s">
        <v>17439</v>
      </c>
      <c r="D442" s="650" t="s">
        <v>24538</v>
      </c>
    </row>
    <row r="443" spans="1:4" ht="15" customHeight="1">
      <c r="A443" s="650" t="s">
        <v>5278</v>
      </c>
      <c r="B443" s="646" t="s">
        <v>12218</v>
      </c>
      <c r="C443" s="650" t="s">
        <v>17439</v>
      </c>
      <c r="D443" s="650" t="s">
        <v>24539</v>
      </c>
    </row>
    <row r="444" spans="1:4" ht="15" customHeight="1">
      <c r="A444" s="650" t="s">
        <v>5279</v>
      </c>
      <c r="B444" s="646" t="s">
        <v>12219</v>
      </c>
      <c r="C444" s="650" t="s">
        <v>17439</v>
      </c>
      <c r="D444" s="650" t="s">
        <v>18559</v>
      </c>
    </row>
    <row r="445" spans="1:4" ht="15" customHeight="1">
      <c r="A445" s="650" t="s">
        <v>5280</v>
      </c>
      <c r="B445" s="646" t="s">
        <v>12220</v>
      </c>
      <c r="C445" s="650" t="s">
        <v>17439</v>
      </c>
      <c r="D445" s="650" t="s">
        <v>24540</v>
      </c>
    </row>
    <row r="446" spans="1:4" ht="15" customHeight="1">
      <c r="A446" s="650" t="s">
        <v>5281</v>
      </c>
      <c r="B446" s="646" t="s">
        <v>12221</v>
      </c>
      <c r="C446" s="650" t="s">
        <v>17439</v>
      </c>
      <c r="D446" s="650" t="s">
        <v>22443</v>
      </c>
    </row>
    <row r="447" spans="1:4" ht="15" customHeight="1">
      <c r="A447" s="650" t="s">
        <v>5282</v>
      </c>
      <c r="B447" s="646" t="s">
        <v>12222</v>
      </c>
      <c r="C447" s="650" t="s">
        <v>17439</v>
      </c>
      <c r="D447" s="650" t="s">
        <v>24541</v>
      </c>
    </row>
    <row r="448" spans="1:4" ht="15" customHeight="1">
      <c r="A448" s="650" t="s">
        <v>5283</v>
      </c>
      <c r="B448" s="646" t="s">
        <v>12223</v>
      </c>
      <c r="C448" s="650" t="s">
        <v>17439</v>
      </c>
      <c r="D448" s="650" t="s">
        <v>24542</v>
      </c>
    </row>
    <row r="449" spans="1:4" ht="15" customHeight="1">
      <c r="A449" s="650" t="s">
        <v>5284</v>
      </c>
      <c r="B449" s="646" t="s">
        <v>12224</v>
      </c>
      <c r="C449" s="650" t="s">
        <v>17439</v>
      </c>
      <c r="D449" s="650" t="s">
        <v>24543</v>
      </c>
    </row>
    <row r="450" spans="1:4" ht="15" customHeight="1">
      <c r="A450" s="650" t="s">
        <v>5285</v>
      </c>
      <c r="B450" s="646" t="s">
        <v>12225</v>
      </c>
      <c r="C450" s="650" t="s">
        <v>17439</v>
      </c>
      <c r="D450" s="650" t="s">
        <v>24544</v>
      </c>
    </row>
    <row r="451" spans="1:4" ht="15" customHeight="1">
      <c r="A451" s="650" t="s">
        <v>5286</v>
      </c>
      <c r="B451" s="646" t="s">
        <v>12226</v>
      </c>
      <c r="C451" s="650" t="s">
        <v>17439</v>
      </c>
      <c r="D451" s="650" t="s">
        <v>24545</v>
      </c>
    </row>
    <row r="452" spans="1:4" ht="15" customHeight="1">
      <c r="A452" s="650" t="s">
        <v>5287</v>
      </c>
      <c r="B452" s="646" t="s">
        <v>12227</v>
      </c>
      <c r="C452" s="650" t="s">
        <v>17439</v>
      </c>
      <c r="D452" s="650" t="s">
        <v>18594</v>
      </c>
    </row>
    <row r="453" spans="1:4" ht="15" customHeight="1">
      <c r="A453" s="650" t="s">
        <v>5288</v>
      </c>
      <c r="B453" s="646" t="s">
        <v>12228</v>
      </c>
      <c r="C453" s="650" t="s">
        <v>17439</v>
      </c>
      <c r="D453" s="650" t="s">
        <v>21653</v>
      </c>
    </row>
    <row r="454" spans="1:4" ht="15" customHeight="1">
      <c r="A454" s="650" t="s">
        <v>5289</v>
      </c>
      <c r="B454" s="646" t="s">
        <v>12229</v>
      </c>
      <c r="C454" s="650" t="s">
        <v>17439</v>
      </c>
      <c r="D454" s="650" t="s">
        <v>24546</v>
      </c>
    </row>
    <row r="455" spans="1:4" ht="15" customHeight="1">
      <c r="A455" s="650" t="s">
        <v>5290</v>
      </c>
      <c r="B455" s="646" t="s">
        <v>12230</v>
      </c>
      <c r="C455" s="650" t="s">
        <v>17439</v>
      </c>
      <c r="D455" s="650" t="s">
        <v>20684</v>
      </c>
    </row>
    <row r="456" spans="1:4" ht="15" customHeight="1">
      <c r="A456" s="650" t="s">
        <v>5291</v>
      </c>
      <c r="B456" s="646" t="s">
        <v>12231</v>
      </c>
      <c r="C456" s="650" t="s">
        <v>17439</v>
      </c>
      <c r="D456" s="650" t="s">
        <v>24547</v>
      </c>
    </row>
    <row r="457" spans="1:4" ht="15" customHeight="1">
      <c r="A457" s="650" t="s">
        <v>5292</v>
      </c>
      <c r="B457" s="646" t="s">
        <v>12232</v>
      </c>
      <c r="C457" s="650" t="s">
        <v>17439</v>
      </c>
      <c r="D457" s="650" t="s">
        <v>24548</v>
      </c>
    </row>
    <row r="458" spans="1:4" ht="15" customHeight="1">
      <c r="A458" s="650" t="s">
        <v>5293</v>
      </c>
      <c r="B458" s="646" t="s">
        <v>12233</v>
      </c>
      <c r="C458" s="650" t="s">
        <v>17439</v>
      </c>
      <c r="D458" s="650" t="s">
        <v>18382</v>
      </c>
    </row>
    <row r="459" spans="1:4" ht="15" customHeight="1">
      <c r="A459" s="650" t="s">
        <v>5294</v>
      </c>
      <c r="B459" s="646" t="s">
        <v>12234</v>
      </c>
      <c r="C459" s="650" t="s">
        <v>17439</v>
      </c>
      <c r="D459" s="650" t="s">
        <v>17801</v>
      </c>
    </row>
    <row r="460" spans="1:4" ht="15" customHeight="1">
      <c r="A460" s="650" t="s">
        <v>5295</v>
      </c>
      <c r="B460" s="646" t="s">
        <v>12235</v>
      </c>
      <c r="C460" s="650" t="s">
        <v>17439</v>
      </c>
      <c r="D460" s="650" t="s">
        <v>24549</v>
      </c>
    </row>
    <row r="461" spans="1:4" ht="15" customHeight="1">
      <c r="A461" s="650" t="s">
        <v>5296</v>
      </c>
      <c r="B461" s="646" t="s">
        <v>12236</v>
      </c>
      <c r="C461" s="650" t="s">
        <v>17439</v>
      </c>
      <c r="D461" s="650" t="s">
        <v>20478</v>
      </c>
    </row>
    <row r="462" spans="1:4" ht="15" customHeight="1">
      <c r="A462" s="650" t="s">
        <v>5297</v>
      </c>
      <c r="B462" s="646" t="s">
        <v>12237</v>
      </c>
      <c r="C462" s="650" t="s">
        <v>17439</v>
      </c>
      <c r="D462" s="650" t="s">
        <v>18316</v>
      </c>
    </row>
    <row r="463" spans="1:4" ht="15" customHeight="1">
      <c r="A463" s="650" t="s">
        <v>5298</v>
      </c>
      <c r="B463" s="646" t="s">
        <v>12238</v>
      </c>
      <c r="C463" s="650" t="s">
        <v>17439</v>
      </c>
      <c r="D463" s="650" t="s">
        <v>24550</v>
      </c>
    </row>
    <row r="464" spans="1:4" ht="15" customHeight="1">
      <c r="A464" s="650" t="s">
        <v>5299</v>
      </c>
      <c r="B464" s="646" t="s">
        <v>12239</v>
      </c>
      <c r="C464" s="650" t="s">
        <v>17439</v>
      </c>
      <c r="D464" s="650" t="s">
        <v>21830</v>
      </c>
    </row>
    <row r="465" spans="1:4" ht="15" customHeight="1">
      <c r="A465" s="650" t="s">
        <v>5300</v>
      </c>
      <c r="B465" s="646" t="s">
        <v>12240</v>
      </c>
      <c r="C465" s="650" t="s">
        <v>17439</v>
      </c>
      <c r="D465" s="650" t="s">
        <v>24551</v>
      </c>
    </row>
    <row r="466" spans="1:4" ht="15" customHeight="1">
      <c r="A466" s="650" t="s">
        <v>5301</v>
      </c>
      <c r="B466" s="646" t="s">
        <v>12241</v>
      </c>
      <c r="C466" s="650" t="s">
        <v>17439</v>
      </c>
      <c r="D466" s="650" t="s">
        <v>24552</v>
      </c>
    </row>
    <row r="467" spans="1:4" ht="15" customHeight="1">
      <c r="A467" s="650" t="s">
        <v>5302</v>
      </c>
      <c r="B467" s="646" t="s">
        <v>12242</v>
      </c>
      <c r="C467" s="650" t="s">
        <v>17439</v>
      </c>
      <c r="D467" s="650" t="s">
        <v>20502</v>
      </c>
    </row>
    <row r="468" spans="1:4" ht="15" customHeight="1">
      <c r="A468" s="650" t="s">
        <v>5303</v>
      </c>
      <c r="B468" s="646" t="s">
        <v>12243</v>
      </c>
      <c r="C468" s="650" t="s">
        <v>17439</v>
      </c>
      <c r="D468" s="650" t="s">
        <v>24553</v>
      </c>
    </row>
    <row r="469" spans="1:4" ht="15" customHeight="1">
      <c r="A469" s="650" t="s">
        <v>5304</v>
      </c>
      <c r="B469" s="646" t="s">
        <v>12244</v>
      </c>
      <c r="C469" s="650" t="s">
        <v>17439</v>
      </c>
      <c r="D469" s="650" t="s">
        <v>24554</v>
      </c>
    </row>
    <row r="470" spans="1:4" ht="15" customHeight="1">
      <c r="A470" s="650" t="s">
        <v>5305</v>
      </c>
      <c r="B470" s="646" t="s">
        <v>12245</v>
      </c>
      <c r="C470" s="650" t="s">
        <v>17439</v>
      </c>
      <c r="D470" s="650" t="s">
        <v>17550</v>
      </c>
    </row>
    <row r="471" spans="1:4" ht="15" customHeight="1">
      <c r="A471" s="650" t="s">
        <v>5306</v>
      </c>
      <c r="B471" s="646" t="s">
        <v>12246</v>
      </c>
      <c r="C471" s="650" t="s">
        <v>17439</v>
      </c>
      <c r="D471" s="650" t="s">
        <v>24555</v>
      </c>
    </row>
    <row r="472" spans="1:4" ht="15" customHeight="1">
      <c r="A472" s="650" t="s">
        <v>5307</v>
      </c>
      <c r="B472" s="646" t="s">
        <v>12247</v>
      </c>
      <c r="C472" s="650" t="s">
        <v>17439</v>
      </c>
      <c r="D472" s="650" t="s">
        <v>24556</v>
      </c>
    </row>
    <row r="473" spans="1:4" ht="15" customHeight="1">
      <c r="A473" s="650" t="s">
        <v>5308</v>
      </c>
      <c r="B473" s="646" t="s">
        <v>12248</v>
      </c>
      <c r="C473" s="650" t="s">
        <v>17439</v>
      </c>
      <c r="D473" s="650" t="s">
        <v>24557</v>
      </c>
    </row>
    <row r="474" spans="1:4" ht="15" customHeight="1">
      <c r="A474" s="650" t="s">
        <v>5309</v>
      </c>
      <c r="B474" s="646" t="s">
        <v>12249</v>
      </c>
      <c r="C474" s="650" t="s">
        <v>17439</v>
      </c>
      <c r="D474" s="650" t="s">
        <v>24558</v>
      </c>
    </row>
    <row r="475" spans="1:4" ht="15" customHeight="1">
      <c r="A475" s="650" t="s">
        <v>5310</v>
      </c>
      <c r="B475" s="646" t="s">
        <v>12250</v>
      </c>
      <c r="C475" s="650" t="s">
        <v>17439</v>
      </c>
      <c r="D475" s="650" t="s">
        <v>24559</v>
      </c>
    </row>
    <row r="476" spans="1:4" ht="15" customHeight="1">
      <c r="A476" s="650" t="s">
        <v>5311</v>
      </c>
      <c r="B476" s="646" t="s">
        <v>12251</v>
      </c>
      <c r="C476" s="650" t="s">
        <v>17439</v>
      </c>
      <c r="D476" s="650" t="s">
        <v>24560</v>
      </c>
    </row>
    <row r="477" spans="1:4" ht="15" customHeight="1">
      <c r="A477" s="650" t="s">
        <v>5312</v>
      </c>
      <c r="B477" s="646" t="s">
        <v>12252</v>
      </c>
      <c r="C477" s="650" t="s">
        <v>17439</v>
      </c>
      <c r="D477" s="650" t="s">
        <v>24561</v>
      </c>
    </row>
    <row r="478" spans="1:4" ht="15" customHeight="1">
      <c r="A478" s="650" t="s">
        <v>5313</v>
      </c>
      <c r="B478" s="646" t="s">
        <v>12253</v>
      </c>
      <c r="C478" s="650" t="s">
        <v>17439</v>
      </c>
      <c r="D478" s="650" t="s">
        <v>24562</v>
      </c>
    </row>
    <row r="479" spans="1:4" ht="15" customHeight="1">
      <c r="A479" s="650" t="s">
        <v>5314</v>
      </c>
      <c r="B479" s="646" t="s">
        <v>12254</v>
      </c>
      <c r="C479" s="650" t="s">
        <v>17439</v>
      </c>
      <c r="D479" s="650" t="s">
        <v>24563</v>
      </c>
    </row>
    <row r="480" spans="1:4" ht="15" customHeight="1">
      <c r="A480" s="650" t="s">
        <v>5315</v>
      </c>
      <c r="B480" s="646" t="s">
        <v>12255</v>
      </c>
      <c r="C480" s="650" t="s">
        <v>17439</v>
      </c>
      <c r="D480" s="650" t="s">
        <v>24564</v>
      </c>
    </row>
    <row r="481" spans="1:4" ht="15" customHeight="1">
      <c r="A481" s="650" t="s">
        <v>5316</v>
      </c>
      <c r="B481" s="646" t="s">
        <v>12256</v>
      </c>
      <c r="C481" s="650" t="s">
        <v>17439</v>
      </c>
      <c r="D481" s="650" t="s">
        <v>24565</v>
      </c>
    </row>
    <row r="482" spans="1:4" ht="15" customHeight="1">
      <c r="A482" s="650" t="s">
        <v>5317</v>
      </c>
      <c r="B482" s="646" t="s">
        <v>12257</v>
      </c>
      <c r="C482" s="650" t="s">
        <v>17439</v>
      </c>
      <c r="D482" s="650" t="s">
        <v>24566</v>
      </c>
    </row>
    <row r="483" spans="1:4" ht="15" customHeight="1">
      <c r="A483" s="650" t="s">
        <v>5318</v>
      </c>
      <c r="B483" s="646" t="s">
        <v>12258</v>
      </c>
      <c r="C483" s="650" t="s">
        <v>17439</v>
      </c>
      <c r="D483" s="650" t="s">
        <v>24567</v>
      </c>
    </row>
    <row r="484" spans="1:4" ht="15" customHeight="1">
      <c r="A484" s="650" t="s">
        <v>5319</v>
      </c>
      <c r="B484" s="646" t="s">
        <v>12259</v>
      </c>
      <c r="C484" s="650" t="s">
        <v>17439</v>
      </c>
      <c r="D484" s="650" t="s">
        <v>17522</v>
      </c>
    </row>
    <row r="485" spans="1:4" ht="15" customHeight="1">
      <c r="A485" s="650" t="s">
        <v>5320</v>
      </c>
      <c r="B485" s="646" t="s">
        <v>12260</v>
      </c>
      <c r="C485" s="650" t="s">
        <v>17439</v>
      </c>
      <c r="D485" s="650" t="s">
        <v>22009</v>
      </c>
    </row>
    <row r="486" spans="1:4" ht="15" customHeight="1">
      <c r="A486" s="650" t="s">
        <v>5321</v>
      </c>
      <c r="B486" s="646" t="s">
        <v>12261</v>
      </c>
      <c r="C486" s="650" t="s">
        <v>17439</v>
      </c>
      <c r="D486" s="650" t="s">
        <v>22006</v>
      </c>
    </row>
    <row r="487" spans="1:4" ht="15" customHeight="1">
      <c r="A487" s="650" t="s">
        <v>5322</v>
      </c>
      <c r="B487" s="646" t="s">
        <v>12262</v>
      </c>
      <c r="C487" s="650" t="s">
        <v>17439</v>
      </c>
      <c r="D487" s="650" t="s">
        <v>22544</v>
      </c>
    </row>
    <row r="488" spans="1:4" ht="15" customHeight="1">
      <c r="A488" s="650" t="s">
        <v>5323</v>
      </c>
      <c r="B488" s="646" t="s">
        <v>12263</v>
      </c>
      <c r="C488" s="650" t="s">
        <v>17439</v>
      </c>
      <c r="D488" s="650" t="s">
        <v>18417</v>
      </c>
    </row>
    <row r="489" spans="1:4" ht="15" customHeight="1">
      <c r="A489" s="650" t="s">
        <v>5324</v>
      </c>
      <c r="B489" s="646" t="s">
        <v>12264</v>
      </c>
      <c r="C489" s="650" t="s">
        <v>17439</v>
      </c>
      <c r="D489" s="650" t="s">
        <v>24568</v>
      </c>
    </row>
    <row r="490" spans="1:4" ht="15" customHeight="1">
      <c r="A490" s="650" t="s">
        <v>5325</v>
      </c>
      <c r="B490" s="646" t="s">
        <v>28251</v>
      </c>
      <c r="C490" s="650" t="s">
        <v>17439</v>
      </c>
      <c r="D490" s="650" t="s">
        <v>17449</v>
      </c>
    </row>
    <row r="491" spans="1:4" ht="15" customHeight="1">
      <c r="A491" s="650" t="s">
        <v>5326</v>
      </c>
      <c r="B491" s="646" t="s">
        <v>12265</v>
      </c>
      <c r="C491" s="650" t="s">
        <v>17439</v>
      </c>
      <c r="D491" s="650" t="s">
        <v>21976</v>
      </c>
    </row>
    <row r="492" spans="1:4" ht="15" customHeight="1">
      <c r="A492" s="650" t="s">
        <v>5327</v>
      </c>
      <c r="B492" s="646" t="s">
        <v>12266</v>
      </c>
      <c r="C492" s="650" t="s">
        <v>17439</v>
      </c>
      <c r="D492" s="650" t="s">
        <v>21752</v>
      </c>
    </row>
    <row r="493" spans="1:4" ht="15" customHeight="1">
      <c r="A493" s="650" t="s">
        <v>5328</v>
      </c>
      <c r="B493" s="646" t="s">
        <v>12267</v>
      </c>
      <c r="C493" s="650" t="s">
        <v>17439</v>
      </c>
      <c r="D493" s="650" t="s">
        <v>24569</v>
      </c>
    </row>
    <row r="494" spans="1:4" ht="15" customHeight="1">
      <c r="A494" s="650" t="s">
        <v>5329</v>
      </c>
      <c r="B494" s="646" t="s">
        <v>12268</v>
      </c>
      <c r="C494" s="650" t="s">
        <v>17439</v>
      </c>
      <c r="D494" s="650" t="s">
        <v>24570</v>
      </c>
    </row>
    <row r="495" spans="1:4" ht="15" customHeight="1">
      <c r="A495" s="650" t="s">
        <v>5330</v>
      </c>
      <c r="B495" s="646" t="s">
        <v>12269</v>
      </c>
      <c r="C495" s="650" t="s">
        <v>17439</v>
      </c>
      <c r="D495" s="650" t="s">
        <v>24571</v>
      </c>
    </row>
    <row r="496" spans="1:4" ht="15" customHeight="1">
      <c r="A496" s="650" t="s">
        <v>5331</v>
      </c>
      <c r="B496" s="646" t="s">
        <v>12270</v>
      </c>
      <c r="C496" s="650" t="s">
        <v>17439</v>
      </c>
      <c r="D496" s="650" t="s">
        <v>24572</v>
      </c>
    </row>
    <row r="497" spans="1:4" ht="15" customHeight="1">
      <c r="A497" s="650" t="s">
        <v>5332</v>
      </c>
      <c r="B497" s="646" t="s">
        <v>12271</v>
      </c>
      <c r="C497" s="650" t="s">
        <v>17439</v>
      </c>
      <c r="D497" s="650" t="s">
        <v>24573</v>
      </c>
    </row>
    <row r="498" spans="1:4" ht="15" customHeight="1">
      <c r="A498" s="650" t="s">
        <v>5333</v>
      </c>
      <c r="B498" s="646" t="s">
        <v>12272</v>
      </c>
      <c r="C498" s="650" t="s">
        <v>17439</v>
      </c>
      <c r="D498" s="650" t="s">
        <v>24574</v>
      </c>
    </row>
    <row r="499" spans="1:4" ht="15" customHeight="1">
      <c r="A499" s="650" t="s">
        <v>5334</v>
      </c>
      <c r="B499" s="646" t="s">
        <v>12273</v>
      </c>
      <c r="C499" s="650" t="s">
        <v>17439</v>
      </c>
      <c r="D499" s="650" t="s">
        <v>24575</v>
      </c>
    </row>
    <row r="500" spans="1:4" ht="15" customHeight="1">
      <c r="A500" s="650" t="s">
        <v>5335</v>
      </c>
      <c r="B500" s="646" t="s">
        <v>12274</v>
      </c>
      <c r="C500" s="650" t="s">
        <v>17439</v>
      </c>
      <c r="D500" s="650" t="s">
        <v>24576</v>
      </c>
    </row>
    <row r="501" spans="1:4" ht="15" customHeight="1">
      <c r="A501" s="650" t="s">
        <v>5336</v>
      </c>
      <c r="B501" s="646" t="s">
        <v>12275</v>
      </c>
      <c r="C501" s="650" t="s">
        <v>17439</v>
      </c>
      <c r="D501" s="650" t="s">
        <v>24577</v>
      </c>
    </row>
    <row r="502" spans="1:4" ht="15" customHeight="1">
      <c r="A502" s="650" t="s">
        <v>5337</v>
      </c>
      <c r="B502" s="646" t="s">
        <v>12276</v>
      </c>
      <c r="C502" s="650" t="s">
        <v>17439</v>
      </c>
      <c r="D502" s="650" t="s">
        <v>24578</v>
      </c>
    </row>
    <row r="503" spans="1:4" ht="15" customHeight="1">
      <c r="A503" s="650" t="s">
        <v>5338</v>
      </c>
      <c r="B503" s="646" t="s">
        <v>12277</v>
      </c>
      <c r="C503" s="650" t="s">
        <v>17439</v>
      </c>
      <c r="D503" s="650" t="s">
        <v>24579</v>
      </c>
    </row>
    <row r="504" spans="1:4" ht="15" customHeight="1">
      <c r="A504" s="650" t="s">
        <v>5339</v>
      </c>
      <c r="B504" s="646" t="s">
        <v>12278</v>
      </c>
      <c r="C504" s="650" t="s">
        <v>17439</v>
      </c>
      <c r="D504" s="650" t="s">
        <v>24580</v>
      </c>
    </row>
    <row r="505" spans="1:4" ht="15" customHeight="1">
      <c r="A505" s="650" t="s">
        <v>5340</v>
      </c>
      <c r="B505" s="646" t="s">
        <v>12279</v>
      </c>
      <c r="C505" s="650" t="s">
        <v>17439</v>
      </c>
      <c r="D505" s="650" t="s">
        <v>24581</v>
      </c>
    </row>
    <row r="506" spans="1:4" ht="15" customHeight="1">
      <c r="A506" s="650" t="s">
        <v>5341</v>
      </c>
      <c r="B506" s="646" t="s">
        <v>12280</v>
      </c>
      <c r="C506" s="650" t="s">
        <v>17439</v>
      </c>
      <c r="D506" s="650" t="s">
        <v>18394</v>
      </c>
    </row>
    <row r="507" spans="1:4" ht="15" customHeight="1">
      <c r="A507" s="650" t="s">
        <v>5342</v>
      </c>
      <c r="B507" s="646" t="s">
        <v>12281</v>
      </c>
      <c r="C507" s="650" t="s">
        <v>17439</v>
      </c>
      <c r="D507" s="650" t="s">
        <v>18119</v>
      </c>
    </row>
    <row r="508" spans="1:4" ht="15" customHeight="1">
      <c r="A508" s="650" t="s">
        <v>5343</v>
      </c>
      <c r="B508" s="646" t="s">
        <v>12282</v>
      </c>
      <c r="C508" s="650" t="s">
        <v>17439</v>
      </c>
      <c r="D508" s="650" t="s">
        <v>24582</v>
      </c>
    </row>
    <row r="509" spans="1:4" ht="15" customHeight="1">
      <c r="A509" s="650" t="s">
        <v>5344</v>
      </c>
      <c r="B509" s="646" t="s">
        <v>12283</v>
      </c>
      <c r="C509" s="650" t="s">
        <v>17439</v>
      </c>
      <c r="D509" s="650" t="s">
        <v>24583</v>
      </c>
    </row>
    <row r="510" spans="1:4" ht="15" customHeight="1">
      <c r="A510" s="650" t="s">
        <v>5345</v>
      </c>
      <c r="B510" s="646" t="s">
        <v>12284</v>
      </c>
      <c r="C510" s="650" t="s">
        <v>17439</v>
      </c>
      <c r="D510" s="650" t="s">
        <v>17867</v>
      </c>
    </row>
    <row r="511" spans="1:4" ht="15" customHeight="1">
      <c r="A511" s="650" t="s">
        <v>28252</v>
      </c>
      <c r="B511" s="646" t="s">
        <v>28253</v>
      </c>
      <c r="C511" s="650" t="s">
        <v>17439</v>
      </c>
      <c r="D511" s="650" t="s">
        <v>18317</v>
      </c>
    </row>
    <row r="512" spans="1:4" ht="15" customHeight="1">
      <c r="A512" s="650" t="s">
        <v>28254</v>
      </c>
      <c r="B512" s="646" t="s">
        <v>28255</v>
      </c>
      <c r="C512" s="650" t="s">
        <v>17439</v>
      </c>
      <c r="D512" s="650" t="s">
        <v>17591</v>
      </c>
    </row>
    <row r="513" spans="1:4" ht="15" customHeight="1">
      <c r="A513" s="650" t="s">
        <v>5346</v>
      </c>
      <c r="B513" s="646" t="s">
        <v>12285</v>
      </c>
      <c r="C513" s="650" t="s">
        <v>17440</v>
      </c>
      <c r="D513" s="650" t="s">
        <v>21160</v>
      </c>
    </row>
    <row r="514" spans="1:4" ht="15" customHeight="1">
      <c r="A514" s="650" t="s">
        <v>5347</v>
      </c>
      <c r="B514" s="646" t="s">
        <v>12286</v>
      </c>
      <c r="C514" s="650" t="s">
        <v>17440</v>
      </c>
      <c r="D514" s="650" t="s">
        <v>21133</v>
      </c>
    </row>
    <row r="515" spans="1:4" ht="15" customHeight="1">
      <c r="A515" s="650" t="s">
        <v>5348</v>
      </c>
      <c r="B515" s="646" t="s">
        <v>12287</v>
      </c>
      <c r="C515" s="650" t="s">
        <v>17440</v>
      </c>
      <c r="D515" s="650" t="s">
        <v>24584</v>
      </c>
    </row>
    <row r="516" spans="1:4" ht="15" customHeight="1">
      <c r="A516" s="650" t="s">
        <v>5349</v>
      </c>
      <c r="B516" s="646" t="s">
        <v>12288</v>
      </c>
      <c r="C516" s="650" t="s">
        <v>17440</v>
      </c>
      <c r="D516" s="650" t="s">
        <v>24585</v>
      </c>
    </row>
    <row r="517" spans="1:4" ht="15" customHeight="1">
      <c r="A517" s="650" t="s">
        <v>5350</v>
      </c>
      <c r="B517" s="646" t="s">
        <v>12289</v>
      </c>
      <c r="C517" s="650" t="s">
        <v>17440</v>
      </c>
      <c r="D517" s="650" t="s">
        <v>17985</v>
      </c>
    </row>
    <row r="518" spans="1:4" ht="15" customHeight="1">
      <c r="A518" s="650" t="s">
        <v>5351</v>
      </c>
      <c r="B518" s="646" t="s">
        <v>12290</v>
      </c>
      <c r="C518" s="650" t="s">
        <v>17440</v>
      </c>
      <c r="D518" s="650" t="s">
        <v>17529</v>
      </c>
    </row>
    <row r="519" spans="1:4" ht="15" customHeight="1">
      <c r="A519" s="650" t="s">
        <v>5352</v>
      </c>
      <c r="B519" s="646" t="s">
        <v>12291</v>
      </c>
      <c r="C519" s="650" t="s">
        <v>17440</v>
      </c>
      <c r="D519" s="650" t="s">
        <v>24586</v>
      </c>
    </row>
    <row r="520" spans="1:4" ht="15" customHeight="1">
      <c r="A520" s="650" t="s">
        <v>5353</v>
      </c>
      <c r="B520" s="646" t="s">
        <v>12292</v>
      </c>
      <c r="C520" s="650" t="s">
        <v>17440</v>
      </c>
      <c r="D520" s="650" t="s">
        <v>24587</v>
      </c>
    </row>
    <row r="521" spans="1:4" ht="15" customHeight="1">
      <c r="A521" s="650" t="s">
        <v>5354</v>
      </c>
      <c r="B521" s="646" t="s">
        <v>12293</v>
      </c>
      <c r="C521" s="650" t="s">
        <v>17440</v>
      </c>
      <c r="D521" s="650" t="s">
        <v>21684</v>
      </c>
    </row>
    <row r="522" spans="1:4" ht="15" customHeight="1">
      <c r="A522" s="650" t="s">
        <v>5355</v>
      </c>
      <c r="B522" s="646" t="s">
        <v>12294</v>
      </c>
      <c r="C522" s="650" t="s">
        <v>17440</v>
      </c>
      <c r="D522" s="650" t="s">
        <v>21331</v>
      </c>
    </row>
    <row r="523" spans="1:4" ht="15" customHeight="1">
      <c r="A523" s="650" t="s">
        <v>5356</v>
      </c>
      <c r="B523" s="646" t="s">
        <v>12295</v>
      </c>
      <c r="C523" s="650" t="s">
        <v>17440</v>
      </c>
      <c r="D523" s="650" t="s">
        <v>24588</v>
      </c>
    </row>
    <row r="524" spans="1:4" ht="15" customHeight="1">
      <c r="A524" s="650" t="s">
        <v>5357</v>
      </c>
      <c r="B524" s="646" t="s">
        <v>12296</v>
      </c>
      <c r="C524" s="650" t="s">
        <v>17440</v>
      </c>
      <c r="D524" s="650" t="s">
        <v>24589</v>
      </c>
    </row>
    <row r="525" spans="1:4" ht="15" customHeight="1">
      <c r="A525" s="650" t="s">
        <v>5358</v>
      </c>
      <c r="B525" s="646" t="s">
        <v>12297</v>
      </c>
      <c r="C525" s="650" t="s">
        <v>17440</v>
      </c>
      <c r="D525" s="650" t="s">
        <v>24590</v>
      </c>
    </row>
    <row r="526" spans="1:4" ht="15" customHeight="1">
      <c r="A526" s="650" t="s">
        <v>5359</v>
      </c>
      <c r="B526" s="646" t="s">
        <v>12298</v>
      </c>
      <c r="C526" s="650" t="s">
        <v>17440</v>
      </c>
      <c r="D526" s="650" t="s">
        <v>24591</v>
      </c>
    </row>
    <row r="527" spans="1:4" ht="15" customHeight="1">
      <c r="A527" s="650" t="s">
        <v>5360</v>
      </c>
      <c r="B527" s="646" t="s">
        <v>12299</v>
      </c>
      <c r="C527" s="650" t="s">
        <v>17440</v>
      </c>
      <c r="D527" s="650" t="s">
        <v>20627</v>
      </c>
    </row>
    <row r="528" spans="1:4" ht="15" customHeight="1">
      <c r="A528" s="650" t="s">
        <v>5361</v>
      </c>
      <c r="B528" s="646" t="s">
        <v>12300</v>
      </c>
      <c r="C528" s="650" t="s">
        <v>17440</v>
      </c>
      <c r="D528" s="650" t="s">
        <v>24592</v>
      </c>
    </row>
    <row r="529" spans="1:4" ht="15" customHeight="1">
      <c r="A529" s="650" t="s">
        <v>5362</v>
      </c>
      <c r="B529" s="646" t="s">
        <v>12301</v>
      </c>
      <c r="C529" s="650" t="s">
        <v>17440</v>
      </c>
      <c r="D529" s="650" t="s">
        <v>24269</v>
      </c>
    </row>
    <row r="530" spans="1:4" ht="15" customHeight="1">
      <c r="A530" s="650" t="s">
        <v>5363</v>
      </c>
      <c r="B530" s="646" t="s">
        <v>12302</v>
      </c>
      <c r="C530" s="650" t="s">
        <v>17440</v>
      </c>
      <c r="D530" s="650" t="s">
        <v>24593</v>
      </c>
    </row>
    <row r="531" spans="1:4" ht="15" customHeight="1">
      <c r="A531" s="650" t="s">
        <v>5364</v>
      </c>
      <c r="B531" s="646" t="s">
        <v>12303</v>
      </c>
      <c r="C531" s="650" t="s">
        <v>17440</v>
      </c>
      <c r="D531" s="650" t="s">
        <v>24594</v>
      </c>
    </row>
    <row r="532" spans="1:4" ht="15" customHeight="1">
      <c r="A532" s="650" t="s">
        <v>5365</v>
      </c>
      <c r="B532" s="646" t="s">
        <v>12304</v>
      </c>
      <c r="C532" s="650" t="s">
        <v>17440</v>
      </c>
      <c r="D532" s="650" t="s">
        <v>21555</v>
      </c>
    </row>
    <row r="533" spans="1:4" ht="15" customHeight="1">
      <c r="A533" s="650" t="s">
        <v>5366</v>
      </c>
      <c r="B533" s="646" t="s">
        <v>12305</v>
      </c>
      <c r="C533" s="650" t="s">
        <v>17440</v>
      </c>
      <c r="D533" s="650" t="s">
        <v>22473</v>
      </c>
    </row>
    <row r="534" spans="1:4" ht="15" customHeight="1">
      <c r="A534" s="650" t="s">
        <v>5367</v>
      </c>
      <c r="B534" s="646" t="s">
        <v>12306</v>
      </c>
      <c r="C534" s="650" t="s">
        <v>17440</v>
      </c>
      <c r="D534" s="650" t="s">
        <v>24595</v>
      </c>
    </row>
    <row r="535" spans="1:4" ht="15" customHeight="1">
      <c r="A535" s="650" t="s">
        <v>5368</v>
      </c>
      <c r="B535" s="646" t="s">
        <v>12307</v>
      </c>
      <c r="C535" s="650" t="s">
        <v>17440</v>
      </c>
      <c r="D535" s="650" t="s">
        <v>21763</v>
      </c>
    </row>
    <row r="536" spans="1:4" ht="15" customHeight="1">
      <c r="A536" s="650" t="s">
        <v>5369</v>
      </c>
      <c r="B536" s="646" t="s">
        <v>12308</v>
      </c>
      <c r="C536" s="650" t="s">
        <v>17440</v>
      </c>
      <c r="D536" s="650" t="s">
        <v>18221</v>
      </c>
    </row>
    <row r="537" spans="1:4" ht="15" customHeight="1">
      <c r="A537" s="650" t="s">
        <v>5370</v>
      </c>
      <c r="B537" s="646" t="s">
        <v>12309</v>
      </c>
      <c r="C537" s="650" t="s">
        <v>17440</v>
      </c>
      <c r="D537" s="650" t="s">
        <v>24596</v>
      </c>
    </row>
    <row r="538" spans="1:4" ht="15" customHeight="1">
      <c r="A538" s="650" t="s">
        <v>5371</v>
      </c>
      <c r="B538" s="646" t="s">
        <v>12310</v>
      </c>
      <c r="C538" s="650" t="s">
        <v>17440</v>
      </c>
      <c r="D538" s="650" t="s">
        <v>24597</v>
      </c>
    </row>
    <row r="539" spans="1:4" ht="15" customHeight="1">
      <c r="A539" s="650" t="s">
        <v>5372</v>
      </c>
      <c r="B539" s="646" t="s">
        <v>12311</v>
      </c>
      <c r="C539" s="650" t="s">
        <v>17440</v>
      </c>
      <c r="D539" s="650" t="s">
        <v>24598</v>
      </c>
    </row>
    <row r="540" spans="1:4" ht="15" customHeight="1">
      <c r="A540" s="650" t="s">
        <v>5373</v>
      </c>
      <c r="B540" s="646" t="s">
        <v>12312</v>
      </c>
      <c r="C540" s="650" t="s">
        <v>17440</v>
      </c>
      <c r="D540" s="650" t="s">
        <v>22629</v>
      </c>
    </row>
    <row r="541" spans="1:4" ht="15" customHeight="1">
      <c r="A541" s="650" t="s">
        <v>5374</v>
      </c>
      <c r="B541" s="646" t="s">
        <v>12313</v>
      </c>
      <c r="C541" s="650" t="s">
        <v>17440</v>
      </c>
      <c r="D541" s="650" t="s">
        <v>21179</v>
      </c>
    </row>
    <row r="542" spans="1:4" ht="15" customHeight="1">
      <c r="A542" s="650" t="s">
        <v>5375</v>
      </c>
      <c r="B542" s="646" t="s">
        <v>12314</v>
      </c>
      <c r="C542" s="650" t="s">
        <v>17440</v>
      </c>
      <c r="D542" s="650" t="s">
        <v>18156</v>
      </c>
    </row>
    <row r="543" spans="1:4" ht="15" customHeight="1">
      <c r="A543" s="650" t="s">
        <v>5376</v>
      </c>
      <c r="B543" s="646" t="s">
        <v>12315</v>
      </c>
      <c r="C543" s="650" t="s">
        <v>17440</v>
      </c>
      <c r="D543" s="650" t="s">
        <v>24599</v>
      </c>
    </row>
    <row r="544" spans="1:4" ht="15" customHeight="1">
      <c r="A544" s="650" t="s">
        <v>5377</v>
      </c>
      <c r="B544" s="646" t="s">
        <v>12316</v>
      </c>
      <c r="C544" s="650" t="s">
        <v>17440</v>
      </c>
      <c r="D544" s="650" t="s">
        <v>24600</v>
      </c>
    </row>
    <row r="545" spans="1:4" ht="15" customHeight="1">
      <c r="A545" s="650" t="s">
        <v>5378</v>
      </c>
      <c r="B545" s="646" t="s">
        <v>12317</v>
      </c>
      <c r="C545" s="650" t="s">
        <v>17440</v>
      </c>
      <c r="D545" s="650" t="s">
        <v>24601</v>
      </c>
    </row>
    <row r="546" spans="1:4" ht="15" customHeight="1">
      <c r="A546" s="650" t="s">
        <v>5379</v>
      </c>
      <c r="B546" s="646" t="s">
        <v>12318</v>
      </c>
      <c r="C546" s="650" t="s">
        <v>17440</v>
      </c>
      <c r="D546" s="650" t="s">
        <v>24233</v>
      </c>
    </row>
    <row r="547" spans="1:4" ht="15" customHeight="1">
      <c r="A547" s="650" t="s">
        <v>5380</v>
      </c>
      <c r="B547" s="646" t="s">
        <v>12319</v>
      </c>
      <c r="C547" s="650" t="s">
        <v>17440</v>
      </c>
      <c r="D547" s="650" t="s">
        <v>17609</v>
      </c>
    </row>
    <row r="548" spans="1:4" ht="15" customHeight="1">
      <c r="A548" s="650" t="s">
        <v>5381</v>
      </c>
      <c r="B548" s="646" t="s">
        <v>12320</v>
      </c>
      <c r="C548" s="650" t="s">
        <v>17440</v>
      </c>
      <c r="D548" s="650" t="s">
        <v>24602</v>
      </c>
    </row>
    <row r="549" spans="1:4" ht="15" customHeight="1">
      <c r="A549" s="650" t="s">
        <v>5382</v>
      </c>
      <c r="B549" s="646" t="s">
        <v>12321</v>
      </c>
      <c r="C549" s="650" t="s">
        <v>17440</v>
      </c>
      <c r="D549" s="650" t="s">
        <v>24603</v>
      </c>
    </row>
    <row r="550" spans="1:4" ht="15" customHeight="1">
      <c r="A550" s="650" t="s">
        <v>5383</v>
      </c>
      <c r="B550" s="646" t="s">
        <v>12322</v>
      </c>
      <c r="C550" s="650" t="s">
        <v>17440</v>
      </c>
      <c r="D550" s="650" t="s">
        <v>18726</v>
      </c>
    </row>
    <row r="551" spans="1:4" ht="15" customHeight="1">
      <c r="A551" s="650" t="s">
        <v>5384</v>
      </c>
      <c r="B551" s="646" t="s">
        <v>12323</v>
      </c>
      <c r="C551" s="650" t="s">
        <v>17440</v>
      </c>
      <c r="D551" s="650" t="s">
        <v>24604</v>
      </c>
    </row>
    <row r="552" spans="1:4" ht="15" customHeight="1">
      <c r="A552" s="650" t="s">
        <v>5385</v>
      </c>
      <c r="B552" s="646" t="s">
        <v>12324</v>
      </c>
      <c r="C552" s="650" t="s">
        <v>17440</v>
      </c>
      <c r="D552" s="650" t="s">
        <v>24605</v>
      </c>
    </row>
    <row r="553" spans="1:4" ht="15" customHeight="1">
      <c r="A553" s="650" t="s">
        <v>5386</v>
      </c>
      <c r="B553" s="646" t="s">
        <v>12325</v>
      </c>
      <c r="C553" s="650" t="s">
        <v>17440</v>
      </c>
      <c r="D553" s="650" t="s">
        <v>17632</v>
      </c>
    </row>
    <row r="554" spans="1:4" ht="15" customHeight="1">
      <c r="A554" s="650" t="s">
        <v>5387</v>
      </c>
      <c r="B554" s="646" t="s">
        <v>12326</v>
      </c>
      <c r="C554" s="650" t="s">
        <v>17440</v>
      </c>
      <c r="D554" s="650" t="s">
        <v>17549</v>
      </c>
    </row>
    <row r="555" spans="1:4" ht="15" customHeight="1">
      <c r="A555" s="650" t="s">
        <v>5388</v>
      </c>
      <c r="B555" s="646" t="s">
        <v>12327</v>
      </c>
      <c r="C555" s="650" t="s">
        <v>17440</v>
      </c>
      <c r="D555" s="650" t="s">
        <v>17699</v>
      </c>
    </row>
    <row r="556" spans="1:4" ht="15" customHeight="1">
      <c r="A556" s="650" t="s">
        <v>5389</v>
      </c>
      <c r="B556" s="646" t="s">
        <v>12328</v>
      </c>
      <c r="C556" s="650" t="s">
        <v>17440</v>
      </c>
      <c r="D556" s="650" t="s">
        <v>18455</v>
      </c>
    </row>
    <row r="557" spans="1:4" ht="15" customHeight="1">
      <c r="A557" s="650" t="s">
        <v>5390</v>
      </c>
      <c r="B557" s="646" t="s">
        <v>12329</v>
      </c>
      <c r="C557" s="650" t="s">
        <v>17440</v>
      </c>
      <c r="D557" s="650" t="s">
        <v>24272</v>
      </c>
    </row>
    <row r="558" spans="1:4" ht="15" customHeight="1">
      <c r="A558" s="650" t="s">
        <v>5391</v>
      </c>
      <c r="B558" s="646" t="s">
        <v>12330</v>
      </c>
      <c r="C558" s="650" t="s">
        <v>17440</v>
      </c>
      <c r="D558" s="650" t="s">
        <v>17698</v>
      </c>
    </row>
    <row r="559" spans="1:4" ht="15" customHeight="1">
      <c r="A559" s="650" t="s">
        <v>5392</v>
      </c>
      <c r="B559" s="646" t="s">
        <v>12331</v>
      </c>
      <c r="C559" s="650" t="s">
        <v>17440</v>
      </c>
      <c r="D559" s="650" t="s">
        <v>17541</v>
      </c>
    </row>
    <row r="560" spans="1:4" ht="15" customHeight="1">
      <c r="A560" s="650" t="s">
        <v>5393</v>
      </c>
      <c r="B560" s="646" t="s">
        <v>12332</v>
      </c>
      <c r="C560" s="650" t="s">
        <v>17440</v>
      </c>
      <c r="D560" s="650" t="s">
        <v>24606</v>
      </c>
    </row>
    <row r="561" spans="1:4" ht="15" customHeight="1">
      <c r="A561" s="650" t="s">
        <v>5394</v>
      </c>
      <c r="B561" s="646" t="s">
        <v>12333</v>
      </c>
      <c r="C561" s="650" t="s">
        <v>17440</v>
      </c>
      <c r="D561" s="650" t="s">
        <v>24607</v>
      </c>
    </row>
    <row r="562" spans="1:4" ht="15" customHeight="1">
      <c r="A562" s="650" t="s">
        <v>5395</v>
      </c>
      <c r="B562" s="646" t="s">
        <v>12334</v>
      </c>
      <c r="C562" s="650" t="s">
        <v>17440</v>
      </c>
      <c r="D562" s="650" t="s">
        <v>17640</v>
      </c>
    </row>
    <row r="563" spans="1:4" ht="15" customHeight="1">
      <c r="A563" s="650" t="s">
        <v>5396</v>
      </c>
      <c r="B563" s="646" t="s">
        <v>12335</v>
      </c>
      <c r="C563" s="650" t="s">
        <v>17440</v>
      </c>
      <c r="D563" s="650" t="s">
        <v>20458</v>
      </c>
    </row>
    <row r="564" spans="1:4" ht="15" customHeight="1">
      <c r="A564" s="650" t="s">
        <v>5397</v>
      </c>
      <c r="B564" s="646" t="s">
        <v>12336</v>
      </c>
      <c r="C564" s="650" t="s">
        <v>17440</v>
      </c>
      <c r="D564" s="650" t="s">
        <v>24608</v>
      </c>
    </row>
    <row r="565" spans="1:4" ht="15" customHeight="1">
      <c r="A565" s="650" t="s">
        <v>5398</v>
      </c>
      <c r="B565" s="646" t="s">
        <v>12337</v>
      </c>
      <c r="C565" s="650" t="s">
        <v>17440</v>
      </c>
      <c r="D565" s="650" t="s">
        <v>24609</v>
      </c>
    </row>
    <row r="566" spans="1:4" ht="15" customHeight="1">
      <c r="A566" s="650" t="s">
        <v>5399</v>
      </c>
      <c r="B566" s="646" t="s">
        <v>12338</v>
      </c>
      <c r="C566" s="650" t="s">
        <v>17440</v>
      </c>
      <c r="D566" s="650" t="s">
        <v>21265</v>
      </c>
    </row>
    <row r="567" spans="1:4" ht="15" customHeight="1">
      <c r="A567" s="650" t="s">
        <v>5400</v>
      </c>
      <c r="B567" s="646" t="s">
        <v>12339</v>
      </c>
      <c r="C567" s="650" t="s">
        <v>17440</v>
      </c>
      <c r="D567" s="650" t="s">
        <v>17633</v>
      </c>
    </row>
    <row r="568" spans="1:4" ht="15" customHeight="1">
      <c r="A568" s="650" t="s">
        <v>5401</v>
      </c>
      <c r="B568" s="646" t="s">
        <v>12340</v>
      </c>
      <c r="C568" s="650" t="s">
        <v>17440</v>
      </c>
      <c r="D568" s="650" t="s">
        <v>24610</v>
      </c>
    </row>
    <row r="569" spans="1:4" ht="15" customHeight="1">
      <c r="A569" s="650" t="s">
        <v>5402</v>
      </c>
      <c r="B569" s="646" t="s">
        <v>12341</v>
      </c>
      <c r="C569" s="650" t="s">
        <v>17440</v>
      </c>
      <c r="D569" s="650" t="s">
        <v>24611</v>
      </c>
    </row>
    <row r="570" spans="1:4" ht="15" customHeight="1">
      <c r="A570" s="650" t="s">
        <v>5403</v>
      </c>
      <c r="B570" s="646" t="s">
        <v>12342</v>
      </c>
      <c r="C570" s="650" t="s">
        <v>17440</v>
      </c>
      <c r="D570" s="650" t="s">
        <v>24612</v>
      </c>
    </row>
    <row r="571" spans="1:4" ht="15" customHeight="1">
      <c r="A571" s="650" t="s">
        <v>5404</v>
      </c>
      <c r="B571" s="646" t="s">
        <v>12343</v>
      </c>
      <c r="C571" s="650" t="s">
        <v>17440</v>
      </c>
      <c r="D571" s="650" t="s">
        <v>24613</v>
      </c>
    </row>
    <row r="572" spans="1:4" ht="15" customHeight="1">
      <c r="A572" s="650" t="s">
        <v>5405</v>
      </c>
      <c r="B572" s="646" t="s">
        <v>12344</v>
      </c>
      <c r="C572" s="650" t="s">
        <v>17440</v>
      </c>
      <c r="D572" s="650" t="s">
        <v>24614</v>
      </c>
    </row>
    <row r="573" spans="1:4" ht="15" customHeight="1">
      <c r="A573" s="650" t="s">
        <v>5406</v>
      </c>
      <c r="B573" s="646" t="s">
        <v>12345</v>
      </c>
      <c r="C573" s="650" t="s">
        <v>17440</v>
      </c>
      <c r="D573" s="650" t="s">
        <v>20650</v>
      </c>
    </row>
    <row r="574" spans="1:4" ht="15" customHeight="1">
      <c r="A574" s="650" t="s">
        <v>5407</v>
      </c>
      <c r="B574" s="646" t="s">
        <v>12346</v>
      </c>
      <c r="C574" s="650" t="s">
        <v>17440</v>
      </c>
      <c r="D574" s="650" t="s">
        <v>21628</v>
      </c>
    </row>
    <row r="575" spans="1:4" ht="15" customHeight="1">
      <c r="A575" s="650" t="s">
        <v>5408</v>
      </c>
      <c r="B575" s="646" t="s">
        <v>12347</v>
      </c>
      <c r="C575" s="650" t="s">
        <v>17440</v>
      </c>
      <c r="D575" s="650" t="s">
        <v>21250</v>
      </c>
    </row>
    <row r="576" spans="1:4" ht="15" customHeight="1">
      <c r="A576" s="650" t="s">
        <v>5409</v>
      </c>
      <c r="B576" s="646" t="s">
        <v>12348</v>
      </c>
      <c r="C576" s="650" t="s">
        <v>17440</v>
      </c>
      <c r="D576" s="650" t="s">
        <v>17546</v>
      </c>
    </row>
    <row r="577" spans="1:4" ht="15" customHeight="1">
      <c r="A577" s="650" t="s">
        <v>5410</v>
      </c>
      <c r="B577" s="646" t="s">
        <v>12349</v>
      </c>
      <c r="C577" s="650" t="s">
        <v>17440</v>
      </c>
      <c r="D577" s="650" t="s">
        <v>17713</v>
      </c>
    </row>
    <row r="578" spans="1:4" ht="15" customHeight="1">
      <c r="A578" s="650" t="s">
        <v>5411</v>
      </c>
      <c r="B578" s="646" t="s">
        <v>12350</v>
      </c>
      <c r="C578" s="650" t="s">
        <v>17440</v>
      </c>
      <c r="D578" s="650" t="s">
        <v>24615</v>
      </c>
    </row>
    <row r="579" spans="1:4" ht="15" customHeight="1">
      <c r="A579" s="650" t="s">
        <v>5412</v>
      </c>
      <c r="B579" s="646" t="s">
        <v>12351</v>
      </c>
      <c r="C579" s="650" t="s">
        <v>17440</v>
      </c>
      <c r="D579" s="650" t="s">
        <v>17898</v>
      </c>
    </row>
    <row r="580" spans="1:4" ht="15" customHeight="1">
      <c r="A580" s="650" t="s">
        <v>5413</v>
      </c>
      <c r="B580" s="646" t="s">
        <v>12352</v>
      </c>
      <c r="C580" s="650" t="s">
        <v>17440</v>
      </c>
      <c r="D580" s="650" t="s">
        <v>21521</v>
      </c>
    </row>
    <row r="581" spans="1:4" ht="15" customHeight="1">
      <c r="A581" s="650" t="s">
        <v>5414</v>
      </c>
      <c r="B581" s="646" t="s">
        <v>12353</v>
      </c>
      <c r="C581" s="650" t="s">
        <v>17440</v>
      </c>
      <c r="D581" s="650" t="s">
        <v>17597</v>
      </c>
    </row>
    <row r="582" spans="1:4" ht="15" customHeight="1">
      <c r="A582" s="650" t="s">
        <v>5415</v>
      </c>
      <c r="B582" s="646" t="s">
        <v>12354</v>
      </c>
      <c r="C582" s="650" t="s">
        <v>17440</v>
      </c>
      <c r="D582" s="650" t="s">
        <v>21574</v>
      </c>
    </row>
    <row r="583" spans="1:4" ht="15" customHeight="1">
      <c r="A583" s="650" t="s">
        <v>5416</v>
      </c>
      <c r="B583" s="646" t="s">
        <v>12355</v>
      </c>
      <c r="C583" s="650" t="s">
        <v>17440</v>
      </c>
      <c r="D583" s="650" t="s">
        <v>24616</v>
      </c>
    </row>
    <row r="584" spans="1:4" ht="15" customHeight="1">
      <c r="A584" s="650" t="s">
        <v>5417</v>
      </c>
      <c r="B584" s="646" t="s">
        <v>12356</v>
      </c>
      <c r="C584" s="650" t="s">
        <v>17440</v>
      </c>
      <c r="D584" s="650" t="s">
        <v>21554</v>
      </c>
    </row>
    <row r="585" spans="1:4" ht="15" customHeight="1">
      <c r="A585" s="650" t="s">
        <v>5418</v>
      </c>
      <c r="B585" s="646" t="s">
        <v>12357</v>
      </c>
      <c r="C585" s="650" t="s">
        <v>17440</v>
      </c>
      <c r="D585" s="650" t="s">
        <v>24617</v>
      </c>
    </row>
    <row r="586" spans="1:4" ht="15" customHeight="1">
      <c r="A586" s="650" t="s">
        <v>5419</v>
      </c>
      <c r="B586" s="646" t="s">
        <v>12358</v>
      </c>
      <c r="C586" s="650" t="s">
        <v>17440</v>
      </c>
      <c r="D586" s="650" t="s">
        <v>24618</v>
      </c>
    </row>
    <row r="587" spans="1:4" ht="15" customHeight="1">
      <c r="A587" s="650" t="s">
        <v>5420</v>
      </c>
      <c r="B587" s="646" t="s">
        <v>12359</v>
      </c>
      <c r="C587" s="650" t="s">
        <v>17440</v>
      </c>
      <c r="D587" s="650" t="s">
        <v>21679</v>
      </c>
    </row>
    <row r="588" spans="1:4" ht="15" customHeight="1">
      <c r="A588" s="650" t="s">
        <v>5421</v>
      </c>
      <c r="B588" s="646" t="s">
        <v>12360</v>
      </c>
      <c r="C588" s="650" t="s">
        <v>17440</v>
      </c>
      <c r="D588" s="650" t="s">
        <v>24619</v>
      </c>
    </row>
    <row r="589" spans="1:4" ht="15" customHeight="1">
      <c r="A589" s="650" t="s">
        <v>5422</v>
      </c>
      <c r="B589" s="646" t="s">
        <v>12361</v>
      </c>
      <c r="C589" s="650" t="s">
        <v>17440</v>
      </c>
      <c r="D589" s="650" t="s">
        <v>18031</v>
      </c>
    </row>
    <row r="590" spans="1:4" ht="15" customHeight="1">
      <c r="A590" s="650" t="s">
        <v>5423</v>
      </c>
      <c r="B590" s="646" t="s">
        <v>12362</v>
      </c>
      <c r="C590" s="650" t="s">
        <v>17440</v>
      </c>
      <c r="D590" s="650" t="s">
        <v>20963</v>
      </c>
    </row>
    <row r="591" spans="1:4" ht="15" customHeight="1">
      <c r="A591" s="650" t="s">
        <v>5424</v>
      </c>
      <c r="B591" s="646" t="s">
        <v>12363</v>
      </c>
      <c r="C591" s="650" t="s">
        <v>17440</v>
      </c>
      <c r="D591" s="650" t="s">
        <v>18296</v>
      </c>
    </row>
    <row r="592" spans="1:4" ht="15" customHeight="1">
      <c r="A592" s="650" t="s">
        <v>5425</v>
      </c>
      <c r="B592" s="646" t="s">
        <v>12364</v>
      </c>
      <c r="C592" s="650" t="s">
        <v>17440</v>
      </c>
      <c r="D592" s="650" t="s">
        <v>18028</v>
      </c>
    </row>
    <row r="593" spans="1:4" ht="15" customHeight="1">
      <c r="A593" s="650" t="s">
        <v>5426</v>
      </c>
      <c r="B593" s="646" t="s">
        <v>12365</v>
      </c>
      <c r="C593" s="650" t="s">
        <v>17440</v>
      </c>
      <c r="D593" s="650" t="s">
        <v>24620</v>
      </c>
    </row>
    <row r="594" spans="1:4" ht="15" customHeight="1">
      <c r="A594" s="650" t="s">
        <v>5427</v>
      </c>
      <c r="B594" s="646" t="s">
        <v>12366</v>
      </c>
      <c r="C594" s="650" t="s">
        <v>17440</v>
      </c>
      <c r="D594" s="650" t="s">
        <v>18316</v>
      </c>
    </row>
    <row r="595" spans="1:4" ht="15" customHeight="1">
      <c r="A595" s="650" t="s">
        <v>5428</v>
      </c>
      <c r="B595" s="646" t="s">
        <v>12367</v>
      </c>
      <c r="C595" s="650" t="s">
        <v>17440</v>
      </c>
      <c r="D595" s="650" t="s">
        <v>17705</v>
      </c>
    </row>
    <row r="596" spans="1:4" ht="15" customHeight="1">
      <c r="A596" s="650" t="s">
        <v>5429</v>
      </c>
      <c r="B596" s="646" t="s">
        <v>12368</v>
      </c>
      <c r="C596" s="650" t="s">
        <v>17440</v>
      </c>
      <c r="D596" s="650" t="s">
        <v>22542</v>
      </c>
    </row>
    <row r="597" spans="1:4" ht="15" customHeight="1">
      <c r="A597" s="650" t="s">
        <v>5430</v>
      </c>
      <c r="B597" s="646" t="s">
        <v>12369</v>
      </c>
      <c r="C597" s="650" t="s">
        <v>17440</v>
      </c>
      <c r="D597" s="650" t="s">
        <v>24621</v>
      </c>
    </row>
    <row r="598" spans="1:4" ht="15" customHeight="1">
      <c r="A598" s="650" t="s">
        <v>5431</v>
      </c>
      <c r="B598" s="646" t="s">
        <v>12370</v>
      </c>
      <c r="C598" s="650" t="s">
        <v>17440</v>
      </c>
      <c r="D598" s="650" t="s">
        <v>24622</v>
      </c>
    </row>
    <row r="599" spans="1:4" ht="15" customHeight="1">
      <c r="A599" s="650" t="s">
        <v>5432</v>
      </c>
      <c r="B599" s="646" t="s">
        <v>12371</v>
      </c>
      <c r="C599" s="650" t="s">
        <v>17440</v>
      </c>
      <c r="D599" s="650" t="s">
        <v>24623</v>
      </c>
    </row>
    <row r="600" spans="1:4" ht="15" customHeight="1">
      <c r="A600" s="650" t="s">
        <v>5433</v>
      </c>
      <c r="B600" s="646" t="s">
        <v>12372</v>
      </c>
      <c r="C600" s="650" t="s">
        <v>17440</v>
      </c>
      <c r="D600" s="650" t="s">
        <v>24624</v>
      </c>
    </row>
    <row r="601" spans="1:4" ht="15" customHeight="1">
      <c r="A601" s="650" t="s">
        <v>5434</v>
      </c>
      <c r="B601" s="646" t="s">
        <v>12373</v>
      </c>
      <c r="C601" s="650" t="s">
        <v>17440</v>
      </c>
      <c r="D601" s="650" t="s">
        <v>24625</v>
      </c>
    </row>
    <row r="602" spans="1:4" ht="15" customHeight="1">
      <c r="A602" s="650" t="s">
        <v>5435</v>
      </c>
      <c r="B602" s="646" t="s">
        <v>12374</v>
      </c>
      <c r="C602" s="650" t="s">
        <v>17440</v>
      </c>
      <c r="D602" s="650" t="s">
        <v>24626</v>
      </c>
    </row>
    <row r="603" spans="1:4" ht="15" customHeight="1">
      <c r="A603" s="650" t="s">
        <v>5436</v>
      </c>
      <c r="B603" s="646" t="s">
        <v>12375</v>
      </c>
      <c r="C603" s="650" t="s">
        <v>17440</v>
      </c>
      <c r="D603" s="650" t="s">
        <v>17516</v>
      </c>
    </row>
    <row r="604" spans="1:4" ht="15" customHeight="1">
      <c r="A604" s="650" t="s">
        <v>5437</v>
      </c>
      <c r="B604" s="646" t="s">
        <v>12376</v>
      </c>
      <c r="C604" s="650" t="s">
        <v>17440</v>
      </c>
      <c r="D604" s="650" t="s">
        <v>24627</v>
      </c>
    </row>
    <row r="605" spans="1:4" ht="15" customHeight="1">
      <c r="A605" s="650" t="s">
        <v>5438</v>
      </c>
      <c r="B605" s="646" t="s">
        <v>12377</v>
      </c>
      <c r="C605" s="650" t="s">
        <v>17440</v>
      </c>
      <c r="D605" s="650" t="s">
        <v>18201</v>
      </c>
    </row>
    <row r="606" spans="1:4" ht="15" customHeight="1">
      <c r="A606" s="650" t="s">
        <v>5439</v>
      </c>
      <c r="B606" s="646" t="s">
        <v>12378</v>
      </c>
      <c r="C606" s="650" t="s">
        <v>17440</v>
      </c>
      <c r="D606" s="650" t="s">
        <v>17695</v>
      </c>
    </row>
    <row r="607" spans="1:4" ht="15" customHeight="1">
      <c r="A607" s="650" t="s">
        <v>5440</v>
      </c>
      <c r="B607" s="646" t="s">
        <v>12379</v>
      </c>
      <c r="C607" s="650" t="s">
        <v>17440</v>
      </c>
      <c r="D607" s="650" t="s">
        <v>24628</v>
      </c>
    </row>
    <row r="608" spans="1:4" ht="15" customHeight="1">
      <c r="A608" s="650" t="s">
        <v>5441</v>
      </c>
      <c r="B608" s="646" t="s">
        <v>12380</v>
      </c>
      <c r="C608" s="650" t="s">
        <v>17440</v>
      </c>
      <c r="D608" s="650" t="s">
        <v>17959</v>
      </c>
    </row>
    <row r="609" spans="1:4" ht="15" customHeight="1">
      <c r="A609" s="650" t="s">
        <v>5442</v>
      </c>
      <c r="B609" s="646" t="s">
        <v>12381</v>
      </c>
      <c r="C609" s="650" t="s">
        <v>17440</v>
      </c>
      <c r="D609" s="650" t="s">
        <v>24629</v>
      </c>
    </row>
    <row r="610" spans="1:4" ht="15" customHeight="1">
      <c r="A610" s="650" t="s">
        <v>5443</v>
      </c>
      <c r="B610" s="646" t="s">
        <v>12382</v>
      </c>
      <c r="C610" s="650" t="s">
        <v>17440</v>
      </c>
      <c r="D610" s="650" t="s">
        <v>17626</v>
      </c>
    </row>
    <row r="611" spans="1:4" ht="15" customHeight="1">
      <c r="A611" s="650" t="s">
        <v>5444</v>
      </c>
      <c r="B611" s="646" t="s">
        <v>12383</v>
      </c>
      <c r="C611" s="650" t="s">
        <v>17440</v>
      </c>
      <c r="D611" s="650" t="s">
        <v>20946</v>
      </c>
    </row>
    <row r="612" spans="1:4" ht="15" customHeight="1">
      <c r="A612" s="650" t="s">
        <v>5445</v>
      </c>
      <c r="B612" s="646" t="s">
        <v>12384</v>
      </c>
      <c r="C612" s="650" t="s">
        <v>17440</v>
      </c>
      <c r="D612" s="650" t="s">
        <v>22479</v>
      </c>
    </row>
    <row r="613" spans="1:4" ht="15" customHeight="1">
      <c r="A613" s="650" t="s">
        <v>5446</v>
      </c>
      <c r="B613" s="646" t="s">
        <v>12385</v>
      </c>
      <c r="C613" s="650" t="s">
        <v>17440</v>
      </c>
      <c r="D613" s="650" t="s">
        <v>24630</v>
      </c>
    </row>
    <row r="614" spans="1:4" ht="15" customHeight="1">
      <c r="A614" s="650" t="s">
        <v>5447</v>
      </c>
      <c r="B614" s="646" t="s">
        <v>12386</v>
      </c>
      <c r="C614" s="650" t="s">
        <v>17440</v>
      </c>
      <c r="D614" s="650" t="s">
        <v>17546</v>
      </c>
    </row>
    <row r="615" spans="1:4" ht="15" customHeight="1">
      <c r="A615" s="650" t="s">
        <v>5448</v>
      </c>
      <c r="B615" s="646" t="s">
        <v>12387</v>
      </c>
      <c r="C615" s="650" t="s">
        <v>17440</v>
      </c>
      <c r="D615" s="650" t="s">
        <v>24622</v>
      </c>
    </row>
    <row r="616" spans="1:4" ht="15" customHeight="1">
      <c r="A616" s="650" t="s">
        <v>5449</v>
      </c>
      <c r="B616" s="646" t="s">
        <v>12388</v>
      </c>
      <c r="C616" s="650" t="s">
        <v>17440</v>
      </c>
      <c r="D616" s="650" t="s">
        <v>21126</v>
      </c>
    </row>
    <row r="617" spans="1:4" ht="15" customHeight="1">
      <c r="A617" s="650" t="s">
        <v>5450</v>
      </c>
      <c r="B617" s="646" t="s">
        <v>12389</v>
      </c>
      <c r="C617" s="650" t="s">
        <v>17440</v>
      </c>
      <c r="D617" s="650" t="s">
        <v>22559</v>
      </c>
    </row>
    <row r="618" spans="1:4" ht="15" customHeight="1">
      <c r="A618" s="650" t="s">
        <v>5451</v>
      </c>
      <c r="B618" s="646" t="s">
        <v>12390</v>
      </c>
      <c r="C618" s="650" t="s">
        <v>17440</v>
      </c>
      <c r="D618" s="650" t="s">
        <v>24631</v>
      </c>
    </row>
    <row r="619" spans="1:4" ht="15" customHeight="1">
      <c r="A619" s="650" t="s">
        <v>5452</v>
      </c>
      <c r="B619" s="646" t="s">
        <v>12391</v>
      </c>
      <c r="C619" s="650" t="s">
        <v>17440</v>
      </c>
      <c r="D619" s="650" t="s">
        <v>22451</v>
      </c>
    </row>
    <row r="620" spans="1:4" ht="15" customHeight="1">
      <c r="A620" s="650" t="s">
        <v>5453</v>
      </c>
      <c r="B620" s="646" t="s">
        <v>12392</v>
      </c>
      <c r="C620" s="650" t="s">
        <v>17440</v>
      </c>
      <c r="D620" s="650" t="s">
        <v>20501</v>
      </c>
    </row>
    <row r="621" spans="1:4" ht="15" customHeight="1">
      <c r="A621" s="650" t="s">
        <v>5454</v>
      </c>
      <c r="B621" s="646" t="s">
        <v>12393</v>
      </c>
      <c r="C621" s="650" t="s">
        <v>17440</v>
      </c>
      <c r="D621" s="650" t="s">
        <v>17626</v>
      </c>
    </row>
    <row r="622" spans="1:4" ht="15" customHeight="1">
      <c r="A622" s="650" t="s">
        <v>5455</v>
      </c>
      <c r="B622" s="646" t="s">
        <v>12394</v>
      </c>
      <c r="C622" s="650" t="s">
        <v>17440</v>
      </c>
      <c r="D622" s="650" t="s">
        <v>17670</v>
      </c>
    </row>
    <row r="623" spans="1:4" ht="15" customHeight="1">
      <c r="A623" s="650" t="s">
        <v>5456</v>
      </c>
      <c r="B623" s="646" t="s">
        <v>12395</v>
      </c>
      <c r="C623" s="650" t="s">
        <v>17440</v>
      </c>
      <c r="D623" s="650" t="s">
        <v>24632</v>
      </c>
    </row>
    <row r="624" spans="1:4" ht="15" customHeight="1">
      <c r="A624" s="650" t="s">
        <v>5457</v>
      </c>
      <c r="B624" s="646" t="s">
        <v>12396</v>
      </c>
      <c r="C624" s="650" t="s">
        <v>17440</v>
      </c>
      <c r="D624" s="650" t="s">
        <v>24633</v>
      </c>
    </row>
    <row r="625" spans="1:4" ht="15" customHeight="1">
      <c r="A625" s="650" t="s">
        <v>5458</v>
      </c>
      <c r="B625" s="646" t="s">
        <v>12397</v>
      </c>
      <c r="C625" s="650" t="s">
        <v>17440</v>
      </c>
      <c r="D625" s="650" t="s">
        <v>21365</v>
      </c>
    </row>
    <row r="626" spans="1:4" ht="15" customHeight="1">
      <c r="A626" s="650" t="s">
        <v>5459</v>
      </c>
      <c r="B626" s="646" t="s">
        <v>12398</v>
      </c>
      <c r="C626" s="650" t="s">
        <v>17440</v>
      </c>
      <c r="D626" s="650" t="s">
        <v>24634</v>
      </c>
    </row>
    <row r="627" spans="1:4" ht="15" customHeight="1">
      <c r="A627" s="650" t="s">
        <v>5460</v>
      </c>
      <c r="B627" s="646" t="s">
        <v>12399</v>
      </c>
      <c r="C627" s="650" t="s">
        <v>17440</v>
      </c>
      <c r="D627" s="650" t="s">
        <v>24635</v>
      </c>
    </row>
    <row r="628" spans="1:4" ht="15" customHeight="1">
      <c r="A628" s="650" t="s">
        <v>5461</v>
      </c>
      <c r="B628" s="646" t="s">
        <v>12400</v>
      </c>
      <c r="C628" s="650" t="s">
        <v>17440</v>
      </c>
      <c r="D628" s="650" t="s">
        <v>17562</v>
      </c>
    </row>
    <row r="629" spans="1:4" ht="15" customHeight="1">
      <c r="A629" s="650" t="s">
        <v>5462</v>
      </c>
      <c r="B629" s="646" t="s">
        <v>12401</v>
      </c>
      <c r="C629" s="650" t="s">
        <v>17440</v>
      </c>
      <c r="D629" s="650" t="s">
        <v>24636</v>
      </c>
    </row>
    <row r="630" spans="1:4" ht="15" customHeight="1">
      <c r="A630" s="650" t="s">
        <v>5463</v>
      </c>
      <c r="B630" s="646" t="s">
        <v>12402</v>
      </c>
      <c r="C630" s="650" t="s">
        <v>17440</v>
      </c>
      <c r="D630" s="650" t="s">
        <v>24637</v>
      </c>
    </row>
    <row r="631" spans="1:4" ht="15" customHeight="1">
      <c r="A631" s="650" t="s">
        <v>5464</v>
      </c>
      <c r="B631" s="646" t="s">
        <v>12403</v>
      </c>
      <c r="C631" s="650" t="s">
        <v>17440</v>
      </c>
      <c r="D631" s="650" t="s">
        <v>18317</v>
      </c>
    </row>
    <row r="632" spans="1:4" ht="15" customHeight="1">
      <c r="A632" s="650" t="s">
        <v>5465</v>
      </c>
      <c r="B632" s="646" t="s">
        <v>12404</v>
      </c>
      <c r="C632" s="650" t="s">
        <v>17440</v>
      </c>
      <c r="D632" s="650" t="s">
        <v>17640</v>
      </c>
    </row>
    <row r="633" spans="1:4" ht="15" customHeight="1">
      <c r="A633" s="650" t="s">
        <v>5466</v>
      </c>
      <c r="B633" s="646" t="s">
        <v>12405</v>
      </c>
      <c r="C633" s="650" t="s">
        <v>17440</v>
      </c>
      <c r="D633" s="650" t="s">
        <v>17640</v>
      </c>
    </row>
    <row r="634" spans="1:4" ht="15" customHeight="1">
      <c r="A634" s="650" t="s">
        <v>5467</v>
      </c>
      <c r="B634" s="646" t="s">
        <v>28256</v>
      </c>
      <c r="C634" s="650" t="s">
        <v>17440</v>
      </c>
      <c r="D634" s="650" t="s">
        <v>18167</v>
      </c>
    </row>
    <row r="635" spans="1:4" ht="15" customHeight="1">
      <c r="A635" s="650" t="s">
        <v>5468</v>
      </c>
      <c r="B635" s="646" t="s">
        <v>12406</v>
      </c>
      <c r="C635" s="650" t="s">
        <v>17440</v>
      </c>
      <c r="D635" s="650" t="s">
        <v>20735</v>
      </c>
    </row>
    <row r="636" spans="1:4" ht="15" customHeight="1">
      <c r="A636" s="650" t="s">
        <v>5469</v>
      </c>
      <c r="B636" s="646" t="s">
        <v>12407</v>
      </c>
      <c r="C636" s="650" t="s">
        <v>17440</v>
      </c>
      <c r="D636" s="650" t="s">
        <v>21216</v>
      </c>
    </row>
    <row r="637" spans="1:4" ht="15" customHeight="1">
      <c r="A637" s="650" t="s">
        <v>5470</v>
      </c>
      <c r="B637" s="646" t="s">
        <v>12408</v>
      </c>
      <c r="C637" s="650" t="s">
        <v>17440</v>
      </c>
      <c r="D637" s="650" t="s">
        <v>20748</v>
      </c>
    </row>
    <row r="638" spans="1:4" ht="15" customHeight="1">
      <c r="A638" s="650" t="s">
        <v>5471</v>
      </c>
      <c r="B638" s="646" t="s">
        <v>12409</v>
      </c>
      <c r="C638" s="650" t="s">
        <v>17440</v>
      </c>
      <c r="D638" s="650" t="s">
        <v>24638</v>
      </c>
    </row>
    <row r="639" spans="1:4" ht="15" customHeight="1">
      <c r="A639" s="650" t="s">
        <v>5472</v>
      </c>
      <c r="B639" s="646" t="s">
        <v>12410</v>
      </c>
      <c r="C639" s="650" t="s">
        <v>17440</v>
      </c>
      <c r="D639" s="650" t="s">
        <v>24639</v>
      </c>
    </row>
    <row r="640" spans="1:4" ht="15" customHeight="1">
      <c r="A640" s="650" t="s">
        <v>5473</v>
      </c>
      <c r="B640" s="646" t="s">
        <v>12411</v>
      </c>
      <c r="C640" s="650" t="s">
        <v>17440</v>
      </c>
      <c r="D640" s="650" t="s">
        <v>21625</v>
      </c>
    </row>
    <row r="641" spans="1:4" ht="15" customHeight="1">
      <c r="A641" s="650" t="s">
        <v>5474</v>
      </c>
      <c r="B641" s="646" t="s">
        <v>12412</v>
      </c>
      <c r="C641" s="650" t="s">
        <v>17440</v>
      </c>
      <c r="D641" s="650" t="s">
        <v>18155</v>
      </c>
    </row>
    <row r="642" spans="1:4" ht="15" customHeight="1">
      <c r="A642" s="650" t="s">
        <v>5475</v>
      </c>
      <c r="B642" s="646" t="s">
        <v>12413</v>
      </c>
      <c r="C642" s="650" t="s">
        <v>17440</v>
      </c>
      <c r="D642" s="650" t="s">
        <v>24640</v>
      </c>
    </row>
    <row r="643" spans="1:4" ht="15" customHeight="1">
      <c r="A643" s="650" t="s">
        <v>5476</v>
      </c>
      <c r="B643" s="646" t="s">
        <v>12414</v>
      </c>
      <c r="C643" s="650" t="s">
        <v>17440</v>
      </c>
      <c r="D643" s="650" t="s">
        <v>20611</v>
      </c>
    </row>
    <row r="644" spans="1:4" ht="15" customHeight="1">
      <c r="A644" s="650" t="s">
        <v>5477</v>
      </c>
      <c r="B644" s="646" t="s">
        <v>12415</v>
      </c>
      <c r="C644" s="650" t="s">
        <v>17440</v>
      </c>
      <c r="D644" s="650" t="s">
        <v>21064</v>
      </c>
    </row>
    <row r="645" spans="1:4" ht="15" customHeight="1">
      <c r="A645" s="650" t="s">
        <v>5478</v>
      </c>
      <c r="B645" s="646" t="s">
        <v>12416</v>
      </c>
      <c r="C645" s="650" t="s">
        <v>17440</v>
      </c>
      <c r="D645" s="650" t="s">
        <v>22511</v>
      </c>
    </row>
    <row r="646" spans="1:4" ht="15" customHeight="1">
      <c r="A646" s="650" t="s">
        <v>5479</v>
      </c>
      <c r="B646" s="646" t="s">
        <v>12417</v>
      </c>
      <c r="C646" s="650" t="s">
        <v>17440</v>
      </c>
      <c r="D646" s="650" t="s">
        <v>24641</v>
      </c>
    </row>
    <row r="647" spans="1:4" ht="15" customHeight="1">
      <c r="A647" s="650" t="s">
        <v>5480</v>
      </c>
      <c r="B647" s="646" t="s">
        <v>12418</v>
      </c>
      <c r="C647" s="650" t="s">
        <v>17440</v>
      </c>
      <c r="D647" s="650" t="s">
        <v>24642</v>
      </c>
    </row>
    <row r="648" spans="1:4" ht="15" customHeight="1">
      <c r="A648" s="650" t="s">
        <v>5481</v>
      </c>
      <c r="B648" s="646" t="s">
        <v>12419</v>
      </c>
      <c r="C648" s="650" t="s">
        <v>17440</v>
      </c>
      <c r="D648" s="650" t="s">
        <v>18445</v>
      </c>
    </row>
    <row r="649" spans="1:4" ht="15" customHeight="1">
      <c r="A649" s="650" t="s">
        <v>5482</v>
      </c>
      <c r="B649" s="646" t="s">
        <v>12420</v>
      </c>
      <c r="C649" s="650" t="s">
        <v>17440</v>
      </c>
      <c r="D649" s="650" t="s">
        <v>21045</v>
      </c>
    </row>
    <row r="650" spans="1:4" ht="15" customHeight="1">
      <c r="A650" s="650" t="s">
        <v>5483</v>
      </c>
      <c r="B650" s="646" t="s">
        <v>12421</v>
      </c>
      <c r="C650" s="650" t="s">
        <v>17440</v>
      </c>
      <c r="D650" s="650" t="s">
        <v>24643</v>
      </c>
    </row>
    <row r="651" spans="1:4" ht="15" customHeight="1">
      <c r="A651" s="650" t="s">
        <v>5484</v>
      </c>
      <c r="B651" s="646" t="s">
        <v>12422</v>
      </c>
      <c r="C651" s="650" t="s">
        <v>17440</v>
      </c>
      <c r="D651" s="650" t="s">
        <v>17663</v>
      </c>
    </row>
    <row r="652" spans="1:4" ht="15" customHeight="1">
      <c r="A652" s="650" t="s">
        <v>5485</v>
      </c>
      <c r="B652" s="646" t="s">
        <v>12423</v>
      </c>
      <c r="C652" s="650" t="s">
        <v>17440</v>
      </c>
      <c r="D652" s="650" t="s">
        <v>17626</v>
      </c>
    </row>
    <row r="653" spans="1:4" ht="15" customHeight="1">
      <c r="A653" s="650" t="s">
        <v>5486</v>
      </c>
      <c r="B653" s="646" t="s">
        <v>12424</v>
      </c>
      <c r="C653" s="650" t="s">
        <v>17440</v>
      </c>
      <c r="D653" s="650" t="s">
        <v>24644</v>
      </c>
    </row>
    <row r="654" spans="1:4" ht="15" customHeight="1">
      <c r="A654" s="650" t="s">
        <v>5487</v>
      </c>
      <c r="B654" s="646" t="s">
        <v>12425</v>
      </c>
      <c r="C654" s="650" t="s">
        <v>17440</v>
      </c>
      <c r="D654" s="650" t="s">
        <v>24645</v>
      </c>
    </row>
    <row r="655" spans="1:4" ht="15" customHeight="1">
      <c r="A655" s="650" t="s">
        <v>5488</v>
      </c>
      <c r="B655" s="646" t="s">
        <v>12426</v>
      </c>
      <c r="C655" s="650" t="s">
        <v>17440</v>
      </c>
      <c r="D655" s="650" t="s">
        <v>22261</v>
      </c>
    </row>
    <row r="656" spans="1:4" ht="15" customHeight="1">
      <c r="A656" s="650" t="s">
        <v>28257</v>
      </c>
      <c r="B656" s="646" t="s">
        <v>28258</v>
      </c>
      <c r="C656" s="650" t="s">
        <v>17440</v>
      </c>
      <c r="D656" s="650" t="s">
        <v>17596</v>
      </c>
    </row>
    <row r="657" spans="1:4" ht="15" customHeight="1">
      <c r="A657" s="650" t="s">
        <v>28259</v>
      </c>
      <c r="B657" s="646" t="s">
        <v>28260</v>
      </c>
      <c r="C657" s="650" t="s">
        <v>17440</v>
      </c>
      <c r="D657" s="650" t="s">
        <v>18323</v>
      </c>
    </row>
    <row r="658" spans="1:4" ht="15" customHeight="1">
      <c r="A658" s="650" t="s">
        <v>5489</v>
      </c>
      <c r="B658" s="646" t="s">
        <v>12427</v>
      </c>
      <c r="C658" s="650" t="s">
        <v>212</v>
      </c>
      <c r="D658" s="650" t="s">
        <v>24646</v>
      </c>
    </row>
    <row r="659" spans="1:4" ht="15" customHeight="1">
      <c r="A659" s="650" t="s">
        <v>5490</v>
      </c>
      <c r="B659" s="646" t="s">
        <v>12428</v>
      </c>
      <c r="C659" s="650" t="s">
        <v>212</v>
      </c>
      <c r="D659" s="650" t="s">
        <v>20761</v>
      </c>
    </row>
    <row r="660" spans="1:4" ht="15" customHeight="1">
      <c r="A660" s="650" t="s">
        <v>5491</v>
      </c>
      <c r="B660" s="646" t="s">
        <v>12429</v>
      </c>
      <c r="C660" s="650" t="s">
        <v>212</v>
      </c>
      <c r="D660" s="650" t="s">
        <v>17871</v>
      </c>
    </row>
    <row r="661" spans="1:4" ht="15" customHeight="1">
      <c r="A661" s="650" t="s">
        <v>5492</v>
      </c>
      <c r="B661" s="646" t="s">
        <v>12430</v>
      </c>
      <c r="C661" s="650" t="s">
        <v>212</v>
      </c>
      <c r="D661" s="650" t="s">
        <v>21547</v>
      </c>
    </row>
    <row r="662" spans="1:4" ht="15" customHeight="1">
      <c r="A662" s="650" t="s">
        <v>5493</v>
      </c>
      <c r="B662" s="646" t="s">
        <v>12431</v>
      </c>
      <c r="C662" s="650" t="s">
        <v>212</v>
      </c>
      <c r="D662" s="650" t="s">
        <v>24647</v>
      </c>
    </row>
    <row r="663" spans="1:4" ht="15" customHeight="1">
      <c r="A663" s="650" t="s">
        <v>5494</v>
      </c>
      <c r="B663" s="646" t="s">
        <v>12432</v>
      </c>
      <c r="C663" s="650" t="s">
        <v>212</v>
      </c>
      <c r="D663" s="650" t="s">
        <v>18278</v>
      </c>
    </row>
    <row r="664" spans="1:4" ht="15" customHeight="1">
      <c r="A664" s="650" t="s">
        <v>5495</v>
      </c>
      <c r="B664" s="646" t="s">
        <v>12433</v>
      </c>
      <c r="C664" s="650" t="s">
        <v>212</v>
      </c>
      <c r="D664" s="650" t="s">
        <v>21610</v>
      </c>
    </row>
    <row r="665" spans="1:4" ht="15" customHeight="1">
      <c r="A665" s="650" t="s">
        <v>5496</v>
      </c>
      <c r="B665" s="646" t="s">
        <v>12434</v>
      </c>
      <c r="C665" s="650" t="s">
        <v>212</v>
      </c>
      <c r="D665" s="650" t="s">
        <v>18688</v>
      </c>
    </row>
    <row r="666" spans="1:4" ht="15" customHeight="1">
      <c r="A666" s="650" t="s">
        <v>5497</v>
      </c>
      <c r="B666" s="646" t="s">
        <v>12435</v>
      </c>
      <c r="C666" s="650" t="s">
        <v>212</v>
      </c>
      <c r="D666" s="650" t="s">
        <v>24648</v>
      </c>
    </row>
    <row r="667" spans="1:4" ht="15" customHeight="1">
      <c r="A667" s="650" t="s">
        <v>5498</v>
      </c>
      <c r="B667" s="646" t="s">
        <v>12436</v>
      </c>
      <c r="C667" s="650" t="s">
        <v>212</v>
      </c>
      <c r="D667" s="650" t="s">
        <v>21146</v>
      </c>
    </row>
    <row r="668" spans="1:4" ht="15" customHeight="1">
      <c r="A668" s="650" t="s">
        <v>5499</v>
      </c>
      <c r="B668" s="646" t="s">
        <v>12437</v>
      </c>
      <c r="C668" s="650" t="s">
        <v>212</v>
      </c>
      <c r="D668" s="650" t="s">
        <v>17695</v>
      </c>
    </row>
    <row r="669" spans="1:4" ht="15" customHeight="1">
      <c r="A669" s="650" t="s">
        <v>5500</v>
      </c>
      <c r="B669" s="646" t="s">
        <v>12438</v>
      </c>
      <c r="C669" s="650" t="s">
        <v>212</v>
      </c>
      <c r="D669" s="650" t="s">
        <v>21850</v>
      </c>
    </row>
    <row r="670" spans="1:4" ht="15" customHeight="1">
      <c r="A670" s="650" t="s">
        <v>5501</v>
      </c>
      <c r="B670" s="646" t="s">
        <v>12439</v>
      </c>
      <c r="C670" s="650" t="s">
        <v>212</v>
      </c>
      <c r="D670" s="650" t="s">
        <v>20747</v>
      </c>
    </row>
    <row r="671" spans="1:4" ht="15" customHeight="1">
      <c r="A671" s="650" t="s">
        <v>5502</v>
      </c>
      <c r="B671" s="646" t="s">
        <v>12440</v>
      </c>
      <c r="C671" s="650" t="s">
        <v>212</v>
      </c>
      <c r="D671" s="650" t="s">
        <v>20604</v>
      </c>
    </row>
    <row r="672" spans="1:4" ht="15" customHeight="1">
      <c r="A672" s="650" t="s">
        <v>5503</v>
      </c>
      <c r="B672" s="646" t="s">
        <v>12441</v>
      </c>
      <c r="C672" s="650" t="s">
        <v>212</v>
      </c>
      <c r="D672" s="650" t="s">
        <v>21733</v>
      </c>
    </row>
    <row r="673" spans="1:4" ht="15" customHeight="1">
      <c r="A673" s="650" t="s">
        <v>5504</v>
      </c>
      <c r="B673" s="646" t="s">
        <v>12442</v>
      </c>
      <c r="C673" s="650" t="s">
        <v>212</v>
      </c>
      <c r="D673" s="650" t="s">
        <v>24649</v>
      </c>
    </row>
    <row r="674" spans="1:4" ht="15" customHeight="1">
      <c r="A674" s="650" t="s">
        <v>5505</v>
      </c>
      <c r="B674" s="646" t="s">
        <v>12443</v>
      </c>
      <c r="C674" s="650" t="s">
        <v>212</v>
      </c>
      <c r="D674" s="650" t="s">
        <v>22009</v>
      </c>
    </row>
    <row r="675" spans="1:4" ht="15" customHeight="1">
      <c r="A675" s="650" t="s">
        <v>5506</v>
      </c>
      <c r="B675" s="646" t="s">
        <v>12444</v>
      </c>
      <c r="C675" s="650" t="s">
        <v>212</v>
      </c>
      <c r="D675" s="650" t="s">
        <v>24650</v>
      </c>
    </row>
    <row r="676" spans="1:4" ht="15" customHeight="1">
      <c r="A676" s="650" t="s">
        <v>5507</v>
      </c>
      <c r="B676" s="646" t="s">
        <v>12445</v>
      </c>
      <c r="C676" s="650" t="s">
        <v>212</v>
      </c>
      <c r="D676" s="650" t="s">
        <v>20759</v>
      </c>
    </row>
    <row r="677" spans="1:4" ht="15" customHeight="1">
      <c r="A677" s="650" t="s">
        <v>5508</v>
      </c>
      <c r="B677" s="646" t="s">
        <v>12446</v>
      </c>
      <c r="C677" s="650" t="s">
        <v>212</v>
      </c>
      <c r="D677" s="650" t="s">
        <v>24651</v>
      </c>
    </row>
    <row r="678" spans="1:4" ht="15" customHeight="1">
      <c r="A678" s="650" t="s">
        <v>5509</v>
      </c>
      <c r="B678" s="646" t="s">
        <v>12447</v>
      </c>
      <c r="C678" s="650" t="s">
        <v>212</v>
      </c>
      <c r="D678" s="650" t="s">
        <v>24652</v>
      </c>
    </row>
    <row r="679" spans="1:4" ht="15" customHeight="1">
      <c r="A679" s="650" t="s">
        <v>5510</v>
      </c>
      <c r="B679" s="646" t="s">
        <v>12448</v>
      </c>
      <c r="C679" s="650" t="s">
        <v>212</v>
      </c>
      <c r="D679" s="650" t="s">
        <v>24653</v>
      </c>
    </row>
    <row r="680" spans="1:4" ht="15" customHeight="1">
      <c r="A680" s="650" t="s">
        <v>5511</v>
      </c>
      <c r="B680" s="646" t="s">
        <v>12449</v>
      </c>
      <c r="C680" s="650" t="s">
        <v>212</v>
      </c>
      <c r="D680" s="650" t="s">
        <v>24654</v>
      </c>
    </row>
    <row r="681" spans="1:4" ht="15" customHeight="1">
      <c r="A681" s="650" t="s">
        <v>5512</v>
      </c>
      <c r="B681" s="646" t="s">
        <v>12450</v>
      </c>
      <c r="C681" s="650" t="s">
        <v>212</v>
      </c>
      <c r="D681" s="650" t="s">
        <v>24655</v>
      </c>
    </row>
    <row r="682" spans="1:4" ht="15" customHeight="1">
      <c r="A682" s="650" t="s">
        <v>5513</v>
      </c>
      <c r="B682" s="646" t="s">
        <v>12451</v>
      </c>
      <c r="C682" s="650" t="s">
        <v>212</v>
      </c>
      <c r="D682" s="650" t="s">
        <v>17769</v>
      </c>
    </row>
    <row r="683" spans="1:4" ht="15" customHeight="1">
      <c r="A683" s="650" t="s">
        <v>5514</v>
      </c>
      <c r="B683" s="646" t="s">
        <v>12452</v>
      </c>
      <c r="C683" s="650" t="s">
        <v>212</v>
      </c>
      <c r="D683" s="650" t="s">
        <v>24656</v>
      </c>
    </row>
    <row r="684" spans="1:4" ht="15" customHeight="1">
      <c r="A684" s="650" t="s">
        <v>5515</v>
      </c>
      <c r="B684" s="646" t="s">
        <v>12453</v>
      </c>
      <c r="C684" s="650" t="s">
        <v>212</v>
      </c>
      <c r="D684" s="650" t="s">
        <v>17503</v>
      </c>
    </row>
    <row r="685" spans="1:4" ht="15" customHeight="1">
      <c r="A685" s="650" t="s">
        <v>5516</v>
      </c>
      <c r="B685" s="646" t="s">
        <v>12454</v>
      </c>
      <c r="C685" s="650" t="s">
        <v>212</v>
      </c>
      <c r="D685" s="650" t="s">
        <v>24247</v>
      </c>
    </row>
    <row r="686" spans="1:4" ht="15" customHeight="1">
      <c r="A686" s="650" t="s">
        <v>5517</v>
      </c>
      <c r="B686" s="646" t="s">
        <v>12455</v>
      </c>
      <c r="C686" s="650" t="s">
        <v>212</v>
      </c>
      <c r="D686" s="650" t="s">
        <v>21806</v>
      </c>
    </row>
    <row r="687" spans="1:4" ht="15" customHeight="1">
      <c r="A687" s="650" t="s">
        <v>5518</v>
      </c>
      <c r="B687" s="646" t="s">
        <v>12456</v>
      </c>
      <c r="C687" s="650" t="s">
        <v>212</v>
      </c>
      <c r="D687" s="650" t="s">
        <v>24657</v>
      </c>
    </row>
    <row r="688" spans="1:4" ht="15" customHeight="1">
      <c r="A688" s="650" t="s">
        <v>5519</v>
      </c>
      <c r="B688" s="646" t="s">
        <v>12457</v>
      </c>
      <c r="C688" s="650" t="s">
        <v>212</v>
      </c>
      <c r="D688" s="650" t="s">
        <v>21749</v>
      </c>
    </row>
    <row r="689" spans="1:4" ht="15" customHeight="1">
      <c r="A689" s="650" t="s">
        <v>5520</v>
      </c>
      <c r="B689" s="646" t="s">
        <v>12458</v>
      </c>
      <c r="C689" s="650" t="s">
        <v>212</v>
      </c>
      <c r="D689" s="650" t="s">
        <v>24658</v>
      </c>
    </row>
    <row r="690" spans="1:4" ht="15" customHeight="1">
      <c r="A690" s="650" t="s">
        <v>5521</v>
      </c>
      <c r="B690" s="646" t="s">
        <v>12459</v>
      </c>
      <c r="C690" s="650" t="s">
        <v>212</v>
      </c>
      <c r="D690" s="650" t="s">
        <v>24659</v>
      </c>
    </row>
    <row r="691" spans="1:4" ht="15" customHeight="1">
      <c r="A691" s="650" t="s">
        <v>5522</v>
      </c>
      <c r="B691" s="646" t="s">
        <v>12460</v>
      </c>
      <c r="C691" s="650" t="s">
        <v>212</v>
      </c>
      <c r="D691" s="650" t="s">
        <v>24660</v>
      </c>
    </row>
    <row r="692" spans="1:4" ht="15" customHeight="1">
      <c r="A692" s="650" t="s">
        <v>5523</v>
      </c>
      <c r="B692" s="646" t="s">
        <v>12461</v>
      </c>
      <c r="C692" s="650" t="s">
        <v>212</v>
      </c>
      <c r="D692" s="650" t="s">
        <v>24661</v>
      </c>
    </row>
    <row r="693" spans="1:4" ht="15" customHeight="1">
      <c r="A693" s="650" t="s">
        <v>5524</v>
      </c>
      <c r="B693" s="646" t="s">
        <v>12462</v>
      </c>
      <c r="C693" s="650" t="s">
        <v>212</v>
      </c>
      <c r="D693" s="650" t="s">
        <v>24662</v>
      </c>
    </row>
    <row r="694" spans="1:4" ht="15" customHeight="1">
      <c r="A694" s="650" t="s">
        <v>5525</v>
      </c>
      <c r="B694" s="646" t="s">
        <v>12463</v>
      </c>
      <c r="C694" s="650" t="s">
        <v>212</v>
      </c>
      <c r="D694" s="650" t="s">
        <v>24663</v>
      </c>
    </row>
    <row r="695" spans="1:4" ht="15" customHeight="1">
      <c r="A695" s="650" t="s">
        <v>5526</v>
      </c>
      <c r="B695" s="646" t="s">
        <v>12464</v>
      </c>
      <c r="C695" s="650" t="s">
        <v>212</v>
      </c>
      <c r="D695" s="650" t="s">
        <v>18289</v>
      </c>
    </row>
    <row r="696" spans="1:4" ht="15" customHeight="1">
      <c r="A696" s="650" t="s">
        <v>5527</v>
      </c>
      <c r="B696" s="646" t="s">
        <v>12465</v>
      </c>
      <c r="C696" s="650" t="s">
        <v>212</v>
      </c>
      <c r="D696" s="650" t="s">
        <v>22365</v>
      </c>
    </row>
    <row r="697" spans="1:4" ht="15" customHeight="1">
      <c r="A697" s="650" t="s">
        <v>5528</v>
      </c>
      <c r="B697" s="646" t="s">
        <v>12466</v>
      </c>
      <c r="C697" s="650" t="s">
        <v>212</v>
      </c>
      <c r="D697" s="650" t="s">
        <v>24561</v>
      </c>
    </row>
    <row r="698" spans="1:4" ht="15" customHeight="1">
      <c r="A698" s="650" t="s">
        <v>5529</v>
      </c>
      <c r="B698" s="646" t="s">
        <v>12467</v>
      </c>
      <c r="C698" s="650" t="s">
        <v>212</v>
      </c>
      <c r="D698" s="650" t="s">
        <v>22274</v>
      </c>
    </row>
    <row r="699" spans="1:4" ht="15" customHeight="1">
      <c r="A699" s="650" t="s">
        <v>5530</v>
      </c>
      <c r="B699" s="646" t="s">
        <v>12468</v>
      </c>
      <c r="C699" s="650" t="s">
        <v>212</v>
      </c>
      <c r="D699" s="650" t="s">
        <v>18223</v>
      </c>
    </row>
    <row r="700" spans="1:4" ht="15" customHeight="1">
      <c r="A700" s="650" t="s">
        <v>5531</v>
      </c>
      <c r="B700" s="646" t="s">
        <v>12469</v>
      </c>
      <c r="C700" s="650" t="s">
        <v>212</v>
      </c>
      <c r="D700" s="650" t="s">
        <v>17546</v>
      </c>
    </row>
    <row r="701" spans="1:4" ht="15" customHeight="1">
      <c r="A701" s="650" t="s">
        <v>5532</v>
      </c>
      <c r="B701" s="646" t="s">
        <v>12470</v>
      </c>
      <c r="C701" s="650" t="s">
        <v>212</v>
      </c>
      <c r="D701" s="650" t="s">
        <v>18289</v>
      </c>
    </row>
    <row r="702" spans="1:4" ht="15" customHeight="1">
      <c r="A702" s="650" t="s">
        <v>5533</v>
      </c>
      <c r="B702" s="646" t="s">
        <v>12471</v>
      </c>
      <c r="C702" s="650" t="s">
        <v>212</v>
      </c>
      <c r="D702" s="650" t="s">
        <v>17689</v>
      </c>
    </row>
    <row r="703" spans="1:4" ht="15" customHeight="1">
      <c r="A703" s="650" t="s">
        <v>5534</v>
      </c>
      <c r="B703" s="646" t="s">
        <v>12472</v>
      </c>
      <c r="C703" s="650" t="s">
        <v>212</v>
      </c>
      <c r="D703" s="650" t="s">
        <v>20674</v>
      </c>
    </row>
    <row r="704" spans="1:4" ht="15" customHeight="1">
      <c r="A704" s="650" t="s">
        <v>5535</v>
      </c>
      <c r="B704" s="646" t="s">
        <v>12473</v>
      </c>
      <c r="C704" s="650" t="s">
        <v>212</v>
      </c>
      <c r="D704" s="650" t="s">
        <v>24664</v>
      </c>
    </row>
    <row r="705" spans="1:4" ht="15" customHeight="1">
      <c r="A705" s="650" t="s">
        <v>5536</v>
      </c>
      <c r="B705" s="646" t="s">
        <v>12474</v>
      </c>
      <c r="C705" s="650" t="s">
        <v>212</v>
      </c>
      <c r="D705" s="650" t="s">
        <v>24665</v>
      </c>
    </row>
    <row r="706" spans="1:4" ht="15" customHeight="1">
      <c r="A706" s="650" t="s">
        <v>5537</v>
      </c>
      <c r="B706" s="646" t="s">
        <v>12475</v>
      </c>
      <c r="C706" s="650" t="s">
        <v>212</v>
      </c>
      <c r="D706" s="650" t="s">
        <v>24666</v>
      </c>
    </row>
    <row r="707" spans="1:4" ht="15" customHeight="1">
      <c r="A707" s="650" t="s">
        <v>5538</v>
      </c>
      <c r="B707" s="646" t="s">
        <v>12476</v>
      </c>
      <c r="C707" s="650" t="s">
        <v>212</v>
      </c>
      <c r="D707" s="650" t="s">
        <v>24667</v>
      </c>
    </row>
    <row r="708" spans="1:4" ht="15" customHeight="1">
      <c r="A708" s="650" t="s">
        <v>5539</v>
      </c>
      <c r="B708" s="646" t="s">
        <v>12477</v>
      </c>
      <c r="C708" s="650" t="s">
        <v>212</v>
      </c>
      <c r="D708" s="650" t="s">
        <v>18554</v>
      </c>
    </row>
    <row r="709" spans="1:4" ht="15" customHeight="1">
      <c r="A709" s="650" t="s">
        <v>5540</v>
      </c>
      <c r="B709" s="646" t="s">
        <v>12478</v>
      </c>
      <c r="C709" s="650" t="s">
        <v>212</v>
      </c>
      <c r="D709" s="650" t="s">
        <v>17562</v>
      </c>
    </row>
    <row r="710" spans="1:4" ht="15" customHeight="1">
      <c r="A710" s="650" t="s">
        <v>5541</v>
      </c>
      <c r="B710" s="646" t="s">
        <v>12479</v>
      </c>
      <c r="C710" s="650" t="s">
        <v>212</v>
      </c>
      <c r="D710" s="650" t="s">
        <v>17609</v>
      </c>
    </row>
    <row r="711" spans="1:4" ht="15" customHeight="1">
      <c r="A711" s="650" t="s">
        <v>5542</v>
      </c>
      <c r="B711" s="646" t="s">
        <v>12480</v>
      </c>
      <c r="C711" s="650" t="s">
        <v>212</v>
      </c>
      <c r="D711" s="650" t="s">
        <v>24668</v>
      </c>
    </row>
    <row r="712" spans="1:4" ht="15" customHeight="1">
      <c r="A712" s="650" t="s">
        <v>5543</v>
      </c>
      <c r="B712" s="646" t="s">
        <v>12481</v>
      </c>
      <c r="C712" s="650" t="s">
        <v>212</v>
      </c>
      <c r="D712" s="650" t="s">
        <v>24669</v>
      </c>
    </row>
    <row r="713" spans="1:4" ht="15" customHeight="1">
      <c r="A713" s="650" t="s">
        <v>5544</v>
      </c>
      <c r="B713" s="646" t="s">
        <v>12482</v>
      </c>
      <c r="C713" s="650" t="s">
        <v>212</v>
      </c>
      <c r="D713" s="650" t="s">
        <v>17551</v>
      </c>
    </row>
    <row r="714" spans="1:4" ht="15" customHeight="1">
      <c r="A714" s="650" t="s">
        <v>5545</v>
      </c>
      <c r="B714" s="646" t="s">
        <v>12483</v>
      </c>
      <c r="C714" s="650" t="s">
        <v>212</v>
      </c>
      <c r="D714" s="650" t="s">
        <v>24670</v>
      </c>
    </row>
    <row r="715" spans="1:4" ht="15" customHeight="1">
      <c r="A715" s="650" t="s">
        <v>5546</v>
      </c>
      <c r="B715" s="646" t="s">
        <v>12484</v>
      </c>
      <c r="C715" s="650" t="s">
        <v>212</v>
      </c>
      <c r="D715" s="650" t="s">
        <v>24671</v>
      </c>
    </row>
    <row r="716" spans="1:4" ht="15" customHeight="1">
      <c r="A716" s="650" t="s">
        <v>5547</v>
      </c>
      <c r="B716" s="646" t="s">
        <v>12485</v>
      </c>
      <c r="C716" s="650" t="s">
        <v>212</v>
      </c>
      <c r="D716" s="650" t="s">
        <v>20969</v>
      </c>
    </row>
    <row r="717" spans="1:4" ht="15" customHeight="1">
      <c r="A717" s="650" t="s">
        <v>5548</v>
      </c>
      <c r="B717" s="646" t="s">
        <v>12486</v>
      </c>
      <c r="C717" s="650" t="s">
        <v>212</v>
      </c>
      <c r="D717" s="650" t="s">
        <v>18287</v>
      </c>
    </row>
    <row r="718" spans="1:4" ht="15" customHeight="1">
      <c r="A718" s="650" t="s">
        <v>5549</v>
      </c>
      <c r="B718" s="646" t="s">
        <v>12487</v>
      </c>
      <c r="C718" s="650" t="s">
        <v>212</v>
      </c>
      <c r="D718" s="650" t="s">
        <v>24672</v>
      </c>
    </row>
    <row r="719" spans="1:4" ht="15" customHeight="1">
      <c r="A719" s="650" t="s">
        <v>5550</v>
      </c>
      <c r="B719" s="646" t="s">
        <v>12488</v>
      </c>
      <c r="C719" s="650" t="s">
        <v>212</v>
      </c>
      <c r="D719" s="650" t="s">
        <v>24673</v>
      </c>
    </row>
    <row r="720" spans="1:4" ht="15" customHeight="1">
      <c r="A720" s="650" t="s">
        <v>5551</v>
      </c>
      <c r="B720" s="646" t="s">
        <v>12489</v>
      </c>
      <c r="C720" s="650" t="s">
        <v>212</v>
      </c>
      <c r="D720" s="650" t="s">
        <v>24674</v>
      </c>
    </row>
    <row r="721" spans="1:4" ht="15" customHeight="1">
      <c r="A721" s="650" t="s">
        <v>5552</v>
      </c>
      <c r="B721" s="646" t="s">
        <v>12490</v>
      </c>
      <c r="C721" s="650" t="s">
        <v>212</v>
      </c>
      <c r="D721" s="650" t="s">
        <v>17752</v>
      </c>
    </row>
    <row r="722" spans="1:4" ht="15" customHeight="1">
      <c r="A722" s="650" t="s">
        <v>5553</v>
      </c>
      <c r="B722" s="646" t="s">
        <v>12491</v>
      </c>
      <c r="C722" s="650" t="s">
        <v>212</v>
      </c>
      <c r="D722" s="650" t="s">
        <v>21726</v>
      </c>
    </row>
    <row r="723" spans="1:4" ht="15" customHeight="1">
      <c r="A723" s="650" t="s">
        <v>5554</v>
      </c>
      <c r="B723" s="646" t="s">
        <v>12492</v>
      </c>
      <c r="C723" s="650" t="s">
        <v>212</v>
      </c>
      <c r="D723" s="650" t="s">
        <v>24675</v>
      </c>
    </row>
    <row r="724" spans="1:4" ht="15" customHeight="1">
      <c r="A724" s="650" t="s">
        <v>5555</v>
      </c>
      <c r="B724" s="646" t="s">
        <v>12493</v>
      </c>
      <c r="C724" s="650" t="s">
        <v>212</v>
      </c>
      <c r="D724" s="650" t="s">
        <v>24676</v>
      </c>
    </row>
    <row r="725" spans="1:4" ht="15" customHeight="1">
      <c r="A725" s="650" t="s">
        <v>5556</v>
      </c>
      <c r="B725" s="646" t="s">
        <v>12494</v>
      </c>
      <c r="C725" s="650" t="s">
        <v>212</v>
      </c>
      <c r="D725" s="650" t="s">
        <v>20613</v>
      </c>
    </row>
    <row r="726" spans="1:4" ht="15" customHeight="1">
      <c r="A726" s="650" t="s">
        <v>5557</v>
      </c>
      <c r="B726" s="646" t="s">
        <v>12495</v>
      </c>
      <c r="C726" s="650" t="s">
        <v>212</v>
      </c>
      <c r="D726" s="650" t="s">
        <v>24677</v>
      </c>
    </row>
    <row r="727" spans="1:4" ht="15" customHeight="1">
      <c r="A727" s="650" t="s">
        <v>5558</v>
      </c>
      <c r="B727" s="646" t="s">
        <v>12496</v>
      </c>
      <c r="C727" s="650" t="s">
        <v>212</v>
      </c>
      <c r="D727" s="650" t="s">
        <v>17583</v>
      </c>
    </row>
    <row r="728" spans="1:4" ht="15" customHeight="1">
      <c r="A728" s="650" t="s">
        <v>5559</v>
      </c>
      <c r="B728" s="646" t="s">
        <v>12497</v>
      </c>
      <c r="C728" s="650" t="s">
        <v>212</v>
      </c>
      <c r="D728" s="650" t="s">
        <v>24678</v>
      </c>
    </row>
    <row r="729" spans="1:4" ht="15" customHeight="1">
      <c r="A729" s="650" t="s">
        <v>5560</v>
      </c>
      <c r="B729" s="646" t="s">
        <v>12498</v>
      </c>
      <c r="C729" s="650" t="s">
        <v>212</v>
      </c>
      <c r="D729" s="650" t="s">
        <v>18053</v>
      </c>
    </row>
    <row r="730" spans="1:4" ht="15" customHeight="1">
      <c r="A730" s="650" t="s">
        <v>5561</v>
      </c>
      <c r="B730" s="646" t="s">
        <v>12499</v>
      </c>
      <c r="C730" s="650" t="s">
        <v>212</v>
      </c>
      <c r="D730" s="650" t="s">
        <v>24679</v>
      </c>
    </row>
    <row r="731" spans="1:4" ht="15" customHeight="1">
      <c r="A731" s="650" t="s">
        <v>5562</v>
      </c>
      <c r="B731" s="646" t="s">
        <v>12500</v>
      </c>
      <c r="C731" s="650" t="s">
        <v>212</v>
      </c>
      <c r="D731" s="650" t="s">
        <v>24680</v>
      </c>
    </row>
    <row r="732" spans="1:4" ht="15" customHeight="1">
      <c r="A732" s="650" t="s">
        <v>5563</v>
      </c>
      <c r="B732" s="646" t="s">
        <v>12501</v>
      </c>
      <c r="C732" s="650" t="s">
        <v>212</v>
      </c>
      <c r="D732" s="650" t="s">
        <v>24681</v>
      </c>
    </row>
    <row r="733" spans="1:4" ht="15" customHeight="1">
      <c r="A733" s="650" t="s">
        <v>5564</v>
      </c>
      <c r="B733" s="646" t="s">
        <v>12502</v>
      </c>
      <c r="C733" s="650" t="s">
        <v>212</v>
      </c>
      <c r="D733" s="650" t="s">
        <v>24682</v>
      </c>
    </row>
    <row r="734" spans="1:4" ht="15" customHeight="1">
      <c r="A734" s="650" t="s">
        <v>5565</v>
      </c>
      <c r="B734" s="646" t="s">
        <v>12503</v>
      </c>
      <c r="C734" s="650" t="s">
        <v>212</v>
      </c>
      <c r="D734" s="650" t="s">
        <v>20454</v>
      </c>
    </row>
    <row r="735" spans="1:4" ht="15" customHeight="1">
      <c r="A735" s="650" t="s">
        <v>5566</v>
      </c>
      <c r="B735" s="646" t="s">
        <v>12504</v>
      </c>
      <c r="C735" s="650" t="s">
        <v>212</v>
      </c>
      <c r="D735" s="650" t="s">
        <v>24683</v>
      </c>
    </row>
    <row r="736" spans="1:4" ht="15" customHeight="1">
      <c r="A736" s="650" t="s">
        <v>5567</v>
      </c>
      <c r="B736" s="646" t="s">
        <v>12505</v>
      </c>
      <c r="C736" s="650" t="s">
        <v>212</v>
      </c>
      <c r="D736" s="650" t="s">
        <v>24678</v>
      </c>
    </row>
    <row r="737" spans="1:4" ht="15" customHeight="1">
      <c r="A737" s="650" t="s">
        <v>5568</v>
      </c>
      <c r="B737" s="646" t="s">
        <v>12506</v>
      </c>
      <c r="C737" s="650" t="s">
        <v>212</v>
      </c>
      <c r="D737" s="650" t="s">
        <v>24684</v>
      </c>
    </row>
    <row r="738" spans="1:4" ht="15" customHeight="1">
      <c r="A738" s="650" t="s">
        <v>5569</v>
      </c>
      <c r="B738" s="646" t="s">
        <v>12507</v>
      </c>
      <c r="C738" s="650" t="s">
        <v>212</v>
      </c>
      <c r="D738" s="650" t="s">
        <v>24685</v>
      </c>
    </row>
    <row r="739" spans="1:4" ht="15" customHeight="1">
      <c r="A739" s="650" t="s">
        <v>5570</v>
      </c>
      <c r="B739" s="646" t="s">
        <v>12508</v>
      </c>
      <c r="C739" s="650" t="s">
        <v>212</v>
      </c>
      <c r="D739" s="650" t="s">
        <v>17734</v>
      </c>
    </row>
    <row r="740" spans="1:4" ht="15" customHeight="1">
      <c r="A740" s="650" t="s">
        <v>5571</v>
      </c>
      <c r="B740" s="646" t="s">
        <v>12509</v>
      </c>
      <c r="C740" s="650" t="s">
        <v>212</v>
      </c>
      <c r="D740" s="650" t="s">
        <v>24686</v>
      </c>
    </row>
    <row r="741" spans="1:4" ht="15" customHeight="1">
      <c r="A741" s="650" t="s">
        <v>5572</v>
      </c>
      <c r="B741" s="646" t="s">
        <v>12510</v>
      </c>
      <c r="C741" s="650" t="s">
        <v>212</v>
      </c>
      <c r="D741" s="650" t="s">
        <v>24687</v>
      </c>
    </row>
    <row r="742" spans="1:4" ht="15" customHeight="1">
      <c r="A742" s="650" t="s">
        <v>5573</v>
      </c>
      <c r="B742" s="646" t="s">
        <v>12511</v>
      </c>
      <c r="C742" s="650" t="s">
        <v>212</v>
      </c>
      <c r="D742" s="650" t="s">
        <v>24688</v>
      </c>
    </row>
    <row r="743" spans="1:4" ht="15" customHeight="1">
      <c r="A743" s="650" t="s">
        <v>5574</v>
      </c>
      <c r="B743" s="646" t="s">
        <v>12512</v>
      </c>
      <c r="C743" s="650" t="s">
        <v>212</v>
      </c>
      <c r="D743" s="650" t="s">
        <v>24689</v>
      </c>
    </row>
    <row r="744" spans="1:4" ht="15" customHeight="1">
      <c r="A744" s="650" t="s">
        <v>5575</v>
      </c>
      <c r="B744" s="646" t="s">
        <v>12513</v>
      </c>
      <c r="C744" s="650" t="s">
        <v>212</v>
      </c>
      <c r="D744" s="650" t="s">
        <v>17635</v>
      </c>
    </row>
    <row r="745" spans="1:4" ht="15" customHeight="1">
      <c r="A745" s="650" t="s">
        <v>5576</v>
      </c>
      <c r="B745" s="646" t="s">
        <v>12514</v>
      </c>
      <c r="C745" s="650" t="s">
        <v>212</v>
      </c>
      <c r="D745" s="650" t="s">
        <v>24690</v>
      </c>
    </row>
    <row r="746" spans="1:4" ht="15" customHeight="1">
      <c r="A746" s="650" t="s">
        <v>5577</v>
      </c>
      <c r="B746" s="646" t="s">
        <v>12515</v>
      </c>
      <c r="C746" s="650" t="s">
        <v>212</v>
      </c>
      <c r="D746" s="650" t="s">
        <v>18555</v>
      </c>
    </row>
    <row r="747" spans="1:4" ht="15" customHeight="1">
      <c r="A747" s="650" t="s">
        <v>5578</v>
      </c>
      <c r="B747" s="646" t="s">
        <v>12516</v>
      </c>
      <c r="C747" s="650" t="s">
        <v>212</v>
      </c>
      <c r="D747" s="650" t="s">
        <v>18407</v>
      </c>
    </row>
    <row r="748" spans="1:4" ht="15" customHeight="1">
      <c r="A748" s="650" t="s">
        <v>5579</v>
      </c>
      <c r="B748" s="646" t="s">
        <v>12517</v>
      </c>
      <c r="C748" s="650" t="s">
        <v>212</v>
      </c>
      <c r="D748" s="650" t="s">
        <v>24647</v>
      </c>
    </row>
    <row r="749" spans="1:4" ht="15" customHeight="1">
      <c r="A749" s="650" t="s">
        <v>5580</v>
      </c>
      <c r="B749" s="646" t="s">
        <v>12518</v>
      </c>
      <c r="C749" s="650" t="s">
        <v>212</v>
      </c>
      <c r="D749" s="650" t="s">
        <v>18042</v>
      </c>
    </row>
    <row r="750" spans="1:4" ht="15" customHeight="1">
      <c r="A750" s="650" t="s">
        <v>5581</v>
      </c>
      <c r="B750" s="646" t="s">
        <v>12519</v>
      </c>
      <c r="C750" s="650" t="s">
        <v>212</v>
      </c>
      <c r="D750" s="650" t="s">
        <v>18571</v>
      </c>
    </row>
    <row r="751" spans="1:4" ht="15" customHeight="1">
      <c r="A751" s="650" t="s">
        <v>5582</v>
      </c>
      <c r="B751" s="646" t="s">
        <v>12520</v>
      </c>
      <c r="C751" s="650" t="s">
        <v>212</v>
      </c>
      <c r="D751" s="650" t="s">
        <v>18344</v>
      </c>
    </row>
    <row r="752" spans="1:4" ht="15" customHeight="1">
      <c r="A752" s="650" t="s">
        <v>5583</v>
      </c>
      <c r="B752" s="646" t="s">
        <v>12521</v>
      </c>
      <c r="C752" s="650" t="s">
        <v>212</v>
      </c>
      <c r="D752" s="650" t="s">
        <v>24691</v>
      </c>
    </row>
    <row r="753" spans="1:4" ht="15" customHeight="1">
      <c r="A753" s="650" t="s">
        <v>5584</v>
      </c>
      <c r="B753" s="646" t="s">
        <v>12522</v>
      </c>
      <c r="C753" s="650" t="s">
        <v>212</v>
      </c>
      <c r="D753" s="650" t="s">
        <v>24692</v>
      </c>
    </row>
    <row r="754" spans="1:4" ht="15" customHeight="1">
      <c r="A754" s="650" t="s">
        <v>5585</v>
      </c>
      <c r="B754" s="646" t="s">
        <v>12523</v>
      </c>
      <c r="C754" s="650" t="s">
        <v>212</v>
      </c>
      <c r="D754" s="650" t="s">
        <v>20613</v>
      </c>
    </row>
    <row r="755" spans="1:4" ht="15" customHeight="1">
      <c r="A755" s="650" t="s">
        <v>5586</v>
      </c>
      <c r="B755" s="646" t="s">
        <v>12524</v>
      </c>
      <c r="C755" s="650" t="s">
        <v>212</v>
      </c>
      <c r="D755" s="650" t="s">
        <v>18195</v>
      </c>
    </row>
    <row r="756" spans="1:4" ht="15" customHeight="1">
      <c r="A756" s="650" t="s">
        <v>5587</v>
      </c>
      <c r="B756" s="646" t="s">
        <v>12525</v>
      </c>
      <c r="C756" s="650" t="s">
        <v>212</v>
      </c>
      <c r="D756" s="650" t="s">
        <v>24693</v>
      </c>
    </row>
    <row r="757" spans="1:4" ht="15" customHeight="1">
      <c r="A757" s="650" t="s">
        <v>5588</v>
      </c>
      <c r="B757" s="646" t="s">
        <v>12526</v>
      </c>
      <c r="C757" s="650" t="s">
        <v>212</v>
      </c>
      <c r="D757" s="650" t="s">
        <v>24694</v>
      </c>
    </row>
    <row r="758" spans="1:4" ht="15" customHeight="1">
      <c r="A758" s="650" t="s">
        <v>5589</v>
      </c>
      <c r="B758" s="646" t="s">
        <v>12527</v>
      </c>
      <c r="C758" s="650" t="s">
        <v>212</v>
      </c>
      <c r="D758" s="650" t="s">
        <v>17579</v>
      </c>
    </row>
    <row r="759" spans="1:4" ht="15" customHeight="1">
      <c r="A759" s="650" t="s">
        <v>5590</v>
      </c>
      <c r="B759" s="646" t="s">
        <v>12528</v>
      </c>
      <c r="C759" s="650" t="s">
        <v>212</v>
      </c>
      <c r="D759" s="650" t="s">
        <v>17470</v>
      </c>
    </row>
    <row r="760" spans="1:4" ht="15" customHeight="1">
      <c r="A760" s="650" t="s">
        <v>5591</v>
      </c>
      <c r="B760" s="646" t="s">
        <v>12529</v>
      </c>
      <c r="C760" s="650" t="s">
        <v>212</v>
      </c>
      <c r="D760" s="650" t="s">
        <v>24620</v>
      </c>
    </row>
    <row r="761" spans="1:4" ht="15" customHeight="1">
      <c r="A761" s="650" t="s">
        <v>5592</v>
      </c>
      <c r="B761" s="646" t="s">
        <v>12530</v>
      </c>
      <c r="C761" s="650" t="s">
        <v>212</v>
      </c>
      <c r="D761" s="650" t="s">
        <v>17600</v>
      </c>
    </row>
    <row r="762" spans="1:4" ht="15" customHeight="1">
      <c r="A762" s="650" t="s">
        <v>5593</v>
      </c>
      <c r="B762" s="646" t="s">
        <v>12531</v>
      </c>
      <c r="C762" s="650" t="s">
        <v>212</v>
      </c>
      <c r="D762" s="650" t="s">
        <v>17700</v>
      </c>
    </row>
    <row r="763" spans="1:4" ht="15" customHeight="1">
      <c r="A763" s="650" t="s">
        <v>5594</v>
      </c>
      <c r="B763" s="646" t="s">
        <v>12532</v>
      </c>
      <c r="C763" s="650" t="s">
        <v>212</v>
      </c>
      <c r="D763" s="650" t="s">
        <v>17558</v>
      </c>
    </row>
    <row r="764" spans="1:4" ht="15" customHeight="1">
      <c r="A764" s="650" t="s">
        <v>5595</v>
      </c>
      <c r="B764" s="646" t="s">
        <v>12533</v>
      </c>
      <c r="C764" s="650" t="s">
        <v>212</v>
      </c>
      <c r="D764" s="650" t="s">
        <v>17522</v>
      </c>
    </row>
    <row r="765" spans="1:4" ht="15" customHeight="1">
      <c r="A765" s="650" t="s">
        <v>5596</v>
      </c>
      <c r="B765" s="646" t="s">
        <v>12534</v>
      </c>
      <c r="C765" s="650" t="s">
        <v>212</v>
      </c>
      <c r="D765" s="650" t="s">
        <v>18167</v>
      </c>
    </row>
    <row r="766" spans="1:4" ht="15" customHeight="1">
      <c r="A766" s="650" t="s">
        <v>5597</v>
      </c>
      <c r="B766" s="646" t="s">
        <v>12535</v>
      </c>
      <c r="C766" s="650" t="s">
        <v>212</v>
      </c>
      <c r="D766" s="650" t="s">
        <v>18546</v>
      </c>
    </row>
    <row r="767" spans="1:4" ht="15" customHeight="1">
      <c r="A767" s="650" t="s">
        <v>5598</v>
      </c>
      <c r="B767" s="646" t="s">
        <v>12536</v>
      </c>
      <c r="C767" s="650" t="s">
        <v>212</v>
      </c>
      <c r="D767" s="650" t="s">
        <v>17638</v>
      </c>
    </row>
    <row r="768" spans="1:4" ht="15" customHeight="1">
      <c r="A768" s="650" t="s">
        <v>5599</v>
      </c>
      <c r="B768" s="646" t="s">
        <v>12537</v>
      </c>
      <c r="C768" s="650" t="s">
        <v>212</v>
      </c>
      <c r="D768" s="650" t="s">
        <v>17596</v>
      </c>
    </row>
    <row r="769" spans="1:4" ht="15" customHeight="1">
      <c r="A769" s="650" t="s">
        <v>5600</v>
      </c>
      <c r="B769" s="646" t="s">
        <v>12538</v>
      </c>
      <c r="C769" s="650" t="s">
        <v>212</v>
      </c>
      <c r="D769" s="650" t="s">
        <v>17639</v>
      </c>
    </row>
    <row r="770" spans="1:4" ht="15" customHeight="1">
      <c r="A770" s="650" t="s">
        <v>5601</v>
      </c>
      <c r="B770" s="646" t="s">
        <v>12539</v>
      </c>
      <c r="C770" s="650" t="s">
        <v>212</v>
      </c>
      <c r="D770" s="650" t="s">
        <v>18186</v>
      </c>
    </row>
    <row r="771" spans="1:4" ht="15" customHeight="1">
      <c r="A771" s="650" t="s">
        <v>5602</v>
      </c>
      <c r="B771" s="646" t="s">
        <v>12540</v>
      </c>
      <c r="C771" s="650" t="s">
        <v>212</v>
      </c>
      <c r="D771" s="650" t="s">
        <v>17722</v>
      </c>
    </row>
    <row r="772" spans="1:4" ht="15" customHeight="1">
      <c r="A772" s="650" t="s">
        <v>5603</v>
      </c>
      <c r="B772" s="646" t="s">
        <v>12541</v>
      </c>
      <c r="C772" s="650" t="s">
        <v>212</v>
      </c>
      <c r="D772" s="650" t="s">
        <v>17599</v>
      </c>
    </row>
    <row r="773" spans="1:4" ht="15" customHeight="1">
      <c r="A773" s="650" t="s">
        <v>5604</v>
      </c>
      <c r="B773" s="646" t="s">
        <v>12542</v>
      </c>
      <c r="C773" s="650" t="s">
        <v>212</v>
      </c>
      <c r="D773" s="650" t="s">
        <v>18108</v>
      </c>
    </row>
    <row r="774" spans="1:4" ht="15" customHeight="1">
      <c r="A774" s="650" t="s">
        <v>5605</v>
      </c>
      <c r="B774" s="646" t="s">
        <v>12543</v>
      </c>
      <c r="C774" s="650" t="s">
        <v>212</v>
      </c>
      <c r="D774" s="650" t="s">
        <v>18368</v>
      </c>
    </row>
    <row r="775" spans="1:4" ht="15" customHeight="1">
      <c r="A775" s="650" t="s">
        <v>5606</v>
      </c>
      <c r="B775" s="646" t="s">
        <v>12544</v>
      </c>
      <c r="C775" s="650" t="s">
        <v>212</v>
      </c>
      <c r="D775" s="650" t="s">
        <v>17664</v>
      </c>
    </row>
    <row r="776" spans="1:4" ht="15" customHeight="1">
      <c r="A776" s="650" t="s">
        <v>5607</v>
      </c>
      <c r="B776" s="646" t="s">
        <v>12545</v>
      </c>
      <c r="C776" s="650" t="s">
        <v>212</v>
      </c>
      <c r="D776" s="650" t="s">
        <v>17601</v>
      </c>
    </row>
    <row r="777" spans="1:4" ht="15" customHeight="1">
      <c r="A777" s="650" t="s">
        <v>5608</v>
      </c>
      <c r="B777" s="646" t="s">
        <v>12546</v>
      </c>
      <c r="C777" s="650" t="s">
        <v>212</v>
      </c>
      <c r="D777" s="650" t="s">
        <v>17602</v>
      </c>
    </row>
    <row r="778" spans="1:4" ht="15" customHeight="1">
      <c r="A778" s="650" t="s">
        <v>5609</v>
      </c>
      <c r="B778" s="646" t="s">
        <v>12547</v>
      </c>
      <c r="C778" s="650" t="s">
        <v>212</v>
      </c>
      <c r="D778" s="650" t="s">
        <v>21298</v>
      </c>
    </row>
    <row r="779" spans="1:4" ht="15" customHeight="1">
      <c r="A779" s="650" t="s">
        <v>5610</v>
      </c>
      <c r="B779" s="646" t="s">
        <v>12548</v>
      </c>
      <c r="C779" s="650" t="s">
        <v>212</v>
      </c>
      <c r="D779" s="650" t="s">
        <v>17869</v>
      </c>
    </row>
    <row r="780" spans="1:4" ht="15" customHeight="1">
      <c r="A780" s="650" t="s">
        <v>5611</v>
      </c>
      <c r="B780" s="646" t="s">
        <v>12549</v>
      </c>
      <c r="C780" s="650" t="s">
        <v>212</v>
      </c>
      <c r="D780" s="650" t="s">
        <v>17702</v>
      </c>
    </row>
    <row r="781" spans="1:4" ht="15" customHeight="1">
      <c r="A781" s="650" t="s">
        <v>5612</v>
      </c>
      <c r="B781" s="646" t="s">
        <v>12550</v>
      </c>
      <c r="C781" s="650" t="s">
        <v>212</v>
      </c>
      <c r="D781" s="650" t="s">
        <v>17637</v>
      </c>
    </row>
    <row r="782" spans="1:4" ht="15" customHeight="1">
      <c r="A782" s="650" t="s">
        <v>5613</v>
      </c>
      <c r="B782" s="646" t="s">
        <v>12551</v>
      </c>
      <c r="C782" s="650" t="s">
        <v>212</v>
      </c>
      <c r="D782" s="650" t="s">
        <v>17479</v>
      </c>
    </row>
    <row r="783" spans="1:4" ht="15" customHeight="1">
      <c r="A783" s="650" t="s">
        <v>5614</v>
      </c>
      <c r="B783" s="646" t="s">
        <v>12552</v>
      </c>
      <c r="C783" s="650" t="s">
        <v>212</v>
      </c>
      <c r="D783" s="650" t="s">
        <v>17870</v>
      </c>
    </row>
    <row r="784" spans="1:4" ht="15" customHeight="1">
      <c r="A784" s="650" t="s">
        <v>5615</v>
      </c>
      <c r="B784" s="646" t="s">
        <v>12553</v>
      </c>
      <c r="C784" s="650" t="s">
        <v>212</v>
      </c>
      <c r="D784" s="650" t="s">
        <v>17677</v>
      </c>
    </row>
    <row r="785" spans="1:4" ht="15" customHeight="1">
      <c r="A785" s="650" t="s">
        <v>5616</v>
      </c>
      <c r="B785" s="646" t="s">
        <v>12554</v>
      </c>
      <c r="C785" s="650" t="s">
        <v>212</v>
      </c>
      <c r="D785" s="650" t="s">
        <v>24695</v>
      </c>
    </row>
    <row r="786" spans="1:4" ht="15" customHeight="1">
      <c r="A786" s="650" t="s">
        <v>5617</v>
      </c>
      <c r="B786" s="646" t="s">
        <v>12555</v>
      </c>
      <c r="C786" s="650" t="s">
        <v>212</v>
      </c>
      <c r="D786" s="650" t="s">
        <v>17479</v>
      </c>
    </row>
    <row r="787" spans="1:4" ht="15" customHeight="1">
      <c r="A787" s="650" t="s">
        <v>5618</v>
      </c>
      <c r="B787" s="646" t="s">
        <v>12556</v>
      </c>
      <c r="C787" s="650" t="s">
        <v>212</v>
      </c>
      <c r="D787" s="650" t="s">
        <v>17942</v>
      </c>
    </row>
    <row r="788" spans="1:4" ht="15" customHeight="1">
      <c r="A788" s="650" t="s">
        <v>5619</v>
      </c>
      <c r="B788" s="646" t="s">
        <v>12557</v>
      </c>
      <c r="C788" s="650" t="s">
        <v>212</v>
      </c>
      <c r="D788" s="650" t="s">
        <v>17685</v>
      </c>
    </row>
    <row r="789" spans="1:4" ht="15" customHeight="1">
      <c r="A789" s="650" t="s">
        <v>5620</v>
      </c>
      <c r="B789" s="646" t="s">
        <v>12558</v>
      </c>
      <c r="C789" s="650" t="s">
        <v>212</v>
      </c>
      <c r="D789" s="650" t="s">
        <v>17609</v>
      </c>
    </row>
    <row r="790" spans="1:4" ht="15" customHeight="1">
      <c r="A790" s="650" t="s">
        <v>5621</v>
      </c>
      <c r="B790" s="646" t="s">
        <v>12559</v>
      </c>
      <c r="C790" s="650" t="s">
        <v>212</v>
      </c>
      <c r="D790" s="650" t="s">
        <v>17610</v>
      </c>
    </row>
    <row r="791" spans="1:4" ht="15" customHeight="1">
      <c r="A791" s="650" t="s">
        <v>5622</v>
      </c>
      <c r="B791" s="646" t="s">
        <v>12560</v>
      </c>
      <c r="C791" s="650" t="s">
        <v>212</v>
      </c>
      <c r="D791" s="650" t="s">
        <v>24696</v>
      </c>
    </row>
    <row r="792" spans="1:4" ht="15" customHeight="1">
      <c r="A792" s="650" t="s">
        <v>5623</v>
      </c>
      <c r="B792" s="646" t="s">
        <v>12561</v>
      </c>
      <c r="C792" s="650" t="s">
        <v>212</v>
      </c>
      <c r="D792" s="650" t="s">
        <v>17677</v>
      </c>
    </row>
    <row r="793" spans="1:4" ht="15" customHeight="1">
      <c r="A793" s="650" t="s">
        <v>5624</v>
      </c>
      <c r="B793" s="646" t="s">
        <v>12562</v>
      </c>
      <c r="C793" s="650" t="s">
        <v>212</v>
      </c>
      <c r="D793" s="650" t="s">
        <v>18630</v>
      </c>
    </row>
    <row r="794" spans="1:4" ht="15" customHeight="1">
      <c r="A794" s="650" t="s">
        <v>5625</v>
      </c>
      <c r="B794" s="646" t="s">
        <v>12563</v>
      </c>
      <c r="C794" s="650" t="s">
        <v>212</v>
      </c>
      <c r="D794" s="650" t="s">
        <v>21225</v>
      </c>
    </row>
    <row r="795" spans="1:4" ht="15" customHeight="1">
      <c r="A795" s="650" t="s">
        <v>5626</v>
      </c>
      <c r="B795" s="646" t="s">
        <v>12564</v>
      </c>
      <c r="C795" s="650" t="s">
        <v>212</v>
      </c>
      <c r="D795" s="650" t="s">
        <v>24697</v>
      </c>
    </row>
    <row r="796" spans="1:4" ht="15" customHeight="1">
      <c r="A796" s="650" t="s">
        <v>5627</v>
      </c>
      <c r="B796" s="646" t="s">
        <v>12565</v>
      </c>
      <c r="C796" s="650" t="s">
        <v>212</v>
      </c>
      <c r="D796" s="650" t="s">
        <v>22288</v>
      </c>
    </row>
    <row r="797" spans="1:4" ht="15" customHeight="1">
      <c r="A797" s="650" t="s">
        <v>5628</v>
      </c>
      <c r="B797" s="646" t="s">
        <v>12566</v>
      </c>
      <c r="C797" s="650" t="s">
        <v>212</v>
      </c>
      <c r="D797" s="650" t="s">
        <v>22444</v>
      </c>
    </row>
    <row r="798" spans="1:4" ht="15" customHeight="1">
      <c r="A798" s="650" t="s">
        <v>5629</v>
      </c>
      <c r="B798" s="646" t="s">
        <v>12567</v>
      </c>
      <c r="C798" s="650" t="s">
        <v>212</v>
      </c>
      <c r="D798" s="650" t="s">
        <v>24698</v>
      </c>
    </row>
    <row r="799" spans="1:4" ht="15" customHeight="1">
      <c r="A799" s="650" t="s">
        <v>5630</v>
      </c>
      <c r="B799" s="646" t="s">
        <v>12568</v>
      </c>
      <c r="C799" s="650" t="s">
        <v>212</v>
      </c>
      <c r="D799" s="650" t="s">
        <v>21576</v>
      </c>
    </row>
    <row r="800" spans="1:4" ht="15" customHeight="1">
      <c r="A800" s="650" t="s">
        <v>5631</v>
      </c>
      <c r="B800" s="646" t="s">
        <v>12569</v>
      </c>
      <c r="C800" s="650" t="s">
        <v>212</v>
      </c>
      <c r="D800" s="650" t="s">
        <v>24699</v>
      </c>
    </row>
    <row r="801" spans="1:4" ht="15" customHeight="1">
      <c r="A801" s="650" t="s">
        <v>5632</v>
      </c>
      <c r="B801" s="646" t="s">
        <v>12570</v>
      </c>
      <c r="C801" s="650" t="s">
        <v>212</v>
      </c>
      <c r="D801" s="650" t="s">
        <v>20574</v>
      </c>
    </row>
    <row r="802" spans="1:4" ht="15" customHeight="1">
      <c r="A802" s="650" t="s">
        <v>5633</v>
      </c>
      <c r="B802" s="646" t="s">
        <v>12571</v>
      </c>
      <c r="C802" s="650" t="s">
        <v>212</v>
      </c>
      <c r="D802" s="650" t="s">
        <v>17735</v>
      </c>
    </row>
    <row r="803" spans="1:4" ht="15" customHeight="1">
      <c r="A803" s="650" t="s">
        <v>5634</v>
      </c>
      <c r="B803" s="646" t="s">
        <v>12572</v>
      </c>
      <c r="C803" s="650" t="s">
        <v>212</v>
      </c>
      <c r="D803" s="650" t="s">
        <v>17519</v>
      </c>
    </row>
    <row r="804" spans="1:4" ht="15" customHeight="1">
      <c r="A804" s="650" t="s">
        <v>5635</v>
      </c>
      <c r="B804" s="646" t="s">
        <v>12573</v>
      </c>
      <c r="C804" s="650" t="s">
        <v>212</v>
      </c>
      <c r="D804" s="650" t="s">
        <v>17562</v>
      </c>
    </row>
    <row r="805" spans="1:4" ht="15" customHeight="1">
      <c r="A805" s="650" t="s">
        <v>5636</v>
      </c>
      <c r="B805" s="646" t="s">
        <v>12574</v>
      </c>
      <c r="C805" s="650" t="s">
        <v>212</v>
      </c>
      <c r="D805" s="650" t="s">
        <v>17561</v>
      </c>
    </row>
    <row r="806" spans="1:4" ht="15" customHeight="1">
      <c r="A806" s="650" t="s">
        <v>5637</v>
      </c>
      <c r="B806" s="646" t="s">
        <v>12575</v>
      </c>
      <c r="C806" s="650" t="s">
        <v>212</v>
      </c>
      <c r="D806" s="650" t="s">
        <v>17614</v>
      </c>
    </row>
    <row r="807" spans="1:4" ht="15" customHeight="1">
      <c r="A807" s="650" t="s">
        <v>5638</v>
      </c>
      <c r="B807" s="646" t="s">
        <v>12576</v>
      </c>
      <c r="C807" s="650" t="s">
        <v>212</v>
      </c>
      <c r="D807" s="650" t="s">
        <v>24700</v>
      </c>
    </row>
    <row r="808" spans="1:4" ht="15" customHeight="1">
      <c r="A808" s="650" t="s">
        <v>5639</v>
      </c>
      <c r="B808" s="646" t="s">
        <v>12577</v>
      </c>
      <c r="C808" s="650" t="s">
        <v>212</v>
      </c>
      <c r="D808" s="650" t="s">
        <v>20546</v>
      </c>
    </row>
    <row r="809" spans="1:4" ht="15" customHeight="1">
      <c r="A809" s="650" t="s">
        <v>5640</v>
      </c>
      <c r="B809" s="646" t="s">
        <v>12578</v>
      </c>
      <c r="C809" s="650" t="s">
        <v>212</v>
      </c>
      <c r="D809" s="650" t="s">
        <v>24701</v>
      </c>
    </row>
    <row r="810" spans="1:4" ht="15" customHeight="1">
      <c r="A810" s="650" t="s">
        <v>5641</v>
      </c>
      <c r="B810" s="646" t="s">
        <v>12579</v>
      </c>
      <c r="C810" s="650" t="s">
        <v>212</v>
      </c>
      <c r="D810" s="650" t="s">
        <v>17740</v>
      </c>
    </row>
    <row r="811" spans="1:4" ht="15" customHeight="1">
      <c r="A811" s="650" t="s">
        <v>5642</v>
      </c>
      <c r="B811" s="646" t="s">
        <v>12580</v>
      </c>
      <c r="C811" s="650" t="s">
        <v>212</v>
      </c>
      <c r="D811" s="650" t="s">
        <v>24702</v>
      </c>
    </row>
    <row r="812" spans="1:4" ht="15" customHeight="1">
      <c r="A812" s="650" t="s">
        <v>5643</v>
      </c>
      <c r="B812" s="646" t="s">
        <v>12581</v>
      </c>
      <c r="C812" s="650" t="s">
        <v>212</v>
      </c>
      <c r="D812" s="650" t="s">
        <v>24703</v>
      </c>
    </row>
    <row r="813" spans="1:4" ht="15" customHeight="1">
      <c r="A813" s="650" t="s">
        <v>5644</v>
      </c>
      <c r="B813" s="646" t="s">
        <v>12582</v>
      </c>
      <c r="C813" s="650" t="s">
        <v>212</v>
      </c>
      <c r="D813" s="650" t="s">
        <v>21224</v>
      </c>
    </row>
    <row r="814" spans="1:4" ht="15" customHeight="1">
      <c r="A814" s="650" t="s">
        <v>5645</v>
      </c>
      <c r="B814" s="646" t="s">
        <v>12583</v>
      </c>
      <c r="C814" s="650" t="s">
        <v>212</v>
      </c>
      <c r="D814" s="650" t="s">
        <v>24704</v>
      </c>
    </row>
    <row r="815" spans="1:4" ht="15" customHeight="1">
      <c r="A815" s="650" t="s">
        <v>5646</v>
      </c>
      <c r="B815" s="646" t="s">
        <v>12584</v>
      </c>
      <c r="C815" s="650" t="s">
        <v>212</v>
      </c>
      <c r="D815" s="650" t="s">
        <v>24705</v>
      </c>
    </row>
    <row r="816" spans="1:4" ht="15" customHeight="1">
      <c r="A816" s="650" t="s">
        <v>5647</v>
      </c>
      <c r="B816" s="646" t="s">
        <v>12585</v>
      </c>
      <c r="C816" s="650" t="s">
        <v>212</v>
      </c>
      <c r="D816" s="650" t="s">
        <v>21281</v>
      </c>
    </row>
    <row r="817" spans="1:4" ht="15" customHeight="1">
      <c r="A817" s="650" t="s">
        <v>5648</v>
      </c>
      <c r="B817" s="646" t="s">
        <v>12586</v>
      </c>
      <c r="C817" s="650" t="s">
        <v>212</v>
      </c>
      <c r="D817" s="650" t="s">
        <v>24706</v>
      </c>
    </row>
    <row r="818" spans="1:4" ht="15" customHeight="1">
      <c r="A818" s="650" t="s">
        <v>5649</v>
      </c>
      <c r="B818" s="646" t="s">
        <v>12587</v>
      </c>
      <c r="C818" s="650" t="s">
        <v>212</v>
      </c>
      <c r="D818" s="650" t="s">
        <v>18549</v>
      </c>
    </row>
    <row r="819" spans="1:4" ht="15" customHeight="1">
      <c r="A819" s="650" t="s">
        <v>5650</v>
      </c>
      <c r="B819" s="646" t="s">
        <v>12588</v>
      </c>
      <c r="C819" s="650" t="s">
        <v>212</v>
      </c>
      <c r="D819" s="650" t="s">
        <v>18727</v>
      </c>
    </row>
    <row r="820" spans="1:4" ht="15" customHeight="1">
      <c r="A820" s="650" t="s">
        <v>5651</v>
      </c>
      <c r="B820" s="646" t="s">
        <v>12589</v>
      </c>
      <c r="C820" s="650" t="s">
        <v>212</v>
      </c>
      <c r="D820" s="650" t="s">
        <v>22558</v>
      </c>
    </row>
    <row r="821" spans="1:4" ht="15" customHeight="1">
      <c r="A821" s="650" t="s">
        <v>5652</v>
      </c>
      <c r="B821" s="646" t="s">
        <v>12590</v>
      </c>
      <c r="C821" s="650" t="s">
        <v>212</v>
      </c>
      <c r="D821" s="650" t="s">
        <v>24707</v>
      </c>
    </row>
    <row r="822" spans="1:4" ht="15" customHeight="1">
      <c r="A822" s="650" t="s">
        <v>5653</v>
      </c>
      <c r="B822" s="646" t="s">
        <v>12591</v>
      </c>
      <c r="C822" s="650" t="s">
        <v>212</v>
      </c>
      <c r="D822" s="650" t="s">
        <v>18242</v>
      </c>
    </row>
    <row r="823" spans="1:4" ht="15" customHeight="1">
      <c r="A823" s="650" t="s">
        <v>5654</v>
      </c>
      <c r="B823" s="646" t="s">
        <v>12592</v>
      </c>
      <c r="C823" s="650" t="s">
        <v>212</v>
      </c>
      <c r="D823" s="650" t="s">
        <v>24425</v>
      </c>
    </row>
    <row r="824" spans="1:4" ht="15" customHeight="1">
      <c r="A824" s="650" t="s">
        <v>5655</v>
      </c>
      <c r="B824" s="646" t="s">
        <v>12593</v>
      </c>
      <c r="C824" s="650" t="s">
        <v>212</v>
      </c>
      <c r="D824" s="650" t="s">
        <v>18067</v>
      </c>
    </row>
    <row r="825" spans="1:4" ht="15" customHeight="1">
      <c r="A825" s="650" t="s">
        <v>5656</v>
      </c>
      <c r="B825" s="646" t="s">
        <v>12594</v>
      </c>
      <c r="C825" s="650" t="s">
        <v>212</v>
      </c>
      <c r="D825" s="650" t="s">
        <v>18566</v>
      </c>
    </row>
    <row r="826" spans="1:4" ht="15" customHeight="1">
      <c r="A826" s="650" t="s">
        <v>5657</v>
      </c>
      <c r="B826" s="646" t="s">
        <v>12595</v>
      </c>
      <c r="C826" s="650" t="s">
        <v>212</v>
      </c>
      <c r="D826" s="650" t="s">
        <v>17522</v>
      </c>
    </row>
    <row r="827" spans="1:4" ht="15" customHeight="1">
      <c r="A827" s="650" t="s">
        <v>5658</v>
      </c>
      <c r="B827" s="646" t="s">
        <v>12596</v>
      </c>
      <c r="C827" s="650" t="s">
        <v>212</v>
      </c>
      <c r="D827" s="650" t="s">
        <v>24273</v>
      </c>
    </row>
    <row r="828" spans="1:4" ht="15" customHeight="1">
      <c r="A828" s="650" t="s">
        <v>5659</v>
      </c>
      <c r="B828" s="646" t="s">
        <v>12597</v>
      </c>
      <c r="C828" s="650" t="s">
        <v>212</v>
      </c>
      <c r="D828" s="650" t="s">
        <v>18317</v>
      </c>
    </row>
    <row r="829" spans="1:4" ht="15" customHeight="1">
      <c r="A829" s="650" t="s">
        <v>5660</v>
      </c>
      <c r="B829" s="646" t="s">
        <v>12598</v>
      </c>
      <c r="C829" s="650" t="s">
        <v>212</v>
      </c>
      <c r="D829" s="650" t="s">
        <v>24708</v>
      </c>
    </row>
    <row r="830" spans="1:4" ht="15" customHeight="1">
      <c r="A830" s="650" t="s">
        <v>5661</v>
      </c>
      <c r="B830" s="646" t="s">
        <v>12599</v>
      </c>
      <c r="C830" s="650" t="s">
        <v>212</v>
      </c>
      <c r="D830" s="650" t="s">
        <v>24709</v>
      </c>
    </row>
    <row r="831" spans="1:4" ht="15" customHeight="1">
      <c r="A831" s="650" t="s">
        <v>5662</v>
      </c>
      <c r="B831" s="646" t="s">
        <v>12600</v>
      </c>
      <c r="C831" s="650" t="s">
        <v>212</v>
      </c>
      <c r="D831" s="650" t="s">
        <v>24710</v>
      </c>
    </row>
    <row r="832" spans="1:4" ht="15" customHeight="1">
      <c r="A832" s="650" t="s">
        <v>5663</v>
      </c>
      <c r="B832" s="646" t="s">
        <v>12601</v>
      </c>
      <c r="C832" s="650" t="s">
        <v>212</v>
      </c>
      <c r="D832" s="650" t="s">
        <v>20690</v>
      </c>
    </row>
    <row r="833" spans="1:4" ht="15" customHeight="1">
      <c r="A833" s="650" t="s">
        <v>5664</v>
      </c>
      <c r="B833" s="646" t="s">
        <v>12602</v>
      </c>
      <c r="C833" s="650" t="s">
        <v>212</v>
      </c>
      <c r="D833" s="650" t="s">
        <v>20557</v>
      </c>
    </row>
    <row r="834" spans="1:4" ht="15" customHeight="1">
      <c r="A834" s="650" t="s">
        <v>5665</v>
      </c>
      <c r="B834" s="646" t="s">
        <v>12603</v>
      </c>
      <c r="C834" s="650" t="s">
        <v>212</v>
      </c>
      <c r="D834" s="650" t="s">
        <v>17495</v>
      </c>
    </row>
    <row r="835" spans="1:4" ht="15" customHeight="1">
      <c r="A835" s="650" t="s">
        <v>5666</v>
      </c>
      <c r="B835" s="646" t="s">
        <v>12604</v>
      </c>
      <c r="C835" s="650" t="s">
        <v>212</v>
      </c>
      <c r="D835" s="650" t="s">
        <v>21211</v>
      </c>
    </row>
    <row r="836" spans="1:4" ht="15" customHeight="1">
      <c r="A836" s="650" t="s">
        <v>5667</v>
      </c>
      <c r="B836" s="646" t="s">
        <v>12605</v>
      </c>
      <c r="C836" s="650" t="s">
        <v>212</v>
      </c>
      <c r="D836" s="650" t="s">
        <v>17899</v>
      </c>
    </row>
    <row r="837" spans="1:4" ht="15" customHeight="1">
      <c r="A837" s="650" t="s">
        <v>5668</v>
      </c>
      <c r="B837" s="646" t="s">
        <v>12606</v>
      </c>
      <c r="C837" s="650" t="s">
        <v>212</v>
      </c>
      <c r="D837" s="650" t="s">
        <v>24711</v>
      </c>
    </row>
    <row r="838" spans="1:4" ht="15" customHeight="1">
      <c r="A838" s="650" t="s">
        <v>5669</v>
      </c>
      <c r="B838" s="646" t="s">
        <v>12607</v>
      </c>
      <c r="C838" s="650" t="s">
        <v>212</v>
      </c>
      <c r="D838" s="650" t="s">
        <v>17809</v>
      </c>
    </row>
    <row r="839" spans="1:4" ht="15" customHeight="1">
      <c r="A839" s="650" t="s">
        <v>5670</v>
      </c>
      <c r="B839" s="646" t="s">
        <v>12608</v>
      </c>
      <c r="C839" s="650" t="s">
        <v>212</v>
      </c>
      <c r="D839" s="650" t="s">
        <v>18069</v>
      </c>
    </row>
    <row r="840" spans="1:4" ht="15" customHeight="1">
      <c r="A840" s="650" t="s">
        <v>5671</v>
      </c>
      <c r="B840" s="646" t="s">
        <v>12609</v>
      </c>
      <c r="C840" s="650" t="s">
        <v>212</v>
      </c>
      <c r="D840" s="650" t="s">
        <v>24273</v>
      </c>
    </row>
    <row r="841" spans="1:4" ht="15" customHeight="1">
      <c r="A841" s="650" t="s">
        <v>5672</v>
      </c>
      <c r="B841" s="646" t="s">
        <v>12610</v>
      </c>
      <c r="C841" s="650" t="s">
        <v>212</v>
      </c>
      <c r="D841" s="650" t="s">
        <v>17502</v>
      </c>
    </row>
    <row r="842" spans="1:4" ht="15" customHeight="1">
      <c r="A842" s="650" t="s">
        <v>5673</v>
      </c>
      <c r="B842" s="646" t="s">
        <v>12611</v>
      </c>
      <c r="C842" s="650" t="s">
        <v>212</v>
      </c>
      <c r="D842" s="650" t="s">
        <v>24712</v>
      </c>
    </row>
    <row r="843" spans="1:4" ht="15" customHeight="1">
      <c r="A843" s="650" t="s">
        <v>5674</v>
      </c>
      <c r="B843" s="646" t="s">
        <v>12612</v>
      </c>
      <c r="C843" s="650" t="s">
        <v>212</v>
      </c>
      <c r="D843" s="650" t="s">
        <v>24713</v>
      </c>
    </row>
    <row r="844" spans="1:4" ht="15" customHeight="1">
      <c r="A844" s="650" t="s">
        <v>5675</v>
      </c>
      <c r="B844" s="646" t="s">
        <v>12613</v>
      </c>
      <c r="C844" s="650" t="s">
        <v>212</v>
      </c>
      <c r="D844" s="650" t="s">
        <v>22571</v>
      </c>
    </row>
    <row r="845" spans="1:4" ht="15" customHeight="1">
      <c r="A845" s="650" t="s">
        <v>5676</v>
      </c>
      <c r="B845" s="646" t="s">
        <v>12614</v>
      </c>
      <c r="C845" s="650" t="s">
        <v>212</v>
      </c>
      <c r="D845" s="650" t="s">
        <v>18427</v>
      </c>
    </row>
    <row r="846" spans="1:4" ht="15" customHeight="1">
      <c r="A846" s="650" t="s">
        <v>5677</v>
      </c>
      <c r="B846" s="646" t="s">
        <v>12615</v>
      </c>
      <c r="C846" s="650" t="s">
        <v>212</v>
      </c>
      <c r="D846" s="650" t="s">
        <v>18314</v>
      </c>
    </row>
    <row r="847" spans="1:4" ht="15" customHeight="1">
      <c r="A847" s="650" t="s">
        <v>5678</v>
      </c>
      <c r="B847" s="646" t="s">
        <v>12616</v>
      </c>
      <c r="C847" s="650" t="s">
        <v>212</v>
      </c>
      <c r="D847" s="650" t="s">
        <v>24714</v>
      </c>
    </row>
    <row r="848" spans="1:4" ht="15" customHeight="1">
      <c r="A848" s="650" t="s">
        <v>5679</v>
      </c>
      <c r="B848" s="646" t="s">
        <v>12617</v>
      </c>
      <c r="C848" s="650" t="s">
        <v>212</v>
      </c>
      <c r="D848" s="650" t="s">
        <v>17673</v>
      </c>
    </row>
    <row r="849" spans="1:4" ht="15" customHeight="1">
      <c r="A849" s="650" t="s">
        <v>5680</v>
      </c>
      <c r="B849" s="646" t="s">
        <v>12618</v>
      </c>
      <c r="C849" s="650" t="s">
        <v>212</v>
      </c>
      <c r="D849" s="650" t="s">
        <v>21747</v>
      </c>
    </row>
    <row r="850" spans="1:4" ht="15" customHeight="1">
      <c r="A850" s="650" t="s">
        <v>5681</v>
      </c>
      <c r="B850" s="646" t="s">
        <v>12619</v>
      </c>
      <c r="C850" s="650" t="s">
        <v>212</v>
      </c>
      <c r="D850" s="650" t="s">
        <v>18707</v>
      </c>
    </row>
    <row r="851" spans="1:4" ht="15" customHeight="1">
      <c r="A851" s="650" t="s">
        <v>5682</v>
      </c>
      <c r="B851" s="646" t="s">
        <v>12620</v>
      </c>
      <c r="C851" s="650" t="s">
        <v>212</v>
      </c>
      <c r="D851" s="650" t="s">
        <v>24715</v>
      </c>
    </row>
    <row r="852" spans="1:4" ht="15" customHeight="1">
      <c r="A852" s="650" t="s">
        <v>5683</v>
      </c>
      <c r="B852" s="646" t="s">
        <v>12621</v>
      </c>
      <c r="C852" s="650" t="s">
        <v>212</v>
      </c>
      <c r="D852" s="650" t="s">
        <v>17557</v>
      </c>
    </row>
    <row r="853" spans="1:4" ht="15" customHeight="1">
      <c r="A853" s="650" t="s">
        <v>5684</v>
      </c>
      <c r="B853" s="646" t="s">
        <v>12622</v>
      </c>
      <c r="C853" s="650" t="s">
        <v>212</v>
      </c>
      <c r="D853" s="650" t="s">
        <v>24716</v>
      </c>
    </row>
    <row r="854" spans="1:4" ht="15" customHeight="1">
      <c r="A854" s="650" t="s">
        <v>5685</v>
      </c>
      <c r="B854" s="646" t="s">
        <v>12623</v>
      </c>
      <c r="C854" s="650" t="s">
        <v>212</v>
      </c>
      <c r="D854" s="650" t="s">
        <v>24717</v>
      </c>
    </row>
    <row r="855" spans="1:4" ht="15" customHeight="1">
      <c r="A855" s="650" t="s">
        <v>5686</v>
      </c>
      <c r="B855" s="646" t="s">
        <v>12624</v>
      </c>
      <c r="C855" s="650" t="s">
        <v>212</v>
      </c>
      <c r="D855" s="650" t="s">
        <v>24718</v>
      </c>
    </row>
    <row r="856" spans="1:4" ht="15" customHeight="1">
      <c r="A856" s="650" t="s">
        <v>5687</v>
      </c>
      <c r="B856" s="646" t="s">
        <v>12625</v>
      </c>
      <c r="C856" s="650" t="s">
        <v>212</v>
      </c>
      <c r="D856" s="650" t="s">
        <v>24719</v>
      </c>
    </row>
    <row r="857" spans="1:4" ht="15" customHeight="1">
      <c r="A857" s="650" t="s">
        <v>5688</v>
      </c>
      <c r="B857" s="646" t="s">
        <v>12626</v>
      </c>
      <c r="C857" s="650" t="s">
        <v>212</v>
      </c>
      <c r="D857" s="650" t="s">
        <v>24720</v>
      </c>
    </row>
    <row r="858" spans="1:4" ht="15" customHeight="1">
      <c r="A858" s="650" t="s">
        <v>5689</v>
      </c>
      <c r="B858" s="646" t="s">
        <v>12627</v>
      </c>
      <c r="C858" s="650" t="s">
        <v>212</v>
      </c>
      <c r="D858" s="650" t="s">
        <v>24721</v>
      </c>
    </row>
    <row r="859" spans="1:4" ht="15" customHeight="1">
      <c r="A859" s="650" t="s">
        <v>5690</v>
      </c>
      <c r="B859" s="646" t="s">
        <v>12628</v>
      </c>
      <c r="C859" s="650" t="s">
        <v>212</v>
      </c>
      <c r="D859" s="650" t="s">
        <v>24722</v>
      </c>
    </row>
    <row r="860" spans="1:4" ht="15" customHeight="1">
      <c r="A860" s="650" t="s">
        <v>5691</v>
      </c>
      <c r="B860" s="646" t="s">
        <v>12629</v>
      </c>
      <c r="C860" s="650" t="s">
        <v>212</v>
      </c>
      <c r="D860" s="650" t="s">
        <v>21105</v>
      </c>
    </row>
    <row r="861" spans="1:4" ht="15" customHeight="1">
      <c r="A861" s="650" t="s">
        <v>5692</v>
      </c>
      <c r="B861" s="646" t="s">
        <v>12630</v>
      </c>
      <c r="C861" s="650" t="s">
        <v>212</v>
      </c>
      <c r="D861" s="650" t="s">
        <v>24723</v>
      </c>
    </row>
    <row r="862" spans="1:4" ht="15" customHeight="1">
      <c r="A862" s="650" t="s">
        <v>5693</v>
      </c>
      <c r="B862" s="646" t="s">
        <v>12631</v>
      </c>
      <c r="C862" s="650" t="s">
        <v>212</v>
      </c>
      <c r="D862" s="650" t="s">
        <v>24724</v>
      </c>
    </row>
    <row r="863" spans="1:4" ht="15" customHeight="1">
      <c r="A863" s="650" t="s">
        <v>5694</v>
      </c>
      <c r="B863" s="646" t="s">
        <v>12632</v>
      </c>
      <c r="C863" s="650" t="s">
        <v>212</v>
      </c>
      <c r="D863" s="650" t="s">
        <v>24725</v>
      </c>
    </row>
    <row r="864" spans="1:4" ht="15" customHeight="1">
      <c r="A864" s="650" t="s">
        <v>5695</v>
      </c>
      <c r="B864" s="646" t="s">
        <v>12633</v>
      </c>
      <c r="C864" s="650" t="s">
        <v>212</v>
      </c>
      <c r="D864" s="650" t="s">
        <v>24726</v>
      </c>
    </row>
    <row r="865" spans="1:4" ht="15" customHeight="1">
      <c r="A865" s="650" t="s">
        <v>5696</v>
      </c>
      <c r="B865" s="646" t="s">
        <v>12634</v>
      </c>
      <c r="C865" s="650" t="s">
        <v>212</v>
      </c>
      <c r="D865" s="650" t="s">
        <v>24727</v>
      </c>
    </row>
    <row r="866" spans="1:4" ht="15" customHeight="1">
      <c r="A866" s="650" t="s">
        <v>5697</v>
      </c>
      <c r="B866" s="646" t="s">
        <v>12635</v>
      </c>
      <c r="C866" s="650" t="s">
        <v>212</v>
      </c>
      <c r="D866" s="650" t="s">
        <v>17990</v>
      </c>
    </row>
    <row r="867" spans="1:4" ht="15" customHeight="1">
      <c r="A867" s="650" t="s">
        <v>5698</v>
      </c>
      <c r="B867" s="646" t="s">
        <v>12636</v>
      </c>
      <c r="C867" s="650" t="s">
        <v>212</v>
      </c>
      <c r="D867" s="650" t="s">
        <v>24728</v>
      </c>
    </row>
    <row r="868" spans="1:4" ht="15" customHeight="1">
      <c r="A868" s="650" t="s">
        <v>5699</v>
      </c>
      <c r="B868" s="646" t="s">
        <v>12637</v>
      </c>
      <c r="C868" s="650" t="s">
        <v>212</v>
      </c>
      <c r="D868" s="650" t="s">
        <v>20758</v>
      </c>
    </row>
    <row r="869" spans="1:4" ht="15" customHeight="1">
      <c r="A869" s="650" t="s">
        <v>5700</v>
      </c>
      <c r="B869" s="646" t="s">
        <v>12638</v>
      </c>
      <c r="C869" s="650" t="s">
        <v>212</v>
      </c>
      <c r="D869" s="650" t="s">
        <v>18302</v>
      </c>
    </row>
    <row r="870" spans="1:4" ht="15" customHeight="1">
      <c r="A870" s="650" t="s">
        <v>5701</v>
      </c>
      <c r="B870" s="646" t="s">
        <v>12639</v>
      </c>
      <c r="C870" s="650" t="s">
        <v>212</v>
      </c>
      <c r="D870" s="650" t="s">
        <v>21586</v>
      </c>
    </row>
    <row r="871" spans="1:4" ht="15" customHeight="1">
      <c r="A871" s="650" t="s">
        <v>5702</v>
      </c>
      <c r="B871" s="646" t="s">
        <v>12640</v>
      </c>
      <c r="C871" s="650" t="s">
        <v>212</v>
      </c>
      <c r="D871" s="650" t="s">
        <v>24729</v>
      </c>
    </row>
    <row r="872" spans="1:4" ht="15" customHeight="1">
      <c r="A872" s="650" t="s">
        <v>5703</v>
      </c>
      <c r="B872" s="646" t="s">
        <v>12641</v>
      </c>
      <c r="C872" s="650" t="s">
        <v>212</v>
      </c>
      <c r="D872" s="650" t="s">
        <v>20917</v>
      </c>
    </row>
    <row r="873" spans="1:4" ht="15" customHeight="1">
      <c r="A873" s="650" t="s">
        <v>5704</v>
      </c>
      <c r="B873" s="646" t="s">
        <v>12642</v>
      </c>
      <c r="C873" s="650" t="s">
        <v>212</v>
      </c>
      <c r="D873" s="650" t="s">
        <v>18434</v>
      </c>
    </row>
    <row r="874" spans="1:4" ht="15" customHeight="1">
      <c r="A874" s="650" t="s">
        <v>5705</v>
      </c>
      <c r="B874" s="646" t="s">
        <v>12643</v>
      </c>
      <c r="C874" s="650" t="s">
        <v>212</v>
      </c>
      <c r="D874" s="650" t="s">
        <v>18249</v>
      </c>
    </row>
    <row r="875" spans="1:4" ht="15" customHeight="1">
      <c r="A875" s="650" t="s">
        <v>5706</v>
      </c>
      <c r="B875" s="646" t="s">
        <v>12644</v>
      </c>
      <c r="C875" s="650" t="s">
        <v>212</v>
      </c>
      <c r="D875" s="650" t="s">
        <v>20692</v>
      </c>
    </row>
    <row r="876" spans="1:4" ht="15" customHeight="1">
      <c r="A876" s="650" t="s">
        <v>5707</v>
      </c>
      <c r="B876" s="646" t="s">
        <v>12645</v>
      </c>
      <c r="C876" s="650" t="s">
        <v>212</v>
      </c>
      <c r="D876" s="650" t="s">
        <v>17748</v>
      </c>
    </row>
    <row r="877" spans="1:4" ht="15" customHeight="1">
      <c r="A877" s="650" t="s">
        <v>5708</v>
      </c>
      <c r="B877" s="646" t="s">
        <v>12646</v>
      </c>
      <c r="C877" s="650" t="s">
        <v>212</v>
      </c>
      <c r="D877" s="650" t="s">
        <v>17448</v>
      </c>
    </row>
    <row r="878" spans="1:4" ht="15" customHeight="1">
      <c r="A878" s="650" t="s">
        <v>5709</v>
      </c>
      <c r="B878" s="646" t="s">
        <v>12647</v>
      </c>
      <c r="C878" s="650" t="s">
        <v>212</v>
      </c>
      <c r="D878" s="650" t="s">
        <v>21537</v>
      </c>
    </row>
    <row r="879" spans="1:4" ht="15" customHeight="1">
      <c r="A879" s="650" t="s">
        <v>5710</v>
      </c>
      <c r="B879" s="646" t="s">
        <v>12648</v>
      </c>
      <c r="C879" s="650" t="s">
        <v>212</v>
      </c>
      <c r="D879" s="650" t="s">
        <v>18499</v>
      </c>
    </row>
    <row r="880" spans="1:4" ht="15" customHeight="1">
      <c r="A880" s="650" t="s">
        <v>5711</v>
      </c>
      <c r="B880" s="646" t="s">
        <v>12649</v>
      </c>
      <c r="C880" s="650" t="s">
        <v>212</v>
      </c>
      <c r="D880" s="650" t="s">
        <v>18318</v>
      </c>
    </row>
    <row r="881" spans="1:4" ht="15" customHeight="1">
      <c r="A881" s="650" t="s">
        <v>5712</v>
      </c>
      <c r="B881" s="646" t="s">
        <v>12650</v>
      </c>
      <c r="C881" s="650" t="s">
        <v>212</v>
      </c>
      <c r="D881" s="650" t="s">
        <v>17626</v>
      </c>
    </row>
    <row r="882" spans="1:4" ht="15" customHeight="1">
      <c r="A882" s="650" t="s">
        <v>5713</v>
      </c>
      <c r="B882" s="646" t="s">
        <v>12651</v>
      </c>
      <c r="C882" s="650" t="s">
        <v>212</v>
      </c>
      <c r="D882" s="650" t="s">
        <v>22480</v>
      </c>
    </row>
    <row r="883" spans="1:4" ht="15" customHeight="1">
      <c r="A883" s="650" t="s">
        <v>5714</v>
      </c>
      <c r="B883" s="646" t="s">
        <v>12652</v>
      </c>
      <c r="C883" s="650" t="s">
        <v>212</v>
      </c>
      <c r="D883" s="650" t="s">
        <v>24536</v>
      </c>
    </row>
    <row r="884" spans="1:4" ht="15" customHeight="1">
      <c r="A884" s="650" t="s">
        <v>5715</v>
      </c>
      <c r="B884" s="646" t="s">
        <v>12653</v>
      </c>
      <c r="C884" s="650" t="s">
        <v>212</v>
      </c>
      <c r="D884" s="650" t="s">
        <v>24730</v>
      </c>
    </row>
    <row r="885" spans="1:4" ht="15" customHeight="1">
      <c r="A885" s="650" t="s">
        <v>5716</v>
      </c>
      <c r="B885" s="646" t="s">
        <v>12654</v>
      </c>
      <c r="C885" s="650" t="s">
        <v>212</v>
      </c>
      <c r="D885" s="650" t="s">
        <v>17590</v>
      </c>
    </row>
    <row r="886" spans="1:4" ht="15" customHeight="1">
      <c r="A886" s="650" t="s">
        <v>5717</v>
      </c>
      <c r="B886" s="646" t="s">
        <v>12655</v>
      </c>
      <c r="C886" s="650" t="s">
        <v>212</v>
      </c>
      <c r="D886" s="650" t="s">
        <v>21061</v>
      </c>
    </row>
    <row r="887" spans="1:4" ht="15" customHeight="1">
      <c r="A887" s="650" t="s">
        <v>5718</v>
      </c>
      <c r="B887" s="646" t="s">
        <v>12656</v>
      </c>
      <c r="C887" s="650" t="s">
        <v>212</v>
      </c>
      <c r="D887" s="650" t="s">
        <v>18284</v>
      </c>
    </row>
    <row r="888" spans="1:4" ht="15" customHeight="1">
      <c r="A888" s="650" t="s">
        <v>5719</v>
      </c>
      <c r="B888" s="646" t="s">
        <v>12657</v>
      </c>
      <c r="C888" s="650" t="s">
        <v>212</v>
      </c>
      <c r="D888" s="650" t="s">
        <v>18613</v>
      </c>
    </row>
    <row r="889" spans="1:4" ht="15" customHeight="1">
      <c r="A889" s="650" t="s">
        <v>5720</v>
      </c>
      <c r="B889" s="646" t="s">
        <v>12658</v>
      </c>
      <c r="C889" s="650" t="s">
        <v>212</v>
      </c>
      <c r="D889" s="650" t="s">
        <v>21132</v>
      </c>
    </row>
    <row r="890" spans="1:4" ht="15" customHeight="1">
      <c r="A890" s="650" t="s">
        <v>5721</v>
      </c>
      <c r="B890" s="646" t="s">
        <v>12659</v>
      </c>
      <c r="C890" s="650" t="s">
        <v>212</v>
      </c>
      <c r="D890" s="650" t="s">
        <v>24731</v>
      </c>
    </row>
    <row r="891" spans="1:4" ht="15" customHeight="1">
      <c r="A891" s="650" t="s">
        <v>5722</v>
      </c>
      <c r="B891" s="646" t="s">
        <v>12660</v>
      </c>
      <c r="C891" s="650" t="s">
        <v>212</v>
      </c>
      <c r="D891" s="650" t="s">
        <v>24732</v>
      </c>
    </row>
    <row r="892" spans="1:4" ht="15" customHeight="1">
      <c r="A892" s="650" t="s">
        <v>5723</v>
      </c>
      <c r="B892" s="646" t="s">
        <v>12661</v>
      </c>
      <c r="C892" s="650" t="s">
        <v>212</v>
      </c>
      <c r="D892" s="650" t="s">
        <v>17933</v>
      </c>
    </row>
    <row r="893" spans="1:4" ht="15" customHeight="1">
      <c r="A893" s="650" t="s">
        <v>5724</v>
      </c>
      <c r="B893" s="646" t="s">
        <v>12662</v>
      </c>
      <c r="C893" s="650" t="s">
        <v>212</v>
      </c>
      <c r="D893" s="650" t="s">
        <v>17469</v>
      </c>
    </row>
    <row r="894" spans="1:4" ht="15" customHeight="1">
      <c r="A894" s="650" t="s">
        <v>5725</v>
      </c>
      <c r="B894" s="646" t="s">
        <v>12663</v>
      </c>
      <c r="C894" s="650" t="s">
        <v>212</v>
      </c>
      <c r="D894" s="650" t="s">
        <v>17454</v>
      </c>
    </row>
    <row r="895" spans="1:4" ht="15" customHeight="1">
      <c r="A895" s="650" t="s">
        <v>5726</v>
      </c>
      <c r="B895" s="646" t="s">
        <v>12664</v>
      </c>
      <c r="C895" s="650" t="s">
        <v>212</v>
      </c>
      <c r="D895" s="650" t="s">
        <v>24733</v>
      </c>
    </row>
    <row r="896" spans="1:4" ht="15" customHeight="1">
      <c r="A896" s="650" t="s">
        <v>5727</v>
      </c>
      <c r="B896" s="646" t="s">
        <v>12665</v>
      </c>
      <c r="C896" s="650" t="s">
        <v>212</v>
      </c>
      <c r="D896" s="650" t="s">
        <v>17592</v>
      </c>
    </row>
    <row r="897" spans="1:4" ht="15" customHeight="1">
      <c r="A897" s="650" t="s">
        <v>5728</v>
      </c>
      <c r="B897" s="646" t="s">
        <v>12666</v>
      </c>
      <c r="C897" s="650" t="s">
        <v>212</v>
      </c>
      <c r="D897" s="650" t="s">
        <v>17522</v>
      </c>
    </row>
    <row r="898" spans="1:4" ht="15" customHeight="1">
      <c r="A898" s="650" t="s">
        <v>5729</v>
      </c>
      <c r="B898" s="646" t="s">
        <v>12667</v>
      </c>
      <c r="C898" s="650" t="s">
        <v>212</v>
      </c>
      <c r="D898" s="650" t="s">
        <v>17631</v>
      </c>
    </row>
    <row r="899" spans="1:4" ht="15" customHeight="1">
      <c r="A899" s="650" t="s">
        <v>5730</v>
      </c>
      <c r="B899" s="646" t="s">
        <v>12668</v>
      </c>
      <c r="C899" s="650" t="s">
        <v>212</v>
      </c>
      <c r="D899" s="650" t="s">
        <v>21560</v>
      </c>
    </row>
    <row r="900" spans="1:4" ht="15" customHeight="1">
      <c r="A900" s="650" t="s">
        <v>5731</v>
      </c>
      <c r="B900" s="646" t="s">
        <v>12669</v>
      </c>
      <c r="C900" s="650" t="s">
        <v>212</v>
      </c>
      <c r="D900" s="650" t="s">
        <v>18239</v>
      </c>
    </row>
    <row r="901" spans="1:4" ht="15" customHeight="1">
      <c r="A901" s="650" t="s">
        <v>5732</v>
      </c>
      <c r="B901" s="646" t="s">
        <v>12670</v>
      </c>
      <c r="C901" s="650" t="s">
        <v>212</v>
      </c>
      <c r="D901" s="650" t="s">
        <v>17569</v>
      </c>
    </row>
    <row r="902" spans="1:4" ht="15" customHeight="1">
      <c r="A902" s="650" t="s">
        <v>5733</v>
      </c>
      <c r="B902" s="646" t="s">
        <v>12671</v>
      </c>
      <c r="C902" s="650" t="s">
        <v>212</v>
      </c>
      <c r="D902" s="650" t="s">
        <v>18370</v>
      </c>
    </row>
    <row r="903" spans="1:4" ht="15" customHeight="1">
      <c r="A903" s="650" t="s">
        <v>5734</v>
      </c>
      <c r="B903" s="646" t="s">
        <v>12672</v>
      </c>
      <c r="C903" s="650" t="s">
        <v>212</v>
      </c>
      <c r="D903" s="650" t="s">
        <v>18186</v>
      </c>
    </row>
    <row r="904" spans="1:4" ht="15" customHeight="1">
      <c r="A904" s="650" t="s">
        <v>5735</v>
      </c>
      <c r="B904" s="646" t="s">
        <v>12673</v>
      </c>
      <c r="C904" s="650" t="s">
        <v>212</v>
      </c>
      <c r="D904" s="650" t="s">
        <v>20971</v>
      </c>
    </row>
    <row r="905" spans="1:4" ht="15" customHeight="1">
      <c r="A905" s="650" t="s">
        <v>5736</v>
      </c>
      <c r="B905" s="646" t="s">
        <v>12674</v>
      </c>
      <c r="C905" s="650" t="s">
        <v>212</v>
      </c>
      <c r="D905" s="650" t="s">
        <v>17577</v>
      </c>
    </row>
    <row r="906" spans="1:4" ht="15" customHeight="1">
      <c r="A906" s="650" t="s">
        <v>5737</v>
      </c>
      <c r="B906" s="646" t="s">
        <v>12675</v>
      </c>
      <c r="C906" s="650" t="s">
        <v>212</v>
      </c>
      <c r="D906" s="650" t="s">
        <v>24734</v>
      </c>
    </row>
    <row r="907" spans="1:4" ht="15" customHeight="1">
      <c r="A907" s="650" t="s">
        <v>5738</v>
      </c>
      <c r="B907" s="646" t="s">
        <v>12676</v>
      </c>
      <c r="C907" s="650" t="s">
        <v>212</v>
      </c>
      <c r="D907" s="650" t="s">
        <v>17719</v>
      </c>
    </row>
    <row r="908" spans="1:4" ht="15" customHeight="1">
      <c r="A908" s="650" t="s">
        <v>5739</v>
      </c>
      <c r="B908" s="646" t="s">
        <v>12677</v>
      </c>
      <c r="C908" s="650" t="s">
        <v>212</v>
      </c>
      <c r="D908" s="650" t="s">
        <v>20591</v>
      </c>
    </row>
    <row r="909" spans="1:4" ht="15" customHeight="1">
      <c r="A909" s="650" t="s">
        <v>5740</v>
      </c>
      <c r="B909" s="646" t="s">
        <v>12678</v>
      </c>
      <c r="C909" s="650" t="s">
        <v>212</v>
      </c>
      <c r="D909" s="650" t="s">
        <v>17536</v>
      </c>
    </row>
    <row r="910" spans="1:4" ht="15" customHeight="1">
      <c r="A910" s="650" t="s">
        <v>5741</v>
      </c>
      <c r="B910" s="646" t="s">
        <v>12679</v>
      </c>
      <c r="C910" s="650" t="s">
        <v>212</v>
      </c>
      <c r="D910" s="650" t="s">
        <v>20701</v>
      </c>
    </row>
    <row r="911" spans="1:4" ht="15" customHeight="1">
      <c r="A911" s="650" t="s">
        <v>5742</v>
      </c>
      <c r="B911" s="646" t="s">
        <v>12680</v>
      </c>
      <c r="C911" s="650" t="s">
        <v>212</v>
      </c>
      <c r="D911" s="650" t="s">
        <v>17737</v>
      </c>
    </row>
    <row r="912" spans="1:4" ht="15" customHeight="1">
      <c r="A912" s="650" t="s">
        <v>5743</v>
      </c>
      <c r="B912" s="646" t="s">
        <v>12681</v>
      </c>
      <c r="C912" s="650" t="s">
        <v>212</v>
      </c>
      <c r="D912" s="650" t="s">
        <v>18222</v>
      </c>
    </row>
    <row r="913" spans="1:4" ht="15" customHeight="1">
      <c r="A913" s="650" t="s">
        <v>5744</v>
      </c>
      <c r="B913" s="646" t="s">
        <v>12682</v>
      </c>
      <c r="C913" s="650" t="s">
        <v>212</v>
      </c>
      <c r="D913" s="650" t="s">
        <v>17608</v>
      </c>
    </row>
    <row r="914" spans="1:4" ht="15" customHeight="1">
      <c r="A914" s="650" t="s">
        <v>5745</v>
      </c>
      <c r="B914" s="646" t="s">
        <v>12683</v>
      </c>
      <c r="C914" s="650" t="s">
        <v>212</v>
      </c>
      <c r="D914" s="650" t="s">
        <v>18183</v>
      </c>
    </row>
    <row r="915" spans="1:4" ht="15" customHeight="1">
      <c r="A915" s="650" t="s">
        <v>5746</v>
      </c>
      <c r="B915" s="646" t="s">
        <v>12684</v>
      </c>
      <c r="C915" s="650" t="s">
        <v>212</v>
      </c>
      <c r="D915" s="650" t="s">
        <v>20734</v>
      </c>
    </row>
    <row r="916" spans="1:4" ht="15" customHeight="1">
      <c r="A916" s="650" t="s">
        <v>5747</v>
      </c>
      <c r="B916" s="646" t="s">
        <v>12685</v>
      </c>
      <c r="C916" s="650" t="s">
        <v>212</v>
      </c>
      <c r="D916" s="650" t="s">
        <v>17591</v>
      </c>
    </row>
    <row r="917" spans="1:4" ht="15" customHeight="1">
      <c r="A917" s="650" t="s">
        <v>5748</v>
      </c>
      <c r="B917" s="646" t="s">
        <v>12686</v>
      </c>
      <c r="C917" s="650" t="s">
        <v>212</v>
      </c>
      <c r="D917" s="650" t="s">
        <v>17601</v>
      </c>
    </row>
    <row r="918" spans="1:4" ht="15" customHeight="1">
      <c r="A918" s="650" t="s">
        <v>5749</v>
      </c>
      <c r="B918" s="646" t="s">
        <v>12687</v>
      </c>
      <c r="C918" s="650" t="s">
        <v>212</v>
      </c>
      <c r="D918" s="650" t="s">
        <v>18469</v>
      </c>
    </row>
    <row r="919" spans="1:4" ht="15" customHeight="1">
      <c r="A919" s="650" t="s">
        <v>5750</v>
      </c>
      <c r="B919" s="646" t="s">
        <v>12688</v>
      </c>
      <c r="C919" s="650" t="s">
        <v>212</v>
      </c>
      <c r="D919" s="650" t="s">
        <v>20955</v>
      </c>
    </row>
    <row r="920" spans="1:4" ht="15" customHeight="1">
      <c r="A920" s="650" t="s">
        <v>5751</v>
      </c>
      <c r="B920" s="646" t="s">
        <v>12689</v>
      </c>
      <c r="C920" s="650" t="s">
        <v>212</v>
      </c>
      <c r="D920" s="650" t="s">
        <v>24735</v>
      </c>
    </row>
    <row r="921" spans="1:4" ht="15" customHeight="1">
      <c r="A921" s="650" t="s">
        <v>5752</v>
      </c>
      <c r="B921" s="646" t="s">
        <v>12690</v>
      </c>
      <c r="C921" s="650" t="s">
        <v>212</v>
      </c>
      <c r="D921" s="650" t="s">
        <v>17640</v>
      </c>
    </row>
    <row r="922" spans="1:4" ht="15" customHeight="1">
      <c r="A922" s="650" t="s">
        <v>5753</v>
      </c>
      <c r="B922" s="646" t="s">
        <v>12691</v>
      </c>
      <c r="C922" s="650" t="s">
        <v>212</v>
      </c>
      <c r="D922" s="650" t="s">
        <v>24736</v>
      </c>
    </row>
    <row r="923" spans="1:4" ht="15" customHeight="1">
      <c r="A923" s="650" t="s">
        <v>5754</v>
      </c>
      <c r="B923" s="646" t="s">
        <v>12692</v>
      </c>
      <c r="C923" s="650" t="s">
        <v>212</v>
      </c>
      <c r="D923" s="650" t="s">
        <v>24737</v>
      </c>
    </row>
    <row r="924" spans="1:4" ht="15" customHeight="1">
      <c r="A924" s="650" t="s">
        <v>5755</v>
      </c>
      <c r="B924" s="646" t="s">
        <v>12693</v>
      </c>
      <c r="C924" s="650" t="s">
        <v>212</v>
      </c>
      <c r="D924" s="650" t="s">
        <v>17528</v>
      </c>
    </row>
    <row r="925" spans="1:4" ht="15" customHeight="1">
      <c r="A925" s="650" t="s">
        <v>5756</v>
      </c>
      <c r="B925" s="646" t="s">
        <v>12694</v>
      </c>
      <c r="C925" s="650" t="s">
        <v>212</v>
      </c>
      <c r="D925" s="650" t="s">
        <v>17554</v>
      </c>
    </row>
    <row r="926" spans="1:4" ht="15" customHeight="1">
      <c r="A926" s="650" t="s">
        <v>5757</v>
      </c>
      <c r="B926" s="646" t="s">
        <v>12695</v>
      </c>
      <c r="C926" s="650" t="s">
        <v>212</v>
      </c>
      <c r="D926" s="650" t="s">
        <v>21191</v>
      </c>
    </row>
    <row r="927" spans="1:4" ht="15" customHeight="1">
      <c r="A927" s="650" t="s">
        <v>5758</v>
      </c>
      <c r="B927" s="646" t="s">
        <v>12696</v>
      </c>
      <c r="C927" s="650" t="s">
        <v>212</v>
      </c>
      <c r="D927" s="650" t="s">
        <v>24737</v>
      </c>
    </row>
    <row r="928" spans="1:4" ht="15" customHeight="1">
      <c r="A928" s="650" t="s">
        <v>5759</v>
      </c>
      <c r="B928" s="646" t="s">
        <v>12697</v>
      </c>
      <c r="C928" s="650" t="s">
        <v>212</v>
      </c>
      <c r="D928" s="650" t="s">
        <v>18551</v>
      </c>
    </row>
    <row r="929" spans="1:4" ht="15" customHeight="1">
      <c r="A929" s="650" t="s">
        <v>5760</v>
      </c>
      <c r="B929" s="646" t="s">
        <v>12698</v>
      </c>
      <c r="C929" s="650" t="s">
        <v>212</v>
      </c>
      <c r="D929" s="650" t="s">
        <v>17591</v>
      </c>
    </row>
    <row r="930" spans="1:4" ht="15" customHeight="1">
      <c r="A930" s="650" t="s">
        <v>5761</v>
      </c>
      <c r="B930" s="646" t="s">
        <v>12699</v>
      </c>
      <c r="C930" s="650" t="s">
        <v>212</v>
      </c>
      <c r="D930" s="650" t="s">
        <v>17957</v>
      </c>
    </row>
    <row r="931" spans="1:4" ht="15" customHeight="1">
      <c r="A931" s="650" t="s">
        <v>5762</v>
      </c>
      <c r="B931" s="646" t="s">
        <v>12700</v>
      </c>
      <c r="C931" s="650" t="s">
        <v>212</v>
      </c>
      <c r="D931" s="650" t="s">
        <v>24738</v>
      </c>
    </row>
    <row r="932" spans="1:4" ht="15" customHeight="1">
      <c r="A932" s="650" t="s">
        <v>5763</v>
      </c>
      <c r="B932" s="646" t="s">
        <v>12701</v>
      </c>
      <c r="C932" s="650" t="s">
        <v>212</v>
      </c>
      <c r="D932" s="650" t="s">
        <v>24739</v>
      </c>
    </row>
    <row r="933" spans="1:4" ht="15" customHeight="1">
      <c r="A933" s="650" t="s">
        <v>5764</v>
      </c>
      <c r="B933" s="646" t="s">
        <v>12702</v>
      </c>
      <c r="C933" s="650" t="s">
        <v>212</v>
      </c>
      <c r="D933" s="650" t="s">
        <v>20968</v>
      </c>
    </row>
    <row r="934" spans="1:4" ht="15" customHeight="1">
      <c r="A934" s="650" t="s">
        <v>5765</v>
      </c>
      <c r="B934" s="646" t="s">
        <v>12703</v>
      </c>
      <c r="C934" s="650" t="s">
        <v>212</v>
      </c>
      <c r="D934" s="650" t="s">
        <v>24740</v>
      </c>
    </row>
    <row r="935" spans="1:4" ht="15" customHeight="1">
      <c r="A935" s="650" t="s">
        <v>5766</v>
      </c>
      <c r="B935" s="646" t="s">
        <v>12704</v>
      </c>
      <c r="C935" s="650" t="s">
        <v>212</v>
      </c>
      <c r="D935" s="650" t="s">
        <v>24741</v>
      </c>
    </row>
    <row r="936" spans="1:4" ht="15" customHeight="1">
      <c r="A936" s="650" t="s">
        <v>5767</v>
      </c>
      <c r="B936" s="646" t="s">
        <v>12705</v>
      </c>
      <c r="C936" s="650" t="s">
        <v>212</v>
      </c>
      <c r="D936" s="650" t="s">
        <v>24742</v>
      </c>
    </row>
    <row r="937" spans="1:4" ht="15" customHeight="1">
      <c r="A937" s="650" t="s">
        <v>5768</v>
      </c>
      <c r="B937" s="646" t="s">
        <v>12706</v>
      </c>
      <c r="C937" s="650" t="s">
        <v>212</v>
      </c>
      <c r="D937" s="650" t="s">
        <v>21184</v>
      </c>
    </row>
    <row r="938" spans="1:4" ht="15" customHeight="1">
      <c r="A938" s="650" t="s">
        <v>5769</v>
      </c>
      <c r="B938" s="646" t="s">
        <v>12707</v>
      </c>
      <c r="C938" s="650" t="s">
        <v>212</v>
      </c>
      <c r="D938" s="650" t="s">
        <v>24743</v>
      </c>
    </row>
    <row r="939" spans="1:4" ht="15" customHeight="1">
      <c r="A939" s="650" t="s">
        <v>5770</v>
      </c>
      <c r="B939" s="646" t="s">
        <v>12708</v>
      </c>
      <c r="C939" s="650" t="s">
        <v>212</v>
      </c>
      <c r="D939" s="650" t="s">
        <v>21113</v>
      </c>
    </row>
    <row r="940" spans="1:4" ht="15" customHeight="1">
      <c r="A940" s="650" t="s">
        <v>5771</v>
      </c>
      <c r="B940" s="646" t="s">
        <v>12709</v>
      </c>
      <c r="C940" s="650" t="s">
        <v>212</v>
      </c>
      <c r="D940" s="650" t="s">
        <v>22400</v>
      </c>
    </row>
    <row r="941" spans="1:4" ht="15" customHeight="1">
      <c r="A941" s="650" t="s">
        <v>5772</v>
      </c>
      <c r="B941" s="646" t="s">
        <v>12710</v>
      </c>
      <c r="C941" s="650" t="s">
        <v>212</v>
      </c>
      <c r="D941" s="650" t="s">
        <v>17506</v>
      </c>
    </row>
    <row r="942" spans="1:4" ht="15" customHeight="1">
      <c r="A942" s="650" t="s">
        <v>5773</v>
      </c>
      <c r="B942" s="646" t="s">
        <v>12711</v>
      </c>
      <c r="C942" s="650" t="s">
        <v>212</v>
      </c>
      <c r="D942" s="650" t="s">
        <v>24744</v>
      </c>
    </row>
    <row r="943" spans="1:4" ht="15" customHeight="1">
      <c r="A943" s="650" t="s">
        <v>5774</v>
      </c>
      <c r="B943" s="646" t="s">
        <v>12712</v>
      </c>
      <c r="C943" s="650" t="s">
        <v>212</v>
      </c>
      <c r="D943" s="650" t="s">
        <v>24745</v>
      </c>
    </row>
    <row r="944" spans="1:4" ht="15" customHeight="1">
      <c r="A944" s="650" t="s">
        <v>5775</v>
      </c>
      <c r="B944" s="646" t="s">
        <v>12713</v>
      </c>
      <c r="C944" s="650" t="s">
        <v>212</v>
      </c>
      <c r="D944" s="650" t="s">
        <v>17570</v>
      </c>
    </row>
    <row r="945" spans="1:4" ht="15" customHeight="1">
      <c r="A945" s="650" t="s">
        <v>5776</v>
      </c>
      <c r="B945" s="646" t="s">
        <v>12714</v>
      </c>
      <c r="C945" s="650" t="s">
        <v>212</v>
      </c>
      <c r="D945" s="650" t="s">
        <v>18722</v>
      </c>
    </row>
    <row r="946" spans="1:4" ht="15" customHeight="1">
      <c r="A946" s="650" t="s">
        <v>5777</v>
      </c>
      <c r="B946" s="646" t="s">
        <v>12715</v>
      </c>
      <c r="C946" s="650" t="s">
        <v>212</v>
      </c>
      <c r="D946" s="650" t="s">
        <v>20468</v>
      </c>
    </row>
    <row r="947" spans="1:4" ht="15" customHeight="1">
      <c r="A947" s="650" t="s">
        <v>5778</v>
      </c>
      <c r="B947" s="646" t="s">
        <v>12716</v>
      </c>
      <c r="C947" s="650" t="s">
        <v>212</v>
      </c>
      <c r="D947" s="650" t="s">
        <v>22396</v>
      </c>
    </row>
    <row r="948" spans="1:4" ht="15" customHeight="1">
      <c r="A948" s="650" t="s">
        <v>5779</v>
      </c>
      <c r="B948" s="646" t="s">
        <v>12717</v>
      </c>
      <c r="C948" s="650" t="s">
        <v>212</v>
      </c>
      <c r="D948" s="650" t="s">
        <v>22264</v>
      </c>
    </row>
    <row r="949" spans="1:4" ht="15" customHeight="1">
      <c r="A949" s="650" t="s">
        <v>5780</v>
      </c>
      <c r="B949" s="646" t="s">
        <v>12718</v>
      </c>
      <c r="C949" s="650" t="s">
        <v>212</v>
      </c>
      <c r="D949" s="650" t="s">
        <v>17702</v>
      </c>
    </row>
    <row r="950" spans="1:4" ht="15" customHeight="1">
      <c r="A950" s="650" t="s">
        <v>5781</v>
      </c>
      <c r="B950" s="646" t="s">
        <v>12719</v>
      </c>
      <c r="C950" s="650" t="s">
        <v>212</v>
      </c>
      <c r="D950" s="650" t="s">
        <v>24746</v>
      </c>
    </row>
    <row r="951" spans="1:4" ht="15" customHeight="1">
      <c r="A951" s="650" t="s">
        <v>5782</v>
      </c>
      <c r="B951" s="646" t="s">
        <v>12720</v>
      </c>
      <c r="C951" s="650" t="s">
        <v>212</v>
      </c>
      <c r="D951" s="650" t="s">
        <v>17591</v>
      </c>
    </row>
    <row r="952" spans="1:4" ht="15" customHeight="1">
      <c r="A952" s="650" t="s">
        <v>5783</v>
      </c>
      <c r="B952" s="646" t="s">
        <v>12721</v>
      </c>
      <c r="C952" s="650" t="s">
        <v>212</v>
      </c>
      <c r="D952" s="650" t="s">
        <v>24747</v>
      </c>
    </row>
    <row r="953" spans="1:4" ht="15" customHeight="1">
      <c r="A953" s="650" t="s">
        <v>5784</v>
      </c>
      <c r="B953" s="646" t="s">
        <v>12722</v>
      </c>
      <c r="C953" s="650" t="s">
        <v>212</v>
      </c>
      <c r="D953" s="650" t="s">
        <v>24738</v>
      </c>
    </row>
    <row r="954" spans="1:4" ht="15" customHeight="1">
      <c r="A954" s="650" t="s">
        <v>5785</v>
      </c>
      <c r="B954" s="646" t="s">
        <v>12723</v>
      </c>
      <c r="C954" s="650" t="s">
        <v>212</v>
      </c>
      <c r="D954" s="650" t="s">
        <v>18115</v>
      </c>
    </row>
    <row r="955" spans="1:4" ht="15" customHeight="1">
      <c r="A955" s="650" t="s">
        <v>5786</v>
      </c>
      <c r="B955" s="646" t="s">
        <v>12724</v>
      </c>
      <c r="C955" s="650" t="s">
        <v>212</v>
      </c>
      <c r="D955" s="650" t="s">
        <v>17591</v>
      </c>
    </row>
    <row r="956" spans="1:4" ht="15" customHeight="1">
      <c r="A956" s="650" t="s">
        <v>5787</v>
      </c>
      <c r="B956" s="646" t="s">
        <v>12725</v>
      </c>
      <c r="C956" s="650" t="s">
        <v>212</v>
      </c>
      <c r="D956" s="650" t="s">
        <v>21880</v>
      </c>
    </row>
    <row r="957" spans="1:4" ht="15" customHeight="1">
      <c r="A957" s="650" t="s">
        <v>5788</v>
      </c>
      <c r="B957" s="646" t="s">
        <v>12726</v>
      </c>
      <c r="C957" s="650" t="s">
        <v>212</v>
      </c>
      <c r="D957" s="650" t="s">
        <v>24748</v>
      </c>
    </row>
    <row r="958" spans="1:4" ht="15" customHeight="1">
      <c r="A958" s="650" t="s">
        <v>5789</v>
      </c>
      <c r="B958" s="646" t="s">
        <v>12727</v>
      </c>
      <c r="C958" s="650" t="s">
        <v>212</v>
      </c>
      <c r="D958" s="650" t="s">
        <v>18580</v>
      </c>
    </row>
    <row r="959" spans="1:4" ht="15" customHeight="1">
      <c r="A959" s="650" t="s">
        <v>5790</v>
      </c>
      <c r="B959" s="646" t="s">
        <v>12728</v>
      </c>
      <c r="C959" s="650" t="s">
        <v>212</v>
      </c>
      <c r="D959" s="650" t="s">
        <v>22365</v>
      </c>
    </row>
    <row r="960" spans="1:4" ht="15" customHeight="1">
      <c r="A960" s="650" t="s">
        <v>5791</v>
      </c>
      <c r="B960" s="646" t="s">
        <v>12729</v>
      </c>
      <c r="C960" s="650" t="s">
        <v>212</v>
      </c>
      <c r="D960" s="650" t="s">
        <v>18210</v>
      </c>
    </row>
    <row r="961" spans="1:4" ht="15" customHeight="1">
      <c r="A961" s="650" t="s">
        <v>5792</v>
      </c>
      <c r="B961" s="646" t="s">
        <v>12730</v>
      </c>
      <c r="C961" s="650" t="s">
        <v>212</v>
      </c>
      <c r="D961" s="650" t="s">
        <v>24749</v>
      </c>
    </row>
    <row r="962" spans="1:4" ht="15" customHeight="1">
      <c r="A962" s="650" t="s">
        <v>5793</v>
      </c>
      <c r="B962" s="646" t="s">
        <v>12731</v>
      </c>
      <c r="C962" s="650" t="s">
        <v>212</v>
      </c>
      <c r="D962" s="650" t="s">
        <v>20710</v>
      </c>
    </row>
    <row r="963" spans="1:4" ht="15" customHeight="1">
      <c r="A963" s="650" t="s">
        <v>5794</v>
      </c>
      <c r="B963" s="646" t="s">
        <v>12732</v>
      </c>
      <c r="C963" s="650" t="s">
        <v>212</v>
      </c>
      <c r="D963" s="650" t="s">
        <v>17480</v>
      </c>
    </row>
    <row r="964" spans="1:4" ht="15" customHeight="1">
      <c r="A964" s="650" t="s">
        <v>5795</v>
      </c>
      <c r="B964" s="646" t="s">
        <v>12733</v>
      </c>
      <c r="C964" s="650" t="s">
        <v>212</v>
      </c>
      <c r="D964" s="650" t="s">
        <v>24750</v>
      </c>
    </row>
    <row r="965" spans="1:4" ht="15" customHeight="1">
      <c r="A965" s="650" t="s">
        <v>5796</v>
      </c>
      <c r="B965" s="646" t="s">
        <v>12734</v>
      </c>
      <c r="C965" s="650" t="s">
        <v>212</v>
      </c>
      <c r="D965" s="650" t="s">
        <v>24751</v>
      </c>
    </row>
    <row r="966" spans="1:4" ht="15" customHeight="1">
      <c r="A966" s="650" t="s">
        <v>5797</v>
      </c>
      <c r="B966" s="646" t="s">
        <v>12735</v>
      </c>
      <c r="C966" s="650" t="s">
        <v>212</v>
      </c>
      <c r="D966" s="650" t="s">
        <v>17791</v>
      </c>
    </row>
    <row r="967" spans="1:4" ht="15" customHeight="1">
      <c r="A967" s="650" t="s">
        <v>5798</v>
      </c>
      <c r="B967" s="646" t="s">
        <v>12736</v>
      </c>
      <c r="C967" s="650" t="s">
        <v>212</v>
      </c>
      <c r="D967" s="650" t="s">
        <v>20740</v>
      </c>
    </row>
    <row r="968" spans="1:4" ht="15" customHeight="1">
      <c r="A968" s="650" t="s">
        <v>5799</v>
      </c>
      <c r="B968" s="646" t="s">
        <v>12737</v>
      </c>
      <c r="C968" s="650" t="s">
        <v>212</v>
      </c>
      <c r="D968" s="650" t="s">
        <v>17613</v>
      </c>
    </row>
    <row r="969" spans="1:4" ht="15" customHeight="1">
      <c r="A969" s="650" t="s">
        <v>5800</v>
      </c>
      <c r="B969" s="646" t="s">
        <v>12738</v>
      </c>
      <c r="C969" s="650" t="s">
        <v>212</v>
      </c>
      <c r="D969" s="650" t="s">
        <v>20600</v>
      </c>
    </row>
    <row r="970" spans="1:4" ht="15" customHeight="1">
      <c r="A970" s="650" t="s">
        <v>5801</v>
      </c>
      <c r="B970" s="646" t="s">
        <v>12739</v>
      </c>
      <c r="C970" s="650" t="s">
        <v>212</v>
      </c>
      <c r="D970" s="650" t="s">
        <v>18640</v>
      </c>
    </row>
    <row r="971" spans="1:4" ht="15" customHeight="1">
      <c r="A971" s="650" t="s">
        <v>5802</v>
      </c>
      <c r="B971" s="646" t="s">
        <v>12740</v>
      </c>
      <c r="C971" s="650" t="s">
        <v>212</v>
      </c>
      <c r="D971" s="650" t="s">
        <v>24752</v>
      </c>
    </row>
    <row r="972" spans="1:4" ht="15" customHeight="1">
      <c r="A972" s="650" t="s">
        <v>5803</v>
      </c>
      <c r="B972" s="646" t="s">
        <v>12741</v>
      </c>
      <c r="C972" s="650" t="s">
        <v>212</v>
      </c>
      <c r="D972" s="650" t="s">
        <v>17701</v>
      </c>
    </row>
    <row r="973" spans="1:4" ht="15" customHeight="1">
      <c r="A973" s="650" t="s">
        <v>5804</v>
      </c>
      <c r="B973" s="646" t="s">
        <v>12742</v>
      </c>
      <c r="C973" s="650" t="s">
        <v>212</v>
      </c>
      <c r="D973" s="650" t="s">
        <v>17522</v>
      </c>
    </row>
    <row r="974" spans="1:4" ht="15" customHeight="1">
      <c r="A974" s="650" t="s">
        <v>5805</v>
      </c>
      <c r="B974" s="646" t="s">
        <v>12743</v>
      </c>
      <c r="C974" s="650" t="s">
        <v>212</v>
      </c>
      <c r="D974" s="650" t="s">
        <v>17724</v>
      </c>
    </row>
    <row r="975" spans="1:4" ht="15" customHeight="1">
      <c r="A975" s="650" t="s">
        <v>5806</v>
      </c>
      <c r="B975" s="646" t="s">
        <v>12744</v>
      </c>
      <c r="C975" s="650" t="s">
        <v>212</v>
      </c>
      <c r="D975" s="650" t="s">
        <v>17577</v>
      </c>
    </row>
    <row r="976" spans="1:4" ht="15" customHeight="1">
      <c r="A976" s="650" t="s">
        <v>5807</v>
      </c>
      <c r="B976" s="646" t="s">
        <v>12745</v>
      </c>
      <c r="C976" s="650" t="s">
        <v>212</v>
      </c>
      <c r="D976" s="650" t="s">
        <v>20640</v>
      </c>
    </row>
    <row r="977" spans="1:4" ht="15" customHeight="1">
      <c r="A977" s="650" t="s">
        <v>5808</v>
      </c>
      <c r="B977" s="646" t="s">
        <v>12746</v>
      </c>
      <c r="C977" s="650" t="s">
        <v>212</v>
      </c>
      <c r="D977" s="650" t="s">
        <v>17663</v>
      </c>
    </row>
    <row r="978" spans="1:4" ht="15" customHeight="1">
      <c r="A978" s="650" t="s">
        <v>5809</v>
      </c>
      <c r="B978" s="646" t="s">
        <v>12747</v>
      </c>
      <c r="C978" s="650" t="s">
        <v>212</v>
      </c>
      <c r="D978" s="650" t="s">
        <v>22432</v>
      </c>
    </row>
    <row r="979" spans="1:4" ht="15" customHeight="1">
      <c r="A979" s="650" t="s">
        <v>5810</v>
      </c>
      <c r="B979" s="646" t="s">
        <v>12748</v>
      </c>
      <c r="C979" s="650" t="s">
        <v>212</v>
      </c>
      <c r="D979" s="650" t="s">
        <v>20955</v>
      </c>
    </row>
    <row r="980" spans="1:4" ht="15" customHeight="1">
      <c r="A980" s="650" t="s">
        <v>5811</v>
      </c>
      <c r="B980" s="646" t="s">
        <v>12749</v>
      </c>
      <c r="C980" s="650" t="s">
        <v>212</v>
      </c>
      <c r="D980" s="650" t="s">
        <v>24753</v>
      </c>
    </row>
    <row r="981" spans="1:4" ht="15" customHeight="1">
      <c r="A981" s="650" t="s">
        <v>5812</v>
      </c>
      <c r="B981" s="646" t="s">
        <v>12750</v>
      </c>
      <c r="C981" s="650" t="s">
        <v>212</v>
      </c>
      <c r="D981" s="650" t="s">
        <v>17680</v>
      </c>
    </row>
    <row r="982" spans="1:4" ht="15" customHeight="1">
      <c r="A982" s="650" t="s">
        <v>5813</v>
      </c>
      <c r="B982" s="646" t="s">
        <v>12751</v>
      </c>
      <c r="C982" s="650" t="s">
        <v>212</v>
      </c>
      <c r="D982" s="650" t="s">
        <v>17681</v>
      </c>
    </row>
    <row r="983" spans="1:4" ht="15" customHeight="1">
      <c r="A983" s="650" t="s">
        <v>5814</v>
      </c>
      <c r="B983" s="646" t="s">
        <v>12752</v>
      </c>
      <c r="C983" s="650" t="s">
        <v>212</v>
      </c>
      <c r="D983" s="650" t="s">
        <v>17739</v>
      </c>
    </row>
    <row r="984" spans="1:4" ht="15" customHeight="1">
      <c r="A984" s="650" t="s">
        <v>5815</v>
      </c>
      <c r="B984" s="646" t="s">
        <v>12753</v>
      </c>
      <c r="C984" s="650" t="s">
        <v>212</v>
      </c>
      <c r="D984" s="650" t="s">
        <v>24754</v>
      </c>
    </row>
    <row r="985" spans="1:4" ht="15" customHeight="1">
      <c r="A985" s="650" t="s">
        <v>5816</v>
      </c>
      <c r="B985" s="646" t="s">
        <v>12754</v>
      </c>
      <c r="C985" s="650" t="s">
        <v>212</v>
      </c>
      <c r="D985" s="650" t="s">
        <v>17839</v>
      </c>
    </row>
    <row r="986" spans="1:4" ht="15" customHeight="1">
      <c r="A986" s="650" t="s">
        <v>5817</v>
      </c>
      <c r="B986" s="646" t="s">
        <v>12755</v>
      </c>
      <c r="C986" s="650" t="s">
        <v>212</v>
      </c>
      <c r="D986" s="650" t="s">
        <v>20989</v>
      </c>
    </row>
    <row r="987" spans="1:4" ht="15" customHeight="1">
      <c r="A987" s="650" t="s">
        <v>5818</v>
      </c>
      <c r="B987" s="646" t="s">
        <v>12756</v>
      </c>
      <c r="C987" s="650" t="s">
        <v>212</v>
      </c>
      <c r="D987" s="650" t="s">
        <v>17728</v>
      </c>
    </row>
    <row r="988" spans="1:4" ht="15" customHeight="1">
      <c r="A988" s="650" t="s">
        <v>5819</v>
      </c>
      <c r="B988" s="646" t="s">
        <v>12757</v>
      </c>
      <c r="C988" s="650" t="s">
        <v>212</v>
      </c>
      <c r="D988" s="650" t="s">
        <v>21006</v>
      </c>
    </row>
    <row r="989" spans="1:4" ht="15" customHeight="1">
      <c r="A989" s="650" t="s">
        <v>5820</v>
      </c>
      <c r="B989" s="646" t="s">
        <v>12758</v>
      </c>
      <c r="C989" s="650" t="s">
        <v>212</v>
      </c>
      <c r="D989" s="650" t="s">
        <v>18193</v>
      </c>
    </row>
    <row r="990" spans="1:4" ht="15" customHeight="1">
      <c r="A990" s="650" t="s">
        <v>5821</v>
      </c>
      <c r="B990" s="646" t="s">
        <v>12759</v>
      </c>
      <c r="C990" s="650" t="s">
        <v>212</v>
      </c>
      <c r="D990" s="650" t="s">
        <v>20600</v>
      </c>
    </row>
    <row r="991" spans="1:4" ht="15" customHeight="1">
      <c r="A991" s="650" t="s">
        <v>5822</v>
      </c>
      <c r="B991" s="646" t="s">
        <v>12760</v>
      </c>
      <c r="C991" s="650" t="s">
        <v>212</v>
      </c>
      <c r="D991" s="650" t="s">
        <v>18399</v>
      </c>
    </row>
    <row r="992" spans="1:4" ht="15" customHeight="1">
      <c r="A992" s="650" t="s">
        <v>5823</v>
      </c>
      <c r="B992" s="646" t="s">
        <v>12761</v>
      </c>
      <c r="C992" s="650" t="s">
        <v>212</v>
      </c>
      <c r="D992" s="650" t="s">
        <v>18324</v>
      </c>
    </row>
    <row r="993" spans="1:4" ht="15" customHeight="1">
      <c r="A993" s="650" t="s">
        <v>5824</v>
      </c>
      <c r="B993" s="646" t="s">
        <v>12762</v>
      </c>
      <c r="C993" s="650" t="s">
        <v>212</v>
      </c>
      <c r="D993" s="650" t="s">
        <v>24737</v>
      </c>
    </row>
    <row r="994" spans="1:4" ht="15" customHeight="1">
      <c r="A994" s="650" t="s">
        <v>5825</v>
      </c>
      <c r="B994" s="646" t="s">
        <v>12763</v>
      </c>
      <c r="C994" s="650" t="s">
        <v>212</v>
      </c>
      <c r="D994" s="650" t="s">
        <v>24755</v>
      </c>
    </row>
    <row r="995" spans="1:4" ht="15" customHeight="1">
      <c r="A995" s="650" t="s">
        <v>5826</v>
      </c>
      <c r="B995" s="646" t="s">
        <v>12764</v>
      </c>
      <c r="C995" s="650" t="s">
        <v>212</v>
      </c>
      <c r="D995" s="650" t="s">
        <v>24756</v>
      </c>
    </row>
    <row r="996" spans="1:4" ht="15" customHeight="1">
      <c r="A996" s="650" t="s">
        <v>5827</v>
      </c>
      <c r="B996" s="646" t="s">
        <v>12765</v>
      </c>
      <c r="C996" s="650" t="s">
        <v>212</v>
      </c>
      <c r="D996" s="650" t="s">
        <v>24757</v>
      </c>
    </row>
    <row r="997" spans="1:4" ht="15" customHeight="1">
      <c r="A997" s="650" t="s">
        <v>5828</v>
      </c>
      <c r="B997" s="646" t="s">
        <v>12766</v>
      </c>
      <c r="C997" s="650" t="s">
        <v>212</v>
      </c>
      <c r="D997" s="650" t="s">
        <v>24758</v>
      </c>
    </row>
    <row r="998" spans="1:4" ht="15" customHeight="1">
      <c r="A998" s="650" t="s">
        <v>5829</v>
      </c>
      <c r="B998" s="646" t="s">
        <v>12767</v>
      </c>
      <c r="C998" s="650" t="s">
        <v>212</v>
      </c>
      <c r="D998" s="650" t="s">
        <v>18416</v>
      </c>
    </row>
    <row r="999" spans="1:4" ht="15" customHeight="1">
      <c r="A999" s="650" t="s">
        <v>5830</v>
      </c>
      <c r="B999" s="646" t="s">
        <v>12768</v>
      </c>
      <c r="C999" s="650" t="s">
        <v>212</v>
      </c>
      <c r="D999" s="650" t="s">
        <v>17668</v>
      </c>
    </row>
    <row r="1000" spans="1:4" ht="15" customHeight="1">
      <c r="A1000" s="650" t="s">
        <v>5831</v>
      </c>
      <c r="B1000" s="646" t="s">
        <v>12769</v>
      </c>
      <c r="C1000" s="650" t="s">
        <v>212</v>
      </c>
      <c r="D1000" s="650" t="s">
        <v>20467</v>
      </c>
    </row>
    <row r="1001" spans="1:4" ht="15" customHeight="1">
      <c r="A1001" s="650" t="s">
        <v>5832</v>
      </c>
      <c r="B1001" s="646" t="s">
        <v>12770</v>
      </c>
      <c r="C1001" s="650" t="s">
        <v>212</v>
      </c>
      <c r="D1001" s="650" t="s">
        <v>24737</v>
      </c>
    </row>
    <row r="1002" spans="1:4" ht="15" customHeight="1">
      <c r="A1002" s="650" t="s">
        <v>5833</v>
      </c>
      <c r="B1002" s="646" t="s">
        <v>12771</v>
      </c>
      <c r="C1002" s="650" t="s">
        <v>212</v>
      </c>
      <c r="D1002" s="650" t="s">
        <v>24755</v>
      </c>
    </row>
    <row r="1003" spans="1:4" ht="15" customHeight="1">
      <c r="A1003" s="650" t="s">
        <v>5834</v>
      </c>
      <c r="B1003" s="646" t="s">
        <v>12772</v>
      </c>
      <c r="C1003" s="650" t="s">
        <v>212</v>
      </c>
      <c r="D1003" s="650" t="s">
        <v>18708</v>
      </c>
    </row>
    <row r="1004" spans="1:4" ht="15" customHeight="1">
      <c r="A1004" s="650" t="s">
        <v>5835</v>
      </c>
      <c r="B1004" s="646" t="s">
        <v>12773</v>
      </c>
      <c r="C1004" s="650" t="s">
        <v>212</v>
      </c>
      <c r="D1004" s="650" t="s">
        <v>18429</v>
      </c>
    </row>
    <row r="1005" spans="1:4" ht="15" customHeight="1">
      <c r="A1005" s="650" t="s">
        <v>5836</v>
      </c>
      <c r="B1005" s="646" t="s">
        <v>12774</v>
      </c>
      <c r="C1005" s="650" t="s">
        <v>212</v>
      </c>
      <c r="D1005" s="650" t="s">
        <v>24660</v>
      </c>
    </row>
    <row r="1006" spans="1:4" ht="15" customHeight="1">
      <c r="A1006" s="650" t="s">
        <v>5837</v>
      </c>
      <c r="B1006" s="646" t="s">
        <v>12775</v>
      </c>
      <c r="C1006" s="650" t="s">
        <v>212</v>
      </c>
      <c r="D1006" s="650" t="s">
        <v>18203</v>
      </c>
    </row>
    <row r="1007" spans="1:4" ht="15" customHeight="1">
      <c r="A1007" s="650" t="s">
        <v>5838</v>
      </c>
      <c r="B1007" s="646" t="s">
        <v>12776</v>
      </c>
      <c r="C1007" s="650" t="s">
        <v>212</v>
      </c>
      <c r="D1007" s="650" t="s">
        <v>21165</v>
      </c>
    </row>
    <row r="1008" spans="1:4" ht="15" customHeight="1">
      <c r="A1008" s="650" t="s">
        <v>5839</v>
      </c>
      <c r="B1008" s="646" t="s">
        <v>12777</v>
      </c>
      <c r="C1008" s="650" t="s">
        <v>212</v>
      </c>
      <c r="D1008" s="650" t="s">
        <v>24759</v>
      </c>
    </row>
    <row r="1009" spans="1:4" ht="15" customHeight="1">
      <c r="A1009" s="650" t="s">
        <v>5840</v>
      </c>
      <c r="B1009" s="646" t="s">
        <v>12778</v>
      </c>
      <c r="C1009" s="650" t="s">
        <v>212</v>
      </c>
      <c r="D1009" s="650" t="s">
        <v>24693</v>
      </c>
    </row>
    <row r="1010" spans="1:4" ht="15" customHeight="1">
      <c r="A1010" s="650" t="s">
        <v>5841</v>
      </c>
      <c r="B1010" s="646" t="s">
        <v>12779</v>
      </c>
      <c r="C1010" s="650" t="s">
        <v>212</v>
      </c>
      <c r="D1010" s="650" t="s">
        <v>18167</v>
      </c>
    </row>
    <row r="1011" spans="1:4" ht="15" customHeight="1">
      <c r="A1011" s="650" t="s">
        <v>5842</v>
      </c>
      <c r="B1011" s="646" t="s">
        <v>12780</v>
      </c>
      <c r="C1011" s="650" t="s">
        <v>212</v>
      </c>
      <c r="D1011" s="650" t="s">
        <v>17683</v>
      </c>
    </row>
    <row r="1012" spans="1:4" ht="15" customHeight="1">
      <c r="A1012" s="650" t="s">
        <v>5843</v>
      </c>
      <c r="B1012" s="646" t="s">
        <v>12781</v>
      </c>
      <c r="C1012" s="650" t="s">
        <v>212</v>
      </c>
      <c r="D1012" s="650" t="s">
        <v>17479</v>
      </c>
    </row>
    <row r="1013" spans="1:4" ht="15" customHeight="1">
      <c r="A1013" s="650" t="s">
        <v>5844</v>
      </c>
      <c r="B1013" s="646" t="s">
        <v>12782</v>
      </c>
      <c r="C1013" s="650" t="s">
        <v>212</v>
      </c>
      <c r="D1013" s="650" t="s">
        <v>17469</v>
      </c>
    </row>
    <row r="1014" spans="1:4" ht="15" customHeight="1">
      <c r="A1014" s="650" t="s">
        <v>5845</v>
      </c>
      <c r="B1014" s="646" t="s">
        <v>12783</v>
      </c>
      <c r="C1014" s="650" t="s">
        <v>212</v>
      </c>
      <c r="D1014" s="650" t="s">
        <v>22260</v>
      </c>
    </row>
    <row r="1015" spans="1:4" ht="15" customHeight="1">
      <c r="A1015" s="650" t="s">
        <v>5846</v>
      </c>
      <c r="B1015" s="646" t="s">
        <v>12784</v>
      </c>
      <c r="C1015" s="650" t="s">
        <v>212</v>
      </c>
      <c r="D1015" s="650" t="s">
        <v>18368</v>
      </c>
    </row>
    <row r="1016" spans="1:4" ht="15" customHeight="1">
      <c r="A1016" s="650" t="s">
        <v>5847</v>
      </c>
      <c r="B1016" s="646" t="s">
        <v>12785</v>
      </c>
      <c r="C1016" s="650" t="s">
        <v>212</v>
      </c>
      <c r="D1016" s="650" t="s">
        <v>24568</v>
      </c>
    </row>
    <row r="1017" spans="1:4" ht="15" customHeight="1">
      <c r="A1017" s="650" t="s">
        <v>5848</v>
      </c>
      <c r="B1017" s="646" t="s">
        <v>12786</v>
      </c>
      <c r="C1017" s="650" t="s">
        <v>212</v>
      </c>
      <c r="D1017" s="650" t="s">
        <v>24760</v>
      </c>
    </row>
    <row r="1018" spans="1:4" ht="15" customHeight="1">
      <c r="A1018" s="650" t="s">
        <v>5849</v>
      </c>
      <c r="B1018" s="646" t="s">
        <v>12787</v>
      </c>
      <c r="C1018" s="650" t="s">
        <v>212</v>
      </c>
      <c r="D1018" s="650" t="s">
        <v>22574</v>
      </c>
    </row>
    <row r="1019" spans="1:4" ht="15" customHeight="1">
      <c r="A1019" s="650" t="s">
        <v>5850</v>
      </c>
      <c r="B1019" s="646" t="s">
        <v>12788</v>
      </c>
      <c r="C1019" s="650" t="s">
        <v>212</v>
      </c>
      <c r="D1019" s="650" t="s">
        <v>24761</v>
      </c>
    </row>
    <row r="1020" spans="1:4" ht="15" customHeight="1">
      <c r="A1020" s="650" t="s">
        <v>5851</v>
      </c>
      <c r="B1020" s="646" t="s">
        <v>12789</v>
      </c>
      <c r="C1020" s="650" t="s">
        <v>212</v>
      </c>
      <c r="D1020" s="650" t="s">
        <v>24762</v>
      </c>
    </row>
    <row r="1021" spans="1:4" ht="15" customHeight="1">
      <c r="A1021" s="650" t="s">
        <v>5852</v>
      </c>
      <c r="B1021" s="646" t="s">
        <v>12790</v>
      </c>
      <c r="C1021" s="650" t="s">
        <v>212</v>
      </c>
      <c r="D1021" s="650" t="s">
        <v>18534</v>
      </c>
    </row>
    <row r="1022" spans="1:4" ht="15" customHeight="1">
      <c r="A1022" s="650" t="s">
        <v>5853</v>
      </c>
      <c r="B1022" s="646" t="s">
        <v>12791</v>
      </c>
      <c r="C1022" s="650" t="s">
        <v>212</v>
      </c>
      <c r="D1022" s="650" t="s">
        <v>21352</v>
      </c>
    </row>
    <row r="1023" spans="1:4" ht="15" customHeight="1">
      <c r="A1023" s="650" t="s">
        <v>5854</v>
      </c>
      <c r="B1023" s="646" t="s">
        <v>12792</v>
      </c>
      <c r="C1023" s="650" t="s">
        <v>212</v>
      </c>
      <c r="D1023" s="650" t="s">
        <v>24763</v>
      </c>
    </row>
    <row r="1024" spans="1:4" ht="15" customHeight="1">
      <c r="A1024" s="650" t="s">
        <v>5855</v>
      </c>
      <c r="B1024" s="646" t="s">
        <v>12793</v>
      </c>
      <c r="C1024" s="650" t="s">
        <v>212</v>
      </c>
      <c r="D1024" s="650" t="s">
        <v>17683</v>
      </c>
    </row>
    <row r="1025" spans="1:4" ht="15" customHeight="1">
      <c r="A1025" s="650" t="s">
        <v>5856</v>
      </c>
      <c r="B1025" s="646" t="s">
        <v>12794</v>
      </c>
      <c r="C1025" s="650" t="s">
        <v>212</v>
      </c>
      <c r="D1025" s="650" t="s">
        <v>17684</v>
      </c>
    </row>
    <row r="1026" spans="1:4" ht="15" customHeight="1">
      <c r="A1026" s="650" t="s">
        <v>5857</v>
      </c>
      <c r="B1026" s="646" t="s">
        <v>12795</v>
      </c>
      <c r="C1026" s="650" t="s">
        <v>212</v>
      </c>
      <c r="D1026" s="650" t="s">
        <v>17522</v>
      </c>
    </row>
    <row r="1027" spans="1:4" ht="15" customHeight="1">
      <c r="A1027" s="650" t="s">
        <v>5858</v>
      </c>
      <c r="B1027" s="646" t="s">
        <v>12796</v>
      </c>
      <c r="C1027" s="650" t="s">
        <v>212</v>
      </c>
      <c r="D1027" s="650" t="s">
        <v>17538</v>
      </c>
    </row>
    <row r="1028" spans="1:4" ht="15" customHeight="1">
      <c r="A1028" s="650" t="s">
        <v>5859</v>
      </c>
      <c r="B1028" s="646" t="s">
        <v>12797</v>
      </c>
      <c r="C1028" s="650" t="s">
        <v>212</v>
      </c>
      <c r="D1028" s="650" t="s">
        <v>18621</v>
      </c>
    </row>
    <row r="1029" spans="1:4" ht="15" customHeight="1">
      <c r="A1029" s="650" t="s">
        <v>5860</v>
      </c>
      <c r="B1029" s="646" t="s">
        <v>12798</v>
      </c>
      <c r="C1029" s="650" t="s">
        <v>212</v>
      </c>
      <c r="D1029" s="650" t="s">
        <v>17738</v>
      </c>
    </row>
    <row r="1030" spans="1:4" ht="15" customHeight="1">
      <c r="A1030" s="650" t="s">
        <v>5861</v>
      </c>
      <c r="B1030" s="646" t="s">
        <v>12799</v>
      </c>
      <c r="C1030" s="650" t="s">
        <v>212</v>
      </c>
      <c r="D1030" s="650" t="s">
        <v>17531</v>
      </c>
    </row>
    <row r="1031" spans="1:4" ht="15" customHeight="1">
      <c r="A1031" s="650" t="s">
        <v>5862</v>
      </c>
      <c r="B1031" s="646" t="s">
        <v>12800</v>
      </c>
      <c r="C1031" s="650" t="s">
        <v>212</v>
      </c>
      <c r="D1031" s="650" t="s">
        <v>17929</v>
      </c>
    </row>
    <row r="1032" spans="1:4" ht="15" customHeight="1">
      <c r="A1032" s="650" t="s">
        <v>5863</v>
      </c>
      <c r="B1032" s="646" t="s">
        <v>12801</v>
      </c>
      <c r="C1032" s="650" t="s">
        <v>212</v>
      </c>
      <c r="D1032" s="650" t="s">
        <v>18453</v>
      </c>
    </row>
    <row r="1033" spans="1:4" ht="15" customHeight="1">
      <c r="A1033" s="650" t="s">
        <v>5864</v>
      </c>
      <c r="B1033" s="646" t="s">
        <v>12802</v>
      </c>
      <c r="C1033" s="650" t="s">
        <v>212</v>
      </c>
      <c r="D1033" s="650" t="s">
        <v>17471</v>
      </c>
    </row>
    <row r="1034" spans="1:4" ht="15" customHeight="1">
      <c r="A1034" s="650" t="s">
        <v>5865</v>
      </c>
      <c r="B1034" s="646" t="s">
        <v>12803</v>
      </c>
      <c r="C1034" s="650" t="s">
        <v>212</v>
      </c>
      <c r="D1034" s="650" t="s">
        <v>24584</v>
      </c>
    </row>
    <row r="1035" spans="1:4" ht="15" customHeight="1">
      <c r="A1035" s="650" t="s">
        <v>5866</v>
      </c>
      <c r="B1035" s="646" t="s">
        <v>12804</v>
      </c>
      <c r="C1035" s="650" t="s">
        <v>212</v>
      </c>
      <c r="D1035" s="650" t="s">
        <v>24684</v>
      </c>
    </row>
    <row r="1036" spans="1:4" ht="15" customHeight="1">
      <c r="A1036" s="650" t="s">
        <v>5867</v>
      </c>
      <c r="B1036" s="646" t="s">
        <v>12805</v>
      </c>
      <c r="C1036" s="650" t="s">
        <v>212</v>
      </c>
      <c r="D1036" s="650" t="s">
        <v>22434</v>
      </c>
    </row>
    <row r="1037" spans="1:4" ht="15" customHeight="1">
      <c r="A1037" s="650" t="s">
        <v>5868</v>
      </c>
      <c r="B1037" s="646" t="s">
        <v>12806</v>
      </c>
      <c r="C1037" s="650" t="s">
        <v>212</v>
      </c>
      <c r="D1037" s="650" t="s">
        <v>17555</v>
      </c>
    </row>
    <row r="1038" spans="1:4" ht="15" customHeight="1">
      <c r="A1038" s="650" t="s">
        <v>5869</v>
      </c>
      <c r="B1038" s="646" t="s">
        <v>12807</v>
      </c>
      <c r="C1038" s="650" t="s">
        <v>212</v>
      </c>
      <c r="D1038" s="650" t="s">
        <v>17745</v>
      </c>
    </row>
    <row r="1039" spans="1:4" ht="15" customHeight="1">
      <c r="A1039" s="650" t="s">
        <v>5870</v>
      </c>
      <c r="B1039" s="646" t="s">
        <v>12808</v>
      </c>
      <c r="C1039" s="650" t="s">
        <v>212</v>
      </c>
      <c r="D1039" s="650" t="s">
        <v>17677</v>
      </c>
    </row>
    <row r="1040" spans="1:4" ht="15" customHeight="1">
      <c r="A1040" s="650" t="s">
        <v>5871</v>
      </c>
      <c r="B1040" s="646" t="s">
        <v>12809</v>
      </c>
      <c r="C1040" s="650" t="s">
        <v>212</v>
      </c>
      <c r="D1040" s="650" t="s">
        <v>17519</v>
      </c>
    </row>
    <row r="1041" spans="1:4" ht="15" customHeight="1">
      <c r="A1041" s="650" t="s">
        <v>5872</v>
      </c>
      <c r="B1041" s="646" t="s">
        <v>12810</v>
      </c>
      <c r="C1041" s="650" t="s">
        <v>212</v>
      </c>
      <c r="D1041" s="650" t="s">
        <v>17694</v>
      </c>
    </row>
    <row r="1042" spans="1:4" ht="15" customHeight="1">
      <c r="A1042" s="650" t="s">
        <v>5873</v>
      </c>
      <c r="B1042" s="646" t="s">
        <v>12811</v>
      </c>
      <c r="C1042" s="650" t="s">
        <v>212</v>
      </c>
      <c r="D1042" s="650" t="s">
        <v>17711</v>
      </c>
    </row>
    <row r="1043" spans="1:4" ht="15" customHeight="1">
      <c r="A1043" s="650" t="s">
        <v>5874</v>
      </c>
      <c r="B1043" s="646" t="s">
        <v>12812</v>
      </c>
      <c r="C1043" s="650" t="s">
        <v>212</v>
      </c>
      <c r="D1043" s="650" t="s">
        <v>22548</v>
      </c>
    </row>
    <row r="1044" spans="1:4" ht="15" customHeight="1">
      <c r="A1044" s="650" t="s">
        <v>5875</v>
      </c>
      <c r="B1044" s="646" t="s">
        <v>12813</v>
      </c>
      <c r="C1044" s="650" t="s">
        <v>212</v>
      </c>
      <c r="D1044" s="650" t="s">
        <v>18722</v>
      </c>
    </row>
    <row r="1045" spans="1:4" ht="15" customHeight="1">
      <c r="A1045" s="650" t="s">
        <v>5876</v>
      </c>
      <c r="B1045" s="646" t="s">
        <v>12814</v>
      </c>
      <c r="C1045" s="650" t="s">
        <v>212</v>
      </c>
      <c r="D1045" s="650" t="s">
        <v>17544</v>
      </c>
    </row>
    <row r="1046" spans="1:4" ht="15" customHeight="1">
      <c r="A1046" s="650" t="s">
        <v>5877</v>
      </c>
      <c r="B1046" s="646" t="s">
        <v>12815</v>
      </c>
      <c r="C1046" s="650" t="s">
        <v>212</v>
      </c>
      <c r="D1046" s="650" t="s">
        <v>24764</v>
      </c>
    </row>
    <row r="1047" spans="1:4" ht="15" customHeight="1">
      <c r="A1047" s="650" t="s">
        <v>5878</v>
      </c>
      <c r="B1047" s="646" t="s">
        <v>12816</v>
      </c>
      <c r="C1047" s="650" t="s">
        <v>212</v>
      </c>
      <c r="D1047" s="650" t="s">
        <v>24765</v>
      </c>
    </row>
    <row r="1048" spans="1:4" ht="15" customHeight="1">
      <c r="A1048" s="650" t="s">
        <v>5879</v>
      </c>
      <c r="B1048" s="646" t="s">
        <v>12817</v>
      </c>
      <c r="C1048" s="650" t="s">
        <v>212</v>
      </c>
      <c r="D1048" s="650" t="s">
        <v>24737</v>
      </c>
    </row>
    <row r="1049" spans="1:4" ht="15" customHeight="1">
      <c r="A1049" s="650" t="s">
        <v>5880</v>
      </c>
      <c r="B1049" s="646" t="s">
        <v>12818</v>
      </c>
      <c r="C1049" s="650" t="s">
        <v>212</v>
      </c>
      <c r="D1049" s="650" t="s">
        <v>18243</v>
      </c>
    </row>
    <row r="1050" spans="1:4" ht="15" customHeight="1">
      <c r="A1050" s="650" t="s">
        <v>5881</v>
      </c>
      <c r="B1050" s="646" t="s">
        <v>12819</v>
      </c>
      <c r="C1050" s="650" t="s">
        <v>212</v>
      </c>
      <c r="D1050" s="650" t="s">
        <v>17564</v>
      </c>
    </row>
    <row r="1051" spans="1:4" ht="15" customHeight="1">
      <c r="A1051" s="650" t="s">
        <v>5882</v>
      </c>
      <c r="B1051" s="646" t="s">
        <v>12820</v>
      </c>
      <c r="C1051" s="650" t="s">
        <v>212</v>
      </c>
      <c r="D1051" s="650" t="s">
        <v>17511</v>
      </c>
    </row>
    <row r="1052" spans="1:4" ht="15" customHeight="1">
      <c r="A1052" s="650" t="s">
        <v>5883</v>
      </c>
      <c r="B1052" s="646" t="s">
        <v>12821</v>
      </c>
      <c r="C1052" s="650" t="s">
        <v>212</v>
      </c>
      <c r="D1052" s="650" t="s">
        <v>24766</v>
      </c>
    </row>
    <row r="1053" spans="1:4" ht="15" customHeight="1">
      <c r="A1053" s="650" t="s">
        <v>5884</v>
      </c>
      <c r="B1053" s="646" t="s">
        <v>12822</v>
      </c>
      <c r="C1053" s="650" t="s">
        <v>212</v>
      </c>
      <c r="D1053" s="650" t="s">
        <v>22606</v>
      </c>
    </row>
    <row r="1054" spans="1:4" ht="15" customHeight="1">
      <c r="A1054" s="650" t="s">
        <v>5885</v>
      </c>
      <c r="B1054" s="646" t="s">
        <v>12823</v>
      </c>
      <c r="C1054" s="650" t="s">
        <v>212</v>
      </c>
      <c r="D1054" s="650" t="s">
        <v>17526</v>
      </c>
    </row>
    <row r="1055" spans="1:4" ht="15" customHeight="1">
      <c r="A1055" s="650" t="s">
        <v>5886</v>
      </c>
      <c r="B1055" s="646" t="s">
        <v>12824</v>
      </c>
      <c r="C1055" s="650" t="s">
        <v>212</v>
      </c>
      <c r="D1055" s="650" t="s">
        <v>17652</v>
      </c>
    </row>
    <row r="1056" spans="1:4" ht="15" customHeight="1">
      <c r="A1056" s="650" t="s">
        <v>5887</v>
      </c>
      <c r="B1056" s="646" t="s">
        <v>12825</v>
      </c>
      <c r="C1056" s="650" t="s">
        <v>212</v>
      </c>
      <c r="D1056" s="650" t="s">
        <v>24767</v>
      </c>
    </row>
    <row r="1057" spans="1:4" ht="15" customHeight="1">
      <c r="A1057" s="650" t="s">
        <v>5888</v>
      </c>
      <c r="B1057" s="646" t="s">
        <v>12826</v>
      </c>
      <c r="C1057" s="650" t="s">
        <v>212</v>
      </c>
      <c r="D1057" s="650" t="s">
        <v>24768</v>
      </c>
    </row>
    <row r="1058" spans="1:4" ht="15" customHeight="1">
      <c r="A1058" s="650" t="s">
        <v>5889</v>
      </c>
      <c r="B1058" s="646" t="s">
        <v>12827</v>
      </c>
      <c r="C1058" s="650" t="s">
        <v>212</v>
      </c>
      <c r="D1058" s="650" t="s">
        <v>17711</v>
      </c>
    </row>
    <row r="1059" spans="1:4" ht="15" customHeight="1">
      <c r="A1059" s="650" t="s">
        <v>5890</v>
      </c>
      <c r="B1059" s="646" t="s">
        <v>12828</v>
      </c>
      <c r="C1059" s="650" t="s">
        <v>212</v>
      </c>
      <c r="D1059" s="650" t="s">
        <v>17694</v>
      </c>
    </row>
    <row r="1060" spans="1:4" ht="15" customHeight="1">
      <c r="A1060" s="650" t="s">
        <v>5891</v>
      </c>
      <c r="B1060" s="646" t="s">
        <v>12829</v>
      </c>
      <c r="C1060" s="650" t="s">
        <v>212</v>
      </c>
      <c r="D1060" s="650" t="s">
        <v>17736</v>
      </c>
    </row>
    <row r="1061" spans="1:4" ht="15" customHeight="1">
      <c r="A1061" s="650" t="s">
        <v>5892</v>
      </c>
      <c r="B1061" s="646" t="s">
        <v>12830</v>
      </c>
      <c r="C1061" s="650" t="s">
        <v>212</v>
      </c>
      <c r="D1061" s="650" t="s">
        <v>24597</v>
      </c>
    </row>
    <row r="1062" spans="1:4" ht="15" customHeight="1">
      <c r="A1062" s="650" t="s">
        <v>5893</v>
      </c>
      <c r="B1062" s="646" t="s">
        <v>12831</v>
      </c>
      <c r="C1062" s="650" t="s">
        <v>212</v>
      </c>
      <c r="D1062" s="650" t="s">
        <v>17491</v>
      </c>
    </row>
    <row r="1063" spans="1:4" ht="15" customHeight="1">
      <c r="A1063" s="650" t="s">
        <v>5894</v>
      </c>
      <c r="B1063" s="646" t="s">
        <v>12832</v>
      </c>
      <c r="C1063" s="650" t="s">
        <v>212</v>
      </c>
      <c r="D1063" s="650" t="s">
        <v>17724</v>
      </c>
    </row>
    <row r="1064" spans="1:4" ht="15" customHeight="1">
      <c r="A1064" s="650" t="s">
        <v>5895</v>
      </c>
      <c r="B1064" s="646" t="s">
        <v>12833</v>
      </c>
      <c r="C1064" s="650" t="s">
        <v>212</v>
      </c>
      <c r="D1064" s="650" t="s">
        <v>24769</v>
      </c>
    </row>
    <row r="1065" spans="1:4" ht="15" customHeight="1">
      <c r="A1065" s="650" t="s">
        <v>5896</v>
      </c>
      <c r="B1065" s="646" t="s">
        <v>12834</v>
      </c>
      <c r="C1065" s="650" t="s">
        <v>212</v>
      </c>
      <c r="D1065" s="650" t="s">
        <v>17803</v>
      </c>
    </row>
    <row r="1066" spans="1:4" ht="15" customHeight="1">
      <c r="A1066" s="650" t="s">
        <v>5897</v>
      </c>
      <c r="B1066" s="646" t="s">
        <v>12835</v>
      </c>
      <c r="C1066" s="650" t="s">
        <v>212</v>
      </c>
      <c r="D1066" s="650" t="s">
        <v>18392</v>
      </c>
    </row>
    <row r="1067" spans="1:4" ht="15" customHeight="1">
      <c r="A1067" s="650" t="s">
        <v>5898</v>
      </c>
      <c r="B1067" s="646" t="s">
        <v>12836</v>
      </c>
      <c r="C1067" s="650" t="s">
        <v>212</v>
      </c>
      <c r="D1067" s="650" t="s">
        <v>17634</v>
      </c>
    </row>
    <row r="1068" spans="1:4" ht="15" customHeight="1">
      <c r="A1068" s="650" t="s">
        <v>5899</v>
      </c>
      <c r="B1068" s="646" t="s">
        <v>12837</v>
      </c>
      <c r="C1068" s="650" t="s">
        <v>212</v>
      </c>
      <c r="D1068" s="650" t="s">
        <v>18409</v>
      </c>
    </row>
    <row r="1069" spans="1:4" ht="15" customHeight="1">
      <c r="A1069" s="650" t="s">
        <v>5900</v>
      </c>
      <c r="B1069" s="646" t="s">
        <v>12838</v>
      </c>
      <c r="C1069" s="650" t="s">
        <v>212</v>
      </c>
      <c r="D1069" s="650" t="s">
        <v>24770</v>
      </c>
    </row>
    <row r="1070" spans="1:4" ht="15" customHeight="1">
      <c r="A1070" s="650" t="s">
        <v>5901</v>
      </c>
      <c r="B1070" s="646" t="s">
        <v>12839</v>
      </c>
      <c r="C1070" s="650" t="s">
        <v>212</v>
      </c>
      <c r="D1070" s="650" t="s">
        <v>24771</v>
      </c>
    </row>
    <row r="1071" spans="1:4" ht="15" customHeight="1">
      <c r="A1071" s="650" t="s">
        <v>5902</v>
      </c>
      <c r="B1071" s="646" t="s">
        <v>12840</v>
      </c>
      <c r="C1071" s="650" t="s">
        <v>212</v>
      </c>
      <c r="D1071" s="650" t="s">
        <v>24772</v>
      </c>
    </row>
    <row r="1072" spans="1:4" ht="15" customHeight="1">
      <c r="A1072" s="650" t="s">
        <v>5903</v>
      </c>
      <c r="B1072" s="646" t="s">
        <v>12841</v>
      </c>
      <c r="C1072" s="650" t="s">
        <v>212</v>
      </c>
      <c r="D1072" s="650" t="s">
        <v>24773</v>
      </c>
    </row>
    <row r="1073" spans="1:4" ht="15" customHeight="1">
      <c r="A1073" s="650" t="s">
        <v>5904</v>
      </c>
      <c r="B1073" s="646" t="s">
        <v>12842</v>
      </c>
      <c r="C1073" s="650" t="s">
        <v>212</v>
      </c>
      <c r="D1073" s="650" t="s">
        <v>17592</v>
      </c>
    </row>
    <row r="1074" spans="1:4" ht="15" customHeight="1">
      <c r="A1074" s="650" t="s">
        <v>5905</v>
      </c>
      <c r="B1074" s="646" t="s">
        <v>12843</v>
      </c>
      <c r="C1074" s="650" t="s">
        <v>212</v>
      </c>
      <c r="D1074" s="650" t="s">
        <v>17522</v>
      </c>
    </row>
    <row r="1075" spans="1:4" ht="15" customHeight="1">
      <c r="A1075" s="650" t="s">
        <v>5906</v>
      </c>
      <c r="B1075" s="646" t="s">
        <v>12844</v>
      </c>
      <c r="C1075" s="650" t="s">
        <v>212</v>
      </c>
      <c r="D1075" s="650" t="s">
        <v>18581</v>
      </c>
    </row>
    <row r="1076" spans="1:4" ht="15" customHeight="1">
      <c r="A1076" s="650" t="s">
        <v>5907</v>
      </c>
      <c r="B1076" s="646" t="s">
        <v>12845</v>
      </c>
      <c r="C1076" s="650" t="s">
        <v>212</v>
      </c>
      <c r="D1076" s="650" t="s">
        <v>17897</v>
      </c>
    </row>
    <row r="1077" spans="1:4" ht="15" customHeight="1">
      <c r="A1077" s="650" t="s">
        <v>5908</v>
      </c>
      <c r="B1077" s="646" t="s">
        <v>12846</v>
      </c>
      <c r="C1077" s="650" t="s">
        <v>212</v>
      </c>
      <c r="D1077" s="650" t="s">
        <v>18317</v>
      </c>
    </row>
    <row r="1078" spans="1:4" ht="15" customHeight="1">
      <c r="A1078" s="650" t="s">
        <v>5909</v>
      </c>
      <c r="B1078" s="646" t="s">
        <v>12847</v>
      </c>
      <c r="C1078" s="650" t="s">
        <v>212</v>
      </c>
      <c r="D1078" s="650" t="s">
        <v>17722</v>
      </c>
    </row>
    <row r="1079" spans="1:4" ht="15" customHeight="1">
      <c r="A1079" s="650" t="s">
        <v>5910</v>
      </c>
      <c r="B1079" s="646" t="s">
        <v>12848</v>
      </c>
      <c r="C1079" s="650" t="s">
        <v>212</v>
      </c>
      <c r="D1079" s="650" t="s">
        <v>17715</v>
      </c>
    </row>
    <row r="1080" spans="1:4" ht="15" customHeight="1">
      <c r="A1080" s="650" t="s">
        <v>5911</v>
      </c>
      <c r="B1080" s="646" t="s">
        <v>12849</v>
      </c>
      <c r="C1080" s="650" t="s">
        <v>212</v>
      </c>
      <c r="D1080" s="650" t="s">
        <v>18078</v>
      </c>
    </row>
    <row r="1081" spans="1:4" ht="15" customHeight="1">
      <c r="A1081" s="650" t="s">
        <v>5912</v>
      </c>
      <c r="B1081" s="646" t="s">
        <v>12850</v>
      </c>
      <c r="C1081" s="650" t="s">
        <v>212</v>
      </c>
      <c r="D1081" s="650" t="s">
        <v>22306</v>
      </c>
    </row>
    <row r="1082" spans="1:4" ht="15" customHeight="1">
      <c r="A1082" s="650" t="s">
        <v>5913</v>
      </c>
      <c r="B1082" s="646" t="s">
        <v>12851</v>
      </c>
      <c r="C1082" s="650" t="s">
        <v>212</v>
      </c>
      <c r="D1082" s="650" t="s">
        <v>17686</v>
      </c>
    </row>
    <row r="1083" spans="1:4" ht="15" customHeight="1">
      <c r="A1083" s="650" t="s">
        <v>5914</v>
      </c>
      <c r="B1083" s="646" t="s">
        <v>12852</v>
      </c>
      <c r="C1083" s="650" t="s">
        <v>212</v>
      </c>
      <c r="D1083" s="650" t="s">
        <v>21179</v>
      </c>
    </row>
    <row r="1084" spans="1:4" ht="15" customHeight="1">
      <c r="A1084" s="650" t="s">
        <v>5915</v>
      </c>
      <c r="B1084" s="646" t="s">
        <v>12853</v>
      </c>
      <c r="C1084" s="650" t="s">
        <v>212</v>
      </c>
      <c r="D1084" s="650" t="s">
        <v>17710</v>
      </c>
    </row>
    <row r="1085" spans="1:4" ht="15" customHeight="1">
      <c r="A1085" s="650" t="s">
        <v>5916</v>
      </c>
      <c r="B1085" s="646" t="s">
        <v>12854</v>
      </c>
      <c r="C1085" s="650" t="s">
        <v>212</v>
      </c>
      <c r="D1085" s="650" t="s">
        <v>17569</v>
      </c>
    </row>
    <row r="1086" spans="1:4" ht="15" customHeight="1">
      <c r="A1086" s="650" t="s">
        <v>5917</v>
      </c>
      <c r="B1086" s="646" t="s">
        <v>12855</v>
      </c>
      <c r="C1086" s="650" t="s">
        <v>212</v>
      </c>
      <c r="D1086" s="650" t="s">
        <v>17562</v>
      </c>
    </row>
    <row r="1087" spans="1:4" ht="15" customHeight="1">
      <c r="A1087" s="650" t="s">
        <v>5918</v>
      </c>
      <c r="B1087" s="646" t="s">
        <v>12856</v>
      </c>
      <c r="C1087" s="650" t="s">
        <v>212</v>
      </c>
      <c r="D1087" s="650" t="s">
        <v>17556</v>
      </c>
    </row>
    <row r="1088" spans="1:4" ht="15" customHeight="1">
      <c r="A1088" s="650" t="s">
        <v>5919</v>
      </c>
      <c r="B1088" s="646" t="s">
        <v>12857</v>
      </c>
      <c r="C1088" s="650" t="s">
        <v>212</v>
      </c>
      <c r="D1088" s="650" t="s">
        <v>17614</v>
      </c>
    </row>
    <row r="1089" spans="1:4" ht="15" customHeight="1">
      <c r="A1089" s="650" t="s">
        <v>5920</v>
      </c>
      <c r="B1089" s="646" t="s">
        <v>12858</v>
      </c>
      <c r="C1089" s="650" t="s">
        <v>212</v>
      </c>
      <c r="D1089" s="650" t="s">
        <v>22653</v>
      </c>
    </row>
    <row r="1090" spans="1:4" ht="15" customHeight="1">
      <c r="A1090" s="650" t="s">
        <v>5921</v>
      </c>
      <c r="B1090" s="646" t="s">
        <v>12859</v>
      </c>
      <c r="C1090" s="650" t="s">
        <v>212</v>
      </c>
      <c r="D1090" s="650" t="s">
        <v>18658</v>
      </c>
    </row>
    <row r="1091" spans="1:4" ht="15" customHeight="1">
      <c r="A1091" s="650" t="s">
        <v>5922</v>
      </c>
      <c r="B1091" s="646" t="s">
        <v>12860</v>
      </c>
      <c r="C1091" s="650" t="s">
        <v>212</v>
      </c>
      <c r="D1091" s="650" t="s">
        <v>24774</v>
      </c>
    </row>
    <row r="1092" spans="1:4" ht="15" customHeight="1">
      <c r="A1092" s="650" t="s">
        <v>5923</v>
      </c>
      <c r="B1092" s="646" t="s">
        <v>12861</v>
      </c>
      <c r="C1092" s="650" t="s">
        <v>212</v>
      </c>
      <c r="D1092" s="650" t="s">
        <v>20606</v>
      </c>
    </row>
    <row r="1093" spans="1:4" ht="15" customHeight="1">
      <c r="A1093" s="650" t="s">
        <v>5924</v>
      </c>
      <c r="B1093" s="646" t="s">
        <v>12862</v>
      </c>
      <c r="C1093" s="650" t="s">
        <v>212</v>
      </c>
      <c r="D1093" s="650" t="s">
        <v>17984</v>
      </c>
    </row>
    <row r="1094" spans="1:4" ht="15" customHeight="1">
      <c r="A1094" s="650" t="s">
        <v>5925</v>
      </c>
      <c r="B1094" s="646" t="s">
        <v>12863</v>
      </c>
      <c r="C1094" s="650" t="s">
        <v>212</v>
      </c>
      <c r="D1094" s="650" t="s">
        <v>24775</v>
      </c>
    </row>
    <row r="1095" spans="1:4" ht="15" customHeight="1">
      <c r="A1095" s="650" t="s">
        <v>5926</v>
      </c>
      <c r="B1095" s="646" t="s">
        <v>12864</v>
      </c>
      <c r="C1095" s="650" t="s">
        <v>212</v>
      </c>
      <c r="D1095" s="650" t="s">
        <v>17467</v>
      </c>
    </row>
    <row r="1096" spans="1:4" ht="15" customHeight="1">
      <c r="A1096" s="650" t="s">
        <v>5927</v>
      </c>
      <c r="B1096" s="646" t="s">
        <v>12865</v>
      </c>
      <c r="C1096" s="650" t="s">
        <v>212</v>
      </c>
      <c r="D1096" s="650" t="s">
        <v>22249</v>
      </c>
    </row>
    <row r="1097" spans="1:4" ht="15" customHeight="1">
      <c r="A1097" s="650" t="s">
        <v>5928</v>
      </c>
      <c r="B1097" s="646" t="s">
        <v>12866</v>
      </c>
      <c r="C1097" s="650" t="s">
        <v>212</v>
      </c>
      <c r="D1097" s="650" t="s">
        <v>24776</v>
      </c>
    </row>
    <row r="1098" spans="1:4" ht="15" customHeight="1">
      <c r="A1098" s="650" t="s">
        <v>5929</v>
      </c>
      <c r="B1098" s="646" t="s">
        <v>12867</v>
      </c>
      <c r="C1098" s="650" t="s">
        <v>212</v>
      </c>
      <c r="D1098" s="650" t="s">
        <v>24660</v>
      </c>
    </row>
    <row r="1099" spans="1:4" ht="15" customHeight="1">
      <c r="A1099" s="650" t="s">
        <v>5930</v>
      </c>
      <c r="B1099" s="646" t="s">
        <v>12868</v>
      </c>
      <c r="C1099" s="650" t="s">
        <v>212</v>
      </c>
      <c r="D1099" s="650" t="s">
        <v>20488</v>
      </c>
    </row>
    <row r="1100" spans="1:4" ht="15" customHeight="1">
      <c r="A1100" s="650" t="s">
        <v>5931</v>
      </c>
      <c r="B1100" s="646" t="s">
        <v>12869</v>
      </c>
      <c r="C1100" s="650" t="s">
        <v>212</v>
      </c>
      <c r="D1100" s="650" t="s">
        <v>18552</v>
      </c>
    </row>
    <row r="1101" spans="1:4" ht="15" customHeight="1">
      <c r="A1101" s="650" t="s">
        <v>5932</v>
      </c>
      <c r="B1101" s="646" t="s">
        <v>12870</v>
      </c>
      <c r="C1101" s="650" t="s">
        <v>212</v>
      </c>
      <c r="D1101" s="650" t="s">
        <v>18550</v>
      </c>
    </row>
    <row r="1102" spans="1:4" ht="15" customHeight="1">
      <c r="A1102" s="650" t="s">
        <v>5933</v>
      </c>
      <c r="B1102" s="646" t="s">
        <v>12871</v>
      </c>
      <c r="C1102" s="650" t="s">
        <v>212</v>
      </c>
      <c r="D1102" s="650" t="s">
        <v>24690</v>
      </c>
    </row>
    <row r="1103" spans="1:4" ht="15" customHeight="1">
      <c r="A1103" s="650" t="s">
        <v>5934</v>
      </c>
      <c r="B1103" s="646" t="s">
        <v>12872</v>
      </c>
      <c r="C1103" s="650" t="s">
        <v>212</v>
      </c>
      <c r="D1103" s="650" t="s">
        <v>18314</v>
      </c>
    </row>
    <row r="1104" spans="1:4" ht="15" customHeight="1">
      <c r="A1104" s="650" t="s">
        <v>5935</v>
      </c>
      <c r="B1104" s="646" t="s">
        <v>12873</v>
      </c>
      <c r="C1104" s="650" t="s">
        <v>212</v>
      </c>
      <c r="D1104" s="650" t="s">
        <v>17562</v>
      </c>
    </row>
    <row r="1105" spans="1:4" ht="15" customHeight="1">
      <c r="A1105" s="650" t="s">
        <v>5936</v>
      </c>
      <c r="B1105" s="646" t="s">
        <v>12874</v>
      </c>
      <c r="C1105" s="650" t="s">
        <v>212</v>
      </c>
      <c r="D1105" s="650" t="s">
        <v>18323</v>
      </c>
    </row>
    <row r="1106" spans="1:4" ht="15" customHeight="1">
      <c r="A1106" s="650" t="s">
        <v>5937</v>
      </c>
      <c r="B1106" s="646" t="s">
        <v>12875</v>
      </c>
      <c r="C1106" s="650" t="s">
        <v>212</v>
      </c>
      <c r="D1106" s="650" t="s">
        <v>21695</v>
      </c>
    </row>
    <row r="1107" spans="1:4" ht="15" customHeight="1">
      <c r="A1107" s="650" t="s">
        <v>5938</v>
      </c>
      <c r="B1107" s="646" t="s">
        <v>12876</v>
      </c>
      <c r="C1107" s="650" t="s">
        <v>212</v>
      </c>
      <c r="D1107" s="650" t="s">
        <v>17672</v>
      </c>
    </row>
    <row r="1108" spans="1:4" ht="15" customHeight="1">
      <c r="A1108" s="650" t="s">
        <v>5939</v>
      </c>
      <c r="B1108" s="646" t="s">
        <v>12877</v>
      </c>
      <c r="C1108" s="650" t="s">
        <v>212</v>
      </c>
      <c r="D1108" s="650" t="s">
        <v>17701</v>
      </c>
    </row>
    <row r="1109" spans="1:4" ht="15" customHeight="1">
      <c r="A1109" s="650" t="s">
        <v>5940</v>
      </c>
      <c r="B1109" s="646" t="s">
        <v>12878</v>
      </c>
      <c r="C1109" s="650" t="s">
        <v>212</v>
      </c>
      <c r="D1109" s="650" t="s">
        <v>17513</v>
      </c>
    </row>
    <row r="1110" spans="1:4" ht="15" customHeight="1">
      <c r="A1110" s="650" t="s">
        <v>5941</v>
      </c>
      <c r="B1110" s="646" t="s">
        <v>12879</v>
      </c>
      <c r="C1110" s="650" t="s">
        <v>212</v>
      </c>
      <c r="D1110" s="650" t="s">
        <v>20738</v>
      </c>
    </row>
    <row r="1111" spans="1:4" ht="15" customHeight="1">
      <c r="A1111" s="650" t="s">
        <v>5942</v>
      </c>
      <c r="B1111" s="646" t="s">
        <v>12880</v>
      </c>
      <c r="C1111" s="650" t="s">
        <v>212</v>
      </c>
      <c r="D1111" s="650" t="s">
        <v>18571</v>
      </c>
    </row>
    <row r="1112" spans="1:4" ht="15" customHeight="1">
      <c r="A1112" s="650" t="s">
        <v>5943</v>
      </c>
      <c r="B1112" s="646" t="s">
        <v>12881</v>
      </c>
      <c r="C1112" s="650" t="s">
        <v>212</v>
      </c>
      <c r="D1112" s="650" t="s">
        <v>17721</v>
      </c>
    </row>
    <row r="1113" spans="1:4" ht="15" customHeight="1">
      <c r="A1113" s="650" t="s">
        <v>5944</v>
      </c>
      <c r="B1113" s="646" t="s">
        <v>12882</v>
      </c>
      <c r="C1113" s="650" t="s">
        <v>212</v>
      </c>
      <c r="D1113" s="650" t="s">
        <v>18708</v>
      </c>
    </row>
    <row r="1114" spans="1:4" ht="15" customHeight="1">
      <c r="A1114" s="650" t="s">
        <v>5945</v>
      </c>
      <c r="B1114" s="646" t="s">
        <v>12883</v>
      </c>
      <c r="C1114" s="650" t="s">
        <v>212</v>
      </c>
      <c r="D1114" s="650" t="s">
        <v>24777</v>
      </c>
    </row>
    <row r="1115" spans="1:4" ht="15" customHeight="1">
      <c r="A1115" s="650" t="s">
        <v>5946</v>
      </c>
      <c r="B1115" s="646" t="s">
        <v>12884</v>
      </c>
      <c r="C1115" s="650" t="s">
        <v>212</v>
      </c>
      <c r="D1115" s="650" t="s">
        <v>24778</v>
      </c>
    </row>
    <row r="1116" spans="1:4" ht="15" customHeight="1">
      <c r="A1116" s="650" t="s">
        <v>5947</v>
      </c>
      <c r="B1116" s="646" t="s">
        <v>12885</v>
      </c>
      <c r="C1116" s="650" t="s">
        <v>212</v>
      </c>
      <c r="D1116" s="650" t="s">
        <v>18034</v>
      </c>
    </row>
    <row r="1117" spans="1:4" ht="15" customHeight="1">
      <c r="A1117" s="650" t="s">
        <v>5948</v>
      </c>
      <c r="B1117" s="646" t="s">
        <v>12886</v>
      </c>
      <c r="C1117" s="650" t="s">
        <v>212</v>
      </c>
      <c r="D1117" s="650" t="s">
        <v>24779</v>
      </c>
    </row>
    <row r="1118" spans="1:4" ht="15" customHeight="1">
      <c r="A1118" s="650" t="s">
        <v>5949</v>
      </c>
      <c r="B1118" s="646" t="s">
        <v>12887</v>
      </c>
      <c r="C1118" s="650" t="s">
        <v>212</v>
      </c>
      <c r="D1118" s="650" t="s">
        <v>24780</v>
      </c>
    </row>
    <row r="1119" spans="1:4" ht="15" customHeight="1">
      <c r="A1119" s="650" t="s">
        <v>5950</v>
      </c>
      <c r="B1119" s="646" t="s">
        <v>12888</v>
      </c>
      <c r="C1119" s="650" t="s">
        <v>212</v>
      </c>
      <c r="D1119" s="650" t="s">
        <v>18159</v>
      </c>
    </row>
    <row r="1120" spans="1:4" ht="15" customHeight="1">
      <c r="A1120" s="650" t="s">
        <v>5951</v>
      </c>
      <c r="B1120" s="646" t="s">
        <v>12889</v>
      </c>
      <c r="C1120" s="650" t="s">
        <v>212</v>
      </c>
      <c r="D1120" s="650" t="s">
        <v>17722</v>
      </c>
    </row>
    <row r="1121" spans="1:4" ht="15" customHeight="1">
      <c r="A1121" s="650" t="s">
        <v>5952</v>
      </c>
      <c r="B1121" s="646" t="s">
        <v>12890</v>
      </c>
      <c r="C1121" s="650" t="s">
        <v>212</v>
      </c>
      <c r="D1121" s="650" t="s">
        <v>21088</v>
      </c>
    </row>
    <row r="1122" spans="1:4" ht="15" customHeight="1">
      <c r="A1122" s="650" t="s">
        <v>5953</v>
      </c>
      <c r="B1122" s="646" t="s">
        <v>12891</v>
      </c>
      <c r="C1122" s="650" t="s">
        <v>212</v>
      </c>
      <c r="D1122" s="650" t="s">
        <v>24781</v>
      </c>
    </row>
    <row r="1123" spans="1:4" ht="15" customHeight="1">
      <c r="A1123" s="650" t="s">
        <v>5954</v>
      </c>
      <c r="B1123" s="646" t="s">
        <v>12892</v>
      </c>
      <c r="C1123" s="650" t="s">
        <v>212</v>
      </c>
      <c r="D1123" s="650" t="s">
        <v>22645</v>
      </c>
    </row>
    <row r="1124" spans="1:4" ht="15" customHeight="1">
      <c r="A1124" s="650" t="s">
        <v>5955</v>
      </c>
      <c r="B1124" s="646" t="s">
        <v>12893</v>
      </c>
      <c r="C1124" s="650" t="s">
        <v>212</v>
      </c>
      <c r="D1124" s="650" t="s">
        <v>17634</v>
      </c>
    </row>
    <row r="1125" spans="1:4" ht="15" customHeight="1">
      <c r="A1125" s="650" t="s">
        <v>5956</v>
      </c>
      <c r="B1125" s="646" t="s">
        <v>12894</v>
      </c>
      <c r="C1125" s="650" t="s">
        <v>212</v>
      </c>
      <c r="D1125" s="650" t="s">
        <v>17714</v>
      </c>
    </row>
    <row r="1126" spans="1:4" ht="15" customHeight="1">
      <c r="A1126" s="650" t="s">
        <v>5957</v>
      </c>
      <c r="B1126" s="646" t="s">
        <v>12895</v>
      </c>
      <c r="C1126" s="650" t="s">
        <v>212</v>
      </c>
      <c r="D1126" s="650" t="s">
        <v>17715</v>
      </c>
    </row>
    <row r="1127" spans="1:4" ht="15" customHeight="1">
      <c r="A1127" s="650" t="s">
        <v>5958</v>
      </c>
      <c r="B1127" s="646" t="s">
        <v>12896</v>
      </c>
      <c r="C1127" s="650" t="s">
        <v>212</v>
      </c>
      <c r="D1127" s="650" t="s">
        <v>24782</v>
      </c>
    </row>
    <row r="1128" spans="1:4" ht="15" customHeight="1">
      <c r="A1128" s="650" t="s">
        <v>5959</v>
      </c>
      <c r="B1128" s="646" t="s">
        <v>12897</v>
      </c>
      <c r="C1128" s="650" t="s">
        <v>212</v>
      </c>
      <c r="D1128" s="650" t="s">
        <v>21017</v>
      </c>
    </row>
    <row r="1129" spans="1:4" ht="15" customHeight="1">
      <c r="A1129" s="650" t="s">
        <v>5960</v>
      </c>
      <c r="B1129" s="646" t="s">
        <v>12898</v>
      </c>
      <c r="C1129" s="650" t="s">
        <v>212</v>
      </c>
      <c r="D1129" s="650" t="s">
        <v>24783</v>
      </c>
    </row>
    <row r="1130" spans="1:4" ht="15" customHeight="1">
      <c r="A1130" s="650" t="s">
        <v>5961</v>
      </c>
      <c r="B1130" s="646" t="s">
        <v>12899</v>
      </c>
      <c r="C1130" s="650" t="s">
        <v>212</v>
      </c>
      <c r="D1130" s="650" t="s">
        <v>24784</v>
      </c>
    </row>
    <row r="1131" spans="1:4" ht="15" customHeight="1">
      <c r="A1131" s="650" t="s">
        <v>5962</v>
      </c>
      <c r="B1131" s="646" t="s">
        <v>12900</v>
      </c>
      <c r="C1131" s="650" t="s">
        <v>212</v>
      </c>
      <c r="D1131" s="650" t="s">
        <v>20460</v>
      </c>
    </row>
    <row r="1132" spans="1:4" ht="15" customHeight="1">
      <c r="A1132" s="650" t="s">
        <v>5963</v>
      </c>
      <c r="B1132" s="646" t="s">
        <v>12901</v>
      </c>
      <c r="C1132" s="650" t="s">
        <v>212</v>
      </c>
      <c r="D1132" s="650" t="s">
        <v>18174</v>
      </c>
    </row>
    <row r="1133" spans="1:4" ht="15" customHeight="1">
      <c r="A1133" s="650" t="s">
        <v>5964</v>
      </c>
      <c r="B1133" s="646" t="s">
        <v>12902</v>
      </c>
      <c r="C1133" s="650" t="s">
        <v>212</v>
      </c>
      <c r="D1133" s="650" t="s">
        <v>20722</v>
      </c>
    </row>
    <row r="1134" spans="1:4" ht="15" customHeight="1">
      <c r="A1134" s="650" t="s">
        <v>5965</v>
      </c>
      <c r="B1134" s="646" t="s">
        <v>12903</v>
      </c>
      <c r="C1134" s="650" t="s">
        <v>212</v>
      </c>
      <c r="D1134" s="650" t="s">
        <v>24785</v>
      </c>
    </row>
    <row r="1135" spans="1:4" ht="15" customHeight="1">
      <c r="A1135" s="650" t="s">
        <v>5966</v>
      </c>
      <c r="B1135" s="646" t="s">
        <v>12904</v>
      </c>
      <c r="C1135" s="650" t="s">
        <v>212</v>
      </c>
      <c r="D1135" s="650" t="s">
        <v>17857</v>
      </c>
    </row>
    <row r="1136" spans="1:4" ht="15" customHeight="1">
      <c r="A1136" s="650" t="s">
        <v>5967</v>
      </c>
      <c r="B1136" s="646" t="s">
        <v>12905</v>
      </c>
      <c r="C1136" s="650" t="s">
        <v>212</v>
      </c>
      <c r="D1136" s="650" t="s">
        <v>18100</v>
      </c>
    </row>
    <row r="1137" spans="1:4" ht="15" customHeight="1">
      <c r="A1137" s="650" t="s">
        <v>5968</v>
      </c>
      <c r="B1137" s="646" t="s">
        <v>12906</v>
      </c>
      <c r="C1137" s="650" t="s">
        <v>212</v>
      </c>
      <c r="D1137" s="650" t="s">
        <v>24786</v>
      </c>
    </row>
    <row r="1138" spans="1:4" ht="15" customHeight="1">
      <c r="A1138" s="650" t="s">
        <v>5969</v>
      </c>
      <c r="B1138" s="646" t="s">
        <v>12907</v>
      </c>
      <c r="C1138" s="650" t="s">
        <v>212</v>
      </c>
      <c r="D1138" s="650" t="s">
        <v>17562</v>
      </c>
    </row>
    <row r="1139" spans="1:4" ht="15" customHeight="1">
      <c r="A1139" s="650" t="s">
        <v>5970</v>
      </c>
      <c r="B1139" s="646" t="s">
        <v>12908</v>
      </c>
      <c r="C1139" s="650" t="s">
        <v>212</v>
      </c>
      <c r="D1139" s="650" t="s">
        <v>17684</v>
      </c>
    </row>
    <row r="1140" spans="1:4" ht="15" customHeight="1">
      <c r="A1140" s="650" t="s">
        <v>5971</v>
      </c>
      <c r="B1140" s="646" t="s">
        <v>12909</v>
      </c>
      <c r="C1140" s="650" t="s">
        <v>212</v>
      </c>
      <c r="D1140" s="650" t="s">
        <v>17694</v>
      </c>
    </row>
    <row r="1141" spans="1:4" ht="15" customHeight="1">
      <c r="A1141" s="650" t="s">
        <v>5972</v>
      </c>
      <c r="B1141" s="646" t="s">
        <v>12910</v>
      </c>
      <c r="C1141" s="650" t="s">
        <v>212</v>
      </c>
      <c r="D1141" s="650" t="s">
        <v>24787</v>
      </c>
    </row>
    <row r="1142" spans="1:4" ht="15" customHeight="1">
      <c r="A1142" s="650" t="s">
        <v>5973</v>
      </c>
      <c r="B1142" s="646" t="s">
        <v>12911</v>
      </c>
      <c r="C1142" s="650" t="s">
        <v>212</v>
      </c>
      <c r="D1142" s="650" t="s">
        <v>17534</v>
      </c>
    </row>
    <row r="1143" spans="1:4" ht="15" customHeight="1">
      <c r="A1143" s="650" t="s">
        <v>5974</v>
      </c>
      <c r="B1143" s="646" t="s">
        <v>12912</v>
      </c>
      <c r="C1143" s="650" t="s">
        <v>212</v>
      </c>
      <c r="D1143" s="650" t="s">
        <v>24788</v>
      </c>
    </row>
    <row r="1144" spans="1:4" ht="15" customHeight="1">
      <c r="A1144" s="650" t="s">
        <v>5975</v>
      </c>
      <c r="B1144" s="646" t="s">
        <v>12913</v>
      </c>
      <c r="C1144" s="650" t="s">
        <v>212</v>
      </c>
      <c r="D1144" s="650" t="s">
        <v>17710</v>
      </c>
    </row>
    <row r="1145" spans="1:4" ht="15" customHeight="1">
      <c r="A1145" s="650" t="s">
        <v>5976</v>
      </c>
      <c r="B1145" s="646" t="s">
        <v>12914</v>
      </c>
      <c r="C1145" s="650" t="s">
        <v>212</v>
      </c>
      <c r="D1145" s="650" t="s">
        <v>18566</v>
      </c>
    </row>
    <row r="1146" spans="1:4" ht="15" customHeight="1">
      <c r="A1146" s="650" t="s">
        <v>5977</v>
      </c>
      <c r="B1146" s="646" t="s">
        <v>12915</v>
      </c>
      <c r="C1146" s="650" t="s">
        <v>212</v>
      </c>
      <c r="D1146" s="650" t="s">
        <v>18427</v>
      </c>
    </row>
    <row r="1147" spans="1:4" ht="15" customHeight="1">
      <c r="A1147" s="650" t="s">
        <v>5978</v>
      </c>
      <c r="B1147" s="646" t="s">
        <v>12916</v>
      </c>
      <c r="C1147" s="650" t="s">
        <v>212</v>
      </c>
      <c r="D1147" s="650" t="s">
        <v>18314</v>
      </c>
    </row>
    <row r="1148" spans="1:4" ht="15" customHeight="1">
      <c r="A1148" s="650" t="s">
        <v>5979</v>
      </c>
      <c r="B1148" s="646" t="s">
        <v>12917</v>
      </c>
      <c r="C1148" s="650" t="s">
        <v>212</v>
      </c>
      <c r="D1148" s="650" t="s">
        <v>17547</v>
      </c>
    </row>
    <row r="1149" spans="1:4" ht="15" customHeight="1">
      <c r="A1149" s="650" t="s">
        <v>5980</v>
      </c>
      <c r="B1149" s="646" t="s">
        <v>12918</v>
      </c>
      <c r="C1149" s="650" t="s">
        <v>212</v>
      </c>
      <c r="D1149" s="650" t="s">
        <v>17546</v>
      </c>
    </row>
    <row r="1150" spans="1:4" ht="15" customHeight="1">
      <c r="A1150" s="650" t="s">
        <v>5981</v>
      </c>
      <c r="B1150" s="646" t="s">
        <v>12919</v>
      </c>
      <c r="C1150" s="650" t="s">
        <v>212</v>
      </c>
      <c r="D1150" s="650" t="s">
        <v>17622</v>
      </c>
    </row>
    <row r="1151" spans="1:4" ht="15" customHeight="1">
      <c r="A1151" s="650" t="s">
        <v>5982</v>
      </c>
      <c r="B1151" s="646" t="s">
        <v>12920</v>
      </c>
      <c r="C1151" s="650" t="s">
        <v>212</v>
      </c>
      <c r="D1151" s="650" t="s">
        <v>18638</v>
      </c>
    </row>
    <row r="1152" spans="1:4" ht="15" customHeight="1">
      <c r="A1152" s="650" t="s">
        <v>5983</v>
      </c>
      <c r="B1152" s="646" t="s">
        <v>12921</v>
      </c>
      <c r="C1152" s="650" t="s">
        <v>212</v>
      </c>
      <c r="D1152" s="650" t="s">
        <v>22466</v>
      </c>
    </row>
    <row r="1153" spans="1:4" ht="15" customHeight="1">
      <c r="A1153" s="650" t="s">
        <v>5984</v>
      </c>
      <c r="B1153" s="646" t="s">
        <v>12922</v>
      </c>
      <c r="C1153" s="650" t="s">
        <v>212</v>
      </c>
      <c r="D1153" s="650" t="s">
        <v>18316</v>
      </c>
    </row>
    <row r="1154" spans="1:4" ht="15" customHeight="1">
      <c r="A1154" s="650" t="s">
        <v>5985</v>
      </c>
      <c r="B1154" s="646" t="s">
        <v>12923</v>
      </c>
      <c r="C1154" s="650" t="s">
        <v>212</v>
      </c>
      <c r="D1154" s="650" t="s">
        <v>17610</v>
      </c>
    </row>
    <row r="1155" spans="1:4" ht="15" customHeight="1">
      <c r="A1155" s="650" t="s">
        <v>5986</v>
      </c>
      <c r="B1155" s="646" t="s">
        <v>12924</v>
      </c>
      <c r="C1155" s="650" t="s">
        <v>212</v>
      </c>
      <c r="D1155" s="650" t="s">
        <v>18566</v>
      </c>
    </row>
    <row r="1156" spans="1:4" ht="15" customHeight="1">
      <c r="A1156" s="650" t="s">
        <v>5987</v>
      </c>
      <c r="B1156" s="646" t="s">
        <v>12925</v>
      </c>
      <c r="C1156" s="650" t="s">
        <v>212</v>
      </c>
      <c r="D1156" s="650" t="s">
        <v>17577</v>
      </c>
    </row>
    <row r="1157" spans="1:4" ht="15" customHeight="1">
      <c r="A1157" s="650" t="s">
        <v>5988</v>
      </c>
      <c r="B1157" s="646" t="s">
        <v>12926</v>
      </c>
      <c r="C1157" s="650" t="s">
        <v>212</v>
      </c>
      <c r="D1157" s="650" t="s">
        <v>18566</v>
      </c>
    </row>
    <row r="1158" spans="1:4" ht="15" customHeight="1">
      <c r="A1158" s="650" t="s">
        <v>5989</v>
      </c>
      <c r="B1158" s="646" t="s">
        <v>12927</v>
      </c>
      <c r="C1158" s="650" t="s">
        <v>212</v>
      </c>
      <c r="D1158" s="650" t="s">
        <v>17522</v>
      </c>
    </row>
    <row r="1159" spans="1:4" ht="15" customHeight="1">
      <c r="A1159" s="650" t="s">
        <v>5990</v>
      </c>
      <c r="B1159" s="646" t="s">
        <v>12928</v>
      </c>
      <c r="C1159" s="650" t="s">
        <v>212</v>
      </c>
      <c r="D1159" s="650" t="s">
        <v>17609</v>
      </c>
    </row>
    <row r="1160" spans="1:4" ht="15" customHeight="1">
      <c r="A1160" s="650" t="s">
        <v>5991</v>
      </c>
      <c r="B1160" s="646" t="s">
        <v>12929</v>
      </c>
      <c r="C1160" s="650" t="s">
        <v>212</v>
      </c>
      <c r="D1160" s="650" t="s">
        <v>24789</v>
      </c>
    </row>
    <row r="1161" spans="1:4" ht="15" customHeight="1">
      <c r="A1161" s="650" t="s">
        <v>5992</v>
      </c>
      <c r="B1161" s="646" t="s">
        <v>28261</v>
      </c>
      <c r="C1161" s="650" t="s">
        <v>212</v>
      </c>
      <c r="D1161" s="650" t="s">
        <v>18581</v>
      </c>
    </row>
    <row r="1162" spans="1:4" ht="15" customHeight="1">
      <c r="A1162" s="650" t="s">
        <v>5993</v>
      </c>
      <c r="B1162" s="646" t="s">
        <v>28262</v>
      </c>
      <c r="C1162" s="650" t="s">
        <v>212</v>
      </c>
      <c r="D1162" s="650" t="s">
        <v>17522</v>
      </c>
    </row>
    <row r="1163" spans="1:4" ht="15" customHeight="1">
      <c r="A1163" s="650" t="s">
        <v>5994</v>
      </c>
      <c r="B1163" s="646" t="s">
        <v>28263</v>
      </c>
      <c r="C1163" s="650" t="s">
        <v>212</v>
      </c>
      <c r="D1163" s="650" t="s">
        <v>17554</v>
      </c>
    </row>
    <row r="1164" spans="1:4" ht="15" customHeight="1">
      <c r="A1164" s="650" t="s">
        <v>5995</v>
      </c>
      <c r="B1164" s="646" t="s">
        <v>28264</v>
      </c>
      <c r="C1164" s="650" t="s">
        <v>212</v>
      </c>
      <c r="D1164" s="650" t="s">
        <v>17577</v>
      </c>
    </row>
    <row r="1165" spans="1:4" ht="15" customHeight="1">
      <c r="A1165" s="650" t="s">
        <v>5996</v>
      </c>
      <c r="B1165" s="646" t="s">
        <v>12930</v>
      </c>
      <c r="C1165" s="650" t="s">
        <v>212</v>
      </c>
      <c r="D1165" s="650" t="s">
        <v>18408</v>
      </c>
    </row>
    <row r="1166" spans="1:4" ht="15" customHeight="1">
      <c r="A1166" s="650" t="s">
        <v>5997</v>
      </c>
      <c r="B1166" s="646" t="s">
        <v>12931</v>
      </c>
      <c r="C1166" s="650" t="s">
        <v>212</v>
      </c>
      <c r="D1166" s="650" t="s">
        <v>17599</v>
      </c>
    </row>
    <row r="1167" spans="1:4" ht="15" customHeight="1">
      <c r="A1167" s="650" t="s">
        <v>5998</v>
      </c>
      <c r="B1167" s="646" t="s">
        <v>12932</v>
      </c>
      <c r="C1167" s="650" t="s">
        <v>212</v>
      </c>
      <c r="D1167" s="650" t="s">
        <v>18693</v>
      </c>
    </row>
    <row r="1168" spans="1:4" ht="15" customHeight="1">
      <c r="A1168" s="650" t="s">
        <v>5999</v>
      </c>
      <c r="B1168" s="646" t="s">
        <v>12933</v>
      </c>
      <c r="C1168" s="650" t="s">
        <v>212</v>
      </c>
      <c r="D1168" s="650" t="s">
        <v>21745</v>
      </c>
    </row>
    <row r="1169" spans="1:4" ht="15" customHeight="1">
      <c r="A1169" s="650" t="s">
        <v>6000</v>
      </c>
      <c r="B1169" s="646" t="s">
        <v>12934</v>
      </c>
      <c r="C1169" s="650" t="s">
        <v>212</v>
      </c>
      <c r="D1169" s="650" t="s">
        <v>24790</v>
      </c>
    </row>
    <row r="1170" spans="1:4" ht="15" customHeight="1">
      <c r="A1170" s="650" t="s">
        <v>6001</v>
      </c>
      <c r="B1170" s="646" t="s">
        <v>12935</v>
      </c>
      <c r="C1170" s="650" t="s">
        <v>212</v>
      </c>
      <c r="D1170" s="650" t="s">
        <v>24791</v>
      </c>
    </row>
    <row r="1171" spans="1:4" ht="15" customHeight="1">
      <c r="A1171" s="650" t="s">
        <v>6002</v>
      </c>
      <c r="B1171" s="646" t="s">
        <v>12936</v>
      </c>
      <c r="C1171" s="650" t="s">
        <v>212</v>
      </c>
      <c r="D1171" s="650" t="s">
        <v>24671</v>
      </c>
    </row>
    <row r="1172" spans="1:4" ht="15" customHeight="1">
      <c r="A1172" s="650" t="s">
        <v>6003</v>
      </c>
      <c r="B1172" s="646" t="s">
        <v>12937</v>
      </c>
      <c r="C1172" s="650" t="s">
        <v>212</v>
      </c>
      <c r="D1172" s="650" t="s">
        <v>24769</v>
      </c>
    </row>
    <row r="1173" spans="1:4" ht="15" customHeight="1">
      <c r="A1173" s="650" t="s">
        <v>6004</v>
      </c>
      <c r="B1173" s="646" t="s">
        <v>12938</v>
      </c>
      <c r="C1173" s="650" t="s">
        <v>212</v>
      </c>
      <c r="D1173" s="650" t="s">
        <v>17614</v>
      </c>
    </row>
    <row r="1174" spans="1:4" ht="15" customHeight="1">
      <c r="A1174" s="650" t="s">
        <v>6005</v>
      </c>
      <c r="B1174" s="646" t="s">
        <v>12939</v>
      </c>
      <c r="C1174" s="650" t="s">
        <v>212</v>
      </c>
      <c r="D1174" s="650" t="s">
        <v>18245</v>
      </c>
    </row>
    <row r="1175" spans="1:4" ht="15" customHeight="1">
      <c r="A1175" s="650" t="s">
        <v>6006</v>
      </c>
      <c r="B1175" s="646" t="s">
        <v>12940</v>
      </c>
      <c r="C1175" s="650" t="s">
        <v>212</v>
      </c>
      <c r="D1175" s="650" t="s">
        <v>18186</v>
      </c>
    </row>
    <row r="1176" spans="1:4" ht="15" customHeight="1">
      <c r="A1176" s="650" t="s">
        <v>6007</v>
      </c>
      <c r="B1176" s="646" t="s">
        <v>12941</v>
      </c>
      <c r="C1176" s="650" t="s">
        <v>212</v>
      </c>
      <c r="D1176" s="650" t="s">
        <v>24792</v>
      </c>
    </row>
    <row r="1177" spans="1:4" ht="15" customHeight="1">
      <c r="A1177" s="650" t="s">
        <v>6008</v>
      </c>
      <c r="B1177" s="646" t="s">
        <v>12942</v>
      </c>
      <c r="C1177" s="650" t="s">
        <v>212</v>
      </c>
      <c r="D1177" s="650" t="s">
        <v>24762</v>
      </c>
    </row>
    <row r="1178" spans="1:4" ht="15" customHeight="1">
      <c r="A1178" s="650" t="s">
        <v>6009</v>
      </c>
      <c r="B1178" s="646" t="s">
        <v>12943</v>
      </c>
      <c r="C1178" s="650" t="s">
        <v>212</v>
      </c>
      <c r="D1178" s="650" t="s">
        <v>24793</v>
      </c>
    </row>
    <row r="1179" spans="1:4" ht="15" customHeight="1">
      <c r="A1179" s="650" t="s">
        <v>6010</v>
      </c>
      <c r="B1179" s="646" t="s">
        <v>12944</v>
      </c>
      <c r="C1179" s="650" t="s">
        <v>212</v>
      </c>
      <c r="D1179" s="650" t="s">
        <v>18548</v>
      </c>
    </row>
    <row r="1180" spans="1:4" ht="15" customHeight="1">
      <c r="A1180" s="650" t="s">
        <v>6011</v>
      </c>
      <c r="B1180" s="646" t="s">
        <v>12945</v>
      </c>
      <c r="C1180" s="650" t="s">
        <v>212</v>
      </c>
      <c r="D1180" s="650" t="s">
        <v>24794</v>
      </c>
    </row>
    <row r="1181" spans="1:4" ht="15" customHeight="1">
      <c r="A1181" s="650" t="s">
        <v>6012</v>
      </c>
      <c r="B1181" s="646" t="s">
        <v>12946</v>
      </c>
      <c r="C1181" s="650" t="s">
        <v>212</v>
      </c>
      <c r="D1181" s="650" t="s">
        <v>21720</v>
      </c>
    </row>
    <row r="1182" spans="1:4" ht="15" customHeight="1">
      <c r="A1182" s="650" t="s">
        <v>6013</v>
      </c>
      <c r="B1182" s="646" t="s">
        <v>12947</v>
      </c>
      <c r="C1182" s="650" t="s">
        <v>212</v>
      </c>
      <c r="D1182" s="650" t="s">
        <v>24795</v>
      </c>
    </row>
    <row r="1183" spans="1:4" ht="15" customHeight="1">
      <c r="A1183" s="650" t="s">
        <v>6014</v>
      </c>
      <c r="B1183" s="646" t="s">
        <v>12948</v>
      </c>
      <c r="C1183" s="650" t="s">
        <v>212</v>
      </c>
      <c r="D1183" s="650" t="s">
        <v>24704</v>
      </c>
    </row>
    <row r="1184" spans="1:4" ht="15" customHeight="1">
      <c r="A1184" s="650" t="s">
        <v>6015</v>
      </c>
      <c r="B1184" s="646" t="s">
        <v>12949</v>
      </c>
      <c r="C1184" s="650" t="s">
        <v>212</v>
      </c>
      <c r="D1184" s="650" t="s">
        <v>24796</v>
      </c>
    </row>
    <row r="1185" spans="1:4" ht="15" customHeight="1">
      <c r="A1185" s="650" t="s">
        <v>6016</v>
      </c>
      <c r="B1185" s="646" t="s">
        <v>12950</v>
      </c>
      <c r="C1185" s="650" t="s">
        <v>212</v>
      </c>
      <c r="D1185" s="650" t="s">
        <v>24797</v>
      </c>
    </row>
    <row r="1186" spans="1:4" ht="15" customHeight="1">
      <c r="A1186" s="650" t="s">
        <v>6017</v>
      </c>
      <c r="B1186" s="646" t="s">
        <v>12951</v>
      </c>
      <c r="C1186" s="650" t="s">
        <v>212</v>
      </c>
      <c r="D1186" s="650" t="s">
        <v>24606</v>
      </c>
    </row>
    <row r="1187" spans="1:4" ht="15" customHeight="1">
      <c r="A1187" s="650" t="s">
        <v>6018</v>
      </c>
      <c r="B1187" s="646" t="s">
        <v>12952</v>
      </c>
      <c r="C1187" s="650" t="s">
        <v>212</v>
      </c>
      <c r="D1187" s="650" t="s">
        <v>24704</v>
      </c>
    </row>
    <row r="1188" spans="1:4" ht="15" customHeight="1">
      <c r="A1188" s="650" t="s">
        <v>6019</v>
      </c>
      <c r="B1188" s="646" t="s">
        <v>12953</v>
      </c>
      <c r="C1188" s="650" t="s">
        <v>212</v>
      </c>
      <c r="D1188" s="650" t="s">
        <v>17638</v>
      </c>
    </row>
    <row r="1189" spans="1:4" ht="15" customHeight="1">
      <c r="A1189" s="650" t="s">
        <v>6020</v>
      </c>
      <c r="B1189" s="646" t="s">
        <v>12954</v>
      </c>
      <c r="C1189" s="650" t="s">
        <v>212</v>
      </c>
      <c r="D1189" s="650" t="s">
        <v>24707</v>
      </c>
    </row>
    <row r="1190" spans="1:4" ht="15" customHeight="1">
      <c r="A1190" s="650" t="s">
        <v>6021</v>
      </c>
      <c r="B1190" s="646" t="s">
        <v>12955</v>
      </c>
      <c r="C1190" s="650" t="s">
        <v>212</v>
      </c>
      <c r="D1190" s="650" t="s">
        <v>24798</v>
      </c>
    </row>
    <row r="1191" spans="1:4" ht="15" customHeight="1">
      <c r="A1191" s="650" t="s">
        <v>6022</v>
      </c>
      <c r="B1191" s="646" t="s">
        <v>12956</v>
      </c>
      <c r="C1191" s="650" t="s">
        <v>212</v>
      </c>
      <c r="D1191" s="650" t="s">
        <v>17886</v>
      </c>
    </row>
    <row r="1192" spans="1:4" ht="15" customHeight="1">
      <c r="A1192" s="650" t="s">
        <v>6023</v>
      </c>
      <c r="B1192" s="646" t="s">
        <v>12957</v>
      </c>
      <c r="C1192" s="650" t="s">
        <v>212</v>
      </c>
      <c r="D1192" s="650" t="s">
        <v>20568</v>
      </c>
    </row>
    <row r="1193" spans="1:4" ht="15" customHeight="1">
      <c r="A1193" s="650" t="s">
        <v>6024</v>
      </c>
      <c r="B1193" s="646" t="s">
        <v>12958</v>
      </c>
      <c r="C1193" s="650" t="s">
        <v>212</v>
      </c>
      <c r="D1193" s="650" t="s">
        <v>17578</v>
      </c>
    </row>
    <row r="1194" spans="1:4" ht="15" customHeight="1">
      <c r="A1194" s="650" t="s">
        <v>6025</v>
      </c>
      <c r="B1194" s="646" t="s">
        <v>12959</v>
      </c>
      <c r="C1194" s="650" t="s">
        <v>212</v>
      </c>
      <c r="D1194" s="650" t="s">
        <v>18025</v>
      </c>
    </row>
    <row r="1195" spans="1:4" ht="15" customHeight="1">
      <c r="A1195" s="650" t="s">
        <v>6026</v>
      </c>
      <c r="B1195" s="646" t="s">
        <v>12960</v>
      </c>
      <c r="C1195" s="650" t="s">
        <v>212</v>
      </c>
      <c r="D1195" s="650" t="s">
        <v>24675</v>
      </c>
    </row>
    <row r="1196" spans="1:4" ht="15" customHeight="1">
      <c r="A1196" s="650" t="s">
        <v>6027</v>
      </c>
      <c r="B1196" s="646" t="s">
        <v>12961</v>
      </c>
      <c r="C1196" s="650" t="s">
        <v>212</v>
      </c>
      <c r="D1196" s="650" t="s">
        <v>21219</v>
      </c>
    </row>
    <row r="1197" spans="1:4" ht="15" customHeight="1">
      <c r="A1197" s="650" t="s">
        <v>6028</v>
      </c>
      <c r="B1197" s="646" t="s">
        <v>12962</v>
      </c>
      <c r="C1197" s="650" t="s">
        <v>212</v>
      </c>
      <c r="D1197" s="650" t="s">
        <v>20483</v>
      </c>
    </row>
    <row r="1198" spans="1:4" ht="15" customHeight="1">
      <c r="A1198" s="650" t="s">
        <v>6029</v>
      </c>
      <c r="B1198" s="646" t="s">
        <v>12963</v>
      </c>
      <c r="C1198" s="650" t="s">
        <v>212</v>
      </c>
      <c r="D1198" s="650" t="s">
        <v>17463</v>
      </c>
    </row>
    <row r="1199" spans="1:4" ht="15" customHeight="1">
      <c r="A1199" s="650" t="s">
        <v>6030</v>
      </c>
      <c r="B1199" s="646" t="s">
        <v>12964</v>
      </c>
      <c r="C1199" s="650" t="s">
        <v>212</v>
      </c>
      <c r="D1199" s="650" t="s">
        <v>24675</v>
      </c>
    </row>
    <row r="1200" spans="1:4" ht="15" customHeight="1">
      <c r="A1200" s="650" t="s">
        <v>6031</v>
      </c>
      <c r="B1200" s="646" t="s">
        <v>12965</v>
      </c>
      <c r="C1200" s="650" t="s">
        <v>212</v>
      </c>
      <c r="D1200" s="650" t="s">
        <v>21725</v>
      </c>
    </row>
    <row r="1201" spans="1:4" ht="15" customHeight="1">
      <c r="A1201" s="650" t="s">
        <v>6032</v>
      </c>
      <c r="B1201" s="646" t="s">
        <v>12966</v>
      </c>
      <c r="C1201" s="650" t="s">
        <v>212</v>
      </c>
      <c r="D1201" s="650" t="s">
        <v>24799</v>
      </c>
    </row>
    <row r="1202" spans="1:4" ht="15" customHeight="1">
      <c r="A1202" s="650" t="s">
        <v>6033</v>
      </c>
      <c r="B1202" s="646" t="s">
        <v>12967</v>
      </c>
      <c r="C1202" s="650" t="s">
        <v>212</v>
      </c>
      <c r="D1202" s="650" t="s">
        <v>17676</v>
      </c>
    </row>
    <row r="1203" spans="1:4" ht="15" customHeight="1">
      <c r="A1203" s="650" t="s">
        <v>6034</v>
      </c>
      <c r="B1203" s="646" t="s">
        <v>12968</v>
      </c>
      <c r="C1203" s="650" t="s">
        <v>212</v>
      </c>
      <c r="D1203" s="650" t="s">
        <v>24651</v>
      </c>
    </row>
    <row r="1204" spans="1:4" ht="15" customHeight="1">
      <c r="A1204" s="650" t="s">
        <v>6035</v>
      </c>
      <c r="B1204" s="646" t="s">
        <v>12969</v>
      </c>
      <c r="C1204" s="650" t="s">
        <v>212</v>
      </c>
      <c r="D1204" s="650" t="s">
        <v>24800</v>
      </c>
    </row>
    <row r="1205" spans="1:4" ht="15" customHeight="1">
      <c r="A1205" s="650" t="s">
        <v>6036</v>
      </c>
      <c r="B1205" s="646" t="s">
        <v>12970</v>
      </c>
      <c r="C1205" s="650" t="s">
        <v>212</v>
      </c>
      <c r="D1205" s="650" t="s">
        <v>18671</v>
      </c>
    </row>
    <row r="1206" spans="1:4" ht="15" customHeight="1">
      <c r="A1206" s="650" t="s">
        <v>6037</v>
      </c>
      <c r="B1206" s="646" t="s">
        <v>12971</v>
      </c>
      <c r="C1206" s="650" t="s">
        <v>212</v>
      </c>
      <c r="D1206" s="650" t="s">
        <v>24801</v>
      </c>
    </row>
    <row r="1207" spans="1:4" ht="15" customHeight="1">
      <c r="A1207" s="650" t="s">
        <v>6038</v>
      </c>
      <c r="B1207" s="646" t="s">
        <v>12972</v>
      </c>
      <c r="C1207" s="650" t="s">
        <v>212</v>
      </c>
      <c r="D1207" s="650" t="s">
        <v>18467</v>
      </c>
    </row>
    <row r="1208" spans="1:4" ht="15" customHeight="1">
      <c r="A1208" s="650" t="s">
        <v>6039</v>
      </c>
      <c r="B1208" s="646" t="s">
        <v>12973</v>
      </c>
      <c r="C1208" s="650" t="s">
        <v>212</v>
      </c>
      <c r="D1208" s="650" t="s">
        <v>24757</v>
      </c>
    </row>
    <row r="1209" spans="1:4" ht="15" customHeight="1">
      <c r="A1209" s="650" t="s">
        <v>6040</v>
      </c>
      <c r="B1209" s="646" t="s">
        <v>12974</v>
      </c>
      <c r="C1209" s="650" t="s">
        <v>212</v>
      </c>
      <c r="D1209" s="650" t="s">
        <v>18134</v>
      </c>
    </row>
    <row r="1210" spans="1:4" ht="15" customHeight="1">
      <c r="A1210" s="650" t="s">
        <v>6041</v>
      </c>
      <c r="B1210" s="646" t="s">
        <v>12975</v>
      </c>
      <c r="C1210" s="650" t="s">
        <v>212</v>
      </c>
      <c r="D1210" s="650" t="s">
        <v>24802</v>
      </c>
    </row>
    <row r="1211" spans="1:4" ht="15" customHeight="1">
      <c r="A1211" s="650" t="s">
        <v>6042</v>
      </c>
      <c r="B1211" s="646" t="s">
        <v>12976</v>
      </c>
      <c r="C1211" s="650" t="s">
        <v>212</v>
      </c>
      <c r="D1211" s="650" t="s">
        <v>21567</v>
      </c>
    </row>
    <row r="1212" spans="1:4" ht="15" customHeight="1">
      <c r="A1212" s="650" t="s">
        <v>6043</v>
      </c>
      <c r="B1212" s="646" t="s">
        <v>12977</v>
      </c>
      <c r="C1212" s="650" t="s">
        <v>212</v>
      </c>
      <c r="D1212" s="650" t="s">
        <v>21548</v>
      </c>
    </row>
    <row r="1213" spans="1:4" ht="15" customHeight="1">
      <c r="A1213" s="650" t="s">
        <v>6044</v>
      </c>
      <c r="B1213" s="646" t="s">
        <v>12978</v>
      </c>
      <c r="C1213" s="650" t="s">
        <v>212</v>
      </c>
      <c r="D1213" s="650" t="s">
        <v>24651</v>
      </c>
    </row>
    <row r="1214" spans="1:4" ht="15" customHeight="1">
      <c r="A1214" s="650" t="s">
        <v>6045</v>
      </c>
      <c r="B1214" s="646" t="s">
        <v>12979</v>
      </c>
      <c r="C1214" s="650" t="s">
        <v>212</v>
      </c>
      <c r="D1214" s="650" t="s">
        <v>18111</v>
      </c>
    </row>
    <row r="1215" spans="1:4" ht="15" customHeight="1">
      <c r="A1215" s="650" t="s">
        <v>6046</v>
      </c>
      <c r="B1215" s="646" t="s">
        <v>12980</v>
      </c>
      <c r="C1215" s="650" t="s">
        <v>212</v>
      </c>
      <c r="D1215" s="650" t="s">
        <v>21032</v>
      </c>
    </row>
    <row r="1216" spans="1:4" ht="15" customHeight="1">
      <c r="A1216" s="650" t="s">
        <v>6047</v>
      </c>
      <c r="B1216" s="646" t="s">
        <v>12981</v>
      </c>
      <c r="C1216" s="650" t="s">
        <v>212</v>
      </c>
      <c r="D1216" s="650" t="s">
        <v>22396</v>
      </c>
    </row>
    <row r="1217" spans="1:4" ht="15" customHeight="1">
      <c r="A1217" s="650" t="s">
        <v>6048</v>
      </c>
      <c r="B1217" s="646" t="s">
        <v>12982</v>
      </c>
      <c r="C1217" s="650" t="s">
        <v>212</v>
      </c>
      <c r="D1217" s="650" t="s">
        <v>18204</v>
      </c>
    </row>
    <row r="1218" spans="1:4" ht="15" customHeight="1">
      <c r="A1218" s="650" t="s">
        <v>6049</v>
      </c>
      <c r="B1218" s="646" t="s">
        <v>12983</v>
      </c>
      <c r="C1218" s="650" t="s">
        <v>212</v>
      </c>
      <c r="D1218" s="650" t="s">
        <v>21584</v>
      </c>
    </row>
    <row r="1219" spans="1:4" ht="15" customHeight="1">
      <c r="A1219" s="650" t="s">
        <v>6050</v>
      </c>
      <c r="B1219" s="646" t="s">
        <v>12984</v>
      </c>
      <c r="C1219" s="650" t="s">
        <v>212</v>
      </c>
      <c r="D1219" s="650" t="s">
        <v>20965</v>
      </c>
    </row>
    <row r="1220" spans="1:4" ht="15" customHeight="1">
      <c r="A1220" s="650" t="s">
        <v>6051</v>
      </c>
      <c r="B1220" s="646" t="s">
        <v>12985</v>
      </c>
      <c r="C1220" s="650" t="s">
        <v>212</v>
      </c>
      <c r="D1220" s="650" t="s">
        <v>18134</v>
      </c>
    </row>
    <row r="1221" spans="1:4" ht="15" customHeight="1">
      <c r="A1221" s="650" t="s">
        <v>6052</v>
      </c>
      <c r="B1221" s="646" t="s">
        <v>12986</v>
      </c>
      <c r="C1221" s="650" t="s">
        <v>212</v>
      </c>
      <c r="D1221" s="650" t="s">
        <v>22428</v>
      </c>
    </row>
    <row r="1222" spans="1:4" ht="15" customHeight="1">
      <c r="A1222" s="650" t="s">
        <v>6053</v>
      </c>
      <c r="B1222" s="646" t="s">
        <v>12987</v>
      </c>
      <c r="C1222" s="650" t="s">
        <v>212</v>
      </c>
      <c r="D1222" s="650" t="s">
        <v>22288</v>
      </c>
    </row>
    <row r="1223" spans="1:4" ht="15" customHeight="1">
      <c r="A1223" s="650" t="s">
        <v>6054</v>
      </c>
      <c r="B1223" s="646" t="s">
        <v>12988</v>
      </c>
      <c r="C1223" s="650" t="s">
        <v>212</v>
      </c>
      <c r="D1223" s="650" t="s">
        <v>21599</v>
      </c>
    </row>
    <row r="1224" spans="1:4" ht="15" customHeight="1">
      <c r="A1224" s="650" t="s">
        <v>6055</v>
      </c>
      <c r="B1224" s="646" t="s">
        <v>12989</v>
      </c>
      <c r="C1224" s="650" t="s">
        <v>212</v>
      </c>
      <c r="D1224" s="650" t="s">
        <v>21598</v>
      </c>
    </row>
    <row r="1225" spans="1:4" ht="15" customHeight="1">
      <c r="A1225" s="650" t="s">
        <v>6056</v>
      </c>
      <c r="B1225" s="646" t="s">
        <v>12990</v>
      </c>
      <c r="C1225" s="650" t="s">
        <v>212</v>
      </c>
      <c r="D1225" s="650" t="s">
        <v>24803</v>
      </c>
    </row>
    <row r="1226" spans="1:4" ht="15" customHeight="1">
      <c r="A1226" s="650" t="s">
        <v>6057</v>
      </c>
      <c r="B1226" s="646" t="s">
        <v>12991</v>
      </c>
      <c r="C1226" s="650" t="s">
        <v>212</v>
      </c>
      <c r="D1226" s="650" t="s">
        <v>17663</v>
      </c>
    </row>
    <row r="1227" spans="1:4" ht="15" customHeight="1">
      <c r="A1227" s="650" t="s">
        <v>6058</v>
      </c>
      <c r="B1227" s="646" t="s">
        <v>12992</v>
      </c>
      <c r="C1227" s="650" t="s">
        <v>212</v>
      </c>
      <c r="D1227" s="650" t="s">
        <v>17684</v>
      </c>
    </row>
    <row r="1228" spans="1:4" ht="15" customHeight="1">
      <c r="A1228" s="650" t="s">
        <v>6059</v>
      </c>
      <c r="B1228" s="646" t="s">
        <v>12993</v>
      </c>
      <c r="C1228" s="650" t="s">
        <v>212</v>
      </c>
      <c r="D1228" s="650" t="s">
        <v>17683</v>
      </c>
    </row>
    <row r="1229" spans="1:4" ht="15" customHeight="1">
      <c r="A1229" s="650" t="s">
        <v>6060</v>
      </c>
      <c r="B1229" s="646" t="s">
        <v>12994</v>
      </c>
      <c r="C1229" s="650" t="s">
        <v>212</v>
      </c>
      <c r="D1229" s="650" t="s">
        <v>18614</v>
      </c>
    </row>
    <row r="1230" spans="1:4" ht="15" customHeight="1">
      <c r="A1230" s="650" t="s">
        <v>6061</v>
      </c>
      <c r="B1230" s="646" t="s">
        <v>12995</v>
      </c>
      <c r="C1230" s="650" t="s">
        <v>212</v>
      </c>
      <c r="D1230" s="650" t="s">
        <v>17711</v>
      </c>
    </row>
    <row r="1231" spans="1:4" ht="15" customHeight="1">
      <c r="A1231" s="650" t="s">
        <v>6062</v>
      </c>
      <c r="B1231" s="646" t="s">
        <v>12996</v>
      </c>
      <c r="C1231" s="650" t="s">
        <v>212</v>
      </c>
      <c r="D1231" s="650" t="s">
        <v>17694</v>
      </c>
    </row>
    <row r="1232" spans="1:4" ht="15" customHeight="1">
      <c r="A1232" s="650" t="s">
        <v>6063</v>
      </c>
      <c r="B1232" s="646" t="s">
        <v>12997</v>
      </c>
      <c r="C1232" s="650" t="s">
        <v>212</v>
      </c>
      <c r="D1232" s="650" t="s">
        <v>17599</v>
      </c>
    </row>
    <row r="1233" spans="1:4" ht="15" customHeight="1">
      <c r="A1233" s="650" t="s">
        <v>6064</v>
      </c>
      <c r="B1233" s="646" t="s">
        <v>12998</v>
      </c>
      <c r="C1233" s="650" t="s">
        <v>212</v>
      </c>
      <c r="D1233" s="650" t="s">
        <v>24804</v>
      </c>
    </row>
    <row r="1234" spans="1:4" ht="15" customHeight="1">
      <c r="A1234" s="650" t="s">
        <v>6065</v>
      </c>
      <c r="B1234" s="646" t="s">
        <v>12999</v>
      </c>
      <c r="C1234" s="650" t="s">
        <v>212</v>
      </c>
      <c r="D1234" s="650" t="s">
        <v>24805</v>
      </c>
    </row>
    <row r="1235" spans="1:4" ht="15" customHeight="1">
      <c r="A1235" s="650" t="s">
        <v>6066</v>
      </c>
      <c r="B1235" s="646" t="s">
        <v>13000</v>
      </c>
      <c r="C1235" s="650" t="s">
        <v>212</v>
      </c>
      <c r="D1235" s="650" t="s">
        <v>22665</v>
      </c>
    </row>
    <row r="1236" spans="1:4" ht="15" customHeight="1">
      <c r="A1236" s="650" t="s">
        <v>6067</v>
      </c>
      <c r="B1236" s="646" t="s">
        <v>13001</v>
      </c>
      <c r="C1236" s="650" t="s">
        <v>212</v>
      </c>
      <c r="D1236" s="650" t="s">
        <v>24806</v>
      </c>
    </row>
    <row r="1237" spans="1:4" ht="15" customHeight="1">
      <c r="A1237" s="650" t="s">
        <v>6068</v>
      </c>
      <c r="B1237" s="646" t="s">
        <v>13002</v>
      </c>
      <c r="C1237" s="650" t="s">
        <v>212</v>
      </c>
      <c r="D1237" s="650" t="s">
        <v>24807</v>
      </c>
    </row>
    <row r="1238" spans="1:4" ht="15" customHeight="1">
      <c r="A1238" s="650" t="s">
        <v>6069</v>
      </c>
      <c r="B1238" s="646" t="s">
        <v>13003</v>
      </c>
      <c r="C1238" s="650" t="s">
        <v>212</v>
      </c>
      <c r="D1238" s="650" t="s">
        <v>24808</v>
      </c>
    </row>
    <row r="1239" spans="1:4" ht="15" customHeight="1">
      <c r="A1239" s="650" t="s">
        <v>6070</v>
      </c>
      <c r="B1239" s="646" t="s">
        <v>13004</v>
      </c>
      <c r="C1239" s="650" t="s">
        <v>212</v>
      </c>
      <c r="D1239" s="650" t="s">
        <v>24809</v>
      </c>
    </row>
    <row r="1240" spans="1:4" ht="15" customHeight="1">
      <c r="A1240" s="650" t="s">
        <v>6071</v>
      </c>
      <c r="B1240" s="646" t="s">
        <v>13005</v>
      </c>
      <c r="C1240" s="650" t="s">
        <v>212</v>
      </c>
      <c r="D1240" s="650" t="s">
        <v>24810</v>
      </c>
    </row>
    <row r="1241" spans="1:4" ht="15" customHeight="1">
      <c r="A1241" s="650" t="s">
        <v>6072</v>
      </c>
      <c r="B1241" s="646" t="s">
        <v>13006</v>
      </c>
      <c r="C1241" s="650" t="s">
        <v>212</v>
      </c>
      <c r="D1241" s="650" t="s">
        <v>24811</v>
      </c>
    </row>
    <row r="1242" spans="1:4" ht="15" customHeight="1">
      <c r="A1242" s="650" t="s">
        <v>6073</v>
      </c>
      <c r="B1242" s="646" t="s">
        <v>13007</v>
      </c>
      <c r="C1242" s="650" t="s">
        <v>212</v>
      </c>
      <c r="D1242" s="650" t="s">
        <v>17563</v>
      </c>
    </row>
    <row r="1243" spans="1:4" ht="15" customHeight="1">
      <c r="A1243" s="650" t="s">
        <v>6074</v>
      </c>
      <c r="B1243" s="646" t="s">
        <v>13008</v>
      </c>
      <c r="C1243" s="650" t="s">
        <v>212</v>
      </c>
      <c r="D1243" s="650" t="s">
        <v>17683</v>
      </c>
    </row>
    <row r="1244" spans="1:4" ht="15" customHeight="1">
      <c r="A1244" s="650" t="s">
        <v>6075</v>
      </c>
      <c r="B1244" s="646" t="s">
        <v>13009</v>
      </c>
      <c r="C1244" s="650" t="s">
        <v>212</v>
      </c>
      <c r="D1244" s="650" t="s">
        <v>17664</v>
      </c>
    </row>
    <row r="1245" spans="1:4" ht="15" customHeight="1">
      <c r="A1245" s="650" t="s">
        <v>6076</v>
      </c>
      <c r="B1245" s="646" t="s">
        <v>13010</v>
      </c>
      <c r="C1245" s="650" t="s">
        <v>212</v>
      </c>
      <c r="D1245" s="650" t="s">
        <v>20641</v>
      </c>
    </row>
    <row r="1246" spans="1:4" ht="15" customHeight="1">
      <c r="A1246" s="650" t="s">
        <v>6077</v>
      </c>
      <c r="B1246" s="646" t="s">
        <v>13011</v>
      </c>
      <c r="C1246" s="650" t="s">
        <v>212</v>
      </c>
      <c r="D1246" s="650" t="s">
        <v>24812</v>
      </c>
    </row>
    <row r="1247" spans="1:4" ht="15" customHeight="1">
      <c r="A1247" s="650" t="s">
        <v>6078</v>
      </c>
      <c r="B1247" s="646" t="s">
        <v>13012</v>
      </c>
      <c r="C1247" s="650" t="s">
        <v>212</v>
      </c>
      <c r="D1247" s="650" t="s">
        <v>18393</v>
      </c>
    </row>
    <row r="1248" spans="1:4" ht="15" customHeight="1">
      <c r="A1248" s="650" t="s">
        <v>6079</v>
      </c>
      <c r="B1248" s="646" t="s">
        <v>13013</v>
      </c>
      <c r="C1248" s="650" t="s">
        <v>212</v>
      </c>
      <c r="D1248" s="650" t="s">
        <v>17528</v>
      </c>
    </row>
    <row r="1249" spans="1:4" ht="15" customHeight="1">
      <c r="A1249" s="650" t="s">
        <v>6080</v>
      </c>
      <c r="B1249" s="646" t="s">
        <v>13014</v>
      </c>
      <c r="C1249" s="650" t="s">
        <v>212</v>
      </c>
      <c r="D1249" s="650" t="s">
        <v>21598</v>
      </c>
    </row>
    <row r="1250" spans="1:4" ht="15" customHeight="1">
      <c r="A1250" s="650" t="s">
        <v>6081</v>
      </c>
      <c r="B1250" s="646" t="s">
        <v>13015</v>
      </c>
      <c r="C1250" s="650" t="s">
        <v>212</v>
      </c>
      <c r="D1250" s="650" t="s">
        <v>24813</v>
      </c>
    </row>
    <row r="1251" spans="1:4" ht="15" customHeight="1">
      <c r="A1251" s="650" t="s">
        <v>6082</v>
      </c>
      <c r="B1251" s="646" t="s">
        <v>13016</v>
      </c>
      <c r="C1251" s="650" t="s">
        <v>212</v>
      </c>
      <c r="D1251" s="650" t="s">
        <v>21196</v>
      </c>
    </row>
    <row r="1252" spans="1:4" ht="15" customHeight="1">
      <c r="A1252" s="650" t="s">
        <v>6083</v>
      </c>
      <c r="B1252" s="646" t="s">
        <v>13017</v>
      </c>
      <c r="C1252" s="650" t="s">
        <v>212</v>
      </c>
      <c r="D1252" s="650" t="s">
        <v>21196</v>
      </c>
    </row>
    <row r="1253" spans="1:4" ht="15" customHeight="1">
      <c r="A1253" s="650" t="s">
        <v>6084</v>
      </c>
      <c r="B1253" s="646" t="s">
        <v>13018</v>
      </c>
      <c r="C1253" s="650" t="s">
        <v>212</v>
      </c>
      <c r="D1253" s="650" t="s">
        <v>17677</v>
      </c>
    </row>
    <row r="1254" spans="1:4" ht="15" customHeight="1">
      <c r="A1254" s="650" t="s">
        <v>6085</v>
      </c>
      <c r="B1254" s="646" t="s">
        <v>13019</v>
      </c>
      <c r="C1254" s="650" t="s">
        <v>212</v>
      </c>
      <c r="D1254" s="650" t="s">
        <v>17558</v>
      </c>
    </row>
    <row r="1255" spans="1:4" ht="15" customHeight="1">
      <c r="A1255" s="650" t="s">
        <v>6086</v>
      </c>
      <c r="B1255" s="646" t="s">
        <v>13020</v>
      </c>
      <c r="C1255" s="650" t="s">
        <v>212</v>
      </c>
      <c r="D1255" s="650" t="s">
        <v>24741</v>
      </c>
    </row>
    <row r="1256" spans="1:4" ht="15" customHeight="1">
      <c r="A1256" s="650" t="s">
        <v>6087</v>
      </c>
      <c r="B1256" s="646" t="s">
        <v>13021</v>
      </c>
      <c r="C1256" s="650" t="s">
        <v>212</v>
      </c>
      <c r="D1256" s="650" t="s">
        <v>24806</v>
      </c>
    </row>
    <row r="1257" spans="1:4" ht="15" customHeight="1">
      <c r="A1257" s="650" t="s">
        <v>6088</v>
      </c>
      <c r="B1257" s="646" t="s">
        <v>13022</v>
      </c>
      <c r="C1257" s="650" t="s">
        <v>212</v>
      </c>
      <c r="D1257" s="650" t="s">
        <v>17595</v>
      </c>
    </row>
    <row r="1258" spans="1:4" ht="15" customHeight="1">
      <c r="A1258" s="650" t="s">
        <v>6089</v>
      </c>
      <c r="B1258" s="646" t="s">
        <v>13023</v>
      </c>
      <c r="C1258" s="650" t="s">
        <v>212</v>
      </c>
      <c r="D1258" s="650" t="s">
        <v>17595</v>
      </c>
    </row>
    <row r="1259" spans="1:4" ht="15" customHeight="1">
      <c r="A1259" s="650" t="s">
        <v>6090</v>
      </c>
      <c r="B1259" s="646" t="s">
        <v>13024</v>
      </c>
      <c r="C1259" s="650" t="s">
        <v>212</v>
      </c>
      <c r="D1259" s="650" t="s">
        <v>24704</v>
      </c>
    </row>
    <row r="1260" spans="1:4" ht="15" customHeight="1">
      <c r="A1260" s="650" t="s">
        <v>6091</v>
      </c>
      <c r="B1260" s="646" t="s">
        <v>13025</v>
      </c>
      <c r="C1260" s="650" t="s">
        <v>212</v>
      </c>
      <c r="D1260" s="650" t="s">
        <v>21693</v>
      </c>
    </row>
    <row r="1261" spans="1:4" ht="15" customHeight="1">
      <c r="A1261" s="650" t="s">
        <v>6092</v>
      </c>
      <c r="B1261" s="646" t="s">
        <v>13026</v>
      </c>
      <c r="C1261" s="650" t="s">
        <v>212</v>
      </c>
      <c r="D1261" s="650" t="s">
        <v>22448</v>
      </c>
    </row>
    <row r="1262" spans="1:4" ht="15" customHeight="1">
      <c r="A1262" s="650" t="s">
        <v>6093</v>
      </c>
      <c r="B1262" s="646" t="s">
        <v>13027</v>
      </c>
      <c r="C1262" s="650" t="s">
        <v>212</v>
      </c>
      <c r="D1262" s="650" t="s">
        <v>18566</v>
      </c>
    </row>
    <row r="1263" spans="1:4" ht="15" customHeight="1">
      <c r="A1263" s="650" t="s">
        <v>6094</v>
      </c>
      <c r="B1263" s="646" t="s">
        <v>13028</v>
      </c>
      <c r="C1263" s="650" t="s">
        <v>212</v>
      </c>
      <c r="D1263" s="650" t="s">
        <v>17604</v>
      </c>
    </row>
    <row r="1264" spans="1:4" ht="15" customHeight="1">
      <c r="A1264" s="650" t="s">
        <v>6095</v>
      </c>
      <c r="B1264" s="646" t="s">
        <v>13029</v>
      </c>
      <c r="C1264" s="650" t="s">
        <v>212</v>
      </c>
      <c r="D1264" s="650" t="s">
        <v>17604</v>
      </c>
    </row>
    <row r="1265" spans="1:4" ht="15" customHeight="1">
      <c r="A1265" s="650" t="s">
        <v>6096</v>
      </c>
      <c r="B1265" s="646" t="s">
        <v>13030</v>
      </c>
      <c r="C1265" s="650" t="s">
        <v>212</v>
      </c>
      <c r="D1265" s="650" t="s">
        <v>17710</v>
      </c>
    </row>
    <row r="1266" spans="1:4" ht="15" customHeight="1">
      <c r="A1266" s="650" t="s">
        <v>6097</v>
      </c>
      <c r="B1266" s="646" t="s">
        <v>13031</v>
      </c>
      <c r="C1266" s="650" t="s">
        <v>212</v>
      </c>
      <c r="D1266" s="650" t="s">
        <v>17690</v>
      </c>
    </row>
    <row r="1267" spans="1:4" ht="15" customHeight="1">
      <c r="A1267" s="650" t="s">
        <v>6098</v>
      </c>
      <c r="B1267" s="646" t="s">
        <v>13032</v>
      </c>
      <c r="C1267" s="650" t="s">
        <v>212</v>
      </c>
      <c r="D1267" s="650" t="s">
        <v>18566</v>
      </c>
    </row>
    <row r="1268" spans="1:4" ht="15" customHeight="1">
      <c r="A1268" s="650" t="s">
        <v>6099</v>
      </c>
      <c r="B1268" s="646" t="s">
        <v>13033</v>
      </c>
      <c r="C1268" s="650" t="s">
        <v>212</v>
      </c>
      <c r="D1268" s="650" t="s">
        <v>24676</v>
      </c>
    </row>
    <row r="1269" spans="1:4" ht="15" customHeight="1">
      <c r="A1269" s="650" t="s">
        <v>6100</v>
      </c>
      <c r="B1269" s="646" t="s">
        <v>13034</v>
      </c>
      <c r="C1269" s="650" t="s">
        <v>212</v>
      </c>
      <c r="D1269" s="650" t="s">
        <v>20758</v>
      </c>
    </row>
    <row r="1270" spans="1:4" ht="15" customHeight="1">
      <c r="A1270" s="650" t="s">
        <v>6101</v>
      </c>
      <c r="B1270" s="646" t="s">
        <v>13035</v>
      </c>
      <c r="C1270" s="650" t="s">
        <v>212</v>
      </c>
      <c r="D1270" s="650" t="s">
        <v>17591</v>
      </c>
    </row>
    <row r="1271" spans="1:4" ht="15" customHeight="1">
      <c r="A1271" s="650" t="s">
        <v>6102</v>
      </c>
      <c r="B1271" s="646" t="s">
        <v>13036</v>
      </c>
      <c r="C1271" s="650" t="s">
        <v>212</v>
      </c>
      <c r="D1271" s="650" t="s">
        <v>21201</v>
      </c>
    </row>
    <row r="1272" spans="1:4" ht="15" customHeight="1">
      <c r="A1272" s="650" t="s">
        <v>6103</v>
      </c>
      <c r="B1272" s="646" t="s">
        <v>13037</v>
      </c>
      <c r="C1272" s="650" t="s">
        <v>212</v>
      </c>
      <c r="D1272" s="650" t="s">
        <v>18252</v>
      </c>
    </row>
    <row r="1273" spans="1:4" ht="15" customHeight="1">
      <c r="A1273" s="650" t="s">
        <v>6104</v>
      </c>
      <c r="B1273" s="646" t="s">
        <v>13038</v>
      </c>
      <c r="C1273" s="650" t="s">
        <v>212</v>
      </c>
      <c r="D1273" s="650" t="s">
        <v>17666</v>
      </c>
    </row>
    <row r="1274" spans="1:4" ht="15" customHeight="1">
      <c r="A1274" s="650" t="s">
        <v>6105</v>
      </c>
      <c r="B1274" s="646" t="s">
        <v>13039</v>
      </c>
      <c r="C1274" s="650" t="s">
        <v>212</v>
      </c>
      <c r="D1274" s="650" t="s">
        <v>17554</v>
      </c>
    </row>
    <row r="1275" spans="1:4" ht="15" customHeight="1">
      <c r="A1275" s="650" t="s">
        <v>6106</v>
      </c>
      <c r="B1275" s="646" t="s">
        <v>13040</v>
      </c>
      <c r="C1275" s="650" t="s">
        <v>212</v>
      </c>
      <c r="D1275" s="650" t="s">
        <v>20940</v>
      </c>
    </row>
    <row r="1276" spans="1:4" ht="15" customHeight="1">
      <c r="A1276" s="650" t="s">
        <v>6107</v>
      </c>
      <c r="B1276" s="646" t="s">
        <v>13041</v>
      </c>
      <c r="C1276" s="650" t="s">
        <v>212</v>
      </c>
      <c r="D1276" s="650" t="s">
        <v>24685</v>
      </c>
    </row>
    <row r="1277" spans="1:4" ht="15" customHeight="1">
      <c r="A1277" s="650" t="s">
        <v>6108</v>
      </c>
      <c r="B1277" s="646" t="s">
        <v>13042</v>
      </c>
      <c r="C1277" s="650" t="s">
        <v>212</v>
      </c>
      <c r="D1277" s="650" t="s">
        <v>21622</v>
      </c>
    </row>
    <row r="1278" spans="1:4" ht="15" customHeight="1">
      <c r="A1278" s="650" t="s">
        <v>6109</v>
      </c>
      <c r="B1278" s="646" t="s">
        <v>13043</v>
      </c>
      <c r="C1278" s="650" t="s">
        <v>212</v>
      </c>
      <c r="D1278" s="650" t="s">
        <v>24509</v>
      </c>
    </row>
    <row r="1279" spans="1:4" ht="15" customHeight="1">
      <c r="A1279" s="650" t="s">
        <v>6110</v>
      </c>
      <c r="B1279" s="646" t="s">
        <v>13044</v>
      </c>
      <c r="C1279" s="650" t="s">
        <v>212</v>
      </c>
      <c r="D1279" s="650" t="s">
        <v>24814</v>
      </c>
    </row>
    <row r="1280" spans="1:4" ht="15" customHeight="1">
      <c r="A1280" s="650" t="s">
        <v>6111</v>
      </c>
      <c r="B1280" s="646" t="s">
        <v>13045</v>
      </c>
      <c r="C1280" s="650" t="s">
        <v>212</v>
      </c>
      <c r="D1280" s="650" t="s">
        <v>20465</v>
      </c>
    </row>
    <row r="1281" spans="1:4" ht="15" customHeight="1">
      <c r="A1281" s="650" t="s">
        <v>20401</v>
      </c>
      <c r="B1281" s="646" t="s">
        <v>20426</v>
      </c>
      <c r="C1281" s="650" t="s">
        <v>212</v>
      </c>
      <c r="D1281" s="650" t="s">
        <v>21095</v>
      </c>
    </row>
    <row r="1282" spans="1:4" ht="15" customHeight="1">
      <c r="A1282" s="650" t="s">
        <v>20402</v>
      </c>
      <c r="B1282" s="646" t="s">
        <v>28265</v>
      </c>
      <c r="C1282" s="650" t="s">
        <v>212</v>
      </c>
      <c r="D1282" s="650" t="s">
        <v>22571</v>
      </c>
    </row>
    <row r="1283" spans="1:4" ht="15" customHeight="1">
      <c r="A1283" s="650" t="s">
        <v>20897</v>
      </c>
      <c r="B1283" s="646" t="s">
        <v>20898</v>
      </c>
      <c r="C1283" s="650" t="s">
        <v>212</v>
      </c>
      <c r="D1283" s="650" t="s">
        <v>17626</v>
      </c>
    </row>
    <row r="1284" spans="1:4" ht="15" customHeight="1">
      <c r="A1284" s="650" t="s">
        <v>28266</v>
      </c>
      <c r="B1284" s="646" t="s">
        <v>28267</v>
      </c>
      <c r="C1284" s="650" t="s">
        <v>212</v>
      </c>
      <c r="D1284" s="650" t="s">
        <v>17598</v>
      </c>
    </row>
    <row r="1285" spans="1:4" ht="15" customHeight="1">
      <c r="A1285" s="650" t="s">
        <v>28268</v>
      </c>
      <c r="B1285" s="646" t="s">
        <v>28269</v>
      </c>
      <c r="C1285" s="650" t="s">
        <v>212</v>
      </c>
      <c r="D1285" s="650" t="s">
        <v>17598</v>
      </c>
    </row>
    <row r="1286" spans="1:4" ht="15" customHeight="1">
      <c r="A1286" s="650" t="s">
        <v>28270</v>
      </c>
      <c r="B1286" s="646" t="s">
        <v>28271</v>
      </c>
      <c r="C1286" s="650" t="s">
        <v>212</v>
      </c>
      <c r="D1286" s="650" t="s">
        <v>17522</v>
      </c>
    </row>
    <row r="1287" spans="1:4" ht="15" customHeight="1">
      <c r="A1287" s="650" t="s">
        <v>28272</v>
      </c>
      <c r="B1287" s="646" t="s">
        <v>28273</v>
      </c>
      <c r="C1287" s="650" t="s">
        <v>212</v>
      </c>
      <c r="D1287" s="650" t="s">
        <v>17661</v>
      </c>
    </row>
    <row r="1288" spans="1:4" ht="15" customHeight="1">
      <c r="A1288" s="650" t="s">
        <v>28274</v>
      </c>
      <c r="B1288" s="646" t="s">
        <v>28275</v>
      </c>
      <c r="C1288" s="650" t="s">
        <v>212</v>
      </c>
      <c r="D1288" s="650" t="s">
        <v>17661</v>
      </c>
    </row>
    <row r="1289" spans="1:4" ht="15" customHeight="1">
      <c r="A1289" s="650" t="s">
        <v>28276</v>
      </c>
      <c r="B1289" s="646" t="s">
        <v>28277</v>
      </c>
      <c r="C1289" s="650" t="s">
        <v>212</v>
      </c>
      <c r="D1289" s="650" t="s">
        <v>17558</v>
      </c>
    </row>
    <row r="1290" spans="1:4" ht="15" customHeight="1">
      <c r="A1290" s="650" t="s">
        <v>28278</v>
      </c>
      <c r="B1290" s="646" t="s">
        <v>28279</v>
      </c>
      <c r="C1290" s="650" t="s">
        <v>212</v>
      </c>
      <c r="D1290" s="650" t="s">
        <v>17663</v>
      </c>
    </row>
    <row r="1291" spans="1:4" ht="15" customHeight="1">
      <c r="A1291" s="650" t="s">
        <v>28280</v>
      </c>
      <c r="B1291" s="646" t="s">
        <v>28281</v>
      </c>
      <c r="C1291" s="650" t="s">
        <v>212</v>
      </c>
      <c r="D1291" s="650" t="s">
        <v>17683</v>
      </c>
    </row>
    <row r="1292" spans="1:4" ht="15" customHeight="1">
      <c r="A1292" s="650" t="s">
        <v>28282</v>
      </c>
      <c r="B1292" s="646" t="s">
        <v>28283</v>
      </c>
      <c r="C1292" s="650" t="s">
        <v>212</v>
      </c>
      <c r="D1292" s="650" t="s">
        <v>17568</v>
      </c>
    </row>
    <row r="1293" spans="1:4" ht="15" customHeight="1">
      <c r="A1293" s="650" t="s">
        <v>28284</v>
      </c>
      <c r="B1293" s="646" t="s">
        <v>28285</v>
      </c>
      <c r="C1293" s="650" t="s">
        <v>212</v>
      </c>
      <c r="D1293" s="650" t="s">
        <v>17604</v>
      </c>
    </row>
    <row r="1294" spans="1:4" ht="15" customHeight="1">
      <c r="A1294" s="650" t="s">
        <v>6112</v>
      </c>
      <c r="B1294" s="646" t="s">
        <v>13046</v>
      </c>
      <c r="C1294" s="650" t="s">
        <v>238</v>
      </c>
      <c r="D1294" s="650" t="s">
        <v>24815</v>
      </c>
    </row>
    <row r="1295" spans="1:4" ht="15" customHeight="1">
      <c r="A1295" s="650" t="s">
        <v>6113</v>
      </c>
      <c r="B1295" s="646" t="s">
        <v>13047</v>
      </c>
      <c r="C1295" s="650" t="s">
        <v>238</v>
      </c>
      <c r="D1295" s="650" t="s">
        <v>24305</v>
      </c>
    </row>
    <row r="1296" spans="1:4" ht="15" customHeight="1">
      <c r="A1296" s="650" t="s">
        <v>6114</v>
      </c>
      <c r="B1296" s="646" t="s">
        <v>13048</v>
      </c>
      <c r="C1296" s="650" t="s">
        <v>238</v>
      </c>
      <c r="D1296" s="650" t="s">
        <v>24816</v>
      </c>
    </row>
    <row r="1297" spans="1:4" ht="15" customHeight="1">
      <c r="A1297" s="650" t="s">
        <v>6115</v>
      </c>
      <c r="B1297" s="646" t="s">
        <v>13049</v>
      </c>
      <c r="C1297" s="650" t="s">
        <v>238</v>
      </c>
      <c r="D1297" s="650" t="s">
        <v>24817</v>
      </c>
    </row>
    <row r="1298" spans="1:4" ht="15" customHeight="1">
      <c r="A1298" s="650" t="s">
        <v>6116</v>
      </c>
      <c r="B1298" s="646" t="s">
        <v>13050</v>
      </c>
      <c r="C1298" s="650" t="s">
        <v>239</v>
      </c>
      <c r="D1298" s="650" t="s">
        <v>24818</v>
      </c>
    </row>
    <row r="1299" spans="1:4" ht="15" customHeight="1">
      <c r="A1299" s="650" t="s">
        <v>6117</v>
      </c>
      <c r="B1299" s="646" t="s">
        <v>13051</v>
      </c>
      <c r="C1299" s="650" t="s">
        <v>239</v>
      </c>
      <c r="D1299" s="650" t="s">
        <v>24819</v>
      </c>
    </row>
    <row r="1300" spans="1:4" ht="15" customHeight="1">
      <c r="A1300" s="650" t="s">
        <v>6118</v>
      </c>
      <c r="B1300" s="646" t="s">
        <v>13052</v>
      </c>
      <c r="C1300" s="650" t="s">
        <v>239</v>
      </c>
      <c r="D1300" s="650" t="s">
        <v>24820</v>
      </c>
    </row>
    <row r="1301" spans="1:4" ht="15" customHeight="1">
      <c r="A1301" s="650" t="s">
        <v>6119</v>
      </c>
      <c r="B1301" s="646" t="s">
        <v>13053</v>
      </c>
      <c r="C1301" s="650" t="s">
        <v>239</v>
      </c>
      <c r="D1301" s="650" t="s">
        <v>24821</v>
      </c>
    </row>
    <row r="1302" spans="1:4" ht="15" customHeight="1">
      <c r="A1302" s="650" t="s">
        <v>6120</v>
      </c>
      <c r="B1302" s="646" t="s">
        <v>13054</v>
      </c>
      <c r="C1302" s="650" t="s">
        <v>239</v>
      </c>
      <c r="D1302" s="650" t="s">
        <v>22552</v>
      </c>
    </row>
    <row r="1303" spans="1:4" ht="15" customHeight="1">
      <c r="A1303" s="650" t="s">
        <v>6121</v>
      </c>
      <c r="B1303" s="646" t="s">
        <v>13055</v>
      </c>
      <c r="C1303" s="650" t="s">
        <v>239</v>
      </c>
      <c r="D1303" s="650" t="s">
        <v>22306</v>
      </c>
    </row>
    <row r="1304" spans="1:4" ht="15" customHeight="1">
      <c r="A1304" s="650" t="s">
        <v>6122</v>
      </c>
      <c r="B1304" s="646" t="s">
        <v>13056</v>
      </c>
      <c r="C1304" s="650" t="s">
        <v>238</v>
      </c>
      <c r="D1304" s="650" t="s">
        <v>24822</v>
      </c>
    </row>
    <row r="1305" spans="1:4" ht="15" customHeight="1">
      <c r="A1305" s="650" t="s">
        <v>6123</v>
      </c>
      <c r="B1305" s="646" t="s">
        <v>13057</v>
      </c>
      <c r="C1305" s="650" t="s">
        <v>238</v>
      </c>
      <c r="D1305" s="650" t="s">
        <v>24823</v>
      </c>
    </row>
    <row r="1306" spans="1:4" ht="15" customHeight="1">
      <c r="A1306" s="650" t="s">
        <v>6124</v>
      </c>
      <c r="B1306" s="646" t="s">
        <v>13058</v>
      </c>
      <c r="C1306" s="650" t="s">
        <v>238</v>
      </c>
      <c r="D1306" s="650" t="s">
        <v>24824</v>
      </c>
    </row>
    <row r="1307" spans="1:4" ht="15" customHeight="1">
      <c r="A1307" s="650" t="s">
        <v>6125</v>
      </c>
      <c r="B1307" s="646" t="s">
        <v>13059</v>
      </c>
      <c r="C1307" s="650" t="s">
        <v>238</v>
      </c>
      <c r="D1307" s="650" t="s">
        <v>24825</v>
      </c>
    </row>
    <row r="1308" spans="1:4" ht="15" customHeight="1">
      <c r="A1308" s="650" t="s">
        <v>6126</v>
      </c>
      <c r="B1308" s="646" t="s">
        <v>13060</v>
      </c>
      <c r="C1308" s="650" t="s">
        <v>238</v>
      </c>
      <c r="D1308" s="650" t="s">
        <v>24826</v>
      </c>
    </row>
    <row r="1309" spans="1:4" ht="15" customHeight="1">
      <c r="A1309" s="650" t="s">
        <v>6127</v>
      </c>
      <c r="B1309" s="646" t="s">
        <v>13061</v>
      </c>
      <c r="C1309" s="650" t="s">
        <v>238</v>
      </c>
      <c r="D1309" s="650" t="s">
        <v>24827</v>
      </c>
    </row>
    <row r="1310" spans="1:4" ht="15" customHeight="1">
      <c r="A1310" s="650" t="s">
        <v>6128</v>
      </c>
      <c r="B1310" s="646" t="s">
        <v>13062</v>
      </c>
      <c r="C1310" s="650" t="s">
        <v>238</v>
      </c>
      <c r="D1310" s="650" t="s">
        <v>24828</v>
      </c>
    </row>
    <row r="1311" spans="1:4" ht="15" customHeight="1">
      <c r="A1311" s="650" t="s">
        <v>6129</v>
      </c>
      <c r="B1311" s="646" t="s">
        <v>13063</v>
      </c>
      <c r="C1311" s="650" t="s">
        <v>238</v>
      </c>
      <c r="D1311" s="650" t="s">
        <v>24829</v>
      </c>
    </row>
    <row r="1312" spans="1:4" ht="15" customHeight="1">
      <c r="A1312" s="650" t="s">
        <v>6130</v>
      </c>
      <c r="B1312" s="646" t="s">
        <v>13064</v>
      </c>
      <c r="C1312" s="650" t="s">
        <v>238</v>
      </c>
      <c r="D1312" s="650" t="s">
        <v>24830</v>
      </c>
    </row>
    <row r="1313" spans="1:4" ht="15" customHeight="1">
      <c r="A1313" s="650" t="s">
        <v>6131</v>
      </c>
      <c r="B1313" s="646" t="s">
        <v>13065</v>
      </c>
      <c r="C1313" s="650" t="s">
        <v>238</v>
      </c>
      <c r="D1313" s="650" t="s">
        <v>24831</v>
      </c>
    </row>
    <row r="1314" spans="1:4" ht="15" customHeight="1">
      <c r="A1314" s="650" t="s">
        <v>6132</v>
      </c>
      <c r="B1314" s="646" t="s">
        <v>13066</v>
      </c>
      <c r="C1314" s="650" t="s">
        <v>238</v>
      </c>
      <c r="D1314" s="650" t="s">
        <v>24832</v>
      </c>
    </row>
    <row r="1315" spans="1:4" ht="15" customHeight="1">
      <c r="A1315" s="650" t="s">
        <v>6133</v>
      </c>
      <c r="B1315" s="646" t="s">
        <v>13067</v>
      </c>
      <c r="C1315" s="650" t="s">
        <v>238</v>
      </c>
      <c r="D1315" s="650" t="s">
        <v>24833</v>
      </c>
    </row>
    <row r="1316" spans="1:4" ht="15" customHeight="1">
      <c r="A1316" s="650" t="s">
        <v>6134</v>
      </c>
      <c r="B1316" s="646" t="s">
        <v>13068</v>
      </c>
      <c r="C1316" s="650" t="s">
        <v>238</v>
      </c>
      <c r="D1316" s="650" t="s">
        <v>24834</v>
      </c>
    </row>
    <row r="1317" spans="1:4" ht="15" customHeight="1">
      <c r="A1317" s="650" t="s">
        <v>6135</v>
      </c>
      <c r="B1317" s="646" t="s">
        <v>13069</v>
      </c>
      <c r="C1317" s="650" t="s">
        <v>238</v>
      </c>
      <c r="D1317" s="650" t="s">
        <v>24835</v>
      </c>
    </row>
    <row r="1318" spans="1:4" ht="15" customHeight="1">
      <c r="A1318" s="650" t="s">
        <v>6136</v>
      </c>
      <c r="B1318" s="646" t="s">
        <v>13070</v>
      </c>
      <c r="C1318" s="650" t="s">
        <v>238</v>
      </c>
      <c r="D1318" s="650" t="s">
        <v>24836</v>
      </c>
    </row>
    <row r="1319" spans="1:4" ht="15" customHeight="1">
      <c r="A1319" s="650" t="s">
        <v>6137</v>
      </c>
      <c r="B1319" s="646" t="s">
        <v>13071</v>
      </c>
      <c r="C1319" s="650" t="s">
        <v>238</v>
      </c>
      <c r="D1319" s="650" t="s">
        <v>24837</v>
      </c>
    </row>
    <row r="1320" spans="1:4" ht="15" customHeight="1">
      <c r="A1320" s="650" t="s">
        <v>6138</v>
      </c>
      <c r="B1320" s="646" t="s">
        <v>13072</v>
      </c>
      <c r="C1320" s="650" t="s">
        <v>238</v>
      </c>
      <c r="D1320" s="650" t="s">
        <v>24838</v>
      </c>
    </row>
    <row r="1321" spans="1:4" ht="15" customHeight="1">
      <c r="A1321" s="650" t="s">
        <v>6139</v>
      </c>
      <c r="B1321" s="646" t="s">
        <v>13073</v>
      </c>
      <c r="C1321" s="650" t="s">
        <v>238</v>
      </c>
      <c r="D1321" s="650" t="s">
        <v>24839</v>
      </c>
    </row>
    <row r="1322" spans="1:4" ht="15" customHeight="1">
      <c r="A1322" s="650" t="s">
        <v>6140</v>
      </c>
      <c r="B1322" s="646" t="s">
        <v>13074</v>
      </c>
      <c r="C1322" s="650" t="s">
        <v>238</v>
      </c>
      <c r="D1322" s="650" t="s">
        <v>24840</v>
      </c>
    </row>
    <row r="1323" spans="1:4" ht="15" customHeight="1">
      <c r="A1323" s="650" t="s">
        <v>6141</v>
      </c>
      <c r="B1323" s="646" t="s">
        <v>13075</v>
      </c>
      <c r="C1323" s="650" t="s">
        <v>238</v>
      </c>
      <c r="D1323" s="650" t="s">
        <v>24841</v>
      </c>
    </row>
    <row r="1324" spans="1:4" ht="15" customHeight="1">
      <c r="A1324" s="650" t="s">
        <v>6142</v>
      </c>
      <c r="B1324" s="646" t="s">
        <v>13076</v>
      </c>
      <c r="C1324" s="650" t="s">
        <v>239</v>
      </c>
      <c r="D1324" s="650" t="s">
        <v>24842</v>
      </c>
    </row>
    <row r="1325" spans="1:4" ht="15" customHeight="1">
      <c r="A1325" s="650" t="s">
        <v>6143</v>
      </c>
      <c r="B1325" s="646" t="s">
        <v>13077</v>
      </c>
      <c r="C1325" s="650" t="s">
        <v>239</v>
      </c>
      <c r="D1325" s="650" t="s">
        <v>21321</v>
      </c>
    </row>
    <row r="1326" spans="1:4" ht="15" customHeight="1">
      <c r="A1326" s="650" t="s">
        <v>6144</v>
      </c>
      <c r="B1326" s="646" t="s">
        <v>13078</v>
      </c>
      <c r="C1326" s="650" t="s">
        <v>239</v>
      </c>
      <c r="D1326" s="650" t="s">
        <v>24843</v>
      </c>
    </row>
    <row r="1327" spans="1:4" ht="15" customHeight="1">
      <c r="A1327" s="650" t="s">
        <v>6145</v>
      </c>
      <c r="B1327" s="646" t="s">
        <v>13079</v>
      </c>
      <c r="C1327" s="650" t="s">
        <v>239</v>
      </c>
      <c r="D1327" s="650" t="s">
        <v>24842</v>
      </c>
    </row>
    <row r="1328" spans="1:4" ht="15" customHeight="1">
      <c r="A1328" s="650" t="s">
        <v>6146</v>
      </c>
      <c r="B1328" s="646" t="s">
        <v>13080</v>
      </c>
      <c r="C1328" s="650" t="s">
        <v>239</v>
      </c>
      <c r="D1328" s="650" t="s">
        <v>24844</v>
      </c>
    </row>
    <row r="1329" spans="1:4" ht="15" customHeight="1">
      <c r="A1329" s="650" t="s">
        <v>6147</v>
      </c>
      <c r="B1329" s="646" t="s">
        <v>13081</v>
      </c>
      <c r="C1329" s="650" t="s">
        <v>239</v>
      </c>
      <c r="D1329" s="650" t="s">
        <v>18723</v>
      </c>
    </row>
    <row r="1330" spans="1:4" ht="15" customHeight="1">
      <c r="A1330" s="650" t="s">
        <v>6148</v>
      </c>
      <c r="B1330" s="646" t="s">
        <v>13082</v>
      </c>
      <c r="C1330" s="650" t="s">
        <v>239</v>
      </c>
      <c r="D1330" s="650" t="s">
        <v>21581</v>
      </c>
    </row>
    <row r="1331" spans="1:4" ht="15" customHeight="1">
      <c r="A1331" s="650" t="s">
        <v>6149</v>
      </c>
      <c r="B1331" s="646" t="s">
        <v>13083</v>
      </c>
      <c r="C1331" s="650" t="s">
        <v>239</v>
      </c>
      <c r="D1331" s="650" t="s">
        <v>24845</v>
      </c>
    </row>
    <row r="1332" spans="1:4" ht="15" customHeight="1">
      <c r="A1332" s="650" t="s">
        <v>6150</v>
      </c>
      <c r="B1332" s="646" t="s">
        <v>13084</v>
      </c>
      <c r="C1332" s="650" t="s">
        <v>239</v>
      </c>
      <c r="D1332" s="650" t="s">
        <v>24843</v>
      </c>
    </row>
    <row r="1333" spans="1:4" ht="15" customHeight="1">
      <c r="A1333" s="650" t="s">
        <v>6151</v>
      </c>
      <c r="B1333" s="646" t="s">
        <v>13085</v>
      </c>
      <c r="C1333" s="650" t="s">
        <v>239</v>
      </c>
      <c r="D1333" s="650" t="s">
        <v>24846</v>
      </c>
    </row>
    <row r="1334" spans="1:4" ht="15" customHeight="1">
      <c r="A1334" s="650" t="s">
        <v>6152</v>
      </c>
      <c r="B1334" s="646" t="s">
        <v>13086</v>
      </c>
      <c r="C1334" s="650" t="s">
        <v>239</v>
      </c>
      <c r="D1334" s="650" t="s">
        <v>24847</v>
      </c>
    </row>
    <row r="1335" spans="1:4" ht="15" customHeight="1">
      <c r="A1335" s="650" t="s">
        <v>6153</v>
      </c>
      <c r="B1335" s="646" t="s">
        <v>13087</v>
      </c>
      <c r="C1335" s="650" t="s">
        <v>239</v>
      </c>
      <c r="D1335" s="650" t="s">
        <v>24848</v>
      </c>
    </row>
    <row r="1336" spans="1:4" ht="15" customHeight="1">
      <c r="A1336" s="650" t="s">
        <v>6154</v>
      </c>
      <c r="B1336" s="646" t="s">
        <v>13088</v>
      </c>
      <c r="C1336" s="650" t="s">
        <v>239</v>
      </c>
      <c r="D1336" s="650" t="s">
        <v>24849</v>
      </c>
    </row>
    <row r="1337" spans="1:4" ht="15" customHeight="1">
      <c r="A1337" s="650" t="s">
        <v>6155</v>
      </c>
      <c r="B1337" s="646" t="s">
        <v>13089</v>
      </c>
      <c r="C1337" s="650" t="s">
        <v>239</v>
      </c>
      <c r="D1337" s="650" t="s">
        <v>21096</v>
      </c>
    </row>
    <row r="1338" spans="1:4" ht="15" customHeight="1">
      <c r="A1338" s="650" t="s">
        <v>6156</v>
      </c>
      <c r="B1338" s="646" t="s">
        <v>13090</v>
      </c>
      <c r="C1338" s="650" t="s">
        <v>239</v>
      </c>
      <c r="D1338" s="650" t="s">
        <v>21260</v>
      </c>
    </row>
    <row r="1339" spans="1:4" ht="15" customHeight="1">
      <c r="A1339" s="650" t="s">
        <v>6157</v>
      </c>
      <c r="B1339" s="646" t="s">
        <v>13091</v>
      </c>
      <c r="C1339" s="650" t="s">
        <v>239</v>
      </c>
      <c r="D1339" s="650" t="s">
        <v>22531</v>
      </c>
    </row>
    <row r="1340" spans="1:4" ht="15" customHeight="1">
      <c r="A1340" s="650" t="s">
        <v>6158</v>
      </c>
      <c r="B1340" s="646" t="s">
        <v>13092</v>
      </c>
      <c r="C1340" s="650" t="s">
        <v>239</v>
      </c>
      <c r="D1340" s="650" t="s">
        <v>21206</v>
      </c>
    </row>
    <row r="1341" spans="1:4" ht="15" customHeight="1">
      <c r="A1341" s="650" t="s">
        <v>6159</v>
      </c>
      <c r="B1341" s="646" t="s">
        <v>13093</v>
      </c>
      <c r="C1341" s="650" t="s">
        <v>239</v>
      </c>
      <c r="D1341" s="650" t="s">
        <v>21721</v>
      </c>
    </row>
    <row r="1342" spans="1:4" ht="15" customHeight="1">
      <c r="A1342" s="650" t="s">
        <v>6160</v>
      </c>
      <c r="B1342" s="646" t="s">
        <v>13094</v>
      </c>
      <c r="C1342" s="650" t="s">
        <v>239</v>
      </c>
      <c r="D1342" s="650" t="s">
        <v>24850</v>
      </c>
    </row>
    <row r="1343" spans="1:4" ht="15" customHeight="1">
      <c r="A1343" s="650" t="s">
        <v>6161</v>
      </c>
      <c r="B1343" s="646" t="s">
        <v>13095</v>
      </c>
      <c r="C1343" s="650" t="s">
        <v>239</v>
      </c>
      <c r="D1343" s="650" t="s">
        <v>20584</v>
      </c>
    </row>
    <row r="1344" spans="1:4" ht="15" customHeight="1">
      <c r="A1344" s="650" t="s">
        <v>6162</v>
      </c>
      <c r="B1344" s="646" t="s">
        <v>13096</v>
      </c>
      <c r="C1344" s="650" t="s">
        <v>239</v>
      </c>
      <c r="D1344" s="650" t="s">
        <v>24851</v>
      </c>
    </row>
    <row r="1345" spans="1:4" ht="15" customHeight="1">
      <c r="A1345" s="650" t="s">
        <v>6163</v>
      </c>
      <c r="B1345" s="646" t="s">
        <v>13097</v>
      </c>
      <c r="C1345" s="650" t="s">
        <v>239</v>
      </c>
      <c r="D1345" s="650" t="s">
        <v>24852</v>
      </c>
    </row>
    <row r="1346" spans="1:4" ht="15" customHeight="1">
      <c r="A1346" s="650" t="s">
        <v>6164</v>
      </c>
      <c r="B1346" s="646" t="s">
        <v>13098</v>
      </c>
      <c r="C1346" s="650" t="s">
        <v>239</v>
      </c>
      <c r="D1346" s="650" t="s">
        <v>24853</v>
      </c>
    </row>
    <row r="1347" spans="1:4" ht="15" customHeight="1">
      <c r="A1347" s="650" t="s">
        <v>6165</v>
      </c>
      <c r="B1347" s="646" t="s">
        <v>13099</v>
      </c>
      <c r="C1347" s="650" t="s">
        <v>239</v>
      </c>
      <c r="D1347" s="650" t="s">
        <v>21129</v>
      </c>
    </row>
    <row r="1348" spans="1:4" ht="15" customHeight="1">
      <c r="A1348" s="650" t="s">
        <v>6166</v>
      </c>
      <c r="B1348" s="646" t="s">
        <v>13100</v>
      </c>
      <c r="C1348" s="650" t="s">
        <v>239</v>
      </c>
      <c r="D1348" s="650" t="s">
        <v>24854</v>
      </c>
    </row>
    <row r="1349" spans="1:4" ht="15" customHeight="1">
      <c r="A1349" s="650" t="s">
        <v>6167</v>
      </c>
      <c r="B1349" s="646" t="s">
        <v>13101</v>
      </c>
      <c r="C1349" s="650" t="s">
        <v>233</v>
      </c>
      <c r="D1349" s="650" t="s">
        <v>18493</v>
      </c>
    </row>
    <row r="1350" spans="1:4" ht="15" customHeight="1">
      <c r="A1350" s="650" t="s">
        <v>6168</v>
      </c>
      <c r="B1350" s="646" t="s">
        <v>13102</v>
      </c>
      <c r="C1350" s="650" t="s">
        <v>239</v>
      </c>
      <c r="D1350" s="650" t="s">
        <v>20531</v>
      </c>
    </row>
    <row r="1351" spans="1:4" ht="15" customHeight="1">
      <c r="A1351" s="650" t="s">
        <v>6169</v>
      </c>
      <c r="B1351" s="646" t="s">
        <v>13103</v>
      </c>
      <c r="C1351" s="650" t="s">
        <v>238</v>
      </c>
      <c r="D1351" s="650" t="s">
        <v>17514</v>
      </c>
    </row>
    <row r="1352" spans="1:4" ht="15" customHeight="1">
      <c r="A1352" s="650" t="s">
        <v>6170</v>
      </c>
      <c r="B1352" s="646" t="s">
        <v>13104</v>
      </c>
      <c r="C1352" s="650" t="s">
        <v>239</v>
      </c>
      <c r="D1352" s="650" t="s">
        <v>24852</v>
      </c>
    </row>
    <row r="1353" spans="1:4" ht="15" customHeight="1">
      <c r="A1353" s="650" t="s">
        <v>6171</v>
      </c>
      <c r="B1353" s="646" t="s">
        <v>13105</v>
      </c>
      <c r="C1353" s="650" t="s">
        <v>239</v>
      </c>
      <c r="D1353" s="650" t="s">
        <v>24853</v>
      </c>
    </row>
    <row r="1354" spans="1:4" ht="15" customHeight="1">
      <c r="A1354" s="650" t="s">
        <v>6172</v>
      </c>
      <c r="B1354" s="646" t="s">
        <v>13106</v>
      </c>
      <c r="C1354" s="650" t="s">
        <v>239</v>
      </c>
      <c r="D1354" s="650" t="s">
        <v>24852</v>
      </c>
    </row>
    <row r="1355" spans="1:4" ht="15" customHeight="1">
      <c r="A1355" s="650" t="s">
        <v>6173</v>
      </c>
      <c r="B1355" s="646" t="s">
        <v>13107</v>
      </c>
      <c r="C1355" s="650" t="s">
        <v>239</v>
      </c>
      <c r="D1355" s="650" t="s">
        <v>24853</v>
      </c>
    </row>
    <row r="1356" spans="1:4" ht="15" customHeight="1">
      <c r="A1356" s="650" t="s">
        <v>6174</v>
      </c>
      <c r="B1356" s="646" t="s">
        <v>13108</v>
      </c>
      <c r="C1356" s="650" t="s">
        <v>239</v>
      </c>
      <c r="D1356" s="650" t="s">
        <v>21129</v>
      </c>
    </row>
    <row r="1357" spans="1:4" ht="15" customHeight="1">
      <c r="A1357" s="650" t="s">
        <v>6175</v>
      </c>
      <c r="B1357" s="646" t="s">
        <v>13109</v>
      </c>
      <c r="C1357" s="650" t="s">
        <v>239</v>
      </c>
      <c r="D1357" s="650" t="s">
        <v>24854</v>
      </c>
    </row>
    <row r="1358" spans="1:4" ht="15" customHeight="1">
      <c r="A1358" s="650" t="s">
        <v>6176</v>
      </c>
      <c r="B1358" s="646" t="s">
        <v>13110</v>
      </c>
      <c r="C1358" s="650" t="s">
        <v>239</v>
      </c>
      <c r="D1358" s="650" t="s">
        <v>21129</v>
      </c>
    </row>
    <row r="1359" spans="1:4" ht="15" customHeight="1">
      <c r="A1359" s="650" t="s">
        <v>6177</v>
      </c>
      <c r="B1359" s="646" t="s">
        <v>13111</v>
      </c>
      <c r="C1359" s="650" t="s">
        <v>239</v>
      </c>
      <c r="D1359" s="650" t="s">
        <v>24854</v>
      </c>
    </row>
    <row r="1360" spans="1:4" ht="15" customHeight="1">
      <c r="A1360" s="650" t="s">
        <v>6178</v>
      </c>
      <c r="B1360" s="646" t="s">
        <v>13112</v>
      </c>
      <c r="C1360" s="650" t="s">
        <v>239</v>
      </c>
      <c r="D1360" s="650" t="s">
        <v>24855</v>
      </c>
    </row>
    <row r="1361" spans="1:4" ht="15" customHeight="1">
      <c r="A1361" s="650" t="s">
        <v>6179</v>
      </c>
      <c r="B1361" s="646" t="s">
        <v>13113</v>
      </c>
      <c r="C1361" s="650" t="s">
        <v>239</v>
      </c>
      <c r="D1361" s="650" t="s">
        <v>24856</v>
      </c>
    </row>
    <row r="1362" spans="1:4" ht="15" customHeight="1">
      <c r="A1362" s="650" t="s">
        <v>6180</v>
      </c>
      <c r="B1362" s="646" t="s">
        <v>28286</v>
      </c>
      <c r="C1362" s="650" t="s">
        <v>239</v>
      </c>
      <c r="D1362" s="650" t="s">
        <v>24857</v>
      </c>
    </row>
    <row r="1363" spans="1:4" ht="15" customHeight="1">
      <c r="A1363" s="650" t="s">
        <v>6181</v>
      </c>
      <c r="B1363" s="646" t="s">
        <v>13114</v>
      </c>
      <c r="C1363" s="650" t="s">
        <v>239</v>
      </c>
      <c r="D1363" s="650" t="s">
        <v>24858</v>
      </c>
    </row>
    <row r="1364" spans="1:4" ht="15" customHeight="1">
      <c r="A1364" s="650" t="s">
        <v>6182</v>
      </c>
      <c r="B1364" s="646" t="s">
        <v>13115</v>
      </c>
      <c r="C1364" s="650" t="s">
        <v>239</v>
      </c>
      <c r="D1364" s="650" t="s">
        <v>24859</v>
      </c>
    </row>
    <row r="1365" spans="1:4" ht="15" customHeight="1">
      <c r="A1365" s="650" t="s">
        <v>6183</v>
      </c>
      <c r="B1365" s="646" t="s">
        <v>13116</v>
      </c>
      <c r="C1365" s="650" t="s">
        <v>233</v>
      </c>
      <c r="D1365" s="650" t="s">
        <v>22552</v>
      </c>
    </row>
    <row r="1366" spans="1:4" ht="15" customHeight="1">
      <c r="A1366" s="650" t="s">
        <v>6184</v>
      </c>
      <c r="B1366" s="646" t="s">
        <v>13117</v>
      </c>
      <c r="C1366" s="650" t="s">
        <v>233</v>
      </c>
      <c r="D1366" s="650" t="s">
        <v>20720</v>
      </c>
    </row>
    <row r="1367" spans="1:4" ht="15" customHeight="1">
      <c r="A1367" s="650" t="s">
        <v>6185</v>
      </c>
      <c r="B1367" s="646" t="s">
        <v>13118</v>
      </c>
      <c r="C1367" s="650" t="s">
        <v>233</v>
      </c>
      <c r="D1367" s="650" t="s">
        <v>18672</v>
      </c>
    </row>
    <row r="1368" spans="1:4" ht="15" customHeight="1">
      <c r="A1368" s="650" t="s">
        <v>6186</v>
      </c>
      <c r="B1368" s="646" t="s">
        <v>13119</v>
      </c>
      <c r="C1368" s="650" t="s">
        <v>233</v>
      </c>
      <c r="D1368" s="650" t="s">
        <v>24860</v>
      </c>
    </row>
    <row r="1369" spans="1:4" ht="15" customHeight="1">
      <c r="A1369" s="650" t="s">
        <v>6187</v>
      </c>
      <c r="B1369" s="646" t="s">
        <v>13120</v>
      </c>
      <c r="C1369" s="650" t="s">
        <v>233</v>
      </c>
      <c r="D1369" s="650" t="s">
        <v>24861</v>
      </c>
    </row>
    <row r="1370" spans="1:4" ht="15" customHeight="1">
      <c r="A1370" s="650" t="s">
        <v>6188</v>
      </c>
      <c r="B1370" s="646" t="s">
        <v>13121</v>
      </c>
      <c r="C1370" s="650" t="s">
        <v>233</v>
      </c>
      <c r="D1370" s="650" t="s">
        <v>24862</v>
      </c>
    </row>
    <row r="1371" spans="1:4" ht="15" customHeight="1">
      <c r="A1371" s="650" t="s">
        <v>6189</v>
      </c>
      <c r="B1371" s="646" t="s">
        <v>13122</v>
      </c>
      <c r="C1371" s="650" t="s">
        <v>233</v>
      </c>
      <c r="D1371" s="650" t="s">
        <v>24687</v>
      </c>
    </row>
    <row r="1372" spans="1:4" ht="15" customHeight="1">
      <c r="A1372" s="650" t="s">
        <v>6190</v>
      </c>
      <c r="B1372" s="646" t="s">
        <v>13123</v>
      </c>
      <c r="C1372" s="650" t="s">
        <v>233</v>
      </c>
      <c r="D1372" s="650" t="s">
        <v>22470</v>
      </c>
    </row>
    <row r="1373" spans="1:4" ht="15" customHeight="1">
      <c r="A1373" s="650" t="s">
        <v>6191</v>
      </c>
      <c r="B1373" s="646" t="s">
        <v>13124</v>
      </c>
      <c r="C1373" s="650" t="s">
        <v>239</v>
      </c>
      <c r="D1373" s="650" t="s">
        <v>24863</v>
      </c>
    </row>
    <row r="1374" spans="1:4" ht="15" customHeight="1">
      <c r="A1374" s="650" t="s">
        <v>6192</v>
      </c>
      <c r="B1374" s="646" t="s">
        <v>13125</v>
      </c>
      <c r="C1374" s="650" t="s">
        <v>239</v>
      </c>
      <c r="D1374" s="650" t="s">
        <v>18700</v>
      </c>
    </row>
    <row r="1375" spans="1:4" ht="15" customHeight="1">
      <c r="A1375" s="650" t="s">
        <v>6193</v>
      </c>
      <c r="B1375" s="646" t="s">
        <v>13126</v>
      </c>
      <c r="C1375" s="650" t="s">
        <v>239</v>
      </c>
      <c r="D1375" s="650" t="s">
        <v>24864</v>
      </c>
    </row>
    <row r="1376" spans="1:4" ht="15" customHeight="1">
      <c r="A1376" s="650" t="s">
        <v>6194</v>
      </c>
      <c r="B1376" s="646" t="s">
        <v>13127</v>
      </c>
      <c r="C1376" s="650" t="s">
        <v>239</v>
      </c>
      <c r="D1376" s="650" t="s">
        <v>24865</v>
      </c>
    </row>
    <row r="1377" spans="1:4" ht="15" customHeight="1">
      <c r="A1377" s="650" t="s">
        <v>6195</v>
      </c>
      <c r="B1377" s="646" t="s">
        <v>13128</v>
      </c>
      <c r="C1377" s="650" t="s">
        <v>233</v>
      </c>
      <c r="D1377" s="650" t="s">
        <v>24866</v>
      </c>
    </row>
    <row r="1378" spans="1:4" ht="15" customHeight="1">
      <c r="A1378" s="650" t="s">
        <v>6196</v>
      </c>
      <c r="B1378" s="646" t="s">
        <v>13129</v>
      </c>
      <c r="C1378" s="650" t="s">
        <v>233</v>
      </c>
      <c r="D1378" s="650" t="s">
        <v>22646</v>
      </c>
    </row>
    <row r="1379" spans="1:4" ht="15" customHeight="1">
      <c r="A1379" s="650" t="s">
        <v>6197</v>
      </c>
      <c r="B1379" s="646" t="s">
        <v>13130</v>
      </c>
      <c r="C1379" s="650" t="s">
        <v>233</v>
      </c>
      <c r="D1379" s="650" t="s">
        <v>21263</v>
      </c>
    </row>
    <row r="1380" spans="1:4" ht="15" customHeight="1">
      <c r="A1380" s="650" t="s">
        <v>6198</v>
      </c>
      <c r="B1380" s="646" t="s">
        <v>13131</v>
      </c>
      <c r="C1380" s="650" t="s">
        <v>233</v>
      </c>
      <c r="D1380" s="650" t="s">
        <v>24867</v>
      </c>
    </row>
    <row r="1381" spans="1:4" ht="15" customHeight="1">
      <c r="A1381" s="650" t="s">
        <v>6199</v>
      </c>
      <c r="B1381" s="646" t="s">
        <v>13132</v>
      </c>
      <c r="C1381" s="650" t="s">
        <v>233</v>
      </c>
      <c r="D1381" s="650" t="s">
        <v>24868</v>
      </c>
    </row>
    <row r="1382" spans="1:4" ht="15" customHeight="1">
      <c r="A1382" s="650" t="s">
        <v>6200</v>
      </c>
      <c r="B1382" s="646" t="s">
        <v>13133</v>
      </c>
      <c r="C1382" s="650" t="s">
        <v>233</v>
      </c>
      <c r="D1382" s="650" t="s">
        <v>18233</v>
      </c>
    </row>
    <row r="1383" spans="1:4" ht="15" customHeight="1">
      <c r="A1383" s="650" t="s">
        <v>6201</v>
      </c>
      <c r="B1383" s="646" t="s">
        <v>13134</v>
      </c>
      <c r="C1383" s="650" t="s">
        <v>239</v>
      </c>
      <c r="D1383" s="650" t="s">
        <v>24869</v>
      </c>
    </row>
    <row r="1384" spans="1:4" ht="15" customHeight="1">
      <c r="A1384" s="650" t="s">
        <v>6202</v>
      </c>
      <c r="B1384" s="646" t="s">
        <v>13135</v>
      </c>
      <c r="C1384" s="650" t="s">
        <v>238</v>
      </c>
      <c r="D1384" s="650" t="s">
        <v>24870</v>
      </c>
    </row>
    <row r="1385" spans="1:4" ht="15" customHeight="1">
      <c r="A1385" s="650" t="s">
        <v>6203</v>
      </c>
      <c r="B1385" s="646" t="s">
        <v>13136</v>
      </c>
      <c r="C1385" s="650" t="s">
        <v>238</v>
      </c>
      <c r="D1385" s="650" t="s">
        <v>24871</v>
      </c>
    </row>
    <row r="1386" spans="1:4" ht="15" customHeight="1">
      <c r="A1386" s="650" t="s">
        <v>6204</v>
      </c>
      <c r="B1386" s="646" t="s">
        <v>13137</v>
      </c>
      <c r="C1386" s="650" t="s">
        <v>238</v>
      </c>
      <c r="D1386" s="650" t="s">
        <v>24872</v>
      </c>
    </row>
    <row r="1387" spans="1:4" ht="15" customHeight="1">
      <c r="A1387" s="650" t="s">
        <v>6205</v>
      </c>
      <c r="B1387" s="646" t="s">
        <v>13138</v>
      </c>
      <c r="C1387" s="650" t="s">
        <v>238</v>
      </c>
      <c r="D1387" s="650" t="s">
        <v>24873</v>
      </c>
    </row>
    <row r="1388" spans="1:4" ht="15" customHeight="1">
      <c r="A1388" s="650" t="s">
        <v>6206</v>
      </c>
      <c r="B1388" s="646" t="s">
        <v>13139</v>
      </c>
      <c r="C1388" s="650" t="s">
        <v>239</v>
      </c>
      <c r="D1388" s="650" t="s">
        <v>24874</v>
      </c>
    </row>
    <row r="1389" spans="1:4" ht="15" customHeight="1">
      <c r="A1389" s="650" t="s">
        <v>6207</v>
      </c>
      <c r="B1389" s="646" t="s">
        <v>13140</v>
      </c>
      <c r="C1389" s="650" t="s">
        <v>239</v>
      </c>
      <c r="D1389" s="650" t="s">
        <v>24875</v>
      </c>
    </row>
    <row r="1390" spans="1:4" ht="15" customHeight="1">
      <c r="A1390" s="650" t="s">
        <v>6208</v>
      </c>
      <c r="B1390" s="646" t="s">
        <v>13141</v>
      </c>
      <c r="C1390" s="650" t="s">
        <v>239</v>
      </c>
      <c r="D1390" s="650" t="s">
        <v>24876</v>
      </c>
    </row>
    <row r="1391" spans="1:4" ht="15" customHeight="1">
      <c r="A1391" s="650" t="s">
        <v>6209</v>
      </c>
      <c r="B1391" s="646" t="s">
        <v>13142</v>
      </c>
      <c r="C1391" s="650" t="s">
        <v>239</v>
      </c>
      <c r="D1391" s="650" t="s">
        <v>24877</v>
      </c>
    </row>
    <row r="1392" spans="1:4" ht="15" customHeight="1">
      <c r="A1392" s="650" t="s">
        <v>6210</v>
      </c>
      <c r="B1392" s="646" t="s">
        <v>13143</v>
      </c>
      <c r="C1392" s="650" t="s">
        <v>239</v>
      </c>
      <c r="D1392" s="650" t="s">
        <v>24878</v>
      </c>
    </row>
    <row r="1393" spans="1:4" ht="15" customHeight="1">
      <c r="A1393" s="650" t="s">
        <v>6211</v>
      </c>
      <c r="B1393" s="646" t="s">
        <v>13144</v>
      </c>
      <c r="C1393" s="650" t="s">
        <v>239</v>
      </c>
      <c r="D1393" s="650" t="s">
        <v>24879</v>
      </c>
    </row>
    <row r="1394" spans="1:4" ht="15" customHeight="1">
      <c r="A1394" s="650" t="s">
        <v>6212</v>
      </c>
      <c r="B1394" s="646" t="s">
        <v>13145</v>
      </c>
      <c r="C1394" s="650" t="s">
        <v>239</v>
      </c>
      <c r="D1394" s="650" t="s">
        <v>24880</v>
      </c>
    </row>
    <row r="1395" spans="1:4" ht="15" customHeight="1">
      <c r="A1395" s="650" t="s">
        <v>6213</v>
      </c>
      <c r="B1395" s="646" t="s">
        <v>13146</v>
      </c>
      <c r="C1395" s="650" t="s">
        <v>239</v>
      </c>
      <c r="D1395" s="650" t="s">
        <v>22290</v>
      </c>
    </row>
    <row r="1396" spans="1:4" ht="15" customHeight="1">
      <c r="A1396" s="650" t="s">
        <v>6214</v>
      </c>
      <c r="B1396" s="646" t="s">
        <v>13147</v>
      </c>
      <c r="C1396" s="650" t="s">
        <v>239</v>
      </c>
      <c r="D1396" s="650" t="s">
        <v>20480</v>
      </c>
    </row>
    <row r="1397" spans="1:4" ht="15" customHeight="1">
      <c r="A1397" s="650" t="s">
        <v>6215</v>
      </c>
      <c r="B1397" s="646" t="s">
        <v>13148</v>
      </c>
      <c r="C1397" s="650" t="s">
        <v>239</v>
      </c>
      <c r="D1397" s="650" t="s">
        <v>24881</v>
      </c>
    </row>
    <row r="1398" spans="1:4" ht="15" customHeight="1">
      <c r="A1398" s="650" t="s">
        <v>6216</v>
      </c>
      <c r="B1398" s="646" t="s">
        <v>13149</v>
      </c>
      <c r="C1398" s="650" t="s">
        <v>239</v>
      </c>
      <c r="D1398" s="650" t="s">
        <v>18605</v>
      </c>
    </row>
    <row r="1399" spans="1:4" ht="15" customHeight="1">
      <c r="A1399" s="650" t="s">
        <v>6217</v>
      </c>
      <c r="B1399" s="646" t="s">
        <v>13150</v>
      </c>
      <c r="C1399" s="650" t="s">
        <v>239</v>
      </c>
      <c r="D1399" s="650" t="s">
        <v>24882</v>
      </c>
    </row>
    <row r="1400" spans="1:4" ht="15" customHeight="1">
      <c r="A1400" s="650" t="s">
        <v>6218</v>
      </c>
      <c r="B1400" s="646" t="s">
        <v>13151</v>
      </c>
      <c r="C1400" s="650" t="s">
        <v>239</v>
      </c>
      <c r="D1400" s="650" t="s">
        <v>24883</v>
      </c>
    </row>
    <row r="1401" spans="1:4" ht="15" customHeight="1">
      <c r="A1401" s="650" t="s">
        <v>6219</v>
      </c>
      <c r="B1401" s="646" t="s">
        <v>13152</v>
      </c>
      <c r="C1401" s="650" t="s">
        <v>239</v>
      </c>
      <c r="D1401" s="650" t="s">
        <v>24884</v>
      </c>
    </row>
    <row r="1402" spans="1:4" ht="15" customHeight="1">
      <c r="A1402" s="650" t="s">
        <v>6220</v>
      </c>
      <c r="B1402" s="646" t="s">
        <v>13153</v>
      </c>
      <c r="C1402" s="650" t="s">
        <v>238</v>
      </c>
      <c r="D1402" s="650" t="s">
        <v>24885</v>
      </c>
    </row>
    <row r="1403" spans="1:4" ht="15" customHeight="1">
      <c r="A1403" s="650" t="s">
        <v>6221</v>
      </c>
      <c r="B1403" s="646" t="s">
        <v>13154</v>
      </c>
      <c r="C1403" s="650" t="s">
        <v>238</v>
      </c>
      <c r="D1403" s="650" t="s">
        <v>24886</v>
      </c>
    </row>
    <row r="1404" spans="1:4" ht="15" customHeight="1">
      <c r="A1404" s="650" t="s">
        <v>6222</v>
      </c>
      <c r="B1404" s="646" t="s">
        <v>13155</v>
      </c>
      <c r="C1404" s="650" t="s">
        <v>238</v>
      </c>
      <c r="D1404" s="650" t="s">
        <v>24887</v>
      </c>
    </row>
    <row r="1405" spans="1:4" ht="15" customHeight="1">
      <c r="A1405" s="650" t="s">
        <v>6223</v>
      </c>
      <c r="B1405" s="646" t="s">
        <v>13156</v>
      </c>
      <c r="C1405" s="650" t="s">
        <v>238</v>
      </c>
      <c r="D1405" s="650" t="s">
        <v>24888</v>
      </c>
    </row>
    <row r="1406" spans="1:4" ht="15" customHeight="1">
      <c r="A1406" s="650" t="s">
        <v>6224</v>
      </c>
      <c r="B1406" s="646" t="s">
        <v>13157</v>
      </c>
      <c r="C1406" s="650" t="s">
        <v>238</v>
      </c>
      <c r="D1406" s="650" t="s">
        <v>24889</v>
      </c>
    </row>
    <row r="1407" spans="1:4" ht="15" customHeight="1">
      <c r="A1407" s="650" t="s">
        <v>6225</v>
      </c>
      <c r="B1407" s="646" t="s">
        <v>13158</v>
      </c>
      <c r="C1407" s="650" t="s">
        <v>238</v>
      </c>
      <c r="D1407" s="650" t="s">
        <v>24890</v>
      </c>
    </row>
    <row r="1408" spans="1:4" ht="15" customHeight="1">
      <c r="A1408" s="650" t="s">
        <v>6226</v>
      </c>
      <c r="B1408" s="646" t="s">
        <v>13159</v>
      </c>
      <c r="C1408" s="650" t="s">
        <v>203</v>
      </c>
      <c r="D1408" s="650" t="s">
        <v>17946</v>
      </c>
    </row>
    <row r="1409" spans="1:4" ht="15" customHeight="1">
      <c r="A1409" s="650" t="s">
        <v>6227</v>
      </c>
      <c r="B1409" s="646" t="s">
        <v>13160</v>
      </c>
      <c r="C1409" s="650" t="s">
        <v>238</v>
      </c>
      <c r="D1409" s="650" t="s">
        <v>24891</v>
      </c>
    </row>
    <row r="1410" spans="1:4" ht="15" customHeight="1">
      <c r="A1410" s="650" t="s">
        <v>6228</v>
      </c>
      <c r="B1410" s="646" t="s">
        <v>13161</v>
      </c>
      <c r="C1410" s="650" t="s">
        <v>238</v>
      </c>
      <c r="D1410" s="650" t="s">
        <v>24892</v>
      </c>
    </row>
    <row r="1411" spans="1:4" ht="15" customHeight="1">
      <c r="A1411" s="650" t="s">
        <v>6229</v>
      </c>
      <c r="B1411" s="646" t="s">
        <v>13162</v>
      </c>
      <c r="C1411" s="650" t="s">
        <v>238</v>
      </c>
      <c r="D1411" s="650" t="s">
        <v>24893</v>
      </c>
    </row>
    <row r="1412" spans="1:4" ht="15" customHeight="1">
      <c r="A1412" s="650" t="s">
        <v>6230</v>
      </c>
      <c r="B1412" s="646" t="s">
        <v>13163</v>
      </c>
      <c r="C1412" s="650" t="s">
        <v>238</v>
      </c>
      <c r="D1412" s="650" t="s">
        <v>24894</v>
      </c>
    </row>
    <row r="1413" spans="1:4" ht="15" customHeight="1">
      <c r="A1413" s="650" t="s">
        <v>6231</v>
      </c>
      <c r="B1413" s="646" t="s">
        <v>13164</v>
      </c>
      <c r="C1413" s="650" t="s">
        <v>238</v>
      </c>
      <c r="D1413" s="650" t="s">
        <v>24885</v>
      </c>
    </row>
    <row r="1414" spans="1:4" ht="15" customHeight="1">
      <c r="A1414" s="650" t="s">
        <v>6232</v>
      </c>
      <c r="B1414" s="646" t="s">
        <v>13165</v>
      </c>
      <c r="C1414" s="650" t="s">
        <v>238</v>
      </c>
      <c r="D1414" s="650" t="s">
        <v>24895</v>
      </c>
    </row>
    <row r="1415" spans="1:4" ht="15" customHeight="1">
      <c r="A1415" s="650" t="s">
        <v>6233</v>
      </c>
      <c r="B1415" s="646" t="s">
        <v>13166</v>
      </c>
      <c r="C1415" s="650" t="s">
        <v>238</v>
      </c>
      <c r="D1415" s="650" t="s">
        <v>24896</v>
      </c>
    </row>
    <row r="1416" spans="1:4" ht="15" customHeight="1">
      <c r="A1416" s="650" t="s">
        <v>6234</v>
      </c>
      <c r="B1416" s="646" t="s">
        <v>13167</v>
      </c>
      <c r="C1416" s="650" t="s">
        <v>238</v>
      </c>
      <c r="D1416" s="650" t="s">
        <v>24897</v>
      </c>
    </row>
    <row r="1417" spans="1:4" ht="15" customHeight="1">
      <c r="A1417" s="650" t="s">
        <v>6235</v>
      </c>
      <c r="B1417" s="646" t="s">
        <v>13168</v>
      </c>
      <c r="C1417" s="650" t="s">
        <v>238</v>
      </c>
      <c r="D1417" s="650" t="s">
        <v>24898</v>
      </c>
    </row>
    <row r="1418" spans="1:4" ht="15" customHeight="1">
      <c r="A1418" s="650" t="s">
        <v>6236</v>
      </c>
      <c r="B1418" s="646" t="s">
        <v>13169</v>
      </c>
      <c r="C1418" s="650" t="s">
        <v>238</v>
      </c>
      <c r="D1418" s="650" t="s">
        <v>24899</v>
      </c>
    </row>
    <row r="1419" spans="1:4" ht="15" customHeight="1">
      <c r="A1419" s="650" t="s">
        <v>6237</v>
      </c>
      <c r="B1419" s="646" t="s">
        <v>13170</v>
      </c>
      <c r="C1419" s="650" t="s">
        <v>238</v>
      </c>
      <c r="D1419" s="650" t="s">
        <v>24900</v>
      </c>
    </row>
    <row r="1420" spans="1:4" ht="15" customHeight="1">
      <c r="A1420" s="650" t="s">
        <v>6238</v>
      </c>
      <c r="B1420" s="646" t="s">
        <v>13171</v>
      </c>
      <c r="C1420" s="650" t="s">
        <v>238</v>
      </c>
      <c r="D1420" s="650" t="s">
        <v>24901</v>
      </c>
    </row>
    <row r="1421" spans="1:4" ht="15" customHeight="1">
      <c r="A1421" s="650" t="s">
        <v>6239</v>
      </c>
      <c r="B1421" s="646" t="s">
        <v>13172</v>
      </c>
      <c r="C1421" s="650" t="s">
        <v>238</v>
      </c>
      <c r="D1421" s="650" t="s">
        <v>24902</v>
      </c>
    </row>
    <row r="1422" spans="1:4" ht="15" customHeight="1">
      <c r="A1422" s="650" t="s">
        <v>6240</v>
      </c>
      <c r="B1422" s="646" t="s">
        <v>13173</v>
      </c>
      <c r="C1422" s="650" t="s">
        <v>238</v>
      </c>
      <c r="D1422" s="650" t="s">
        <v>24903</v>
      </c>
    </row>
    <row r="1423" spans="1:4" ht="15" customHeight="1">
      <c r="A1423" s="650" t="s">
        <v>6241</v>
      </c>
      <c r="B1423" s="646" t="s">
        <v>13174</v>
      </c>
      <c r="C1423" s="650" t="s">
        <v>238</v>
      </c>
      <c r="D1423" s="650" t="s">
        <v>24904</v>
      </c>
    </row>
    <row r="1424" spans="1:4" ht="15" customHeight="1">
      <c r="A1424" s="650" t="s">
        <v>6242</v>
      </c>
      <c r="B1424" s="646" t="s">
        <v>13175</v>
      </c>
      <c r="C1424" s="650" t="s">
        <v>238</v>
      </c>
      <c r="D1424" s="650" t="s">
        <v>24905</v>
      </c>
    </row>
    <row r="1425" spans="1:4" ht="15" customHeight="1">
      <c r="A1425" s="650" t="s">
        <v>6243</v>
      </c>
      <c r="B1425" s="646" t="s">
        <v>13176</v>
      </c>
      <c r="C1425" s="650" t="s">
        <v>238</v>
      </c>
      <c r="D1425" s="650" t="s">
        <v>24906</v>
      </c>
    </row>
    <row r="1426" spans="1:4" ht="15" customHeight="1">
      <c r="A1426" s="650" t="s">
        <v>6244</v>
      </c>
      <c r="B1426" s="646" t="s">
        <v>13177</v>
      </c>
      <c r="C1426" s="650" t="s">
        <v>238</v>
      </c>
      <c r="D1426" s="650" t="s">
        <v>24907</v>
      </c>
    </row>
    <row r="1427" spans="1:4" ht="15" customHeight="1">
      <c r="A1427" s="650" t="s">
        <v>6245</v>
      </c>
      <c r="B1427" s="646" t="s">
        <v>13178</v>
      </c>
      <c r="C1427" s="650" t="s">
        <v>238</v>
      </c>
      <c r="D1427" s="650" t="s">
        <v>24908</v>
      </c>
    </row>
    <row r="1428" spans="1:4" ht="15" customHeight="1">
      <c r="A1428" s="650" t="s">
        <v>6246</v>
      </c>
      <c r="B1428" s="646" t="s">
        <v>13179</v>
      </c>
      <c r="C1428" s="650" t="s">
        <v>238</v>
      </c>
      <c r="D1428" s="650" t="s">
        <v>24909</v>
      </c>
    </row>
    <row r="1429" spans="1:4" ht="15" customHeight="1">
      <c r="A1429" s="650" t="s">
        <v>6247</v>
      </c>
      <c r="B1429" s="646" t="s">
        <v>13180</v>
      </c>
      <c r="C1429" s="650" t="s">
        <v>238</v>
      </c>
      <c r="D1429" s="650" t="s">
        <v>24910</v>
      </c>
    </row>
    <row r="1430" spans="1:4" ht="15" customHeight="1">
      <c r="A1430" s="650" t="s">
        <v>6248</v>
      </c>
      <c r="B1430" s="646" t="s">
        <v>13181</v>
      </c>
      <c r="C1430" s="650" t="s">
        <v>238</v>
      </c>
      <c r="D1430" s="650" t="s">
        <v>24911</v>
      </c>
    </row>
    <row r="1431" spans="1:4" ht="15" customHeight="1">
      <c r="A1431" s="650" t="s">
        <v>6249</v>
      </c>
      <c r="B1431" s="646" t="s">
        <v>13182</v>
      </c>
      <c r="C1431" s="650" t="s">
        <v>238</v>
      </c>
      <c r="D1431" s="650" t="s">
        <v>24912</v>
      </c>
    </row>
    <row r="1432" spans="1:4" ht="15" customHeight="1">
      <c r="A1432" s="650" t="s">
        <v>6250</v>
      </c>
      <c r="B1432" s="646" t="s">
        <v>13183</v>
      </c>
      <c r="C1432" s="650" t="s">
        <v>238</v>
      </c>
      <c r="D1432" s="650" t="s">
        <v>24913</v>
      </c>
    </row>
    <row r="1433" spans="1:4" ht="15" customHeight="1">
      <c r="A1433" s="650" t="s">
        <v>6251</v>
      </c>
      <c r="B1433" s="646" t="s">
        <v>13184</v>
      </c>
      <c r="C1433" s="650" t="s">
        <v>238</v>
      </c>
      <c r="D1433" s="650" t="s">
        <v>24914</v>
      </c>
    </row>
    <row r="1434" spans="1:4" ht="15" customHeight="1">
      <c r="A1434" s="650" t="s">
        <v>6252</v>
      </c>
      <c r="B1434" s="646" t="s">
        <v>13185</v>
      </c>
      <c r="C1434" s="650" t="s">
        <v>238</v>
      </c>
      <c r="D1434" s="650" t="s">
        <v>24915</v>
      </c>
    </row>
    <row r="1435" spans="1:4" ht="15" customHeight="1">
      <c r="A1435" s="650" t="s">
        <v>6253</v>
      </c>
      <c r="B1435" s="646" t="s">
        <v>13186</v>
      </c>
      <c r="C1435" s="650" t="s">
        <v>238</v>
      </c>
      <c r="D1435" s="650" t="s">
        <v>24916</v>
      </c>
    </row>
    <row r="1436" spans="1:4" ht="15" customHeight="1">
      <c r="A1436" s="650" t="s">
        <v>6254</v>
      </c>
      <c r="B1436" s="646" t="s">
        <v>13187</v>
      </c>
      <c r="C1436" s="650" t="s">
        <v>238</v>
      </c>
      <c r="D1436" s="650" t="s">
        <v>24917</v>
      </c>
    </row>
    <row r="1437" spans="1:4" ht="15" customHeight="1">
      <c r="A1437" s="650" t="s">
        <v>6255</v>
      </c>
      <c r="B1437" s="646" t="s">
        <v>13188</v>
      </c>
      <c r="C1437" s="650" t="s">
        <v>238</v>
      </c>
      <c r="D1437" s="650" t="s">
        <v>24918</v>
      </c>
    </row>
    <row r="1438" spans="1:4" ht="15" customHeight="1">
      <c r="A1438" s="650" t="s">
        <v>6256</v>
      </c>
      <c r="B1438" s="646" t="s">
        <v>13189</v>
      </c>
      <c r="C1438" s="650" t="s">
        <v>238</v>
      </c>
      <c r="D1438" s="650" t="s">
        <v>24919</v>
      </c>
    </row>
    <row r="1439" spans="1:4" ht="15" customHeight="1">
      <c r="A1439" s="650" t="s">
        <v>6257</v>
      </c>
      <c r="B1439" s="646" t="s">
        <v>13190</v>
      </c>
      <c r="C1439" s="650" t="s">
        <v>238</v>
      </c>
      <c r="D1439" s="650" t="s">
        <v>24920</v>
      </c>
    </row>
    <row r="1440" spans="1:4" ht="15" customHeight="1">
      <c r="A1440" s="650" t="s">
        <v>6258</v>
      </c>
      <c r="B1440" s="646" t="s">
        <v>13191</v>
      </c>
      <c r="C1440" s="650" t="s">
        <v>238</v>
      </c>
      <c r="D1440" s="650" t="s">
        <v>24921</v>
      </c>
    </row>
    <row r="1441" spans="1:4" ht="15" customHeight="1">
      <c r="A1441" s="650" t="s">
        <v>6259</v>
      </c>
      <c r="B1441" s="646" t="s">
        <v>13192</v>
      </c>
      <c r="C1441" s="650" t="s">
        <v>238</v>
      </c>
      <c r="D1441" s="650" t="s">
        <v>24922</v>
      </c>
    </row>
    <row r="1442" spans="1:4" ht="15" customHeight="1">
      <c r="A1442" s="650" t="s">
        <v>6260</v>
      </c>
      <c r="B1442" s="646" t="s">
        <v>13193</v>
      </c>
      <c r="C1442" s="650" t="s">
        <v>238</v>
      </c>
      <c r="D1442" s="650" t="s">
        <v>24923</v>
      </c>
    </row>
    <row r="1443" spans="1:4" ht="15" customHeight="1">
      <c r="A1443" s="650" t="s">
        <v>6261</v>
      </c>
      <c r="B1443" s="646" t="s">
        <v>13194</v>
      </c>
      <c r="C1443" s="650" t="s">
        <v>203</v>
      </c>
      <c r="D1443" s="650" t="s">
        <v>21012</v>
      </c>
    </row>
    <row r="1444" spans="1:4" ht="15" customHeight="1">
      <c r="A1444" s="650" t="s">
        <v>6262</v>
      </c>
      <c r="B1444" s="646" t="s">
        <v>13195</v>
      </c>
      <c r="C1444" s="650" t="s">
        <v>203</v>
      </c>
      <c r="D1444" s="650" t="s">
        <v>20510</v>
      </c>
    </row>
    <row r="1445" spans="1:4" ht="15" customHeight="1">
      <c r="A1445" s="650" t="s">
        <v>6263</v>
      </c>
      <c r="B1445" s="646" t="s">
        <v>13196</v>
      </c>
      <c r="C1445" s="650" t="s">
        <v>239</v>
      </c>
      <c r="D1445" s="650" t="s">
        <v>21321</v>
      </c>
    </row>
    <row r="1446" spans="1:4" ht="15" customHeight="1">
      <c r="A1446" s="650" t="s">
        <v>28287</v>
      </c>
      <c r="B1446" s="646" t="s">
        <v>28288</v>
      </c>
      <c r="C1446" s="650" t="s">
        <v>203</v>
      </c>
      <c r="D1446" s="650" t="s">
        <v>24924</v>
      </c>
    </row>
    <row r="1447" spans="1:4" ht="15" customHeight="1">
      <c r="A1447" s="650" t="s">
        <v>6264</v>
      </c>
      <c r="B1447" s="646" t="s">
        <v>13197</v>
      </c>
      <c r="C1447" s="650" t="s">
        <v>239</v>
      </c>
      <c r="D1447" s="650" t="s">
        <v>24925</v>
      </c>
    </row>
    <row r="1448" spans="1:4" ht="15" customHeight="1">
      <c r="A1448" s="650" t="s">
        <v>6265</v>
      </c>
      <c r="B1448" s="646" t="s">
        <v>13198</v>
      </c>
      <c r="C1448" s="650" t="s">
        <v>233</v>
      </c>
      <c r="D1448" s="650" t="s">
        <v>24926</v>
      </c>
    </row>
    <row r="1449" spans="1:4" ht="15" customHeight="1">
      <c r="A1449" s="650" t="s">
        <v>28289</v>
      </c>
      <c r="B1449" s="646" t="s">
        <v>28290</v>
      </c>
      <c r="C1449" s="650" t="s">
        <v>233</v>
      </c>
      <c r="D1449" s="650" t="s">
        <v>24927</v>
      </c>
    </row>
    <row r="1450" spans="1:4" ht="15" customHeight="1">
      <c r="A1450" s="650" t="s">
        <v>6266</v>
      </c>
      <c r="B1450" s="646" t="s">
        <v>13199</v>
      </c>
      <c r="C1450" s="650" t="s">
        <v>233</v>
      </c>
      <c r="D1450" s="650" t="s">
        <v>24928</v>
      </c>
    </row>
    <row r="1451" spans="1:4" ht="15" customHeight="1">
      <c r="A1451" s="650" t="s">
        <v>6267</v>
      </c>
      <c r="B1451" s="646" t="s">
        <v>13200</v>
      </c>
      <c r="C1451" s="650" t="s">
        <v>233</v>
      </c>
      <c r="D1451" s="650" t="s">
        <v>24929</v>
      </c>
    </row>
    <row r="1452" spans="1:4" ht="15" customHeight="1">
      <c r="A1452" s="650" t="s">
        <v>6268</v>
      </c>
      <c r="B1452" s="646" t="s">
        <v>13201</v>
      </c>
      <c r="C1452" s="650" t="s">
        <v>233</v>
      </c>
      <c r="D1452" s="650" t="s">
        <v>24930</v>
      </c>
    </row>
    <row r="1453" spans="1:4" ht="15" customHeight="1">
      <c r="A1453" s="650" t="s">
        <v>6269</v>
      </c>
      <c r="B1453" s="646" t="s">
        <v>13202</v>
      </c>
      <c r="C1453" s="650" t="s">
        <v>233</v>
      </c>
      <c r="D1453" s="650" t="s">
        <v>17565</v>
      </c>
    </row>
    <row r="1454" spans="1:4" ht="15" customHeight="1">
      <c r="A1454" s="650" t="s">
        <v>28291</v>
      </c>
      <c r="B1454" s="646" t="s">
        <v>28292</v>
      </c>
      <c r="C1454" s="650" t="s">
        <v>233</v>
      </c>
      <c r="D1454" s="650" t="s">
        <v>24931</v>
      </c>
    </row>
    <row r="1455" spans="1:4" ht="15" customHeight="1">
      <c r="A1455" s="650" t="s">
        <v>6270</v>
      </c>
      <c r="B1455" s="646" t="s">
        <v>13203</v>
      </c>
      <c r="C1455" s="650" t="s">
        <v>233</v>
      </c>
      <c r="D1455" s="650" t="s">
        <v>24932</v>
      </c>
    </row>
    <row r="1456" spans="1:4" ht="15" customHeight="1">
      <c r="A1456" s="650" t="s">
        <v>6271</v>
      </c>
      <c r="B1456" s="646" t="s">
        <v>13204</v>
      </c>
      <c r="C1456" s="650" t="s">
        <v>233</v>
      </c>
      <c r="D1456" s="650" t="s">
        <v>24933</v>
      </c>
    </row>
    <row r="1457" spans="1:4" ht="15" customHeight="1">
      <c r="A1457" s="650" t="s">
        <v>28293</v>
      </c>
      <c r="B1457" s="646" t="s">
        <v>28294</v>
      </c>
      <c r="C1457" s="650" t="s">
        <v>233</v>
      </c>
      <c r="D1457" s="650" t="s">
        <v>24934</v>
      </c>
    </row>
    <row r="1458" spans="1:4" ht="15" customHeight="1">
      <c r="A1458" s="650" t="s">
        <v>6272</v>
      </c>
      <c r="B1458" s="646" t="s">
        <v>13205</v>
      </c>
      <c r="C1458" s="650" t="s">
        <v>233</v>
      </c>
      <c r="D1458" s="650" t="s">
        <v>20972</v>
      </c>
    </row>
    <row r="1459" spans="1:4" ht="15" customHeight="1">
      <c r="A1459" s="650" t="s">
        <v>6273</v>
      </c>
      <c r="B1459" s="646" t="s">
        <v>13206</v>
      </c>
      <c r="C1459" s="650" t="s">
        <v>233</v>
      </c>
      <c r="D1459" s="650" t="s">
        <v>24935</v>
      </c>
    </row>
    <row r="1460" spans="1:4" ht="15" customHeight="1">
      <c r="A1460" s="650" t="s">
        <v>28295</v>
      </c>
      <c r="B1460" s="646" t="s">
        <v>28296</v>
      </c>
      <c r="C1460" s="650" t="s">
        <v>233</v>
      </c>
      <c r="D1460" s="650" t="s">
        <v>24936</v>
      </c>
    </row>
    <row r="1461" spans="1:4" ht="15" customHeight="1">
      <c r="A1461" s="650" t="s">
        <v>6274</v>
      </c>
      <c r="B1461" s="646" t="s">
        <v>13207</v>
      </c>
      <c r="C1461" s="650" t="s">
        <v>233</v>
      </c>
      <c r="D1461" s="650" t="s">
        <v>24937</v>
      </c>
    </row>
    <row r="1462" spans="1:4" ht="15" customHeight="1">
      <c r="A1462" s="650" t="s">
        <v>6275</v>
      </c>
      <c r="B1462" s="646" t="s">
        <v>13208</v>
      </c>
      <c r="C1462" s="650" t="s">
        <v>233</v>
      </c>
      <c r="D1462" s="650" t="s">
        <v>24938</v>
      </c>
    </row>
    <row r="1463" spans="1:4" ht="15" customHeight="1">
      <c r="A1463" s="650" t="s">
        <v>6276</v>
      </c>
      <c r="B1463" s="646" t="s">
        <v>13209</v>
      </c>
      <c r="C1463" s="650" t="s">
        <v>233</v>
      </c>
      <c r="D1463" s="650" t="s">
        <v>24939</v>
      </c>
    </row>
    <row r="1464" spans="1:4" ht="15" customHeight="1">
      <c r="A1464" s="650" t="s">
        <v>6277</v>
      </c>
      <c r="B1464" s="646" t="s">
        <v>13210</v>
      </c>
      <c r="C1464" s="650" t="s">
        <v>233</v>
      </c>
      <c r="D1464" s="650" t="s">
        <v>24940</v>
      </c>
    </row>
    <row r="1465" spans="1:4" ht="15" customHeight="1">
      <c r="A1465" s="650" t="s">
        <v>28297</v>
      </c>
      <c r="B1465" s="646" t="s">
        <v>28298</v>
      </c>
      <c r="C1465" s="650" t="s">
        <v>233</v>
      </c>
      <c r="D1465" s="650" t="s">
        <v>24941</v>
      </c>
    </row>
    <row r="1466" spans="1:4" ht="15" customHeight="1">
      <c r="A1466" s="650" t="s">
        <v>6278</v>
      </c>
      <c r="B1466" s="646" t="s">
        <v>13211</v>
      </c>
      <c r="C1466" s="650" t="s">
        <v>233</v>
      </c>
      <c r="D1466" s="650" t="s">
        <v>24942</v>
      </c>
    </row>
    <row r="1467" spans="1:4" ht="15" customHeight="1">
      <c r="A1467" s="650" t="s">
        <v>6279</v>
      </c>
      <c r="B1467" s="646" t="s">
        <v>13212</v>
      </c>
      <c r="C1467" s="650" t="s">
        <v>233</v>
      </c>
      <c r="D1467" s="650" t="s">
        <v>24943</v>
      </c>
    </row>
    <row r="1468" spans="1:4" ht="15" customHeight="1">
      <c r="A1468" s="650" t="s">
        <v>28299</v>
      </c>
      <c r="B1468" s="646" t="s">
        <v>28300</v>
      </c>
      <c r="C1468" s="650" t="s">
        <v>233</v>
      </c>
      <c r="D1468" s="650" t="s">
        <v>24944</v>
      </c>
    </row>
    <row r="1469" spans="1:4" ht="15" customHeight="1">
      <c r="A1469" s="650" t="s">
        <v>6280</v>
      </c>
      <c r="B1469" s="646" t="s">
        <v>13213</v>
      </c>
      <c r="C1469" s="650" t="s">
        <v>233</v>
      </c>
      <c r="D1469" s="650" t="s">
        <v>24945</v>
      </c>
    </row>
    <row r="1470" spans="1:4" ht="15" customHeight="1">
      <c r="A1470" s="650" t="s">
        <v>6281</v>
      </c>
      <c r="B1470" s="646" t="s">
        <v>13214</v>
      </c>
      <c r="C1470" s="650" t="s">
        <v>233</v>
      </c>
      <c r="D1470" s="650" t="s">
        <v>24267</v>
      </c>
    </row>
    <row r="1471" spans="1:4" ht="15" customHeight="1">
      <c r="A1471" s="650" t="s">
        <v>28301</v>
      </c>
      <c r="B1471" s="646" t="s">
        <v>28302</v>
      </c>
      <c r="C1471" s="650" t="s">
        <v>233</v>
      </c>
      <c r="D1471" s="650" t="s">
        <v>24946</v>
      </c>
    </row>
    <row r="1472" spans="1:4" ht="15" customHeight="1">
      <c r="A1472" s="650" t="s">
        <v>6282</v>
      </c>
      <c r="B1472" s="646" t="s">
        <v>13215</v>
      </c>
      <c r="C1472" s="650" t="s">
        <v>233</v>
      </c>
      <c r="D1472" s="650" t="s">
        <v>24947</v>
      </c>
    </row>
    <row r="1473" spans="1:4" ht="15" customHeight="1">
      <c r="A1473" s="650" t="s">
        <v>28303</v>
      </c>
      <c r="B1473" s="646" t="s">
        <v>28304</v>
      </c>
      <c r="C1473" s="650" t="s">
        <v>233</v>
      </c>
      <c r="D1473" s="650" t="s">
        <v>21760</v>
      </c>
    </row>
    <row r="1474" spans="1:4" ht="15" customHeight="1">
      <c r="A1474" s="650" t="s">
        <v>6283</v>
      </c>
      <c r="B1474" s="646" t="s">
        <v>13216</v>
      </c>
      <c r="C1474" s="650" t="s">
        <v>233</v>
      </c>
      <c r="D1474" s="650" t="s">
        <v>21135</v>
      </c>
    </row>
    <row r="1475" spans="1:4" ht="15" customHeight="1">
      <c r="A1475" s="650" t="s">
        <v>28305</v>
      </c>
      <c r="B1475" s="646" t="s">
        <v>28306</v>
      </c>
      <c r="C1475" s="650" t="s">
        <v>233</v>
      </c>
      <c r="D1475" s="650" t="s">
        <v>24948</v>
      </c>
    </row>
    <row r="1476" spans="1:4" ht="15" customHeight="1">
      <c r="A1476" s="650" t="s">
        <v>6284</v>
      </c>
      <c r="B1476" s="646" t="s">
        <v>13217</v>
      </c>
      <c r="C1476" s="650" t="s">
        <v>233</v>
      </c>
      <c r="D1476" s="650" t="s">
        <v>22383</v>
      </c>
    </row>
    <row r="1477" spans="1:4" ht="15" customHeight="1">
      <c r="A1477" s="650" t="s">
        <v>28307</v>
      </c>
      <c r="B1477" s="646" t="s">
        <v>28308</v>
      </c>
      <c r="C1477" s="650" t="s">
        <v>233</v>
      </c>
      <c r="D1477" s="650" t="s">
        <v>24949</v>
      </c>
    </row>
    <row r="1478" spans="1:4" ht="15" customHeight="1">
      <c r="A1478" s="650" t="s">
        <v>6285</v>
      </c>
      <c r="B1478" s="646" t="s">
        <v>13218</v>
      </c>
      <c r="C1478" s="650" t="s">
        <v>233</v>
      </c>
      <c r="D1478" s="650" t="s">
        <v>24950</v>
      </c>
    </row>
    <row r="1479" spans="1:4" ht="15" customHeight="1">
      <c r="A1479" s="650" t="s">
        <v>28309</v>
      </c>
      <c r="B1479" s="646" t="s">
        <v>28310</v>
      </c>
      <c r="C1479" s="650" t="s">
        <v>233</v>
      </c>
      <c r="D1479" s="650" t="s">
        <v>24627</v>
      </c>
    </row>
    <row r="1480" spans="1:4" ht="15" customHeight="1">
      <c r="A1480" s="650" t="s">
        <v>6286</v>
      </c>
      <c r="B1480" s="646" t="s">
        <v>13219</v>
      </c>
      <c r="C1480" s="650" t="s">
        <v>233</v>
      </c>
      <c r="D1480" s="650" t="s">
        <v>24951</v>
      </c>
    </row>
    <row r="1481" spans="1:4" ht="15" customHeight="1">
      <c r="A1481" s="650" t="s">
        <v>6287</v>
      </c>
      <c r="B1481" s="646" t="s">
        <v>13220</v>
      </c>
      <c r="C1481" s="650" t="s">
        <v>238</v>
      </c>
      <c r="D1481" s="650" t="s">
        <v>20625</v>
      </c>
    </row>
    <row r="1482" spans="1:4" ht="15" customHeight="1">
      <c r="A1482" s="650" t="s">
        <v>6288</v>
      </c>
      <c r="B1482" s="646" t="s">
        <v>13221</v>
      </c>
      <c r="C1482" s="650" t="s">
        <v>238</v>
      </c>
      <c r="D1482" s="650" t="s">
        <v>21563</v>
      </c>
    </row>
    <row r="1483" spans="1:4" ht="15" customHeight="1">
      <c r="A1483" s="650" t="s">
        <v>6289</v>
      </c>
      <c r="B1483" s="646" t="s">
        <v>13222</v>
      </c>
      <c r="C1483" s="650" t="s">
        <v>238</v>
      </c>
      <c r="D1483" s="650" t="s">
        <v>24952</v>
      </c>
    </row>
    <row r="1484" spans="1:4" ht="15" customHeight="1">
      <c r="A1484" s="650" t="s">
        <v>6290</v>
      </c>
      <c r="B1484" s="646" t="s">
        <v>13223</v>
      </c>
      <c r="C1484" s="650" t="s">
        <v>239</v>
      </c>
      <c r="D1484" s="650" t="s">
        <v>18679</v>
      </c>
    </row>
    <row r="1485" spans="1:4" ht="15" customHeight="1">
      <c r="A1485" s="650" t="s">
        <v>6291</v>
      </c>
      <c r="B1485" s="646" t="s">
        <v>13224</v>
      </c>
      <c r="C1485" s="650" t="s">
        <v>239</v>
      </c>
      <c r="D1485" s="650" t="s">
        <v>17826</v>
      </c>
    </row>
    <row r="1486" spans="1:4" ht="15" customHeight="1">
      <c r="A1486" s="650" t="s">
        <v>6292</v>
      </c>
      <c r="B1486" s="646" t="s">
        <v>13225</v>
      </c>
      <c r="C1486" s="650" t="s">
        <v>239</v>
      </c>
      <c r="D1486" s="650" t="s">
        <v>21300</v>
      </c>
    </row>
    <row r="1487" spans="1:4" ht="15" customHeight="1">
      <c r="A1487" s="650" t="s">
        <v>6293</v>
      </c>
      <c r="B1487" s="646" t="s">
        <v>13226</v>
      </c>
      <c r="C1487" s="650" t="s">
        <v>240</v>
      </c>
      <c r="D1487" s="650" t="s">
        <v>24953</v>
      </c>
    </row>
    <row r="1488" spans="1:4" ht="15" customHeight="1">
      <c r="A1488" s="650" t="s">
        <v>6294</v>
      </c>
      <c r="B1488" s="646" t="s">
        <v>13227</v>
      </c>
      <c r="C1488" s="650" t="s">
        <v>240</v>
      </c>
      <c r="D1488" s="650" t="s">
        <v>24954</v>
      </c>
    </row>
    <row r="1489" spans="1:4" ht="15" customHeight="1">
      <c r="A1489" s="650" t="s">
        <v>6295</v>
      </c>
      <c r="B1489" s="646" t="s">
        <v>13228</v>
      </c>
      <c r="C1489" s="650" t="s">
        <v>240</v>
      </c>
      <c r="D1489" s="650" t="s">
        <v>24955</v>
      </c>
    </row>
    <row r="1490" spans="1:4" ht="15" customHeight="1">
      <c r="A1490" s="650" t="s">
        <v>6296</v>
      </c>
      <c r="B1490" s="646" t="s">
        <v>13229</v>
      </c>
      <c r="C1490" s="650" t="s">
        <v>240</v>
      </c>
      <c r="D1490" s="650" t="s">
        <v>24956</v>
      </c>
    </row>
    <row r="1491" spans="1:4" ht="15" customHeight="1">
      <c r="A1491" s="650" t="s">
        <v>6297</v>
      </c>
      <c r="B1491" s="646" t="s">
        <v>13230</v>
      </c>
      <c r="C1491" s="650" t="s">
        <v>233</v>
      </c>
      <c r="D1491" s="650" t="s">
        <v>24957</v>
      </c>
    </row>
    <row r="1492" spans="1:4" ht="15" customHeight="1">
      <c r="A1492" s="650" t="s">
        <v>6298</v>
      </c>
      <c r="B1492" s="646" t="s">
        <v>13231</v>
      </c>
      <c r="C1492" s="650" t="s">
        <v>233</v>
      </c>
      <c r="D1492" s="650" t="s">
        <v>18607</v>
      </c>
    </row>
    <row r="1493" spans="1:4" ht="15" customHeight="1">
      <c r="A1493" s="650" t="s">
        <v>6299</v>
      </c>
      <c r="B1493" s="646" t="s">
        <v>13232</v>
      </c>
      <c r="C1493" s="650" t="s">
        <v>238</v>
      </c>
      <c r="D1493" s="650" t="s">
        <v>21848</v>
      </c>
    </row>
    <row r="1494" spans="1:4" ht="15" customHeight="1">
      <c r="A1494" s="650" t="s">
        <v>6300</v>
      </c>
      <c r="B1494" s="646" t="s">
        <v>13233</v>
      </c>
      <c r="C1494" s="650" t="s">
        <v>238</v>
      </c>
      <c r="D1494" s="650" t="s">
        <v>24958</v>
      </c>
    </row>
    <row r="1495" spans="1:4" ht="15" customHeight="1">
      <c r="A1495" s="650" t="s">
        <v>6301</v>
      </c>
      <c r="B1495" s="646" t="s">
        <v>13234</v>
      </c>
      <c r="C1495" s="650" t="s">
        <v>238</v>
      </c>
      <c r="D1495" s="650" t="s">
        <v>24959</v>
      </c>
    </row>
    <row r="1496" spans="1:4" ht="15" customHeight="1">
      <c r="A1496" s="650" t="s">
        <v>6302</v>
      </c>
      <c r="B1496" s="646" t="s">
        <v>13235</v>
      </c>
      <c r="C1496" s="650" t="s">
        <v>239</v>
      </c>
      <c r="D1496" s="650" t="s">
        <v>18664</v>
      </c>
    </row>
    <row r="1497" spans="1:4" ht="15" customHeight="1">
      <c r="A1497" s="650" t="s">
        <v>6303</v>
      </c>
      <c r="B1497" s="646" t="s">
        <v>13236</v>
      </c>
      <c r="C1497" s="650" t="s">
        <v>240</v>
      </c>
      <c r="D1497" s="650" t="s">
        <v>24960</v>
      </c>
    </row>
    <row r="1498" spans="1:4" ht="15" customHeight="1">
      <c r="A1498" s="650" t="s">
        <v>6304</v>
      </c>
      <c r="B1498" s="646" t="s">
        <v>13237</v>
      </c>
      <c r="C1498" s="650" t="s">
        <v>240</v>
      </c>
      <c r="D1498" s="650" t="s">
        <v>24961</v>
      </c>
    </row>
    <row r="1499" spans="1:4" ht="15" customHeight="1">
      <c r="A1499" s="650" t="s">
        <v>6305</v>
      </c>
      <c r="B1499" s="646" t="s">
        <v>13238</v>
      </c>
      <c r="C1499" s="650" t="s">
        <v>240</v>
      </c>
      <c r="D1499" s="650" t="s">
        <v>24962</v>
      </c>
    </row>
    <row r="1500" spans="1:4" ht="15" customHeight="1">
      <c r="A1500" s="650" t="s">
        <v>6306</v>
      </c>
      <c r="B1500" s="646" t="s">
        <v>13239</v>
      </c>
      <c r="C1500" s="650" t="s">
        <v>240</v>
      </c>
      <c r="D1500" s="650" t="s">
        <v>24963</v>
      </c>
    </row>
    <row r="1501" spans="1:4" ht="15" customHeight="1">
      <c r="A1501" s="650" t="s">
        <v>6307</v>
      </c>
      <c r="B1501" s="646" t="s">
        <v>13240</v>
      </c>
      <c r="C1501" s="650" t="s">
        <v>240</v>
      </c>
      <c r="D1501" s="650" t="s">
        <v>24964</v>
      </c>
    </row>
    <row r="1502" spans="1:4" ht="15" customHeight="1">
      <c r="A1502" s="650" t="s">
        <v>6308</v>
      </c>
      <c r="B1502" s="646" t="s">
        <v>13241</v>
      </c>
      <c r="C1502" s="650" t="s">
        <v>240</v>
      </c>
      <c r="D1502" s="650" t="s">
        <v>24965</v>
      </c>
    </row>
    <row r="1503" spans="1:4" ht="15" customHeight="1">
      <c r="A1503" s="650" t="s">
        <v>6309</v>
      </c>
      <c r="B1503" s="646" t="s">
        <v>13242</v>
      </c>
      <c r="C1503" s="650" t="s">
        <v>240</v>
      </c>
      <c r="D1503" s="650" t="s">
        <v>24966</v>
      </c>
    </row>
    <row r="1504" spans="1:4" ht="15" customHeight="1">
      <c r="A1504" s="650" t="s">
        <v>6310</v>
      </c>
      <c r="B1504" s="646" t="s">
        <v>13243</v>
      </c>
      <c r="C1504" s="650" t="s">
        <v>240</v>
      </c>
      <c r="D1504" s="650" t="s">
        <v>24967</v>
      </c>
    </row>
    <row r="1505" spans="1:4" ht="15" customHeight="1">
      <c r="A1505" s="650" t="s">
        <v>6311</v>
      </c>
      <c r="B1505" s="646" t="s">
        <v>13244</v>
      </c>
      <c r="C1505" s="650" t="s">
        <v>240</v>
      </c>
      <c r="D1505" s="650" t="s">
        <v>24968</v>
      </c>
    </row>
    <row r="1506" spans="1:4" ht="15" customHeight="1">
      <c r="A1506" s="650" t="s">
        <v>6312</v>
      </c>
      <c r="B1506" s="646" t="s">
        <v>13245</v>
      </c>
      <c r="C1506" s="650" t="s">
        <v>240</v>
      </c>
      <c r="D1506" s="650" t="s">
        <v>24969</v>
      </c>
    </row>
    <row r="1507" spans="1:4" ht="15" customHeight="1">
      <c r="A1507" s="650" t="s">
        <v>6313</v>
      </c>
      <c r="B1507" s="646" t="s">
        <v>13246</v>
      </c>
      <c r="C1507" s="650" t="s">
        <v>240</v>
      </c>
      <c r="D1507" s="650" t="s">
        <v>24970</v>
      </c>
    </row>
    <row r="1508" spans="1:4" ht="15" customHeight="1">
      <c r="A1508" s="650" t="s">
        <v>6314</v>
      </c>
      <c r="B1508" s="646" t="s">
        <v>13247</v>
      </c>
      <c r="C1508" s="650" t="s">
        <v>240</v>
      </c>
      <c r="D1508" s="650" t="s">
        <v>24971</v>
      </c>
    </row>
    <row r="1509" spans="1:4" ht="15" customHeight="1">
      <c r="A1509" s="650" t="s">
        <v>6315</v>
      </c>
      <c r="B1509" s="646" t="s">
        <v>13248</v>
      </c>
      <c r="C1509" s="650" t="s">
        <v>239</v>
      </c>
      <c r="D1509" s="650" t="s">
        <v>24972</v>
      </c>
    </row>
    <row r="1510" spans="1:4" ht="15" customHeight="1">
      <c r="A1510" s="650" t="s">
        <v>6316</v>
      </c>
      <c r="B1510" s="646" t="s">
        <v>13249</v>
      </c>
      <c r="C1510" s="650" t="s">
        <v>239</v>
      </c>
      <c r="D1510" s="650" t="s">
        <v>24973</v>
      </c>
    </row>
    <row r="1511" spans="1:4" ht="15" customHeight="1">
      <c r="A1511" s="650" t="s">
        <v>6317</v>
      </c>
      <c r="B1511" s="646" t="s">
        <v>13250</v>
      </c>
      <c r="C1511" s="650" t="s">
        <v>239</v>
      </c>
      <c r="D1511" s="650" t="s">
        <v>24974</v>
      </c>
    </row>
    <row r="1512" spans="1:4" ht="15" customHeight="1">
      <c r="A1512" s="650" t="s">
        <v>6318</v>
      </c>
      <c r="B1512" s="646" t="s">
        <v>13251</v>
      </c>
      <c r="C1512" s="650" t="s">
        <v>240</v>
      </c>
      <c r="D1512" s="650" t="s">
        <v>24975</v>
      </c>
    </row>
    <row r="1513" spans="1:4" ht="15" customHeight="1">
      <c r="A1513" s="650" t="s">
        <v>6319</v>
      </c>
      <c r="B1513" s="646" t="s">
        <v>13252</v>
      </c>
      <c r="C1513" s="650" t="s">
        <v>239</v>
      </c>
      <c r="D1513" s="650" t="s">
        <v>21116</v>
      </c>
    </row>
    <row r="1514" spans="1:4" ht="15" customHeight="1">
      <c r="A1514" s="650" t="s">
        <v>6320</v>
      </c>
      <c r="B1514" s="646" t="s">
        <v>13253</v>
      </c>
      <c r="C1514" s="650" t="s">
        <v>239</v>
      </c>
      <c r="D1514" s="650" t="s">
        <v>24976</v>
      </c>
    </row>
    <row r="1515" spans="1:4" ht="15" customHeight="1">
      <c r="A1515" s="650" t="s">
        <v>6321</v>
      </c>
      <c r="B1515" s="646" t="s">
        <v>13254</v>
      </c>
      <c r="C1515" s="650" t="s">
        <v>239</v>
      </c>
      <c r="D1515" s="650" t="s">
        <v>24977</v>
      </c>
    </row>
    <row r="1516" spans="1:4" ht="15" customHeight="1">
      <c r="A1516" s="650" t="s">
        <v>6322</v>
      </c>
      <c r="B1516" s="646" t="s">
        <v>13255</v>
      </c>
      <c r="C1516" s="650" t="s">
        <v>239</v>
      </c>
      <c r="D1516" s="650" t="s">
        <v>24978</v>
      </c>
    </row>
    <row r="1517" spans="1:4" ht="15" customHeight="1">
      <c r="A1517" s="650" t="s">
        <v>6323</v>
      </c>
      <c r="B1517" s="646" t="s">
        <v>13256</v>
      </c>
      <c r="C1517" s="650" t="s">
        <v>239</v>
      </c>
      <c r="D1517" s="650" t="s">
        <v>24979</v>
      </c>
    </row>
    <row r="1518" spans="1:4" ht="15" customHeight="1">
      <c r="A1518" s="650" t="s">
        <v>6324</v>
      </c>
      <c r="B1518" s="646" t="s">
        <v>13257</v>
      </c>
      <c r="C1518" s="650" t="s">
        <v>239</v>
      </c>
      <c r="D1518" s="650" t="s">
        <v>24980</v>
      </c>
    </row>
    <row r="1519" spans="1:4" ht="15" customHeight="1">
      <c r="A1519" s="650" t="s">
        <v>6325</v>
      </c>
      <c r="B1519" s="646" t="s">
        <v>13258</v>
      </c>
      <c r="C1519" s="650" t="s">
        <v>239</v>
      </c>
      <c r="D1519" s="650" t="s">
        <v>24981</v>
      </c>
    </row>
    <row r="1520" spans="1:4" ht="15" customHeight="1">
      <c r="A1520" s="650" t="s">
        <v>6326</v>
      </c>
      <c r="B1520" s="646" t="s">
        <v>13259</v>
      </c>
      <c r="C1520" s="650" t="s">
        <v>239</v>
      </c>
      <c r="D1520" s="650" t="s">
        <v>22245</v>
      </c>
    </row>
    <row r="1521" spans="1:4" ht="15" customHeight="1">
      <c r="A1521" s="650" t="s">
        <v>6327</v>
      </c>
      <c r="B1521" s="646" t="s">
        <v>13260</v>
      </c>
      <c r="C1521" s="650" t="s">
        <v>239</v>
      </c>
      <c r="D1521" s="650" t="s">
        <v>24982</v>
      </c>
    </row>
    <row r="1522" spans="1:4" ht="15" customHeight="1">
      <c r="A1522" s="650" t="s">
        <v>6328</v>
      </c>
      <c r="B1522" s="646" t="s">
        <v>13261</v>
      </c>
      <c r="C1522" s="650" t="s">
        <v>239</v>
      </c>
      <c r="D1522" s="650" t="s">
        <v>24983</v>
      </c>
    </row>
    <row r="1523" spans="1:4" ht="15" customHeight="1">
      <c r="A1523" s="650" t="s">
        <v>6329</v>
      </c>
      <c r="B1523" s="646" t="s">
        <v>13262</v>
      </c>
      <c r="C1523" s="650" t="s">
        <v>239</v>
      </c>
      <c r="D1523" s="650" t="s">
        <v>24984</v>
      </c>
    </row>
    <row r="1524" spans="1:4" ht="15" customHeight="1">
      <c r="A1524" s="650" t="s">
        <v>6330</v>
      </c>
      <c r="B1524" s="646" t="s">
        <v>13263</v>
      </c>
      <c r="C1524" s="650" t="s">
        <v>239</v>
      </c>
      <c r="D1524" s="650" t="s">
        <v>24985</v>
      </c>
    </row>
    <row r="1525" spans="1:4" ht="15" customHeight="1">
      <c r="A1525" s="650" t="s">
        <v>6331</v>
      </c>
      <c r="B1525" s="646" t="s">
        <v>13264</v>
      </c>
      <c r="C1525" s="650" t="s">
        <v>239</v>
      </c>
      <c r="D1525" s="650" t="s">
        <v>24986</v>
      </c>
    </row>
    <row r="1526" spans="1:4" ht="15" customHeight="1">
      <c r="A1526" s="650" t="s">
        <v>6332</v>
      </c>
      <c r="B1526" s="646" t="s">
        <v>13265</v>
      </c>
      <c r="C1526" s="650" t="s">
        <v>239</v>
      </c>
      <c r="D1526" s="650" t="s">
        <v>24987</v>
      </c>
    </row>
    <row r="1527" spans="1:4" ht="15" customHeight="1">
      <c r="A1527" s="650" t="s">
        <v>6333</v>
      </c>
      <c r="B1527" s="646" t="s">
        <v>13266</v>
      </c>
      <c r="C1527" s="650" t="s">
        <v>239</v>
      </c>
      <c r="D1527" s="650" t="s">
        <v>21689</v>
      </c>
    </row>
    <row r="1528" spans="1:4" ht="15" customHeight="1">
      <c r="A1528" s="650" t="s">
        <v>6334</v>
      </c>
      <c r="B1528" s="646" t="s">
        <v>13267</v>
      </c>
      <c r="C1528" s="650" t="s">
        <v>239</v>
      </c>
      <c r="D1528" s="650" t="s">
        <v>24988</v>
      </c>
    </row>
    <row r="1529" spans="1:4" ht="15" customHeight="1">
      <c r="A1529" s="650" t="s">
        <v>6335</v>
      </c>
      <c r="B1529" s="646" t="s">
        <v>13268</v>
      </c>
      <c r="C1529" s="650" t="s">
        <v>239</v>
      </c>
      <c r="D1529" s="650" t="s">
        <v>24989</v>
      </c>
    </row>
    <row r="1530" spans="1:4" ht="15" customHeight="1">
      <c r="A1530" s="650" t="s">
        <v>6336</v>
      </c>
      <c r="B1530" s="646" t="s">
        <v>13269</v>
      </c>
      <c r="C1530" s="650" t="s">
        <v>239</v>
      </c>
      <c r="D1530" s="650" t="s">
        <v>24990</v>
      </c>
    </row>
    <row r="1531" spans="1:4" ht="15" customHeight="1">
      <c r="A1531" s="650" t="s">
        <v>6337</v>
      </c>
      <c r="B1531" s="646" t="s">
        <v>13270</v>
      </c>
      <c r="C1531" s="650" t="s">
        <v>239</v>
      </c>
      <c r="D1531" s="650" t="s">
        <v>24991</v>
      </c>
    </row>
    <row r="1532" spans="1:4" ht="15" customHeight="1">
      <c r="A1532" s="650" t="s">
        <v>6338</v>
      </c>
      <c r="B1532" s="646" t="s">
        <v>13271</v>
      </c>
      <c r="C1532" s="650" t="s">
        <v>239</v>
      </c>
      <c r="D1532" s="650" t="s">
        <v>24992</v>
      </c>
    </row>
    <row r="1533" spans="1:4" ht="15" customHeight="1">
      <c r="A1533" s="650" t="s">
        <v>6339</v>
      </c>
      <c r="B1533" s="646" t="s">
        <v>13272</v>
      </c>
      <c r="C1533" s="650" t="s">
        <v>239</v>
      </c>
      <c r="D1533" s="650" t="s">
        <v>24993</v>
      </c>
    </row>
    <row r="1534" spans="1:4" ht="15" customHeight="1">
      <c r="A1534" s="650" t="s">
        <v>6340</v>
      </c>
      <c r="B1534" s="646" t="s">
        <v>13273</v>
      </c>
      <c r="C1534" s="650" t="s">
        <v>239</v>
      </c>
      <c r="D1534" s="650" t="s">
        <v>24994</v>
      </c>
    </row>
    <row r="1535" spans="1:4" ht="15" customHeight="1">
      <c r="A1535" s="650" t="s">
        <v>6341</v>
      </c>
      <c r="B1535" s="646" t="s">
        <v>13274</v>
      </c>
      <c r="C1535" s="650" t="s">
        <v>239</v>
      </c>
      <c r="D1535" s="650" t="s">
        <v>21634</v>
      </c>
    </row>
    <row r="1536" spans="1:4" ht="15" customHeight="1">
      <c r="A1536" s="650" t="s">
        <v>6342</v>
      </c>
      <c r="B1536" s="646" t="s">
        <v>13275</v>
      </c>
      <c r="C1536" s="650" t="s">
        <v>239</v>
      </c>
      <c r="D1536" s="650" t="s">
        <v>24995</v>
      </c>
    </row>
    <row r="1537" spans="1:4" ht="15" customHeight="1">
      <c r="A1537" s="650" t="s">
        <v>6343</v>
      </c>
      <c r="B1537" s="646" t="s">
        <v>13276</v>
      </c>
      <c r="C1537" s="650" t="s">
        <v>239</v>
      </c>
      <c r="D1537" s="650" t="s">
        <v>24996</v>
      </c>
    </row>
    <row r="1538" spans="1:4" ht="15" customHeight="1">
      <c r="A1538" s="650" t="s">
        <v>6344</v>
      </c>
      <c r="B1538" s="646" t="s">
        <v>13277</v>
      </c>
      <c r="C1538" s="650" t="s">
        <v>239</v>
      </c>
      <c r="D1538" s="650" t="s">
        <v>21514</v>
      </c>
    </row>
    <row r="1539" spans="1:4" ht="15" customHeight="1">
      <c r="A1539" s="650" t="s">
        <v>6345</v>
      </c>
      <c r="B1539" s="646" t="s">
        <v>13278</v>
      </c>
      <c r="C1539" s="650" t="s">
        <v>239</v>
      </c>
      <c r="D1539" s="650" t="s">
        <v>24997</v>
      </c>
    </row>
    <row r="1540" spans="1:4" ht="15" customHeight="1">
      <c r="A1540" s="650" t="s">
        <v>6346</v>
      </c>
      <c r="B1540" s="646" t="s">
        <v>13279</v>
      </c>
      <c r="C1540" s="650" t="s">
        <v>239</v>
      </c>
      <c r="D1540" s="650" t="s">
        <v>24998</v>
      </c>
    </row>
    <row r="1541" spans="1:4" ht="15" customHeight="1">
      <c r="A1541" s="650" t="s">
        <v>6347</v>
      </c>
      <c r="B1541" s="646" t="s">
        <v>13280</v>
      </c>
      <c r="C1541" s="650" t="s">
        <v>239</v>
      </c>
      <c r="D1541" s="650" t="s">
        <v>24999</v>
      </c>
    </row>
    <row r="1542" spans="1:4" ht="15" customHeight="1">
      <c r="A1542" s="650" t="s">
        <v>6348</v>
      </c>
      <c r="B1542" s="646" t="s">
        <v>13281</v>
      </c>
      <c r="C1542" s="650" t="s">
        <v>239</v>
      </c>
      <c r="D1542" s="650" t="s">
        <v>21802</v>
      </c>
    </row>
    <row r="1543" spans="1:4" ht="15" customHeight="1">
      <c r="A1543" s="650" t="s">
        <v>6349</v>
      </c>
      <c r="B1543" s="646" t="s">
        <v>13282</v>
      </c>
      <c r="C1543" s="650" t="s">
        <v>239</v>
      </c>
      <c r="D1543" s="650" t="s">
        <v>25000</v>
      </c>
    </row>
    <row r="1544" spans="1:4" ht="15" customHeight="1">
      <c r="A1544" s="650" t="s">
        <v>6350</v>
      </c>
      <c r="B1544" s="646" t="s">
        <v>13283</v>
      </c>
      <c r="C1544" s="650" t="s">
        <v>239</v>
      </c>
      <c r="D1544" s="650" t="s">
        <v>25001</v>
      </c>
    </row>
    <row r="1545" spans="1:4" ht="15" customHeight="1">
      <c r="A1545" s="650" t="s">
        <v>6351</v>
      </c>
      <c r="B1545" s="646" t="s">
        <v>13284</v>
      </c>
      <c r="C1545" s="650" t="s">
        <v>233</v>
      </c>
      <c r="D1545" s="650" t="s">
        <v>25002</v>
      </c>
    </row>
    <row r="1546" spans="1:4" ht="15" customHeight="1">
      <c r="A1546" s="650" t="s">
        <v>6352</v>
      </c>
      <c r="B1546" s="646" t="s">
        <v>13285</v>
      </c>
      <c r="C1546" s="650" t="s">
        <v>233</v>
      </c>
      <c r="D1546" s="650" t="s">
        <v>25003</v>
      </c>
    </row>
    <row r="1547" spans="1:4" ht="15" customHeight="1">
      <c r="A1547" s="650" t="s">
        <v>6353</v>
      </c>
      <c r="B1547" s="646" t="s">
        <v>13286</v>
      </c>
      <c r="C1547" s="650" t="s">
        <v>233</v>
      </c>
      <c r="D1547" s="650" t="s">
        <v>25004</v>
      </c>
    </row>
    <row r="1548" spans="1:4" ht="15" customHeight="1">
      <c r="A1548" s="650" t="s">
        <v>6354</v>
      </c>
      <c r="B1548" s="646" t="s">
        <v>13287</v>
      </c>
      <c r="C1548" s="650" t="s">
        <v>233</v>
      </c>
      <c r="D1548" s="650" t="s">
        <v>25005</v>
      </c>
    </row>
    <row r="1549" spans="1:4" ht="15" customHeight="1">
      <c r="A1549" s="650" t="s">
        <v>6355</v>
      </c>
      <c r="B1549" s="646" t="s">
        <v>13288</v>
      </c>
      <c r="C1549" s="650" t="s">
        <v>233</v>
      </c>
      <c r="D1549" s="650" t="s">
        <v>25006</v>
      </c>
    </row>
    <row r="1550" spans="1:4" ht="15" customHeight="1">
      <c r="A1550" s="650" t="s">
        <v>6356</v>
      </c>
      <c r="B1550" s="646" t="s">
        <v>13289</v>
      </c>
      <c r="C1550" s="650" t="s">
        <v>233</v>
      </c>
      <c r="D1550" s="650" t="s">
        <v>25007</v>
      </c>
    </row>
    <row r="1551" spans="1:4" ht="15" customHeight="1">
      <c r="A1551" s="650" t="s">
        <v>6357</v>
      </c>
      <c r="B1551" s="646" t="s">
        <v>13290</v>
      </c>
      <c r="C1551" s="650" t="s">
        <v>233</v>
      </c>
      <c r="D1551" s="650" t="s">
        <v>25008</v>
      </c>
    </row>
    <row r="1552" spans="1:4" ht="15" customHeight="1">
      <c r="A1552" s="650" t="s">
        <v>6358</v>
      </c>
      <c r="B1552" s="646" t="s">
        <v>13291</v>
      </c>
      <c r="C1552" s="650" t="s">
        <v>233</v>
      </c>
      <c r="D1552" s="650" t="s">
        <v>25009</v>
      </c>
    </row>
    <row r="1553" spans="1:4" ht="15" customHeight="1">
      <c r="A1553" s="650" t="s">
        <v>6359</v>
      </c>
      <c r="B1553" s="646" t="s">
        <v>13292</v>
      </c>
      <c r="C1553" s="650" t="s">
        <v>233</v>
      </c>
      <c r="D1553" s="650" t="s">
        <v>25010</v>
      </c>
    </row>
    <row r="1554" spans="1:4" ht="15" customHeight="1">
      <c r="A1554" s="650" t="s">
        <v>6360</v>
      </c>
      <c r="B1554" s="646" t="s">
        <v>13293</v>
      </c>
      <c r="C1554" s="650" t="s">
        <v>233</v>
      </c>
      <c r="D1554" s="650" t="s">
        <v>22417</v>
      </c>
    </row>
    <row r="1555" spans="1:4" ht="15" customHeight="1">
      <c r="A1555" s="650" t="s">
        <v>6361</v>
      </c>
      <c r="B1555" s="646" t="s">
        <v>13294</v>
      </c>
      <c r="C1555" s="650" t="s">
        <v>233</v>
      </c>
      <c r="D1555" s="650" t="s">
        <v>25011</v>
      </c>
    </row>
    <row r="1556" spans="1:4" ht="15" customHeight="1">
      <c r="A1556" s="650" t="s">
        <v>6362</v>
      </c>
      <c r="B1556" s="646" t="s">
        <v>13295</v>
      </c>
      <c r="C1556" s="650" t="s">
        <v>233</v>
      </c>
      <c r="D1556" s="650" t="s">
        <v>25012</v>
      </c>
    </row>
    <row r="1557" spans="1:4" ht="15" customHeight="1">
      <c r="A1557" s="650" t="s">
        <v>6363</v>
      </c>
      <c r="B1557" s="646" t="s">
        <v>13296</v>
      </c>
      <c r="C1557" s="650" t="s">
        <v>233</v>
      </c>
      <c r="D1557" s="650" t="s">
        <v>25013</v>
      </c>
    </row>
    <row r="1558" spans="1:4" ht="15" customHeight="1">
      <c r="A1558" s="650" t="s">
        <v>6364</v>
      </c>
      <c r="B1558" s="646" t="s">
        <v>13297</v>
      </c>
      <c r="C1558" s="650" t="s">
        <v>233</v>
      </c>
      <c r="D1558" s="650" t="s">
        <v>25014</v>
      </c>
    </row>
    <row r="1559" spans="1:4" ht="15" customHeight="1">
      <c r="A1559" s="650" t="s">
        <v>6365</v>
      </c>
      <c r="B1559" s="646" t="s">
        <v>13298</v>
      </c>
      <c r="C1559" s="650" t="s">
        <v>233</v>
      </c>
      <c r="D1559" s="650" t="s">
        <v>25015</v>
      </c>
    </row>
    <row r="1560" spans="1:4" ht="15" customHeight="1">
      <c r="A1560" s="650" t="s">
        <v>6366</v>
      </c>
      <c r="B1560" s="646" t="s">
        <v>13299</v>
      </c>
      <c r="C1560" s="650" t="s">
        <v>233</v>
      </c>
      <c r="D1560" s="650" t="s">
        <v>25016</v>
      </c>
    </row>
    <row r="1561" spans="1:4" ht="15" customHeight="1">
      <c r="A1561" s="650" t="s">
        <v>6367</v>
      </c>
      <c r="B1561" s="646" t="s">
        <v>13300</v>
      </c>
      <c r="C1561" s="650" t="s">
        <v>233</v>
      </c>
      <c r="D1561" s="650" t="s">
        <v>25017</v>
      </c>
    </row>
    <row r="1562" spans="1:4" ht="15" customHeight="1">
      <c r="A1562" s="650" t="s">
        <v>6368</v>
      </c>
      <c r="B1562" s="646" t="s">
        <v>13301</v>
      </c>
      <c r="C1562" s="650" t="s">
        <v>233</v>
      </c>
      <c r="D1562" s="650" t="s">
        <v>25018</v>
      </c>
    </row>
    <row r="1563" spans="1:4" ht="15" customHeight="1">
      <c r="A1563" s="650" t="s">
        <v>6369</v>
      </c>
      <c r="B1563" s="646" t="s">
        <v>13302</v>
      </c>
      <c r="C1563" s="650" t="s">
        <v>233</v>
      </c>
      <c r="D1563" s="650" t="s">
        <v>25019</v>
      </c>
    </row>
    <row r="1564" spans="1:4" ht="15" customHeight="1">
      <c r="A1564" s="650" t="s">
        <v>6370</v>
      </c>
      <c r="B1564" s="646" t="s">
        <v>13303</v>
      </c>
      <c r="C1564" s="650" t="s">
        <v>233</v>
      </c>
      <c r="D1564" s="650" t="s">
        <v>25020</v>
      </c>
    </row>
    <row r="1565" spans="1:4" ht="15" customHeight="1">
      <c r="A1565" s="650" t="s">
        <v>6371</v>
      </c>
      <c r="B1565" s="646" t="s">
        <v>13304</v>
      </c>
      <c r="C1565" s="650" t="s">
        <v>238</v>
      </c>
      <c r="D1565" s="650" t="s">
        <v>20540</v>
      </c>
    </row>
    <row r="1566" spans="1:4" ht="15" customHeight="1">
      <c r="A1566" s="650" t="s">
        <v>6372</v>
      </c>
      <c r="B1566" s="646" t="s">
        <v>13305</v>
      </c>
      <c r="C1566" s="650" t="s">
        <v>239</v>
      </c>
      <c r="D1566" s="650" t="s">
        <v>25021</v>
      </c>
    </row>
    <row r="1567" spans="1:4" ht="15" customHeight="1">
      <c r="A1567" s="650" t="s">
        <v>6373</v>
      </c>
      <c r="B1567" s="646" t="s">
        <v>13306</v>
      </c>
      <c r="C1567" s="650" t="s">
        <v>239</v>
      </c>
      <c r="D1567" s="650" t="s">
        <v>25022</v>
      </c>
    </row>
    <row r="1568" spans="1:4" ht="15" customHeight="1">
      <c r="A1568" s="650" t="s">
        <v>6374</v>
      </c>
      <c r="B1568" s="646" t="s">
        <v>13307</v>
      </c>
      <c r="C1568" s="650" t="s">
        <v>239</v>
      </c>
      <c r="D1568" s="650" t="s">
        <v>25023</v>
      </c>
    </row>
    <row r="1569" spans="1:4" ht="15" customHeight="1">
      <c r="A1569" s="650" t="s">
        <v>6375</v>
      </c>
      <c r="B1569" s="646" t="s">
        <v>13308</v>
      </c>
      <c r="C1569" s="650" t="s">
        <v>239</v>
      </c>
      <c r="D1569" s="650" t="s">
        <v>25024</v>
      </c>
    </row>
    <row r="1570" spans="1:4" ht="15" customHeight="1">
      <c r="A1570" s="650" t="s">
        <v>6376</v>
      </c>
      <c r="B1570" s="646" t="s">
        <v>13309</v>
      </c>
      <c r="C1570" s="650" t="s">
        <v>239</v>
      </c>
      <c r="D1570" s="650" t="s">
        <v>17508</v>
      </c>
    </row>
    <row r="1571" spans="1:4" ht="15" customHeight="1">
      <c r="A1571" s="650" t="s">
        <v>6377</v>
      </c>
      <c r="B1571" s="646" t="s">
        <v>13310</v>
      </c>
      <c r="C1571" s="650" t="s">
        <v>203</v>
      </c>
      <c r="D1571" s="650" t="s">
        <v>20521</v>
      </c>
    </row>
    <row r="1572" spans="1:4" ht="15" customHeight="1">
      <c r="A1572" s="650" t="s">
        <v>6378</v>
      </c>
      <c r="B1572" s="646" t="s">
        <v>13311</v>
      </c>
      <c r="C1572" s="650" t="s">
        <v>203</v>
      </c>
      <c r="D1572" s="650" t="s">
        <v>21272</v>
      </c>
    </row>
    <row r="1573" spans="1:4" ht="15" customHeight="1">
      <c r="A1573" s="650" t="s">
        <v>6379</v>
      </c>
      <c r="B1573" s="646" t="s">
        <v>13312</v>
      </c>
      <c r="C1573" s="650" t="s">
        <v>203</v>
      </c>
      <c r="D1573" s="650" t="s">
        <v>18128</v>
      </c>
    </row>
    <row r="1574" spans="1:4" ht="15" customHeight="1">
      <c r="A1574" s="650" t="s">
        <v>6380</v>
      </c>
      <c r="B1574" s="646" t="s">
        <v>13313</v>
      </c>
      <c r="C1574" s="650" t="s">
        <v>203</v>
      </c>
      <c r="D1574" s="650" t="s">
        <v>18049</v>
      </c>
    </row>
    <row r="1575" spans="1:4" ht="15" customHeight="1">
      <c r="A1575" s="650" t="s">
        <v>6381</v>
      </c>
      <c r="B1575" s="646" t="s">
        <v>13314</v>
      </c>
      <c r="C1575" s="650" t="s">
        <v>203</v>
      </c>
      <c r="D1575" s="650" t="s">
        <v>20993</v>
      </c>
    </row>
    <row r="1576" spans="1:4" ht="15" customHeight="1">
      <c r="A1576" s="650" t="s">
        <v>6382</v>
      </c>
      <c r="B1576" s="646" t="s">
        <v>13315</v>
      </c>
      <c r="C1576" s="650" t="s">
        <v>203</v>
      </c>
      <c r="D1576" s="650" t="s">
        <v>21053</v>
      </c>
    </row>
    <row r="1577" spans="1:4" ht="15" customHeight="1">
      <c r="A1577" s="650" t="s">
        <v>6383</v>
      </c>
      <c r="B1577" s="646" t="s">
        <v>13316</v>
      </c>
      <c r="C1577" s="650" t="s">
        <v>203</v>
      </c>
      <c r="D1577" s="650" t="s">
        <v>25025</v>
      </c>
    </row>
    <row r="1578" spans="1:4" ht="15" customHeight="1">
      <c r="A1578" s="650" t="s">
        <v>6384</v>
      </c>
      <c r="B1578" s="646" t="s">
        <v>13317</v>
      </c>
      <c r="C1578" s="650" t="s">
        <v>240</v>
      </c>
      <c r="D1578" s="650" t="s">
        <v>25026</v>
      </c>
    </row>
    <row r="1579" spans="1:4" ht="15" customHeight="1">
      <c r="A1579" s="650" t="s">
        <v>6385</v>
      </c>
      <c r="B1579" s="646" t="s">
        <v>13318</v>
      </c>
      <c r="C1579" s="650" t="s">
        <v>233</v>
      </c>
      <c r="D1579" s="650" t="s">
        <v>20970</v>
      </c>
    </row>
    <row r="1580" spans="1:4" ht="15" customHeight="1">
      <c r="A1580" s="650" t="s">
        <v>6386</v>
      </c>
      <c r="B1580" s="646" t="s">
        <v>13319</v>
      </c>
      <c r="C1580" s="650" t="s">
        <v>233</v>
      </c>
      <c r="D1580" s="650" t="s">
        <v>25027</v>
      </c>
    </row>
    <row r="1581" spans="1:4" ht="15" customHeight="1">
      <c r="A1581" s="650" t="s">
        <v>6387</v>
      </c>
      <c r="B1581" s="646" t="s">
        <v>13320</v>
      </c>
      <c r="C1581" s="650" t="s">
        <v>233</v>
      </c>
      <c r="D1581" s="650" t="s">
        <v>25028</v>
      </c>
    </row>
    <row r="1582" spans="1:4" ht="15" customHeight="1">
      <c r="A1582" s="650" t="s">
        <v>6388</v>
      </c>
      <c r="B1582" s="646" t="s">
        <v>13321</v>
      </c>
      <c r="C1582" s="650" t="s">
        <v>233</v>
      </c>
      <c r="D1582" s="650" t="s">
        <v>25029</v>
      </c>
    </row>
    <row r="1583" spans="1:4" ht="15" customHeight="1">
      <c r="A1583" s="650" t="s">
        <v>6389</v>
      </c>
      <c r="B1583" s="646" t="s">
        <v>13322</v>
      </c>
      <c r="C1583" s="650" t="s">
        <v>233</v>
      </c>
      <c r="D1583" s="650" t="s">
        <v>25030</v>
      </c>
    </row>
    <row r="1584" spans="1:4" ht="15" customHeight="1">
      <c r="A1584" s="650" t="s">
        <v>6390</v>
      </c>
      <c r="B1584" s="646" t="s">
        <v>13323</v>
      </c>
      <c r="C1584" s="650" t="s">
        <v>233</v>
      </c>
      <c r="D1584" s="650" t="s">
        <v>25031</v>
      </c>
    </row>
    <row r="1585" spans="1:4" ht="15" customHeight="1">
      <c r="A1585" s="650" t="s">
        <v>6391</v>
      </c>
      <c r="B1585" s="646" t="s">
        <v>13324</v>
      </c>
      <c r="C1585" s="650" t="s">
        <v>233</v>
      </c>
      <c r="D1585" s="650" t="s">
        <v>25032</v>
      </c>
    </row>
    <row r="1586" spans="1:4" ht="15" customHeight="1">
      <c r="A1586" s="650" t="s">
        <v>6392</v>
      </c>
      <c r="B1586" s="646" t="s">
        <v>13325</v>
      </c>
      <c r="C1586" s="650" t="s">
        <v>233</v>
      </c>
      <c r="D1586" s="650" t="s">
        <v>25033</v>
      </c>
    </row>
    <row r="1587" spans="1:4" ht="15" customHeight="1">
      <c r="A1587" s="650" t="s">
        <v>6393</v>
      </c>
      <c r="B1587" s="646" t="s">
        <v>13326</v>
      </c>
      <c r="C1587" s="650" t="s">
        <v>233</v>
      </c>
      <c r="D1587" s="650" t="s">
        <v>25034</v>
      </c>
    </row>
    <row r="1588" spans="1:4" ht="15" customHeight="1">
      <c r="A1588" s="650" t="s">
        <v>6394</v>
      </c>
      <c r="B1588" s="646" t="s">
        <v>13327</v>
      </c>
      <c r="C1588" s="650" t="s">
        <v>233</v>
      </c>
      <c r="D1588" s="650" t="s">
        <v>18739</v>
      </c>
    </row>
    <row r="1589" spans="1:4" ht="15" customHeight="1">
      <c r="A1589" s="650" t="s">
        <v>6395</v>
      </c>
      <c r="B1589" s="646" t="s">
        <v>13328</v>
      </c>
      <c r="C1589" s="650" t="s">
        <v>233</v>
      </c>
      <c r="D1589" s="650" t="s">
        <v>25035</v>
      </c>
    </row>
    <row r="1590" spans="1:4" ht="15" customHeight="1">
      <c r="A1590" s="650" t="s">
        <v>6396</v>
      </c>
      <c r="B1590" s="646" t="s">
        <v>13329</v>
      </c>
      <c r="C1590" s="650" t="s">
        <v>233</v>
      </c>
      <c r="D1590" s="650" t="s">
        <v>25036</v>
      </c>
    </row>
    <row r="1591" spans="1:4" ht="15" customHeight="1">
      <c r="A1591" s="650" t="s">
        <v>6397</v>
      </c>
      <c r="B1591" s="646" t="s">
        <v>13330</v>
      </c>
      <c r="C1591" s="650" t="s">
        <v>238</v>
      </c>
      <c r="D1591" s="650" t="s">
        <v>25037</v>
      </c>
    </row>
    <row r="1592" spans="1:4" ht="15" customHeight="1">
      <c r="A1592" s="650" t="s">
        <v>6398</v>
      </c>
      <c r="B1592" s="646" t="s">
        <v>13331</v>
      </c>
      <c r="C1592" s="650" t="s">
        <v>238</v>
      </c>
      <c r="D1592" s="650" t="s">
        <v>25038</v>
      </c>
    </row>
    <row r="1593" spans="1:4" ht="15" customHeight="1">
      <c r="A1593" s="650" t="s">
        <v>6399</v>
      </c>
      <c r="B1593" s="646" t="s">
        <v>13332</v>
      </c>
      <c r="C1593" s="650" t="s">
        <v>238</v>
      </c>
      <c r="D1593" s="650" t="s">
        <v>25039</v>
      </c>
    </row>
    <row r="1594" spans="1:4" ht="15" customHeight="1">
      <c r="A1594" s="650" t="s">
        <v>6400</v>
      </c>
      <c r="B1594" s="646" t="s">
        <v>13333</v>
      </c>
      <c r="C1594" s="650" t="s">
        <v>238</v>
      </c>
      <c r="D1594" s="650" t="s">
        <v>25040</v>
      </c>
    </row>
    <row r="1595" spans="1:4" ht="15" customHeight="1">
      <c r="A1595" s="650" t="s">
        <v>6401</v>
      </c>
      <c r="B1595" s="646" t="s">
        <v>13334</v>
      </c>
      <c r="C1595" s="650" t="s">
        <v>238</v>
      </c>
      <c r="D1595" s="650" t="s">
        <v>25041</v>
      </c>
    </row>
    <row r="1596" spans="1:4" ht="15" customHeight="1">
      <c r="A1596" s="650" t="s">
        <v>6402</v>
      </c>
      <c r="B1596" s="646" t="s">
        <v>13335</v>
      </c>
      <c r="C1596" s="650" t="s">
        <v>238</v>
      </c>
      <c r="D1596" s="650" t="s">
        <v>25042</v>
      </c>
    </row>
    <row r="1597" spans="1:4" ht="15" customHeight="1">
      <c r="A1597" s="650" t="s">
        <v>6403</v>
      </c>
      <c r="B1597" s="646" t="s">
        <v>13336</v>
      </c>
      <c r="C1597" s="650" t="s">
        <v>238</v>
      </c>
      <c r="D1597" s="650" t="s">
        <v>25043</v>
      </c>
    </row>
    <row r="1598" spans="1:4" ht="15" customHeight="1">
      <c r="A1598" s="650" t="s">
        <v>6404</v>
      </c>
      <c r="B1598" s="646" t="s">
        <v>28311</v>
      </c>
      <c r="C1598" s="650" t="s">
        <v>238</v>
      </c>
      <c r="D1598" s="650" t="s">
        <v>25044</v>
      </c>
    </row>
    <row r="1599" spans="1:4" ht="15" customHeight="1">
      <c r="A1599" s="650" t="s">
        <v>6405</v>
      </c>
      <c r="B1599" s="646" t="s">
        <v>13337</v>
      </c>
      <c r="C1599" s="650" t="s">
        <v>238</v>
      </c>
      <c r="D1599" s="650" t="s">
        <v>21758</v>
      </c>
    </row>
    <row r="1600" spans="1:4" ht="15" customHeight="1">
      <c r="A1600" s="650" t="s">
        <v>6406</v>
      </c>
      <c r="B1600" s="646" t="s">
        <v>13338</v>
      </c>
      <c r="C1600" s="650" t="s">
        <v>238</v>
      </c>
      <c r="D1600" s="650" t="s">
        <v>25045</v>
      </c>
    </row>
    <row r="1601" spans="1:4" ht="15" customHeight="1">
      <c r="A1601" s="650" t="s">
        <v>6407</v>
      </c>
      <c r="B1601" s="646" t="s">
        <v>13339</v>
      </c>
      <c r="C1601" s="650" t="s">
        <v>238</v>
      </c>
      <c r="D1601" s="650" t="s">
        <v>25046</v>
      </c>
    </row>
    <row r="1602" spans="1:4" ht="15" customHeight="1">
      <c r="A1602" s="650" t="s">
        <v>6408</v>
      </c>
      <c r="B1602" s="646" t="s">
        <v>13340</v>
      </c>
      <c r="C1602" s="650" t="s">
        <v>238</v>
      </c>
      <c r="D1602" s="650" t="s">
        <v>25047</v>
      </c>
    </row>
    <row r="1603" spans="1:4" ht="15" customHeight="1">
      <c r="A1603" s="650" t="s">
        <v>6409</v>
      </c>
      <c r="B1603" s="646" t="s">
        <v>13341</v>
      </c>
      <c r="C1603" s="650" t="s">
        <v>238</v>
      </c>
      <c r="D1603" s="650" t="s">
        <v>25048</v>
      </c>
    </row>
    <row r="1604" spans="1:4" ht="15" customHeight="1">
      <c r="A1604" s="650" t="s">
        <v>6410</v>
      </c>
      <c r="B1604" s="646" t="s">
        <v>13342</v>
      </c>
      <c r="C1604" s="650" t="s">
        <v>238</v>
      </c>
      <c r="D1604" s="650" t="s">
        <v>25049</v>
      </c>
    </row>
    <row r="1605" spans="1:4" ht="15" customHeight="1">
      <c r="A1605" s="650" t="s">
        <v>6411</v>
      </c>
      <c r="B1605" s="646" t="s">
        <v>13343</v>
      </c>
      <c r="C1605" s="650" t="s">
        <v>238</v>
      </c>
      <c r="D1605" s="650" t="s">
        <v>25050</v>
      </c>
    </row>
    <row r="1606" spans="1:4" ht="15" customHeight="1">
      <c r="A1606" s="650" t="s">
        <v>6412</v>
      </c>
      <c r="B1606" s="646" t="s">
        <v>13344</v>
      </c>
      <c r="C1606" s="650" t="s">
        <v>238</v>
      </c>
      <c r="D1606" s="650" t="s">
        <v>25051</v>
      </c>
    </row>
    <row r="1607" spans="1:4" ht="15" customHeight="1">
      <c r="A1607" s="650" t="s">
        <v>6413</v>
      </c>
      <c r="B1607" s="646" t="s">
        <v>13345</v>
      </c>
      <c r="C1607" s="650" t="s">
        <v>238</v>
      </c>
      <c r="D1607" s="650" t="s">
        <v>25052</v>
      </c>
    </row>
    <row r="1608" spans="1:4" ht="15" customHeight="1">
      <c r="A1608" s="650" t="s">
        <v>6414</v>
      </c>
      <c r="B1608" s="646" t="s">
        <v>13346</v>
      </c>
      <c r="C1608" s="650" t="s">
        <v>238</v>
      </c>
      <c r="D1608" s="650" t="s">
        <v>25053</v>
      </c>
    </row>
    <row r="1609" spans="1:4" ht="15" customHeight="1">
      <c r="A1609" s="650" t="s">
        <v>6415</v>
      </c>
      <c r="B1609" s="646" t="s">
        <v>13347</v>
      </c>
      <c r="C1609" s="650" t="s">
        <v>238</v>
      </c>
      <c r="D1609" s="650" t="s">
        <v>25054</v>
      </c>
    </row>
    <row r="1610" spans="1:4" ht="15" customHeight="1">
      <c r="A1610" s="650" t="s">
        <v>6416</v>
      </c>
      <c r="B1610" s="646" t="s">
        <v>13348</v>
      </c>
      <c r="C1610" s="650" t="s">
        <v>238</v>
      </c>
      <c r="D1610" s="650" t="s">
        <v>25055</v>
      </c>
    </row>
    <row r="1611" spans="1:4" ht="15" customHeight="1">
      <c r="A1611" s="650" t="s">
        <v>6417</v>
      </c>
      <c r="B1611" s="646" t="s">
        <v>13349</v>
      </c>
      <c r="C1611" s="650" t="s">
        <v>238</v>
      </c>
      <c r="D1611" s="650" t="s">
        <v>25056</v>
      </c>
    </row>
    <row r="1612" spans="1:4" ht="15" customHeight="1">
      <c r="A1612" s="650" t="s">
        <v>6418</v>
      </c>
      <c r="B1612" s="646" t="s">
        <v>13350</v>
      </c>
      <c r="C1612" s="650" t="s">
        <v>238</v>
      </c>
      <c r="D1612" s="650" t="s">
        <v>25057</v>
      </c>
    </row>
    <row r="1613" spans="1:4" ht="15" customHeight="1">
      <c r="A1613" s="650" t="s">
        <v>6419</v>
      </c>
      <c r="B1613" s="646" t="s">
        <v>28312</v>
      </c>
      <c r="C1613" s="650" t="s">
        <v>238</v>
      </c>
      <c r="D1613" s="650" t="s">
        <v>25058</v>
      </c>
    </row>
    <row r="1614" spans="1:4" ht="15" customHeight="1">
      <c r="A1614" s="650" t="s">
        <v>6420</v>
      </c>
      <c r="B1614" s="646" t="s">
        <v>28313</v>
      </c>
      <c r="C1614" s="650" t="s">
        <v>238</v>
      </c>
      <c r="D1614" s="650" t="s">
        <v>25059</v>
      </c>
    </row>
    <row r="1615" spans="1:4" ht="15" customHeight="1">
      <c r="A1615" s="650" t="s">
        <v>6421</v>
      </c>
      <c r="B1615" s="646" t="s">
        <v>28314</v>
      </c>
      <c r="C1615" s="650" t="s">
        <v>238</v>
      </c>
      <c r="D1615" s="650" t="s">
        <v>25060</v>
      </c>
    </row>
    <row r="1616" spans="1:4" ht="15" customHeight="1">
      <c r="A1616" s="650" t="s">
        <v>6422</v>
      </c>
      <c r="B1616" s="646" t="s">
        <v>28315</v>
      </c>
      <c r="C1616" s="650" t="s">
        <v>238</v>
      </c>
      <c r="D1616" s="650" t="s">
        <v>25061</v>
      </c>
    </row>
    <row r="1617" spans="1:4" ht="15" customHeight="1">
      <c r="A1617" s="650" t="s">
        <v>6423</v>
      </c>
      <c r="B1617" s="646" t="s">
        <v>28316</v>
      </c>
      <c r="C1617" s="650" t="s">
        <v>238</v>
      </c>
      <c r="D1617" s="650" t="s">
        <v>25062</v>
      </c>
    </row>
    <row r="1618" spans="1:4" ht="15" customHeight="1">
      <c r="A1618" s="650" t="s">
        <v>6424</v>
      </c>
      <c r="B1618" s="646" t="s">
        <v>28317</v>
      </c>
      <c r="C1618" s="650" t="s">
        <v>238</v>
      </c>
      <c r="D1618" s="650" t="s">
        <v>25063</v>
      </c>
    </row>
    <row r="1619" spans="1:4" ht="15" customHeight="1">
      <c r="A1619" s="650" t="s">
        <v>6425</v>
      </c>
      <c r="B1619" s="646" t="s">
        <v>13351</v>
      </c>
      <c r="C1619" s="650" t="s">
        <v>233</v>
      </c>
      <c r="D1619" s="650" t="s">
        <v>25064</v>
      </c>
    </row>
    <row r="1620" spans="1:4" ht="15" customHeight="1">
      <c r="A1620" s="650" t="s">
        <v>6426</v>
      </c>
      <c r="B1620" s="646" t="s">
        <v>13352</v>
      </c>
      <c r="C1620" s="650" t="s">
        <v>233</v>
      </c>
      <c r="D1620" s="650" t="s">
        <v>25065</v>
      </c>
    </row>
    <row r="1621" spans="1:4" ht="15" customHeight="1">
      <c r="A1621" s="650" t="s">
        <v>6427</v>
      </c>
      <c r="B1621" s="646" t="s">
        <v>13353</v>
      </c>
      <c r="C1621" s="650" t="s">
        <v>233</v>
      </c>
      <c r="D1621" s="650" t="s">
        <v>25066</v>
      </c>
    </row>
    <row r="1622" spans="1:4" ht="15" customHeight="1">
      <c r="A1622" s="650" t="s">
        <v>6428</v>
      </c>
      <c r="B1622" s="646" t="s">
        <v>13354</v>
      </c>
      <c r="C1622" s="650" t="s">
        <v>233</v>
      </c>
      <c r="D1622" s="650" t="s">
        <v>25067</v>
      </c>
    </row>
    <row r="1623" spans="1:4" ht="15" customHeight="1">
      <c r="A1623" s="650" t="s">
        <v>6429</v>
      </c>
      <c r="B1623" s="646" t="s">
        <v>28318</v>
      </c>
      <c r="C1623" s="650" t="s">
        <v>238</v>
      </c>
      <c r="D1623" s="650" t="s">
        <v>25068</v>
      </c>
    </row>
    <row r="1624" spans="1:4" ht="15" customHeight="1">
      <c r="A1624" s="650" t="s">
        <v>6430</v>
      </c>
      <c r="B1624" s="646" t="s">
        <v>13355</v>
      </c>
      <c r="C1624" s="650" t="s">
        <v>233</v>
      </c>
      <c r="D1624" s="650" t="s">
        <v>25069</v>
      </c>
    </row>
    <row r="1625" spans="1:4" ht="15" customHeight="1">
      <c r="A1625" s="650" t="s">
        <v>6431</v>
      </c>
      <c r="B1625" s="646" t="s">
        <v>13356</v>
      </c>
      <c r="C1625" s="650" t="s">
        <v>233</v>
      </c>
      <c r="D1625" s="650" t="s">
        <v>25070</v>
      </c>
    </row>
    <row r="1626" spans="1:4" ht="15" customHeight="1">
      <c r="A1626" s="650" t="s">
        <v>6432</v>
      </c>
      <c r="B1626" s="646" t="s">
        <v>28319</v>
      </c>
      <c r="C1626" s="650" t="s">
        <v>238</v>
      </c>
      <c r="D1626" s="650" t="s">
        <v>25071</v>
      </c>
    </row>
    <row r="1627" spans="1:4" ht="15" customHeight="1">
      <c r="A1627" s="650" t="s">
        <v>6433</v>
      </c>
      <c r="B1627" s="646" t="s">
        <v>13357</v>
      </c>
      <c r="C1627" s="650" t="s">
        <v>233</v>
      </c>
      <c r="D1627" s="650" t="s">
        <v>21611</v>
      </c>
    </row>
    <row r="1628" spans="1:4" ht="15" customHeight="1">
      <c r="A1628" s="650" t="s">
        <v>6434</v>
      </c>
      <c r="B1628" s="646" t="s">
        <v>28320</v>
      </c>
      <c r="C1628" s="650" t="s">
        <v>238</v>
      </c>
      <c r="D1628" s="650" t="s">
        <v>25072</v>
      </c>
    </row>
    <row r="1629" spans="1:4" ht="15" customHeight="1">
      <c r="A1629" s="650" t="s">
        <v>6435</v>
      </c>
      <c r="B1629" s="646" t="s">
        <v>13358</v>
      </c>
      <c r="C1629" s="650" t="s">
        <v>233</v>
      </c>
      <c r="D1629" s="650" t="s">
        <v>25073</v>
      </c>
    </row>
    <row r="1630" spans="1:4" ht="15" customHeight="1">
      <c r="A1630" s="650" t="s">
        <v>6436</v>
      </c>
      <c r="B1630" s="646" t="s">
        <v>28321</v>
      </c>
      <c r="C1630" s="650" t="s">
        <v>238</v>
      </c>
      <c r="D1630" s="650" t="s">
        <v>25074</v>
      </c>
    </row>
    <row r="1631" spans="1:4" ht="15" customHeight="1">
      <c r="A1631" s="650" t="s">
        <v>6437</v>
      </c>
      <c r="B1631" s="646" t="s">
        <v>13359</v>
      </c>
      <c r="C1631" s="650" t="s">
        <v>233</v>
      </c>
      <c r="D1631" s="650" t="s">
        <v>25075</v>
      </c>
    </row>
    <row r="1632" spans="1:4" ht="15" customHeight="1">
      <c r="A1632" s="650" t="s">
        <v>6438</v>
      </c>
      <c r="B1632" s="646" t="s">
        <v>13360</v>
      </c>
      <c r="C1632" s="650" t="s">
        <v>233</v>
      </c>
      <c r="D1632" s="650" t="s">
        <v>25076</v>
      </c>
    </row>
    <row r="1633" spans="1:4" ht="15" customHeight="1">
      <c r="A1633" s="650" t="s">
        <v>6439</v>
      </c>
      <c r="B1633" s="646" t="s">
        <v>13361</v>
      </c>
      <c r="C1633" s="650" t="s">
        <v>233</v>
      </c>
      <c r="D1633" s="650" t="s">
        <v>25077</v>
      </c>
    </row>
    <row r="1634" spans="1:4" ht="15" customHeight="1">
      <c r="A1634" s="650" t="s">
        <v>6440</v>
      </c>
      <c r="B1634" s="646" t="s">
        <v>28322</v>
      </c>
      <c r="C1634" s="650" t="s">
        <v>238</v>
      </c>
      <c r="D1634" s="650" t="s">
        <v>25078</v>
      </c>
    </row>
    <row r="1635" spans="1:4" ht="15" customHeight="1">
      <c r="A1635" s="650" t="s">
        <v>6441</v>
      </c>
      <c r="B1635" s="646" t="s">
        <v>13362</v>
      </c>
      <c r="C1635" s="650" t="s">
        <v>233</v>
      </c>
      <c r="D1635" s="650" t="s">
        <v>25079</v>
      </c>
    </row>
    <row r="1636" spans="1:4" ht="15" customHeight="1">
      <c r="A1636" s="650" t="s">
        <v>6442</v>
      </c>
      <c r="B1636" s="646" t="s">
        <v>13363</v>
      </c>
      <c r="C1636" s="650" t="s">
        <v>233</v>
      </c>
      <c r="D1636" s="650" t="s">
        <v>25080</v>
      </c>
    </row>
    <row r="1637" spans="1:4" ht="15" customHeight="1">
      <c r="A1637" s="650" t="s">
        <v>6443</v>
      </c>
      <c r="B1637" s="646" t="s">
        <v>28323</v>
      </c>
      <c r="C1637" s="650" t="s">
        <v>238</v>
      </c>
      <c r="D1637" s="650" t="s">
        <v>25081</v>
      </c>
    </row>
    <row r="1638" spans="1:4" ht="15" customHeight="1">
      <c r="A1638" s="650" t="s">
        <v>6444</v>
      </c>
      <c r="B1638" s="646" t="s">
        <v>13364</v>
      </c>
      <c r="C1638" s="650" t="s">
        <v>233</v>
      </c>
      <c r="D1638" s="650" t="s">
        <v>25082</v>
      </c>
    </row>
    <row r="1639" spans="1:4" ht="15" customHeight="1">
      <c r="A1639" s="650" t="s">
        <v>6445</v>
      </c>
      <c r="B1639" s="646" t="s">
        <v>28324</v>
      </c>
      <c r="C1639" s="650" t="s">
        <v>238</v>
      </c>
      <c r="D1639" s="650" t="s">
        <v>25083</v>
      </c>
    </row>
    <row r="1640" spans="1:4" ht="15" customHeight="1">
      <c r="A1640" s="650" t="s">
        <v>6446</v>
      </c>
      <c r="B1640" s="646" t="s">
        <v>13365</v>
      </c>
      <c r="C1640" s="650" t="s">
        <v>233</v>
      </c>
      <c r="D1640" s="650" t="s">
        <v>25076</v>
      </c>
    </row>
    <row r="1641" spans="1:4" ht="15" customHeight="1">
      <c r="A1641" s="650" t="s">
        <v>6447</v>
      </c>
      <c r="B1641" s="646" t="s">
        <v>28325</v>
      </c>
      <c r="C1641" s="650" t="s">
        <v>238</v>
      </c>
      <c r="D1641" s="650" t="s">
        <v>25084</v>
      </c>
    </row>
    <row r="1642" spans="1:4" ht="15" customHeight="1">
      <c r="A1642" s="650" t="s">
        <v>6448</v>
      </c>
      <c r="B1642" s="646" t="s">
        <v>13366</v>
      </c>
      <c r="C1642" s="650" t="s">
        <v>233</v>
      </c>
      <c r="D1642" s="650" t="s">
        <v>25077</v>
      </c>
    </row>
    <row r="1643" spans="1:4" ht="15" customHeight="1">
      <c r="A1643" s="650" t="s">
        <v>6449</v>
      </c>
      <c r="B1643" s="646" t="s">
        <v>28326</v>
      </c>
      <c r="C1643" s="650" t="s">
        <v>238</v>
      </c>
      <c r="D1643" s="650" t="s">
        <v>25085</v>
      </c>
    </row>
    <row r="1644" spans="1:4" ht="15" customHeight="1">
      <c r="A1644" s="650" t="s">
        <v>6450</v>
      </c>
      <c r="B1644" s="646" t="s">
        <v>13367</v>
      </c>
      <c r="C1644" s="650" t="s">
        <v>233</v>
      </c>
      <c r="D1644" s="650" t="s">
        <v>25079</v>
      </c>
    </row>
    <row r="1645" spans="1:4" ht="15" customHeight="1">
      <c r="A1645" s="650" t="s">
        <v>6451</v>
      </c>
      <c r="B1645" s="646" t="s">
        <v>28327</v>
      </c>
      <c r="C1645" s="650" t="s">
        <v>238</v>
      </c>
      <c r="D1645" s="650" t="s">
        <v>25086</v>
      </c>
    </row>
    <row r="1646" spans="1:4" ht="15" customHeight="1">
      <c r="A1646" s="650" t="s">
        <v>6452</v>
      </c>
      <c r="B1646" s="646" t="s">
        <v>13368</v>
      </c>
      <c r="C1646" s="650" t="s">
        <v>233</v>
      </c>
      <c r="D1646" s="650" t="s">
        <v>25080</v>
      </c>
    </row>
    <row r="1647" spans="1:4" ht="15" customHeight="1">
      <c r="A1647" s="650" t="s">
        <v>6453</v>
      </c>
      <c r="B1647" s="646" t="s">
        <v>28328</v>
      </c>
      <c r="C1647" s="650" t="s">
        <v>238</v>
      </c>
      <c r="D1647" s="650" t="s">
        <v>25087</v>
      </c>
    </row>
    <row r="1648" spans="1:4" ht="15" customHeight="1">
      <c r="A1648" s="650" t="s">
        <v>6454</v>
      </c>
      <c r="B1648" s="646" t="s">
        <v>13369</v>
      </c>
      <c r="C1648" s="650" t="s">
        <v>233</v>
      </c>
      <c r="D1648" s="650" t="s">
        <v>25082</v>
      </c>
    </row>
    <row r="1649" spans="1:4" ht="15" customHeight="1">
      <c r="A1649" s="650" t="s">
        <v>6455</v>
      </c>
      <c r="B1649" s="646" t="s">
        <v>28329</v>
      </c>
      <c r="C1649" s="650" t="s">
        <v>238</v>
      </c>
      <c r="D1649" s="650" t="s">
        <v>25088</v>
      </c>
    </row>
    <row r="1650" spans="1:4" ht="15" customHeight="1">
      <c r="A1650" s="650" t="s">
        <v>6456</v>
      </c>
      <c r="B1650" s="646" t="s">
        <v>13370</v>
      </c>
      <c r="C1650" s="650" t="s">
        <v>233</v>
      </c>
      <c r="D1650" s="650" t="s">
        <v>25089</v>
      </c>
    </row>
    <row r="1651" spans="1:4" ht="15" customHeight="1">
      <c r="A1651" s="650" t="s">
        <v>6457</v>
      </c>
      <c r="B1651" s="646" t="s">
        <v>28330</v>
      </c>
      <c r="C1651" s="650" t="s">
        <v>238</v>
      </c>
      <c r="D1651" s="650" t="s">
        <v>25090</v>
      </c>
    </row>
    <row r="1652" spans="1:4" ht="15" customHeight="1">
      <c r="A1652" s="650" t="s">
        <v>6458</v>
      </c>
      <c r="B1652" s="646" t="s">
        <v>13371</v>
      </c>
      <c r="C1652" s="650" t="s">
        <v>233</v>
      </c>
      <c r="D1652" s="650" t="s">
        <v>25091</v>
      </c>
    </row>
    <row r="1653" spans="1:4" ht="15" customHeight="1">
      <c r="A1653" s="650" t="s">
        <v>6459</v>
      </c>
      <c r="B1653" s="646" t="s">
        <v>28331</v>
      </c>
      <c r="C1653" s="650" t="s">
        <v>238</v>
      </c>
      <c r="D1653" s="650" t="s">
        <v>25092</v>
      </c>
    </row>
    <row r="1654" spans="1:4" ht="15" customHeight="1">
      <c r="A1654" s="650" t="s">
        <v>6460</v>
      </c>
      <c r="B1654" s="646" t="s">
        <v>13372</v>
      </c>
      <c r="C1654" s="650" t="s">
        <v>233</v>
      </c>
      <c r="D1654" s="650" t="s">
        <v>25093</v>
      </c>
    </row>
    <row r="1655" spans="1:4" ht="15" customHeight="1">
      <c r="A1655" s="650" t="s">
        <v>6461</v>
      </c>
      <c r="B1655" s="646" t="s">
        <v>28332</v>
      </c>
      <c r="C1655" s="650" t="s">
        <v>238</v>
      </c>
      <c r="D1655" s="650" t="s">
        <v>25094</v>
      </c>
    </row>
    <row r="1656" spans="1:4" ht="15" customHeight="1">
      <c r="A1656" s="650" t="s">
        <v>6462</v>
      </c>
      <c r="B1656" s="646" t="s">
        <v>13373</v>
      </c>
      <c r="C1656" s="650" t="s">
        <v>233</v>
      </c>
      <c r="D1656" s="650" t="s">
        <v>25095</v>
      </c>
    </row>
    <row r="1657" spans="1:4" ht="15" customHeight="1">
      <c r="A1657" s="650" t="s">
        <v>6463</v>
      </c>
      <c r="B1657" s="646" t="s">
        <v>28333</v>
      </c>
      <c r="C1657" s="650" t="s">
        <v>238</v>
      </c>
      <c r="D1657" s="650" t="s">
        <v>25096</v>
      </c>
    </row>
    <row r="1658" spans="1:4" ht="15" customHeight="1">
      <c r="A1658" s="650" t="s">
        <v>6464</v>
      </c>
      <c r="B1658" s="646" t="s">
        <v>13374</v>
      </c>
      <c r="C1658" s="650" t="s">
        <v>233</v>
      </c>
      <c r="D1658" s="650" t="s">
        <v>25089</v>
      </c>
    </row>
    <row r="1659" spans="1:4" ht="15" customHeight="1">
      <c r="A1659" s="650" t="s">
        <v>6465</v>
      </c>
      <c r="B1659" s="646" t="s">
        <v>28334</v>
      </c>
      <c r="C1659" s="650" t="s">
        <v>238</v>
      </c>
      <c r="D1659" s="650" t="s">
        <v>25097</v>
      </c>
    </row>
    <row r="1660" spans="1:4" ht="15" customHeight="1">
      <c r="A1660" s="650" t="s">
        <v>6466</v>
      </c>
      <c r="B1660" s="646" t="s">
        <v>13375</v>
      </c>
      <c r="C1660" s="650" t="s">
        <v>233</v>
      </c>
      <c r="D1660" s="650" t="s">
        <v>25098</v>
      </c>
    </row>
    <row r="1661" spans="1:4" ht="15" customHeight="1">
      <c r="A1661" s="650" t="s">
        <v>6467</v>
      </c>
      <c r="B1661" s="646" t="s">
        <v>28335</v>
      </c>
      <c r="C1661" s="650" t="s">
        <v>238</v>
      </c>
      <c r="D1661" s="650" t="s">
        <v>25099</v>
      </c>
    </row>
    <row r="1662" spans="1:4" ht="15" customHeight="1">
      <c r="A1662" s="650" t="s">
        <v>6468</v>
      </c>
      <c r="B1662" s="646" t="s">
        <v>13376</v>
      </c>
      <c r="C1662" s="650" t="s">
        <v>233</v>
      </c>
      <c r="D1662" s="650" t="s">
        <v>25100</v>
      </c>
    </row>
    <row r="1663" spans="1:4" ht="15" customHeight="1">
      <c r="A1663" s="650" t="s">
        <v>6469</v>
      </c>
      <c r="B1663" s="646" t="s">
        <v>28336</v>
      </c>
      <c r="C1663" s="650" t="s">
        <v>238</v>
      </c>
      <c r="D1663" s="650" t="s">
        <v>25101</v>
      </c>
    </row>
    <row r="1664" spans="1:4" ht="15" customHeight="1">
      <c r="A1664" s="650" t="s">
        <v>6470</v>
      </c>
      <c r="B1664" s="646" t="s">
        <v>13377</v>
      </c>
      <c r="C1664" s="650" t="s">
        <v>233</v>
      </c>
      <c r="D1664" s="650" t="s">
        <v>25102</v>
      </c>
    </row>
    <row r="1665" spans="1:4" ht="15" customHeight="1">
      <c r="A1665" s="650" t="s">
        <v>6471</v>
      </c>
      <c r="B1665" s="646" t="s">
        <v>28337</v>
      </c>
      <c r="C1665" s="650" t="s">
        <v>238</v>
      </c>
      <c r="D1665" s="650" t="s">
        <v>25103</v>
      </c>
    </row>
    <row r="1666" spans="1:4" ht="15" customHeight="1">
      <c r="A1666" s="650" t="s">
        <v>6472</v>
      </c>
      <c r="B1666" s="646" t="s">
        <v>13378</v>
      </c>
      <c r="C1666" s="650" t="s">
        <v>233</v>
      </c>
      <c r="D1666" s="650" t="s">
        <v>25098</v>
      </c>
    </row>
    <row r="1667" spans="1:4" ht="15" customHeight="1">
      <c r="A1667" s="650" t="s">
        <v>6473</v>
      </c>
      <c r="B1667" s="646" t="s">
        <v>28338</v>
      </c>
      <c r="C1667" s="650" t="s">
        <v>238</v>
      </c>
      <c r="D1667" s="650" t="s">
        <v>25104</v>
      </c>
    </row>
    <row r="1668" spans="1:4" ht="15" customHeight="1">
      <c r="A1668" s="650" t="s">
        <v>6474</v>
      </c>
      <c r="B1668" s="646" t="s">
        <v>13379</v>
      </c>
      <c r="C1668" s="650" t="s">
        <v>233</v>
      </c>
      <c r="D1668" s="650" t="s">
        <v>25105</v>
      </c>
    </row>
    <row r="1669" spans="1:4" ht="15" customHeight="1">
      <c r="A1669" s="650" t="s">
        <v>6475</v>
      </c>
      <c r="B1669" s="646" t="s">
        <v>28339</v>
      </c>
      <c r="C1669" s="650" t="s">
        <v>238</v>
      </c>
      <c r="D1669" s="650" t="s">
        <v>25106</v>
      </c>
    </row>
    <row r="1670" spans="1:4" ht="15" customHeight="1">
      <c r="A1670" s="650" t="s">
        <v>6476</v>
      </c>
      <c r="B1670" s="646" t="s">
        <v>13380</v>
      </c>
      <c r="C1670" s="650" t="s">
        <v>233</v>
      </c>
      <c r="D1670" s="650" t="s">
        <v>25107</v>
      </c>
    </row>
    <row r="1671" spans="1:4" ht="15" customHeight="1">
      <c r="A1671" s="650" t="s">
        <v>6477</v>
      </c>
      <c r="B1671" s="646" t="s">
        <v>28340</v>
      </c>
      <c r="C1671" s="650" t="s">
        <v>238</v>
      </c>
      <c r="D1671" s="650" t="s">
        <v>25108</v>
      </c>
    </row>
    <row r="1672" spans="1:4" ht="15" customHeight="1">
      <c r="A1672" s="650" t="s">
        <v>6478</v>
      </c>
      <c r="B1672" s="646" t="s">
        <v>13381</v>
      </c>
      <c r="C1672" s="650" t="s">
        <v>233</v>
      </c>
      <c r="D1672" s="650" t="s">
        <v>25105</v>
      </c>
    </row>
    <row r="1673" spans="1:4" ht="15" customHeight="1">
      <c r="A1673" s="650" t="s">
        <v>6479</v>
      </c>
      <c r="B1673" s="646" t="s">
        <v>28341</v>
      </c>
      <c r="C1673" s="650" t="s">
        <v>238</v>
      </c>
      <c r="D1673" s="650" t="s">
        <v>25109</v>
      </c>
    </row>
    <row r="1674" spans="1:4" ht="15" customHeight="1">
      <c r="A1674" s="650" t="s">
        <v>6480</v>
      </c>
      <c r="B1674" s="646" t="s">
        <v>13382</v>
      </c>
      <c r="C1674" s="650" t="s">
        <v>233</v>
      </c>
      <c r="D1674" s="650" t="s">
        <v>25110</v>
      </c>
    </row>
    <row r="1675" spans="1:4" ht="15" customHeight="1">
      <c r="A1675" s="650" t="s">
        <v>6481</v>
      </c>
      <c r="B1675" s="646" t="s">
        <v>28342</v>
      </c>
      <c r="C1675" s="650" t="s">
        <v>238</v>
      </c>
      <c r="D1675" s="650" t="s">
        <v>25111</v>
      </c>
    </row>
    <row r="1676" spans="1:4" ht="15" customHeight="1">
      <c r="A1676" s="650" t="s">
        <v>6482</v>
      </c>
      <c r="B1676" s="646" t="s">
        <v>13383</v>
      </c>
      <c r="C1676" s="650" t="s">
        <v>233</v>
      </c>
      <c r="D1676" s="650" t="s">
        <v>25110</v>
      </c>
    </row>
    <row r="1677" spans="1:4" ht="15" customHeight="1">
      <c r="A1677" s="650" t="s">
        <v>6483</v>
      </c>
      <c r="B1677" s="646" t="s">
        <v>28343</v>
      </c>
      <c r="C1677" s="650" t="s">
        <v>238</v>
      </c>
      <c r="D1677" s="650" t="s">
        <v>25112</v>
      </c>
    </row>
    <row r="1678" spans="1:4" ht="15" customHeight="1">
      <c r="A1678" s="650" t="s">
        <v>6484</v>
      </c>
      <c r="B1678" s="646" t="s">
        <v>13384</v>
      </c>
      <c r="C1678" s="650" t="s">
        <v>233</v>
      </c>
      <c r="D1678" s="650" t="s">
        <v>25113</v>
      </c>
    </row>
    <row r="1679" spans="1:4" ht="15" customHeight="1">
      <c r="A1679" s="650" t="s">
        <v>6485</v>
      </c>
      <c r="B1679" s="646" t="s">
        <v>28344</v>
      </c>
      <c r="C1679" s="650" t="s">
        <v>238</v>
      </c>
      <c r="D1679" s="650" t="s">
        <v>25114</v>
      </c>
    </row>
    <row r="1680" spans="1:4" ht="15" customHeight="1">
      <c r="A1680" s="650" t="s">
        <v>6486</v>
      </c>
      <c r="B1680" s="646" t="s">
        <v>13385</v>
      </c>
      <c r="C1680" s="650" t="s">
        <v>233</v>
      </c>
      <c r="D1680" s="650" t="s">
        <v>25115</v>
      </c>
    </row>
    <row r="1681" spans="1:4" ht="15" customHeight="1">
      <c r="A1681" s="650" t="s">
        <v>6487</v>
      </c>
      <c r="B1681" s="646" t="s">
        <v>13386</v>
      </c>
      <c r="C1681" s="650" t="s">
        <v>233</v>
      </c>
      <c r="D1681" s="650" t="s">
        <v>25116</v>
      </c>
    </row>
    <row r="1682" spans="1:4" ht="15" customHeight="1">
      <c r="A1682" s="650" t="s">
        <v>6488</v>
      </c>
      <c r="B1682" s="646" t="s">
        <v>13387</v>
      </c>
      <c r="C1682" s="650" t="s">
        <v>233</v>
      </c>
      <c r="D1682" s="650" t="s">
        <v>25117</v>
      </c>
    </row>
    <row r="1683" spans="1:4" ht="15" customHeight="1">
      <c r="A1683" s="650" t="s">
        <v>6489</v>
      </c>
      <c r="B1683" s="646" t="s">
        <v>28345</v>
      </c>
      <c r="C1683" s="650" t="s">
        <v>238</v>
      </c>
      <c r="D1683" s="650" t="s">
        <v>25118</v>
      </c>
    </row>
    <row r="1684" spans="1:4" ht="15" customHeight="1">
      <c r="A1684" s="650" t="s">
        <v>6490</v>
      </c>
      <c r="B1684" s="646" t="s">
        <v>28346</v>
      </c>
      <c r="C1684" s="650" t="s">
        <v>238</v>
      </c>
      <c r="D1684" s="650" t="s">
        <v>25119</v>
      </c>
    </row>
    <row r="1685" spans="1:4" ht="15" customHeight="1">
      <c r="A1685" s="650" t="s">
        <v>6491</v>
      </c>
      <c r="B1685" s="646" t="s">
        <v>28347</v>
      </c>
      <c r="C1685" s="650" t="s">
        <v>238</v>
      </c>
      <c r="D1685" s="650" t="s">
        <v>25120</v>
      </c>
    </row>
    <row r="1686" spans="1:4" ht="15" customHeight="1">
      <c r="A1686" s="650" t="s">
        <v>6492</v>
      </c>
      <c r="B1686" s="646" t="s">
        <v>28348</v>
      </c>
      <c r="C1686" s="650" t="s">
        <v>238</v>
      </c>
      <c r="D1686" s="650" t="s">
        <v>25121</v>
      </c>
    </row>
    <row r="1687" spans="1:4" ht="15" customHeight="1">
      <c r="A1687" s="650" t="s">
        <v>6493</v>
      </c>
      <c r="B1687" s="646" t="s">
        <v>13388</v>
      </c>
      <c r="C1687" s="650" t="s">
        <v>233</v>
      </c>
      <c r="D1687" s="650" t="s">
        <v>25122</v>
      </c>
    </row>
    <row r="1688" spans="1:4" ht="15" customHeight="1">
      <c r="A1688" s="650" t="s">
        <v>6494</v>
      </c>
      <c r="B1688" s="646" t="s">
        <v>28349</v>
      </c>
      <c r="C1688" s="650" t="s">
        <v>238</v>
      </c>
      <c r="D1688" s="650" t="s">
        <v>25123</v>
      </c>
    </row>
    <row r="1689" spans="1:4" ht="15" customHeight="1">
      <c r="A1689" s="650" t="s">
        <v>6495</v>
      </c>
      <c r="B1689" s="646" t="s">
        <v>13389</v>
      </c>
      <c r="C1689" s="650" t="s">
        <v>233</v>
      </c>
      <c r="D1689" s="650" t="s">
        <v>25124</v>
      </c>
    </row>
    <row r="1690" spans="1:4" ht="15" customHeight="1">
      <c r="A1690" s="650" t="s">
        <v>6496</v>
      </c>
      <c r="B1690" s="646" t="s">
        <v>13390</v>
      </c>
      <c r="C1690" s="650" t="s">
        <v>233</v>
      </c>
      <c r="D1690" s="650" t="s">
        <v>25125</v>
      </c>
    </row>
    <row r="1691" spans="1:4" ht="15" customHeight="1">
      <c r="A1691" s="650" t="s">
        <v>6497</v>
      </c>
      <c r="B1691" s="646" t="s">
        <v>28350</v>
      </c>
      <c r="C1691" s="650" t="s">
        <v>238</v>
      </c>
      <c r="D1691" s="650" t="s">
        <v>25126</v>
      </c>
    </row>
    <row r="1692" spans="1:4" ht="15" customHeight="1">
      <c r="A1692" s="650" t="s">
        <v>6498</v>
      </c>
      <c r="B1692" s="646" t="s">
        <v>13391</v>
      </c>
      <c r="C1692" s="650" t="s">
        <v>233</v>
      </c>
      <c r="D1692" s="650" t="s">
        <v>25127</v>
      </c>
    </row>
    <row r="1693" spans="1:4" ht="15" customHeight="1">
      <c r="A1693" s="650" t="s">
        <v>6499</v>
      </c>
      <c r="B1693" s="646" t="s">
        <v>28351</v>
      </c>
      <c r="C1693" s="650" t="s">
        <v>238</v>
      </c>
      <c r="D1693" s="650" t="s">
        <v>25128</v>
      </c>
    </row>
    <row r="1694" spans="1:4" ht="15" customHeight="1">
      <c r="A1694" s="650" t="s">
        <v>6500</v>
      </c>
      <c r="B1694" s="646" t="s">
        <v>13392</v>
      </c>
      <c r="C1694" s="650" t="s">
        <v>233</v>
      </c>
      <c r="D1694" s="650" t="s">
        <v>25129</v>
      </c>
    </row>
    <row r="1695" spans="1:4" ht="15" customHeight="1">
      <c r="A1695" s="650" t="s">
        <v>6501</v>
      </c>
      <c r="B1695" s="646" t="s">
        <v>13393</v>
      </c>
      <c r="C1695" s="650" t="s">
        <v>233</v>
      </c>
      <c r="D1695" s="650" t="s">
        <v>25130</v>
      </c>
    </row>
    <row r="1696" spans="1:4" ht="15" customHeight="1">
      <c r="A1696" s="650" t="s">
        <v>6502</v>
      </c>
      <c r="B1696" s="646" t="s">
        <v>28352</v>
      </c>
      <c r="C1696" s="650" t="s">
        <v>238</v>
      </c>
      <c r="D1696" s="650" t="s">
        <v>25131</v>
      </c>
    </row>
    <row r="1697" spans="1:4" ht="15" customHeight="1">
      <c r="A1697" s="650" t="s">
        <v>6503</v>
      </c>
      <c r="B1697" s="646" t="s">
        <v>13394</v>
      </c>
      <c r="C1697" s="650" t="s">
        <v>233</v>
      </c>
      <c r="D1697" s="650" t="s">
        <v>25132</v>
      </c>
    </row>
    <row r="1698" spans="1:4" ht="15" customHeight="1">
      <c r="A1698" s="650" t="s">
        <v>6504</v>
      </c>
      <c r="B1698" s="646" t="s">
        <v>28353</v>
      </c>
      <c r="C1698" s="650" t="s">
        <v>238</v>
      </c>
      <c r="D1698" s="650" t="s">
        <v>25133</v>
      </c>
    </row>
    <row r="1699" spans="1:4" ht="15" customHeight="1">
      <c r="A1699" s="650" t="s">
        <v>6505</v>
      </c>
      <c r="B1699" s="646" t="s">
        <v>13395</v>
      </c>
      <c r="C1699" s="650" t="s">
        <v>233</v>
      </c>
      <c r="D1699" s="650" t="s">
        <v>25134</v>
      </c>
    </row>
    <row r="1700" spans="1:4" ht="15" customHeight="1">
      <c r="A1700" s="650" t="s">
        <v>6506</v>
      </c>
      <c r="B1700" s="646" t="s">
        <v>28354</v>
      </c>
      <c r="C1700" s="650" t="s">
        <v>238</v>
      </c>
      <c r="D1700" s="650" t="s">
        <v>25135</v>
      </c>
    </row>
    <row r="1701" spans="1:4" ht="15" customHeight="1">
      <c r="A1701" s="650" t="s">
        <v>6507</v>
      </c>
      <c r="B1701" s="646" t="s">
        <v>28355</v>
      </c>
      <c r="C1701" s="650" t="s">
        <v>238</v>
      </c>
      <c r="D1701" s="650" t="s">
        <v>25136</v>
      </c>
    </row>
    <row r="1702" spans="1:4" ht="15" customHeight="1">
      <c r="A1702" s="650" t="s">
        <v>6508</v>
      </c>
      <c r="B1702" s="646" t="s">
        <v>13396</v>
      </c>
      <c r="C1702" s="650" t="s">
        <v>233</v>
      </c>
      <c r="D1702" s="650" t="s">
        <v>25137</v>
      </c>
    </row>
    <row r="1703" spans="1:4" ht="15" customHeight="1">
      <c r="A1703" s="650" t="s">
        <v>6509</v>
      </c>
      <c r="B1703" s="646" t="s">
        <v>13397</v>
      </c>
      <c r="C1703" s="650" t="s">
        <v>233</v>
      </c>
      <c r="D1703" s="650" t="s">
        <v>25138</v>
      </c>
    </row>
    <row r="1704" spans="1:4" ht="15" customHeight="1">
      <c r="A1704" s="650" t="s">
        <v>6510</v>
      </c>
      <c r="B1704" s="646" t="s">
        <v>28356</v>
      </c>
      <c r="C1704" s="650" t="s">
        <v>238</v>
      </c>
      <c r="D1704" s="650" t="s">
        <v>25139</v>
      </c>
    </row>
    <row r="1705" spans="1:4" ht="15" customHeight="1">
      <c r="A1705" s="650" t="s">
        <v>6511</v>
      </c>
      <c r="B1705" s="646" t="s">
        <v>13398</v>
      </c>
      <c r="C1705" s="650" t="s">
        <v>233</v>
      </c>
      <c r="D1705" s="650" t="s">
        <v>25125</v>
      </c>
    </row>
    <row r="1706" spans="1:4" ht="15" customHeight="1">
      <c r="A1706" s="650" t="s">
        <v>6512</v>
      </c>
      <c r="B1706" s="646" t="s">
        <v>28357</v>
      </c>
      <c r="C1706" s="650" t="s">
        <v>238</v>
      </c>
      <c r="D1706" s="650" t="s">
        <v>25140</v>
      </c>
    </row>
    <row r="1707" spans="1:4" ht="15" customHeight="1">
      <c r="A1707" s="650" t="s">
        <v>6513</v>
      </c>
      <c r="B1707" s="646" t="s">
        <v>28358</v>
      </c>
      <c r="C1707" s="650" t="s">
        <v>238</v>
      </c>
      <c r="D1707" s="650" t="s">
        <v>25141</v>
      </c>
    </row>
    <row r="1708" spans="1:4" ht="15" customHeight="1">
      <c r="A1708" s="650" t="s">
        <v>6514</v>
      </c>
      <c r="B1708" s="646" t="s">
        <v>13399</v>
      </c>
      <c r="C1708" s="650" t="s">
        <v>233</v>
      </c>
      <c r="D1708" s="650" t="s">
        <v>25130</v>
      </c>
    </row>
    <row r="1709" spans="1:4" ht="15" customHeight="1">
      <c r="A1709" s="650" t="s">
        <v>6515</v>
      </c>
      <c r="B1709" s="646" t="s">
        <v>28359</v>
      </c>
      <c r="C1709" s="650" t="s">
        <v>238</v>
      </c>
      <c r="D1709" s="650" t="s">
        <v>22246</v>
      </c>
    </row>
    <row r="1710" spans="1:4" ht="15" customHeight="1">
      <c r="A1710" s="650" t="s">
        <v>6516</v>
      </c>
      <c r="B1710" s="646" t="s">
        <v>28360</v>
      </c>
      <c r="C1710" s="650" t="s">
        <v>238</v>
      </c>
      <c r="D1710" s="650" t="s">
        <v>25142</v>
      </c>
    </row>
    <row r="1711" spans="1:4" ht="15" customHeight="1">
      <c r="A1711" s="650" t="s">
        <v>6517</v>
      </c>
      <c r="B1711" s="646" t="s">
        <v>28361</v>
      </c>
      <c r="C1711" s="650" t="s">
        <v>238</v>
      </c>
      <c r="D1711" s="650" t="s">
        <v>25143</v>
      </c>
    </row>
    <row r="1712" spans="1:4" ht="15" customHeight="1">
      <c r="A1712" s="650" t="s">
        <v>6518</v>
      </c>
      <c r="B1712" s="646" t="s">
        <v>28362</v>
      </c>
      <c r="C1712" s="650" t="s">
        <v>238</v>
      </c>
      <c r="D1712" s="650" t="s">
        <v>25144</v>
      </c>
    </row>
    <row r="1713" spans="1:4" ht="15" customHeight="1">
      <c r="A1713" s="650" t="s">
        <v>6519</v>
      </c>
      <c r="B1713" s="646" t="s">
        <v>28363</v>
      </c>
      <c r="C1713" s="650" t="s">
        <v>238</v>
      </c>
      <c r="D1713" s="650" t="s">
        <v>25145</v>
      </c>
    </row>
    <row r="1714" spans="1:4" ht="15" customHeight="1">
      <c r="A1714" s="650" t="s">
        <v>6520</v>
      </c>
      <c r="B1714" s="646" t="s">
        <v>28364</v>
      </c>
      <c r="C1714" s="650" t="s">
        <v>238</v>
      </c>
      <c r="D1714" s="650" t="s">
        <v>25146</v>
      </c>
    </row>
    <row r="1715" spans="1:4" ht="15" customHeight="1">
      <c r="A1715" s="650" t="s">
        <v>6521</v>
      </c>
      <c r="B1715" s="646" t="s">
        <v>13400</v>
      </c>
      <c r="C1715" s="650" t="s">
        <v>233</v>
      </c>
      <c r="D1715" s="650" t="s">
        <v>25147</v>
      </c>
    </row>
    <row r="1716" spans="1:4" ht="15" customHeight="1">
      <c r="A1716" s="650" t="s">
        <v>6522</v>
      </c>
      <c r="B1716" s="646" t="s">
        <v>13401</v>
      </c>
      <c r="C1716" s="650" t="s">
        <v>233</v>
      </c>
      <c r="D1716" s="650" t="s">
        <v>25138</v>
      </c>
    </row>
    <row r="1717" spans="1:4" ht="15" customHeight="1">
      <c r="A1717" s="650" t="s">
        <v>6523</v>
      </c>
      <c r="B1717" s="646" t="s">
        <v>13402</v>
      </c>
      <c r="C1717" s="650" t="s">
        <v>233</v>
      </c>
      <c r="D1717" s="650" t="s">
        <v>25148</v>
      </c>
    </row>
    <row r="1718" spans="1:4" ht="15" customHeight="1">
      <c r="A1718" s="650" t="s">
        <v>6524</v>
      </c>
      <c r="B1718" s="646" t="s">
        <v>28365</v>
      </c>
      <c r="C1718" s="650" t="s">
        <v>238</v>
      </c>
      <c r="D1718" s="650" t="s">
        <v>25149</v>
      </c>
    </row>
    <row r="1719" spans="1:4" ht="15" customHeight="1">
      <c r="A1719" s="650" t="s">
        <v>6525</v>
      </c>
      <c r="B1719" s="646" t="s">
        <v>28366</v>
      </c>
      <c r="C1719" s="650" t="s">
        <v>238</v>
      </c>
      <c r="D1719" s="650" t="s">
        <v>25045</v>
      </c>
    </row>
    <row r="1720" spans="1:4" ht="15" customHeight="1">
      <c r="A1720" s="650" t="s">
        <v>6526</v>
      </c>
      <c r="B1720" s="646" t="s">
        <v>13403</v>
      </c>
      <c r="C1720" s="650" t="s">
        <v>233</v>
      </c>
      <c r="D1720" s="650" t="s">
        <v>25147</v>
      </c>
    </row>
    <row r="1721" spans="1:4" ht="15" customHeight="1">
      <c r="A1721" s="650" t="s">
        <v>6527</v>
      </c>
      <c r="B1721" s="646" t="s">
        <v>13404</v>
      </c>
      <c r="C1721" s="650" t="s">
        <v>233</v>
      </c>
      <c r="D1721" s="650" t="s">
        <v>25150</v>
      </c>
    </row>
    <row r="1722" spans="1:4" ht="15" customHeight="1">
      <c r="A1722" s="650" t="s">
        <v>6528</v>
      </c>
      <c r="B1722" s="646" t="s">
        <v>13405</v>
      </c>
      <c r="C1722" s="650" t="s">
        <v>233</v>
      </c>
      <c r="D1722" s="650" t="s">
        <v>25151</v>
      </c>
    </row>
    <row r="1723" spans="1:4" ht="15" customHeight="1">
      <c r="A1723" s="650" t="s">
        <v>6529</v>
      </c>
      <c r="B1723" s="646" t="s">
        <v>28367</v>
      </c>
      <c r="C1723" s="650" t="s">
        <v>238</v>
      </c>
      <c r="D1723" s="650" t="s">
        <v>25152</v>
      </c>
    </row>
    <row r="1724" spans="1:4" ht="15" customHeight="1">
      <c r="A1724" s="650" t="s">
        <v>6530</v>
      </c>
      <c r="B1724" s="646" t="s">
        <v>28368</v>
      </c>
      <c r="C1724" s="650" t="s">
        <v>238</v>
      </c>
      <c r="D1724" s="650" t="s">
        <v>25153</v>
      </c>
    </row>
    <row r="1725" spans="1:4" ht="15" customHeight="1">
      <c r="A1725" s="650" t="s">
        <v>6531</v>
      </c>
      <c r="B1725" s="646" t="s">
        <v>28369</v>
      </c>
      <c r="C1725" s="650" t="s">
        <v>238</v>
      </c>
      <c r="D1725" s="650" t="s">
        <v>25154</v>
      </c>
    </row>
    <row r="1726" spans="1:4" ht="15" customHeight="1">
      <c r="A1726" s="650" t="s">
        <v>6532</v>
      </c>
      <c r="B1726" s="646" t="s">
        <v>28370</v>
      </c>
      <c r="C1726" s="650" t="s">
        <v>238</v>
      </c>
      <c r="D1726" s="650" t="s">
        <v>25155</v>
      </c>
    </row>
    <row r="1727" spans="1:4" ht="15" customHeight="1">
      <c r="A1727" s="650" t="s">
        <v>6533</v>
      </c>
      <c r="B1727" s="646" t="s">
        <v>13406</v>
      </c>
      <c r="C1727" s="650" t="s">
        <v>233</v>
      </c>
      <c r="D1727" s="650" t="s">
        <v>25156</v>
      </c>
    </row>
    <row r="1728" spans="1:4" ht="15" customHeight="1">
      <c r="A1728" s="650" t="s">
        <v>6534</v>
      </c>
      <c r="B1728" s="646" t="s">
        <v>13407</v>
      </c>
      <c r="C1728" s="650" t="s">
        <v>233</v>
      </c>
      <c r="D1728" s="650" t="s">
        <v>25157</v>
      </c>
    </row>
    <row r="1729" spans="1:4" ht="15" customHeight="1">
      <c r="A1729" s="650" t="s">
        <v>6535</v>
      </c>
      <c r="B1729" s="646" t="s">
        <v>28371</v>
      </c>
      <c r="C1729" s="650" t="s">
        <v>238</v>
      </c>
      <c r="D1729" s="650" t="s">
        <v>25158</v>
      </c>
    </row>
    <row r="1730" spans="1:4" ht="15" customHeight="1">
      <c r="A1730" s="650" t="s">
        <v>6536</v>
      </c>
      <c r="B1730" s="646" t="s">
        <v>13408</v>
      </c>
      <c r="C1730" s="650" t="s">
        <v>233</v>
      </c>
      <c r="D1730" s="650" t="s">
        <v>25157</v>
      </c>
    </row>
    <row r="1731" spans="1:4" ht="15" customHeight="1">
      <c r="A1731" s="650" t="s">
        <v>6537</v>
      </c>
      <c r="B1731" s="646" t="s">
        <v>28372</v>
      </c>
      <c r="C1731" s="650" t="s">
        <v>238</v>
      </c>
      <c r="D1731" s="650" t="s">
        <v>25159</v>
      </c>
    </row>
    <row r="1732" spans="1:4" ht="15" customHeight="1">
      <c r="A1732" s="650" t="s">
        <v>6538</v>
      </c>
      <c r="B1732" s="646" t="s">
        <v>13409</v>
      </c>
      <c r="C1732" s="650" t="s">
        <v>233</v>
      </c>
      <c r="D1732" s="650" t="s">
        <v>25160</v>
      </c>
    </row>
    <row r="1733" spans="1:4" ht="15" customHeight="1">
      <c r="A1733" s="650" t="s">
        <v>6539</v>
      </c>
      <c r="B1733" s="646" t="s">
        <v>28373</v>
      </c>
      <c r="C1733" s="650" t="s">
        <v>238</v>
      </c>
      <c r="D1733" s="650" t="s">
        <v>25161</v>
      </c>
    </row>
    <row r="1734" spans="1:4" ht="15" customHeight="1">
      <c r="A1734" s="650" t="s">
        <v>6540</v>
      </c>
      <c r="B1734" s="646" t="s">
        <v>13410</v>
      </c>
      <c r="C1734" s="650" t="s">
        <v>233</v>
      </c>
      <c r="D1734" s="650" t="s">
        <v>25162</v>
      </c>
    </row>
    <row r="1735" spans="1:4" ht="15" customHeight="1">
      <c r="A1735" s="650" t="s">
        <v>6541</v>
      </c>
      <c r="B1735" s="646" t="s">
        <v>13411</v>
      </c>
      <c r="C1735" s="650" t="s">
        <v>233</v>
      </c>
      <c r="D1735" s="650" t="s">
        <v>25163</v>
      </c>
    </row>
    <row r="1736" spans="1:4" ht="15" customHeight="1">
      <c r="A1736" s="650" t="s">
        <v>6542</v>
      </c>
      <c r="B1736" s="646" t="s">
        <v>28374</v>
      </c>
      <c r="C1736" s="650" t="s">
        <v>238</v>
      </c>
      <c r="D1736" s="650" t="s">
        <v>25164</v>
      </c>
    </row>
    <row r="1737" spans="1:4" ht="15" customHeight="1">
      <c r="A1737" s="650" t="s">
        <v>6543</v>
      </c>
      <c r="B1737" s="646" t="s">
        <v>13412</v>
      </c>
      <c r="C1737" s="650" t="s">
        <v>233</v>
      </c>
      <c r="D1737" s="650" t="s">
        <v>25165</v>
      </c>
    </row>
    <row r="1738" spans="1:4" ht="15" customHeight="1">
      <c r="A1738" s="650" t="s">
        <v>6544</v>
      </c>
      <c r="B1738" s="646" t="s">
        <v>28375</v>
      </c>
      <c r="C1738" s="650" t="s">
        <v>238</v>
      </c>
      <c r="D1738" s="650" t="s">
        <v>25166</v>
      </c>
    </row>
    <row r="1739" spans="1:4" ht="15" customHeight="1">
      <c r="A1739" s="650" t="s">
        <v>6545</v>
      </c>
      <c r="B1739" s="646" t="s">
        <v>28376</v>
      </c>
      <c r="C1739" s="650" t="s">
        <v>238</v>
      </c>
      <c r="D1739" s="650" t="s">
        <v>25167</v>
      </c>
    </row>
    <row r="1740" spans="1:4" ht="15" customHeight="1">
      <c r="A1740" s="650" t="s">
        <v>6546</v>
      </c>
      <c r="B1740" s="646" t="s">
        <v>13413</v>
      </c>
      <c r="C1740" s="650" t="s">
        <v>233</v>
      </c>
      <c r="D1740" s="650" t="s">
        <v>25168</v>
      </c>
    </row>
    <row r="1741" spans="1:4" ht="15" customHeight="1">
      <c r="A1741" s="650" t="s">
        <v>6547</v>
      </c>
      <c r="B1741" s="646" t="s">
        <v>28377</v>
      </c>
      <c r="C1741" s="650" t="s">
        <v>238</v>
      </c>
      <c r="D1741" s="650" t="s">
        <v>25169</v>
      </c>
    </row>
    <row r="1742" spans="1:4" ht="15" customHeight="1">
      <c r="A1742" s="650" t="s">
        <v>6548</v>
      </c>
      <c r="B1742" s="646" t="s">
        <v>13414</v>
      </c>
      <c r="C1742" s="650" t="s">
        <v>233</v>
      </c>
      <c r="D1742" s="650" t="s">
        <v>25170</v>
      </c>
    </row>
    <row r="1743" spans="1:4" ht="15" customHeight="1">
      <c r="A1743" s="650" t="s">
        <v>6549</v>
      </c>
      <c r="B1743" s="646" t="s">
        <v>28378</v>
      </c>
      <c r="C1743" s="650" t="s">
        <v>238</v>
      </c>
      <c r="D1743" s="650" t="s">
        <v>25171</v>
      </c>
    </row>
    <row r="1744" spans="1:4" ht="15" customHeight="1">
      <c r="A1744" s="650" t="s">
        <v>6550</v>
      </c>
      <c r="B1744" s="646" t="s">
        <v>13415</v>
      </c>
      <c r="C1744" s="650" t="s">
        <v>233</v>
      </c>
      <c r="D1744" s="650" t="s">
        <v>25168</v>
      </c>
    </row>
    <row r="1745" spans="1:4" ht="15" customHeight="1">
      <c r="A1745" s="650" t="s">
        <v>6551</v>
      </c>
      <c r="B1745" s="646" t="s">
        <v>13416</v>
      </c>
      <c r="C1745" s="650" t="s">
        <v>233</v>
      </c>
      <c r="D1745" s="650" t="s">
        <v>25172</v>
      </c>
    </row>
    <row r="1746" spans="1:4" ht="15" customHeight="1">
      <c r="A1746" s="650" t="s">
        <v>6552</v>
      </c>
      <c r="B1746" s="646" t="s">
        <v>28379</v>
      </c>
      <c r="C1746" s="650" t="s">
        <v>238</v>
      </c>
      <c r="D1746" s="650" t="s">
        <v>25173</v>
      </c>
    </row>
    <row r="1747" spans="1:4" ht="15" customHeight="1">
      <c r="A1747" s="650" t="s">
        <v>6553</v>
      </c>
      <c r="B1747" s="646" t="s">
        <v>13417</v>
      </c>
      <c r="C1747" s="650" t="s">
        <v>233</v>
      </c>
      <c r="D1747" s="650" t="s">
        <v>25174</v>
      </c>
    </row>
    <row r="1748" spans="1:4" ht="15" customHeight="1">
      <c r="A1748" s="650" t="s">
        <v>6554</v>
      </c>
      <c r="B1748" s="646" t="s">
        <v>28380</v>
      </c>
      <c r="C1748" s="650" t="s">
        <v>238</v>
      </c>
      <c r="D1748" s="650" t="s">
        <v>25175</v>
      </c>
    </row>
    <row r="1749" spans="1:4" ht="15" customHeight="1">
      <c r="A1749" s="650" t="s">
        <v>6555</v>
      </c>
      <c r="B1749" s="646" t="s">
        <v>13418</v>
      </c>
      <c r="C1749" s="650" t="s">
        <v>233</v>
      </c>
      <c r="D1749" s="650" t="s">
        <v>25174</v>
      </c>
    </row>
    <row r="1750" spans="1:4" ht="15" customHeight="1">
      <c r="A1750" s="650" t="s">
        <v>6556</v>
      </c>
      <c r="B1750" s="646" t="s">
        <v>28381</v>
      </c>
      <c r="C1750" s="650" t="s">
        <v>238</v>
      </c>
      <c r="D1750" s="650" t="s">
        <v>25176</v>
      </c>
    </row>
    <row r="1751" spans="1:4" ht="15" customHeight="1">
      <c r="A1751" s="650" t="s">
        <v>6557</v>
      </c>
      <c r="B1751" s="646" t="s">
        <v>28382</v>
      </c>
      <c r="C1751" s="650" t="s">
        <v>238</v>
      </c>
      <c r="D1751" s="650" t="s">
        <v>25177</v>
      </c>
    </row>
    <row r="1752" spans="1:4" ht="15" customHeight="1">
      <c r="A1752" s="650" t="s">
        <v>6558</v>
      </c>
      <c r="B1752" s="646" t="s">
        <v>13419</v>
      </c>
      <c r="C1752" s="650" t="s">
        <v>233</v>
      </c>
      <c r="D1752" s="650" t="s">
        <v>25178</v>
      </c>
    </row>
    <row r="1753" spans="1:4" ht="15" customHeight="1">
      <c r="A1753" s="650" t="s">
        <v>6559</v>
      </c>
      <c r="B1753" s="646" t="s">
        <v>28383</v>
      </c>
      <c r="C1753" s="650" t="s">
        <v>238</v>
      </c>
      <c r="D1753" s="650" t="s">
        <v>25179</v>
      </c>
    </row>
    <row r="1754" spans="1:4" ht="15" customHeight="1">
      <c r="A1754" s="650" t="s">
        <v>6560</v>
      </c>
      <c r="B1754" s="646" t="s">
        <v>13420</v>
      </c>
      <c r="C1754" s="650" t="s">
        <v>233</v>
      </c>
      <c r="D1754" s="650" t="s">
        <v>25180</v>
      </c>
    </row>
    <row r="1755" spans="1:4" ht="15" customHeight="1">
      <c r="A1755" s="650" t="s">
        <v>6561</v>
      </c>
      <c r="B1755" s="646" t="s">
        <v>13421</v>
      </c>
      <c r="C1755" s="650" t="s">
        <v>233</v>
      </c>
      <c r="D1755" s="650" t="s">
        <v>25181</v>
      </c>
    </row>
    <row r="1756" spans="1:4" ht="15" customHeight="1">
      <c r="A1756" s="650" t="s">
        <v>6562</v>
      </c>
      <c r="B1756" s="646" t="s">
        <v>13422</v>
      </c>
      <c r="C1756" s="650" t="s">
        <v>233</v>
      </c>
      <c r="D1756" s="650" t="s">
        <v>25182</v>
      </c>
    </row>
    <row r="1757" spans="1:4" ht="15" customHeight="1">
      <c r="A1757" s="650" t="s">
        <v>6563</v>
      </c>
      <c r="B1757" s="646" t="s">
        <v>28384</v>
      </c>
      <c r="C1757" s="650" t="s">
        <v>238</v>
      </c>
      <c r="D1757" s="650" t="s">
        <v>25183</v>
      </c>
    </row>
    <row r="1758" spans="1:4" ht="15" customHeight="1">
      <c r="A1758" s="650" t="s">
        <v>6564</v>
      </c>
      <c r="B1758" s="646" t="s">
        <v>13423</v>
      </c>
      <c r="C1758" s="650" t="s">
        <v>233</v>
      </c>
      <c r="D1758" s="650" t="s">
        <v>25184</v>
      </c>
    </row>
    <row r="1759" spans="1:4" ht="15" customHeight="1">
      <c r="A1759" s="650" t="s">
        <v>6565</v>
      </c>
      <c r="B1759" s="646" t="s">
        <v>28385</v>
      </c>
      <c r="C1759" s="650" t="s">
        <v>238</v>
      </c>
      <c r="D1759" s="650" t="s">
        <v>25185</v>
      </c>
    </row>
    <row r="1760" spans="1:4" ht="15" customHeight="1">
      <c r="A1760" s="650" t="s">
        <v>6566</v>
      </c>
      <c r="B1760" s="646" t="s">
        <v>13424</v>
      </c>
      <c r="C1760" s="650" t="s">
        <v>233</v>
      </c>
      <c r="D1760" s="650" t="s">
        <v>25163</v>
      </c>
    </row>
    <row r="1761" spans="1:4" ht="15" customHeight="1">
      <c r="A1761" s="650" t="s">
        <v>6567</v>
      </c>
      <c r="B1761" s="646" t="s">
        <v>28386</v>
      </c>
      <c r="C1761" s="650" t="s">
        <v>238</v>
      </c>
      <c r="D1761" s="650" t="s">
        <v>25186</v>
      </c>
    </row>
    <row r="1762" spans="1:4" ht="15" customHeight="1">
      <c r="A1762" s="650" t="s">
        <v>6568</v>
      </c>
      <c r="B1762" s="646" t="s">
        <v>13425</v>
      </c>
      <c r="C1762" s="650" t="s">
        <v>233</v>
      </c>
      <c r="D1762" s="650" t="s">
        <v>25165</v>
      </c>
    </row>
    <row r="1763" spans="1:4" ht="15" customHeight="1">
      <c r="A1763" s="650" t="s">
        <v>6569</v>
      </c>
      <c r="B1763" s="646" t="s">
        <v>28387</v>
      </c>
      <c r="C1763" s="650" t="s">
        <v>238</v>
      </c>
      <c r="D1763" s="650" t="s">
        <v>25187</v>
      </c>
    </row>
    <row r="1764" spans="1:4" ht="15" customHeight="1">
      <c r="A1764" s="650" t="s">
        <v>6570</v>
      </c>
      <c r="B1764" s="646" t="s">
        <v>13426</v>
      </c>
      <c r="C1764" s="650" t="s">
        <v>233</v>
      </c>
      <c r="D1764" s="650" t="s">
        <v>25188</v>
      </c>
    </row>
    <row r="1765" spans="1:4" ht="15" customHeight="1">
      <c r="A1765" s="650" t="s">
        <v>6571</v>
      </c>
      <c r="B1765" s="646" t="s">
        <v>13427</v>
      </c>
      <c r="C1765" s="650" t="s">
        <v>238</v>
      </c>
      <c r="D1765" s="650" t="s">
        <v>25189</v>
      </c>
    </row>
    <row r="1766" spans="1:4" ht="15" customHeight="1">
      <c r="A1766" s="650" t="s">
        <v>6572</v>
      </c>
      <c r="B1766" s="646" t="s">
        <v>13428</v>
      </c>
      <c r="C1766" s="650" t="s">
        <v>238</v>
      </c>
      <c r="D1766" s="650" t="s">
        <v>25190</v>
      </c>
    </row>
    <row r="1767" spans="1:4" ht="15" customHeight="1">
      <c r="A1767" s="650" t="s">
        <v>6573</v>
      </c>
      <c r="B1767" s="646" t="s">
        <v>28388</v>
      </c>
      <c r="C1767" s="650" t="s">
        <v>238</v>
      </c>
      <c r="D1767" s="650" t="s">
        <v>25191</v>
      </c>
    </row>
    <row r="1768" spans="1:4" ht="15" customHeight="1">
      <c r="A1768" s="650" t="s">
        <v>6574</v>
      </c>
      <c r="B1768" s="646" t="s">
        <v>28389</v>
      </c>
      <c r="C1768" s="650" t="s">
        <v>238</v>
      </c>
      <c r="D1768" s="650" t="s">
        <v>25192</v>
      </c>
    </row>
    <row r="1769" spans="1:4" ht="15" customHeight="1">
      <c r="A1769" s="650" t="s">
        <v>6575</v>
      </c>
      <c r="B1769" s="646" t="s">
        <v>28390</v>
      </c>
      <c r="C1769" s="650" t="s">
        <v>238</v>
      </c>
      <c r="D1769" s="650" t="s">
        <v>25193</v>
      </c>
    </row>
    <row r="1770" spans="1:4" ht="15" customHeight="1">
      <c r="A1770" s="650" t="s">
        <v>6576</v>
      </c>
      <c r="B1770" s="646" t="s">
        <v>28391</v>
      </c>
      <c r="C1770" s="650" t="s">
        <v>238</v>
      </c>
      <c r="D1770" s="650" t="s">
        <v>25194</v>
      </c>
    </row>
    <row r="1771" spans="1:4" ht="15" customHeight="1">
      <c r="A1771" s="650" t="s">
        <v>6577</v>
      </c>
      <c r="B1771" s="646" t="s">
        <v>28392</v>
      </c>
      <c r="C1771" s="650" t="s">
        <v>238</v>
      </c>
      <c r="D1771" s="650" t="s">
        <v>25195</v>
      </c>
    </row>
    <row r="1772" spans="1:4" ht="15" customHeight="1">
      <c r="A1772" s="650" t="s">
        <v>6578</v>
      </c>
      <c r="B1772" s="646" t="s">
        <v>28393</v>
      </c>
      <c r="C1772" s="650" t="s">
        <v>238</v>
      </c>
      <c r="D1772" s="650" t="s">
        <v>25196</v>
      </c>
    </row>
    <row r="1773" spans="1:4" ht="15" customHeight="1">
      <c r="A1773" s="650" t="s">
        <v>6579</v>
      </c>
      <c r="B1773" s="646" t="s">
        <v>28394</v>
      </c>
      <c r="C1773" s="650" t="s">
        <v>238</v>
      </c>
      <c r="D1773" s="650" t="s">
        <v>25197</v>
      </c>
    </row>
    <row r="1774" spans="1:4" ht="15" customHeight="1">
      <c r="A1774" s="650" t="s">
        <v>6580</v>
      </c>
      <c r="B1774" s="646" t="s">
        <v>28395</v>
      </c>
      <c r="C1774" s="650" t="s">
        <v>238</v>
      </c>
      <c r="D1774" s="650" t="s">
        <v>25198</v>
      </c>
    </row>
    <row r="1775" spans="1:4" ht="15" customHeight="1">
      <c r="A1775" s="650" t="s">
        <v>6581</v>
      </c>
      <c r="B1775" s="646" t="s">
        <v>13429</v>
      </c>
      <c r="C1775" s="650" t="s">
        <v>233</v>
      </c>
      <c r="D1775" s="650" t="s">
        <v>18211</v>
      </c>
    </row>
    <row r="1776" spans="1:4" ht="15" customHeight="1">
      <c r="A1776" s="650" t="s">
        <v>6582</v>
      </c>
      <c r="B1776" s="646" t="s">
        <v>13430</v>
      </c>
      <c r="C1776" s="650" t="s">
        <v>233</v>
      </c>
      <c r="D1776" s="650" t="s">
        <v>25199</v>
      </c>
    </row>
    <row r="1777" spans="1:4" ht="15" customHeight="1">
      <c r="A1777" s="650" t="s">
        <v>6583</v>
      </c>
      <c r="B1777" s="646" t="s">
        <v>13431</v>
      </c>
      <c r="C1777" s="650" t="s">
        <v>233</v>
      </c>
      <c r="D1777" s="650" t="s">
        <v>25200</v>
      </c>
    </row>
    <row r="1778" spans="1:4" ht="15" customHeight="1">
      <c r="A1778" s="650" t="s">
        <v>6584</v>
      </c>
      <c r="B1778" s="646" t="s">
        <v>13432</v>
      </c>
      <c r="C1778" s="650" t="s">
        <v>233</v>
      </c>
      <c r="D1778" s="650" t="s">
        <v>25201</v>
      </c>
    </row>
    <row r="1779" spans="1:4" ht="15" customHeight="1">
      <c r="A1779" s="650" t="s">
        <v>6585</v>
      </c>
      <c r="B1779" s="646" t="s">
        <v>13433</v>
      </c>
      <c r="C1779" s="650" t="s">
        <v>233</v>
      </c>
      <c r="D1779" s="650" t="s">
        <v>25202</v>
      </c>
    </row>
    <row r="1780" spans="1:4" ht="15" customHeight="1">
      <c r="A1780" s="650" t="s">
        <v>6586</v>
      </c>
      <c r="B1780" s="646" t="s">
        <v>13434</v>
      </c>
      <c r="C1780" s="650" t="s">
        <v>233</v>
      </c>
      <c r="D1780" s="650" t="s">
        <v>25203</v>
      </c>
    </row>
    <row r="1781" spans="1:4" ht="15" customHeight="1">
      <c r="A1781" s="650" t="s">
        <v>6587</v>
      </c>
      <c r="B1781" s="646" t="s">
        <v>13435</v>
      </c>
      <c r="C1781" s="650" t="s">
        <v>233</v>
      </c>
      <c r="D1781" s="650" t="s">
        <v>20730</v>
      </c>
    </row>
    <row r="1782" spans="1:4" ht="15" customHeight="1">
      <c r="A1782" s="650" t="s">
        <v>6588</v>
      </c>
      <c r="B1782" s="646" t="s">
        <v>13436</v>
      </c>
      <c r="C1782" s="650" t="s">
        <v>233</v>
      </c>
      <c r="D1782" s="650" t="s">
        <v>25204</v>
      </c>
    </row>
    <row r="1783" spans="1:4" ht="15" customHeight="1">
      <c r="A1783" s="650" t="s">
        <v>6589</v>
      </c>
      <c r="B1783" s="646" t="s">
        <v>28396</v>
      </c>
      <c r="C1783" s="650" t="s">
        <v>233</v>
      </c>
      <c r="D1783" s="650" t="s">
        <v>25205</v>
      </c>
    </row>
    <row r="1784" spans="1:4" ht="15" customHeight="1">
      <c r="A1784" s="650" t="s">
        <v>6590</v>
      </c>
      <c r="B1784" s="646" t="s">
        <v>13437</v>
      </c>
      <c r="C1784" s="650" t="s">
        <v>233</v>
      </c>
      <c r="D1784" s="650" t="s">
        <v>25206</v>
      </c>
    </row>
    <row r="1785" spans="1:4" ht="15" customHeight="1">
      <c r="A1785" s="650" t="s">
        <v>6591</v>
      </c>
      <c r="B1785" s="646" t="s">
        <v>13438</v>
      </c>
      <c r="C1785" s="650" t="s">
        <v>233</v>
      </c>
      <c r="D1785" s="650" t="s">
        <v>25207</v>
      </c>
    </row>
    <row r="1786" spans="1:4" ht="15" customHeight="1">
      <c r="A1786" s="650" t="s">
        <v>6592</v>
      </c>
      <c r="B1786" s="646" t="s">
        <v>13439</v>
      </c>
      <c r="C1786" s="650" t="s">
        <v>233</v>
      </c>
      <c r="D1786" s="650" t="s">
        <v>25208</v>
      </c>
    </row>
    <row r="1787" spans="1:4" ht="15" customHeight="1">
      <c r="A1787" s="650" t="s">
        <v>6593</v>
      </c>
      <c r="B1787" s="646" t="s">
        <v>28397</v>
      </c>
      <c r="C1787" s="650" t="s">
        <v>233</v>
      </c>
      <c r="D1787" s="650" t="s">
        <v>25209</v>
      </c>
    </row>
    <row r="1788" spans="1:4" ht="15" customHeight="1">
      <c r="A1788" s="650" t="s">
        <v>6594</v>
      </c>
      <c r="B1788" s="646" t="s">
        <v>28398</v>
      </c>
      <c r="C1788" s="650" t="s">
        <v>233</v>
      </c>
      <c r="D1788" s="650" t="s">
        <v>25210</v>
      </c>
    </row>
    <row r="1789" spans="1:4" ht="15" customHeight="1">
      <c r="A1789" s="650" t="s">
        <v>6595</v>
      </c>
      <c r="B1789" s="646" t="s">
        <v>13440</v>
      </c>
      <c r="C1789" s="650" t="s">
        <v>233</v>
      </c>
      <c r="D1789" s="650" t="s">
        <v>25211</v>
      </c>
    </row>
    <row r="1790" spans="1:4" ht="15" customHeight="1">
      <c r="A1790" s="650" t="s">
        <v>6596</v>
      </c>
      <c r="B1790" s="646" t="s">
        <v>13441</v>
      </c>
      <c r="C1790" s="650" t="s">
        <v>233</v>
      </c>
      <c r="D1790" s="650" t="s">
        <v>21488</v>
      </c>
    </row>
    <row r="1791" spans="1:4" ht="15" customHeight="1">
      <c r="A1791" s="650" t="s">
        <v>6597</v>
      </c>
      <c r="B1791" s="646" t="s">
        <v>13442</v>
      </c>
      <c r="C1791" s="650" t="s">
        <v>233</v>
      </c>
      <c r="D1791" s="650" t="s">
        <v>25212</v>
      </c>
    </row>
    <row r="1792" spans="1:4" ht="15" customHeight="1">
      <c r="A1792" s="650" t="s">
        <v>6598</v>
      </c>
      <c r="B1792" s="646" t="s">
        <v>13443</v>
      </c>
      <c r="C1792" s="650" t="s">
        <v>233</v>
      </c>
      <c r="D1792" s="650" t="s">
        <v>25213</v>
      </c>
    </row>
    <row r="1793" spans="1:4" ht="15" customHeight="1">
      <c r="A1793" s="650" t="s">
        <v>6599</v>
      </c>
      <c r="B1793" s="646" t="s">
        <v>13444</v>
      </c>
      <c r="C1793" s="650" t="s">
        <v>233</v>
      </c>
      <c r="D1793" s="650" t="s">
        <v>25214</v>
      </c>
    </row>
    <row r="1794" spans="1:4" ht="15" customHeight="1">
      <c r="A1794" s="650" t="s">
        <v>6600</v>
      </c>
      <c r="B1794" s="646" t="s">
        <v>13445</v>
      </c>
      <c r="C1794" s="650" t="s">
        <v>233</v>
      </c>
      <c r="D1794" s="650" t="s">
        <v>25215</v>
      </c>
    </row>
    <row r="1795" spans="1:4" ht="15" customHeight="1">
      <c r="A1795" s="650" t="s">
        <v>6601</v>
      </c>
      <c r="B1795" s="646" t="s">
        <v>13446</v>
      </c>
      <c r="C1795" s="650" t="s">
        <v>233</v>
      </c>
      <c r="D1795" s="650" t="s">
        <v>22280</v>
      </c>
    </row>
    <row r="1796" spans="1:4" ht="15" customHeight="1">
      <c r="A1796" s="650" t="s">
        <v>6602</v>
      </c>
      <c r="B1796" s="646" t="s">
        <v>13447</v>
      </c>
      <c r="C1796" s="650" t="s">
        <v>233</v>
      </c>
      <c r="D1796" s="650" t="s">
        <v>25216</v>
      </c>
    </row>
    <row r="1797" spans="1:4" ht="15" customHeight="1">
      <c r="A1797" s="650" t="s">
        <v>6603</v>
      </c>
      <c r="B1797" s="646" t="s">
        <v>13448</v>
      </c>
      <c r="C1797" s="650" t="s">
        <v>233</v>
      </c>
      <c r="D1797" s="650" t="s">
        <v>25217</v>
      </c>
    </row>
    <row r="1798" spans="1:4" ht="15" customHeight="1">
      <c r="A1798" s="650" t="s">
        <v>6604</v>
      </c>
      <c r="B1798" s="646" t="s">
        <v>13449</v>
      </c>
      <c r="C1798" s="650" t="s">
        <v>233</v>
      </c>
      <c r="D1798" s="650" t="s">
        <v>25218</v>
      </c>
    </row>
    <row r="1799" spans="1:4" ht="15" customHeight="1">
      <c r="A1799" s="650" t="s">
        <v>6605</v>
      </c>
      <c r="B1799" s="646" t="s">
        <v>13450</v>
      </c>
      <c r="C1799" s="650" t="s">
        <v>233</v>
      </c>
      <c r="D1799" s="650" t="s">
        <v>18736</v>
      </c>
    </row>
    <row r="1800" spans="1:4" ht="15" customHeight="1">
      <c r="A1800" s="650" t="s">
        <v>6606</v>
      </c>
      <c r="B1800" s="646" t="s">
        <v>13451</v>
      </c>
      <c r="C1800" s="650" t="s">
        <v>233</v>
      </c>
      <c r="D1800" s="650" t="s">
        <v>25219</v>
      </c>
    </row>
    <row r="1801" spans="1:4" ht="15" customHeight="1">
      <c r="A1801" s="650" t="s">
        <v>6607</v>
      </c>
      <c r="B1801" s="646" t="s">
        <v>13452</v>
      </c>
      <c r="C1801" s="650" t="s">
        <v>233</v>
      </c>
      <c r="D1801" s="650" t="s">
        <v>25220</v>
      </c>
    </row>
    <row r="1802" spans="1:4" ht="15" customHeight="1">
      <c r="A1802" s="650" t="s">
        <v>6608</v>
      </c>
      <c r="B1802" s="646" t="s">
        <v>13453</v>
      </c>
      <c r="C1802" s="650" t="s">
        <v>233</v>
      </c>
      <c r="D1802" s="650" t="s">
        <v>25221</v>
      </c>
    </row>
    <row r="1803" spans="1:4" ht="15" customHeight="1">
      <c r="A1803" s="650" t="s">
        <v>6609</v>
      </c>
      <c r="B1803" s="646" t="s">
        <v>13454</v>
      </c>
      <c r="C1803" s="650" t="s">
        <v>233</v>
      </c>
      <c r="D1803" s="650" t="s">
        <v>25222</v>
      </c>
    </row>
    <row r="1804" spans="1:4" ht="15" customHeight="1">
      <c r="A1804" s="650" t="s">
        <v>6610</v>
      </c>
      <c r="B1804" s="646" t="s">
        <v>13455</v>
      </c>
      <c r="C1804" s="650" t="s">
        <v>233</v>
      </c>
      <c r="D1804" s="650" t="s">
        <v>25223</v>
      </c>
    </row>
    <row r="1805" spans="1:4" ht="15" customHeight="1">
      <c r="A1805" s="650" t="s">
        <v>6611</v>
      </c>
      <c r="B1805" s="646" t="s">
        <v>13456</v>
      </c>
      <c r="C1805" s="650" t="s">
        <v>233</v>
      </c>
      <c r="D1805" s="650" t="s">
        <v>25224</v>
      </c>
    </row>
    <row r="1806" spans="1:4" ht="15" customHeight="1">
      <c r="A1806" s="650" t="s">
        <v>6612</v>
      </c>
      <c r="B1806" s="646" t="s">
        <v>13457</v>
      </c>
      <c r="C1806" s="650" t="s">
        <v>233</v>
      </c>
      <c r="D1806" s="650" t="s">
        <v>25225</v>
      </c>
    </row>
    <row r="1807" spans="1:4" ht="15" customHeight="1">
      <c r="A1807" s="650" t="s">
        <v>6613</v>
      </c>
      <c r="B1807" s="646" t="s">
        <v>13458</v>
      </c>
      <c r="C1807" s="650" t="s">
        <v>239</v>
      </c>
      <c r="D1807" s="650" t="s">
        <v>25226</v>
      </c>
    </row>
    <row r="1808" spans="1:4" ht="15" customHeight="1">
      <c r="A1808" s="650" t="s">
        <v>6614</v>
      </c>
      <c r="B1808" s="646" t="s">
        <v>13459</v>
      </c>
      <c r="C1808" s="650" t="s">
        <v>203</v>
      </c>
      <c r="D1808" s="650" t="s">
        <v>17517</v>
      </c>
    </row>
    <row r="1809" spans="1:4" ht="15" customHeight="1">
      <c r="A1809" s="650" t="s">
        <v>6615</v>
      </c>
      <c r="B1809" s="646" t="s">
        <v>13460</v>
      </c>
      <c r="C1809" s="650" t="s">
        <v>203</v>
      </c>
      <c r="D1809" s="650" t="s">
        <v>18588</v>
      </c>
    </row>
    <row r="1810" spans="1:4" ht="15" customHeight="1">
      <c r="A1810" s="650" t="s">
        <v>6616</v>
      </c>
      <c r="B1810" s="646" t="s">
        <v>13461</v>
      </c>
      <c r="C1810" s="650" t="s">
        <v>203</v>
      </c>
      <c r="D1810" s="650" t="s">
        <v>18390</v>
      </c>
    </row>
    <row r="1811" spans="1:4" ht="15" customHeight="1">
      <c r="A1811" s="650" t="s">
        <v>6617</v>
      </c>
      <c r="B1811" s="646" t="s">
        <v>13462</v>
      </c>
      <c r="C1811" s="650" t="s">
        <v>203</v>
      </c>
      <c r="D1811" s="650" t="s">
        <v>25227</v>
      </c>
    </row>
    <row r="1812" spans="1:4" ht="15" customHeight="1">
      <c r="A1812" s="650" t="s">
        <v>6618</v>
      </c>
      <c r="B1812" s="646" t="s">
        <v>13463</v>
      </c>
      <c r="C1812" s="650" t="s">
        <v>203</v>
      </c>
      <c r="D1812" s="650" t="s">
        <v>20506</v>
      </c>
    </row>
    <row r="1813" spans="1:4" ht="15" customHeight="1">
      <c r="A1813" s="650" t="s">
        <v>6619</v>
      </c>
      <c r="B1813" s="646" t="s">
        <v>13464</v>
      </c>
      <c r="C1813" s="650" t="s">
        <v>203</v>
      </c>
      <c r="D1813" s="650" t="s">
        <v>18173</v>
      </c>
    </row>
    <row r="1814" spans="1:4" ht="15" customHeight="1">
      <c r="A1814" s="650" t="s">
        <v>6620</v>
      </c>
      <c r="B1814" s="646" t="s">
        <v>13465</v>
      </c>
      <c r="C1814" s="650" t="s">
        <v>203</v>
      </c>
      <c r="D1814" s="650" t="s">
        <v>18589</v>
      </c>
    </row>
    <row r="1815" spans="1:4" ht="15" customHeight="1">
      <c r="A1815" s="650" t="s">
        <v>6621</v>
      </c>
      <c r="B1815" s="646" t="s">
        <v>13466</v>
      </c>
      <c r="C1815" s="650" t="s">
        <v>203</v>
      </c>
      <c r="D1815" s="650" t="s">
        <v>18165</v>
      </c>
    </row>
    <row r="1816" spans="1:4" ht="15" customHeight="1">
      <c r="A1816" s="650" t="s">
        <v>6622</v>
      </c>
      <c r="B1816" s="646" t="s">
        <v>13467</v>
      </c>
      <c r="C1816" s="650" t="s">
        <v>240</v>
      </c>
      <c r="D1816" s="650" t="s">
        <v>25228</v>
      </c>
    </row>
    <row r="1817" spans="1:4" ht="15" customHeight="1">
      <c r="A1817" s="650" t="s">
        <v>6623</v>
      </c>
      <c r="B1817" s="646" t="s">
        <v>13468</v>
      </c>
      <c r="C1817" s="650" t="s">
        <v>238</v>
      </c>
      <c r="D1817" s="650" t="s">
        <v>25229</v>
      </c>
    </row>
    <row r="1818" spans="1:4" ht="15" customHeight="1">
      <c r="A1818" s="650" t="s">
        <v>6624</v>
      </c>
      <c r="B1818" s="646" t="s">
        <v>13469</v>
      </c>
      <c r="C1818" s="650" t="s">
        <v>238</v>
      </c>
      <c r="D1818" s="650" t="s">
        <v>25230</v>
      </c>
    </row>
    <row r="1819" spans="1:4" ht="15" customHeight="1">
      <c r="A1819" s="650" t="s">
        <v>6625</v>
      </c>
      <c r="B1819" s="646" t="s">
        <v>13470</v>
      </c>
      <c r="C1819" s="650" t="s">
        <v>238</v>
      </c>
      <c r="D1819" s="650" t="s">
        <v>25231</v>
      </c>
    </row>
    <row r="1820" spans="1:4" ht="15" customHeight="1">
      <c r="A1820" s="650" t="s">
        <v>6626</v>
      </c>
      <c r="B1820" s="646" t="s">
        <v>13471</v>
      </c>
      <c r="C1820" s="650" t="s">
        <v>238</v>
      </c>
      <c r="D1820" s="650" t="s">
        <v>25232</v>
      </c>
    </row>
    <row r="1821" spans="1:4" ht="15" customHeight="1">
      <c r="A1821" s="650" t="s">
        <v>6627</v>
      </c>
      <c r="B1821" s="646" t="s">
        <v>13472</v>
      </c>
      <c r="C1821" s="650" t="s">
        <v>238</v>
      </c>
      <c r="D1821" s="650" t="s">
        <v>25233</v>
      </c>
    </row>
    <row r="1822" spans="1:4" ht="15" customHeight="1">
      <c r="A1822" s="650" t="s">
        <v>6628</v>
      </c>
      <c r="B1822" s="646" t="s">
        <v>13473</v>
      </c>
      <c r="C1822" s="650" t="s">
        <v>238</v>
      </c>
      <c r="D1822" s="650" t="s">
        <v>25234</v>
      </c>
    </row>
    <row r="1823" spans="1:4" ht="15" customHeight="1">
      <c r="A1823" s="650" t="s">
        <v>6629</v>
      </c>
      <c r="B1823" s="646" t="s">
        <v>13474</v>
      </c>
      <c r="C1823" s="650" t="s">
        <v>238</v>
      </c>
      <c r="D1823" s="650" t="s">
        <v>25235</v>
      </c>
    </row>
    <row r="1824" spans="1:4" ht="15" customHeight="1">
      <c r="A1824" s="650" t="s">
        <v>6630</v>
      </c>
      <c r="B1824" s="646" t="s">
        <v>13475</v>
      </c>
      <c r="C1824" s="650" t="s">
        <v>238</v>
      </c>
      <c r="D1824" s="650" t="s">
        <v>25236</v>
      </c>
    </row>
    <row r="1825" spans="1:4" ht="15" customHeight="1">
      <c r="A1825" s="650" t="s">
        <v>6631</v>
      </c>
      <c r="B1825" s="646" t="s">
        <v>13476</v>
      </c>
      <c r="C1825" s="650" t="s">
        <v>238</v>
      </c>
      <c r="D1825" s="650" t="s">
        <v>25237</v>
      </c>
    </row>
    <row r="1826" spans="1:4" ht="15" customHeight="1">
      <c r="A1826" s="650" t="s">
        <v>6632</v>
      </c>
      <c r="B1826" s="646" t="s">
        <v>13477</v>
      </c>
      <c r="C1826" s="650" t="s">
        <v>238</v>
      </c>
      <c r="D1826" s="650" t="s">
        <v>25238</v>
      </c>
    </row>
    <row r="1827" spans="1:4" ht="15" customHeight="1">
      <c r="A1827" s="650" t="s">
        <v>6633</v>
      </c>
      <c r="B1827" s="646" t="s">
        <v>13478</v>
      </c>
      <c r="C1827" s="650" t="s">
        <v>238</v>
      </c>
      <c r="D1827" s="650" t="s">
        <v>25239</v>
      </c>
    </row>
    <row r="1828" spans="1:4" ht="15" customHeight="1">
      <c r="A1828" s="650" t="s">
        <v>6634</v>
      </c>
      <c r="B1828" s="646" t="s">
        <v>13479</v>
      </c>
      <c r="C1828" s="650" t="s">
        <v>238</v>
      </c>
      <c r="D1828" s="650" t="s">
        <v>25240</v>
      </c>
    </row>
    <row r="1829" spans="1:4" ht="15" customHeight="1">
      <c r="A1829" s="650" t="s">
        <v>6635</v>
      </c>
      <c r="B1829" s="646" t="s">
        <v>13480</v>
      </c>
      <c r="C1829" s="650" t="s">
        <v>238</v>
      </c>
      <c r="D1829" s="650" t="s">
        <v>25241</v>
      </c>
    </row>
    <row r="1830" spans="1:4" ht="15" customHeight="1">
      <c r="A1830" s="650" t="s">
        <v>6636</v>
      </c>
      <c r="B1830" s="646" t="s">
        <v>13481</v>
      </c>
      <c r="C1830" s="650" t="s">
        <v>238</v>
      </c>
      <c r="D1830" s="650" t="s">
        <v>25242</v>
      </c>
    </row>
    <row r="1831" spans="1:4" ht="15" customHeight="1">
      <c r="A1831" s="650" t="s">
        <v>6637</v>
      </c>
      <c r="B1831" s="646" t="s">
        <v>13482</v>
      </c>
      <c r="C1831" s="650" t="s">
        <v>238</v>
      </c>
      <c r="D1831" s="650" t="s">
        <v>25243</v>
      </c>
    </row>
    <row r="1832" spans="1:4" ht="15" customHeight="1">
      <c r="A1832" s="650" t="s">
        <v>6638</v>
      </c>
      <c r="B1832" s="646" t="s">
        <v>13483</v>
      </c>
      <c r="C1832" s="650" t="s">
        <v>238</v>
      </c>
      <c r="D1832" s="650" t="s">
        <v>25244</v>
      </c>
    </row>
    <row r="1833" spans="1:4" ht="15" customHeight="1">
      <c r="A1833" s="650" t="s">
        <v>6639</v>
      </c>
      <c r="B1833" s="646" t="s">
        <v>13484</v>
      </c>
      <c r="C1833" s="650" t="s">
        <v>238</v>
      </c>
      <c r="D1833" s="650" t="s">
        <v>25245</v>
      </c>
    </row>
    <row r="1834" spans="1:4" ht="15" customHeight="1">
      <c r="A1834" s="650" t="s">
        <v>6640</v>
      </c>
      <c r="B1834" s="646" t="s">
        <v>13485</v>
      </c>
      <c r="C1834" s="650" t="s">
        <v>238</v>
      </c>
      <c r="D1834" s="650" t="s">
        <v>25246</v>
      </c>
    </row>
    <row r="1835" spans="1:4" ht="15" customHeight="1">
      <c r="A1835" s="650" t="s">
        <v>6641</v>
      </c>
      <c r="B1835" s="646" t="s">
        <v>13486</v>
      </c>
      <c r="C1835" s="650" t="s">
        <v>238</v>
      </c>
      <c r="D1835" s="650" t="s">
        <v>25247</v>
      </c>
    </row>
    <row r="1836" spans="1:4" ht="15" customHeight="1">
      <c r="A1836" s="650" t="s">
        <v>6642</v>
      </c>
      <c r="B1836" s="646" t="s">
        <v>13487</v>
      </c>
      <c r="C1836" s="650" t="s">
        <v>238</v>
      </c>
      <c r="D1836" s="650" t="s">
        <v>25248</v>
      </c>
    </row>
    <row r="1837" spans="1:4" ht="15" customHeight="1">
      <c r="A1837" s="650" t="s">
        <v>6643</v>
      </c>
      <c r="B1837" s="646" t="s">
        <v>13488</v>
      </c>
      <c r="C1837" s="650" t="s">
        <v>238</v>
      </c>
      <c r="D1837" s="650" t="s">
        <v>25249</v>
      </c>
    </row>
    <row r="1838" spans="1:4" ht="15" customHeight="1">
      <c r="A1838" s="650" t="s">
        <v>6644</v>
      </c>
      <c r="B1838" s="646" t="s">
        <v>13489</v>
      </c>
      <c r="C1838" s="650" t="s">
        <v>238</v>
      </c>
      <c r="D1838" s="650" t="s">
        <v>25250</v>
      </c>
    </row>
    <row r="1839" spans="1:4" ht="15" customHeight="1">
      <c r="A1839" s="650" t="s">
        <v>6645</v>
      </c>
      <c r="B1839" s="646" t="s">
        <v>13490</v>
      </c>
      <c r="C1839" s="650" t="s">
        <v>238</v>
      </c>
      <c r="D1839" s="650" t="s">
        <v>25251</v>
      </c>
    </row>
    <row r="1840" spans="1:4" ht="15" customHeight="1">
      <c r="A1840" s="650" t="s">
        <v>6646</v>
      </c>
      <c r="B1840" s="646" t="s">
        <v>13491</v>
      </c>
      <c r="C1840" s="650" t="s">
        <v>238</v>
      </c>
      <c r="D1840" s="650" t="s">
        <v>25252</v>
      </c>
    </row>
    <row r="1841" spans="1:4" ht="15" customHeight="1">
      <c r="A1841" s="650" t="s">
        <v>6647</v>
      </c>
      <c r="B1841" s="646" t="s">
        <v>13492</v>
      </c>
      <c r="C1841" s="650" t="s">
        <v>238</v>
      </c>
      <c r="D1841" s="650" t="s">
        <v>25253</v>
      </c>
    </row>
    <row r="1842" spans="1:4" ht="15" customHeight="1">
      <c r="A1842" s="650" t="s">
        <v>6648</v>
      </c>
      <c r="B1842" s="646" t="s">
        <v>13493</v>
      </c>
      <c r="C1842" s="650" t="s">
        <v>238</v>
      </c>
      <c r="D1842" s="650" t="s">
        <v>25254</v>
      </c>
    </row>
    <row r="1843" spans="1:4" ht="15" customHeight="1">
      <c r="A1843" s="650" t="s">
        <v>6649</v>
      </c>
      <c r="B1843" s="646" t="s">
        <v>13494</v>
      </c>
      <c r="C1843" s="650" t="s">
        <v>238</v>
      </c>
      <c r="D1843" s="650" t="s">
        <v>25255</v>
      </c>
    </row>
    <row r="1844" spans="1:4" ht="15" customHeight="1">
      <c r="A1844" s="650" t="s">
        <v>6650</v>
      </c>
      <c r="B1844" s="646" t="s">
        <v>13495</v>
      </c>
      <c r="C1844" s="650" t="s">
        <v>238</v>
      </c>
      <c r="D1844" s="650" t="s">
        <v>25256</v>
      </c>
    </row>
    <row r="1845" spans="1:4" ht="15" customHeight="1">
      <c r="A1845" s="650" t="s">
        <v>6651</v>
      </c>
      <c r="B1845" s="646" t="s">
        <v>13496</v>
      </c>
      <c r="C1845" s="650" t="s">
        <v>238</v>
      </c>
      <c r="D1845" s="650" t="s">
        <v>25257</v>
      </c>
    </row>
    <row r="1846" spans="1:4" ht="15" customHeight="1">
      <c r="A1846" s="650" t="s">
        <v>6652</v>
      </c>
      <c r="B1846" s="646" t="s">
        <v>13497</v>
      </c>
      <c r="C1846" s="650" t="s">
        <v>238</v>
      </c>
      <c r="D1846" s="650" t="s">
        <v>25258</v>
      </c>
    </row>
    <row r="1847" spans="1:4" ht="15" customHeight="1">
      <c r="A1847" s="650" t="s">
        <v>6653</v>
      </c>
      <c r="B1847" s="646" t="s">
        <v>13498</v>
      </c>
      <c r="C1847" s="650" t="s">
        <v>238</v>
      </c>
      <c r="D1847" s="650" t="s">
        <v>25259</v>
      </c>
    </row>
    <row r="1848" spans="1:4" ht="15" customHeight="1">
      <c r="A1848" s="650" t="s">
        <v>6654</v>
      </c>
      <c r="B1848" s="646" t="s">
        <v>13499</v>
      </c>
      <c r="C1848" s="650" t="s">
        <v>238</v>
      </c>
      <c r="D1848" s="650" t="s">
        <v>25260</v>
      </c>
    </row>
    <row r="1849" spans="1:4" ht="15" customHeight="1">
      <c r="A1849" s="650" t="s">
        <v>6655</v>
      </c>
      <c r="B1849" s="646" t="s">
        <v>13500</v>
      </c>
      <c r="C1849" s="650" t="s">
        <v>238</v>
      </c>
      <c r="D1849" s="650" t="s">
        <v>25261</v>
      </c>
    </row>
    <row r="1850" spans="1:4" ht="15" customHeight="1">
      <c r="A1850" s="650" t="s">
        <v>6656</v>
      </c>
      <c r="B1850" s="646" t="s">
        <v>13501</v>
      </c>
      <c r="C1850" s="650" t="s">
        <v>238</v>
      </c>
      <c r="D1850" s="650" t="s">
        <v>25262</v>
      </c>
    </row>
    <row r="1851" spans="1:4" ht="15" customHeight="1">
      <c r="A1851" s="650" t="s">
        <v>6657</v>
      </c>
      <c r="B1851" s="646" t="s">
        <v>13502</v>
      </c>
      <c r="C1851" s="650" t="s">
        <v>238</v>
      </c>
      <c r="D1851" s="650" t="s">
        <v>25263</v>
      </c>
    </row>
    <row r="1852" spans="1:4" ht="15" customHeight="1">
      <c r="A1852" s="650" t="s">
        <v>6658</v>
      </c>
      <c r="B1852" s="646" t="s">
        <v>13503</v>
      </c>
      <c r="C1852" s="650" t="s">
        <v>238</v>
      </c>
      <c r="D1852" s="650" t="s">
        <v>25264</v>
      </c>
    </row>
    <row r="1853" spans="1:4" ht="15" customHeight="1">
      <c r="A1853" s="650" t="s">
        <v>6659</v>
      </c>
      <c r="B1853" s="646" t="s">
        <v>13504</v>
      </c>
      <c r="C1853" s="650" t="s">
        <v>238</v>
      </c>
      <c r="D1853" s="650" t="s">
        <v>25265</v>
      </c>
    </row>
    <row r="1854" spans="1:4" ht="15" customHeight="1">
      <c r="A1854" s="650" t="s">
        <v>6660</v>
      </c>
      <c r="B1854" s="646" t="s">
        <v>13505</v>
      </c>
      <c r="C1854" s="650" t="s">
        <v>238</v>
      </c>
      <c r="D1854" s="650" t="s">
        <v>25265</v>
      </c>
    </row>
    <row r="1855" spans="1:4" ht="15" customHeight="1">
      <c r="A1855" s="650" t="s">
        <v>6661</v>
      </c>
      <c r="B1855" s="646" t="s">
        <v>13506</v>
      </c>
      <c r="C1855" s="650" t="s">
        <v>238</v>
      </c>
      <c r="D1855" s="650" t="s">
        <v>25266</v>
      </c>
    </row>
    <row r="1856" spans="1:4" ht="15" customHeight="1">
      <c r="A1856" s="650" t="s">
        <v>6662</v>
      </c>
      <c r="B1856" s="646" t="s">
        <v>13507</v>
      </c>
      <c r="C1856" s="650" t="s">
        <v>238</v>
      </c>
      <c r="D1856" s="650" t="s">
        <v>25266</v>
      </c>
    </row>
    <row r="1857" spans="1:4" ht="15" customHeight="1">
      <c r="A1857" s="650" t="s">
        <v>6663</v>
      </c>
      <c r="B1857" s="646" t="s">
        <v>13508</v>
      </c>
      <c r="C1857" s="650" t="s">
        <v>238</v>
      </c>
      <c r="D1857" s="650" t="s">
        <v>25267</v>
      </c>
    </row>
    <row r="1858" spans="1:4" ht="15" customHeight="1">
      <c r="A1858" s="650" t="s">
        <v>6664</v>
      </c>
      <c r="B1858" s="646" t="s">
        <v>13509</v>
      </c>
      <c r="C1858" s="650" t="s">
        <v>238</v>
      </c>
      <c r="D1858" s="650" t="s">
        <v>25268</v>
      </c>
    </row>
    <row r="1859" spans="1:4" ht="15" customHeight="1">
      <c r="A1859" s="650" t="s">
        <v>6665</v>
      </c>
      <c r="B1859" s="646" t="s">
        <v>13510</v>
      </c>
      <c r="C1859" s="650" t="s">
        <v>238</v>
      </c>
      <c r="D1859" s="650" t="s">
        <v>25265</v>
      </c>
    </row>
    <row r="1860" spans="1:4" ht="15" customHeight="1">
      <c r="A1860" s="650" t="s">
        <v>6666</v>
      </c>
      <c r="B1860" s="646" t="s">
        <v>13511</v>
      </c>
      <c r="C1860" s="650" t="s">
        <v>238</v>
      </c>
      <c r="D1860" s="650" t="s">
        <v>25269</v>
      </c>
    </row>
    <row r="1861" spans="1:4" ht="15" customHeight="1">
      <c r="A1861" s="650" t="s">
        <v>6667</v>
      </c>
      <c r="B1861" s="646" t="s">
        <v>13512</v>
      </c>
      <c r="C1861" s="650" t="s">
        <v>238</v>
      </c>
      <c r="D1861" s="650" t="s">
        <v>25270</v>
      </c>
    </row>
    <row r="1862" spans="1:4" ht="15" customHeight="1">
      <c r="A1862" s="650" t="s">
        <v>6668</v>
      </c>
      <c r="B1862" s="646" t="s">
        <v>13513</v>
      </c>
      <c r="C1862" s="650" t="s">
        <v>238</v>
      </c>
      <c r="D1862" s="650" t="s">
        <v>25271</v>
      </c>
    </row>
    <row r="1863" spans="1:4" ht="15" customHeight="1">
      <c r="A1863" s="650" t="s">
        <v>6669</v>
      </c>
      <c r="B1863" s="646" t="s">
        <v>13514</v>
      </c>
      <c r="C1863" s="650" t="s">
        <v>238</v>
      </c>
      <c r="D1863" s="650" t="s">
        <v>25272</v>
      </c>
    </row>
    <row r="1864" spans="1:4" ht="15" customHeight="1">
      <c r="A1864" s="650" t="s">
        <v>6670</v>
      </c>
      <c r="B1864" s="646" t="s">
        <v>13515</v>
      </c>
      <c r="C1864" s="650" t="s">
        <v>238</v>
      </c>
      <c r="D1864" s="650" t="s">
        <v>25273</v>
      </c>
    </row>
    <row r="1865" spans="1:4" ht="15" customHeight="1">
      <c r="A1865" s="650" t="s">
        <v>6671</v>
      </c>
      <c r="B1865" s="646" t="s">
        <v>13516</v>
      </c>
      <c r="C1865" s="650" t="s">
        <v>238</v>
      </c>
      <c r="D1865" s="650" t="s">
        <v>25269</v>
      </c>
    </row>
    <row r="1866" spans="1:4" ht="15" customHeight="1">
      <c r="A1866" s="650" t="s">
        <v>6672</v>
      </c>
      <c r="B1866" s="646" t="s">
        <v>13517</v>
      </c>
      <c r="C1866" s="650" t="s">
        <v>238</v>
      </c>
      <c r="D1866" s="650" t="s">
        <v>25274</v>
      </c>
    </row>
    <row r="1867" spans="1:4" ht="15" customHeight="1">
      <c r="A1867" s="650" t="s">
        <v>6673</v>
      </c>
      <c r="B1867" s="646" t="s">
        <v>13518</v>
      </c>
      <c r="C1867" s="650" t="s">
        <v>238</v>
      </c>
      <c r="D1867" s="650" t="s">
        <v>25271</v>
      </c>
    </row>
    <row r="1868" spans="1:4" ht="15" customHeight="1">
      <c r="A1868" s="650" t="s">
        <v>6674</v>
      </c>
      <c r="B1868" s="646" t="s">
        <v>13519</v>
      </c>
      <c r="C1868" s="650" t="s">
        <v>238</v>
      </c>
      <c r="D1868" s="650" t="s">
        <v>25275</v>
      </c>
    </row>
    <row r="1869" spans="1:4" ht="15" customHeight="1">
      <c r="A1869" s="650" t="s">
        <v>6675</v>
      </c>
      <c r="B1869" s="646" t="s">
        <v>13520</v>
      </c>
      <c r="C1869" s="650" t="s">
        <v>238</v>
      </c>
      <c r="D1869" s="650" t="s">
        <v>25276</v>
      </c>
    </row>
    <row r="1870" spans="1:4" ht="15" customHeight="1">
      <c r="A1870" s="650" t="s">
        <v>6676</v>
      </c>
      <c r="B1870" s="646" t="s">
        <v>13521</v>
      </c>
      <c r="C1870" s="650" t="s">
        <v>238</v>
      </c>
      <c r="D1870" s="650" t="s">
        <v>25277</v>
      </c>
    </row>
    <row r="1871" spans="1:4" ht="15" customHeight="1">
      <c r="A1871" s="650" t="s">
        <v>6677</v>
      </c>
      <c r="B1871" s="646" t="s">
        <v>13522</v>
      </c>
      <c r="C1871" s="650" t="s">
        <v>238</v>
      </c>
      <c r="D1871" s="650" t="s">
        <v>25278</v>
      </c>
    </row>
    <row r="1872" spans="1:4" ht="15" customHeight="1">
      <c r="A1872" s="650" t="s">
        <v>6678</v>
      </c>
      <c r="B1872" s="646" t="s">
        <v>13523</v>
      </c>
      <c r="C1872" s="650" t="s">
        <v>238</v>
      </c>
      <c r="D1872" s="650" t="s">
        <v>25279</v>
      </c>
    </row>
    <row r="1873" spans="1:4" ht="15" customHeight="1">
      <c r="A1873" s="650" t="s">
        <v>6679</v>
      </c>
      <c r="B1873" s="646" t="s">
        <v>13524</v>
      </c>
      <c r="C1873" s="650" t="s">
        <v>238</v>
      </c>
      <c r="D1873" s="650" t="s">
        <v>25280</v>
      </c>
    </row>
    <row r="1874" spans="1:4" ht="15" customHeight="1">
      <c r="A1874" s="650" t="s">
        <v>6680</v>
      </c>
      <c r="B1874" s="646" t="s">
        <v>13525</v>
      </c>
      <c r="C1874" s="650" t="s">
        <v>238</v>
      </c>
      <c r="D1874" s="650" t="s">
        <v>25281</v>
      </c>
    </row>
    <row r="1875" spans="1:4" ht="15" customHeight="1">
      <c r="A1875" s="650" t="s">
        <v>6681</v>
      </c>
      <c r="B1875" s="646" t="s">
        <v>13526</v>
      </c>
      <c r="C1875" s="650" t="s">
        <v>238</v>
      </c>
      <c r="D1875" s="650" t="s">
        <v>25282</v>
      </c>
    </row>
    <row r="1876" spans="1:4" ht="15" customHeight="1">
      <c r="A1876" s="650" t="s">
        <v>6682</v>
      </c>
      <c r="B1876" s="646" t="s">
        <v>13527</v>
      </c>
      <c r="C1876" s="650" t="s">
        <v>238</v>
      </c>
      <c r="D1876" s="650" t="s">
        <v>25283</v>
      </c>
    </row>
    <row r="1877" spans="1:4" ht="15" customHeight="1">
      <c r="A1877" s="650" t="s">
        <v>6683</v>
      </c>
      <c r="B1877" s="646" t="s">
        <v>13528</v>
      </c>
      <c r="C1877" s="650" t="s">
        <v>238</v>
      </c>
      <c r="D1877" s="650" t="s">
        <v>25284</v>
      </c>
    </row>
    <row r="1878" spans="1:4" ht="15" customHeight="1">
      <c r="A1878" s="650" t="s">
        <v>6684</v>
      </c>
      <c r="B1878" s="646" t="s">
        <v>13529</v>
      </c>
      <c r="C1878" s="650" t="s">
        <v>238</v>
      </c>
      <c r="D1878" s="650" t="s">
        <v>25285</v>
      </c>
    </row>
    <row r="1879" spans="1:4" ht="15" customHeight="1">
      <c r="A1879" s="650" t="s">
        <v>6685</v>
      </c>
      <c r="B1879" s="646" t="s">
        <v>13530</v>
      </c>
      <c r="C1879" s="650" t="s">
        <v>238</v>
      </c>
      <c r="D1879" s="650" t="s">
        <v>25286</v>
      </c>
    </row>
    <row r="1880" spans="1:4" ht="15" customHeight="1">
      <c r="A1880" s="650" t="s">
        <v>6686</v>
      </c>
      <c r="B1880" s="646" t="s">
        <v>13531</v>
      </c>
      <c r="C1880" s="650" t="s">
        <v>238</v>
      </c>
      <c r="D1880" s="650" t="s">
        <v>25287</v>
      </c>
    </row>
    <row r="1881" spans="1:4" ht="15" customHeight="1">
      <c r="A1881" s="650" t="s">
        <v>6687</v>
      </c>
      <c r="B1881" s="646" t="s">
        <v>13532</v>
      </c>
      <c r="C1881" s="650" t="s">
        <v>238</v>
      </c>
      <c r="D1881" s="650" t="s">
        <v>25288</v>
      </c>
    </row>
    <row r="1882" spans="1:4" ht="15" customHeight="1">
      <c r="A1882" s="650" t="s">
        <v>6688</v>
      </c>
      <c r="B1882" s="646" t="s">
        <v>13533</v>
      </c>
      <c r="C1882" s="650" t="s">
        <v>238</v>
      </c>
      <c r="D1882" s="650" t="s">
        <v>25289</v>
      </c>
    </row>
    <row r="1883" spans="1:4" ht="15" customHeight="1">
      <c r="A1883" s="650" t="s">
        <v>6689</v>
      </c>
      <c r="B1883" s="646" t="s">
        <v>13534</v>
      </c>
      <c r="C1883" s="650" t="s">
        <v>239</v>
      </c>
      <c r="D1883" s="650" t="s">
        <v>25290</v>
      </c>
    </row>
    <row r="1884" spans="1:4" ht="15" customHeight="1">
      <c r="A1884" s="650" t="s">
        <v>6690</v>
      </c>
      <c r="B1884" s="646" t="s">
        <v>13535</v>
      </c>
      <c r="C1884" s="650" t="s">
        <v>239</v>
      </c>
      <c r="D1884" s="650" t="s">
        <v>25291</v>
      </c>
    </row>
    <row r="1885" spans="1:4" ht="15" customHeight="1">
      <c r="A1885" s="650" t="s">
        <v>6691</v>
      </c>
      <c r="B1885" s="646" t="s">
        <v>13536</v>
      </c>
      <c r="C1885" s="650" t="s">
        <v>239</v>
      </c>
      <c r="D1885" s="650" t="s">
        <v>21502</v>
      </c>
    </row>
    <row r="1886" spans="1:4" ht="15" customHeight="1">
      <c r="A1886" s="650" t="s">
        <v>6692</v>
      </c>
      <c r="B1886" s="646" t="s">
        <v>13537</v>
      </c>
      <c r="C1886" s="650" t="s">
        <v>239</v>
      </c>
      <c r="D1886" s="650" t="s">
        <v>21203</v>
      </c>
    </row>
    <row r="1887" spans="1:4" ht="15" customHeight="1">
      <c r="A1887" s="650" t="s">
        <v>6693</v>
      </c>
      <c r="B1887" s="646" t="s">
        <v>13538</v>
      </c>
      <c r="C1887" s="650" t="s">
        <v>239</v>
      </c>
      <c r="D1887" s="650" t="s">
        <v>18056</v>
      </c>
    </row>
    <row r="1888" spans="1:4" ht="15" customHeight="1">
      <c r="A1888" s="650" t="s">
        <v>6694</v>
      </c>
      <c r="B1888" s="646" t="s">
        <v>13539</v>
      </c>
      <c r="C1888" s="650" t="s">
        <v>239</v>
      </c>
      <c r="D1888" s="650" t="s">
        <v>20568</v>
      </c>
    </row>
    <row r="1889" spans="1:4" ht="15" customHeight="1">
      <c r="A1889" s="650" t="s">
        <v>6695</v>
      </c>
      <c r="B1889" s="646" t="s">
        <v>13540</v>
      </c>
      <c r="C1889" s="650" t="s">
        <v>239</v>
      </c>
      <c r="D1889" s="650" t="s">
        <v>25292</v>
      </c>
    </row>
    <row r="1890" spans="1:4" ht="15" customHeight="1">
      <c r="A1890" s="650" t="s">
        <v>6696</v>
      </c>
      <c r="B1890" s="646" t="s">
        <v>13541</v>
      </c>
      <c r="C1890" s="650" t="s">
        <v>239</v>
      </c>
      <c r="D1890" s="650" t="s">
        <v>25293</v>
      </c>
    </row>
    <row r="1891" spans="1:4" ht="15" customHeight="1">
      <c r="A1891" s="650" t="s">
        <v>6697</v>
      </c>
      <c r="B1891" s="646" t="s">
        <v>13542</v>
      </c>
      <c r="C1891" s="650" t="s">
        <v>239</v>
      </c>
      <c r="D1891" s="650" t="s">
        <v>25294</v>
      </c>
    </row>
    <row r="1892" spans="1:4" ht="15" customHeight="1">
      <c r="A1892" s="650" t="s">
        <v>6698</v>
      </c>
      <c r="B1892" s="646" t="s">
        <v>13543</v>
      </c>
      <c r="C1892" s="650" t="s">
        <v>239</v>
      </c>
      <c r="D1892" s="650" t="s">
        <v>25295</v>
      </c>
    </row>
    <row r="1893" spans="1:4" ht="15" customHeight="1">
      <c r="A1893" s="650" t="s">
        <v>6699</v>
      </c>
      <c r="B1893" s="646" t="s">
        <v>13544</v>
      </c>
      <c r="C1893" s="650" t="s">
        <v>239</v>
      </c>
      <c r="D1893" s="650" t="s">
        <v>20919</v>
      </c>
    </row>
    <row r="1894" spans="1:4" ht="15" customHeight="1">
      <c r="A1894" s="650" t="s">
        <v>6700</v>
      </c>
      <c r="B1894" s="646" t="s">
        <v>13545</v>
      </c>
      <c r="C1894" s="650" t="s">
        <v>239</v>
      </c>
      <c r="D1894" s="650" t="s">
        <v>25296</v>
      </c>
    </row>
    <row r="1895" spans="1:4" ht="15" customHeight="1">
      <c r="A1895" s="650" t="s">
        <v>6701</v>
      </c>
      <c r="B1895" s="646" t="s">
        <v>13546</v>
      </c>
      <c r="C1895" s="650" t="s">
        <v>239</v>
      </c>
      <c r="D1895" s="650" t="s">
        <v>25297</v>
      </c>
    </row>
    <row r="1896" spans="1:4" ht="15" customHeight="1">
      <c r="A1896" s="650" t="s">
        <v>6702</v>
      </c>
      <c r="B1896" s="646" t="s">
        <v>13547</v>
      </c>
      <c r="C1896" s="650" t="s">
        <v>239</v>
      </c>
      <c r="D1896" s="650" t="s">
        <v>25298</v>
      </c>
    </row>
    <row r="1897" spans="1:4" ht="15" customHeight="1">
      <c r="A1897" s="650" t="s">
        <v>6703</v>
      </c>
      <c r="B1897" s="646" t="s">
        <v>13548</v>
      </c>
      <c r="C1897" s="650" t="s">
        <v>239</v>
      </c>
      <c r="D1897" s="650" t="s">
        <v>25299</v>
      </c>
    </row>
    <row r="1898" spans="1:4" ht="15" customHeight="1">
      <c r="A1898" s="650" t="s">
        <v>6704</v>
      </c>
      <c r="B1898" s="646" t="s">
        <v>13549</v>
      </c>
      <c r="C1898" s="650" t="s">
        <v>239</v>
      </c>
      <c r="D1898" s="650" t="s">
        <v>25300</v>
      </c>
    </row>
    <row r="1899" spans="1:4" ht="15" customHeight="1">
      <c r="A1899" s="650" t="s">
        <v>6705</v>
      </c>
      <c r="B1899" s="646" t="s">
        <v>13550</v>
      </c>
      <c r="C1899" s="650" t="s">
        <v>239</v>
      </c>
      <c r="D1899" s="650" t="s">
        <v>25301</v>
      </c>
    </row>
    <row r="1900" spans="1:4" ht="15" customHeight="1">
      <c r="A1900" s="650" t="s">
        <v>6706</v>
      </c>
      <c r="B1900" s="646" t="s">
        <v>13551</v>
      </c>
      <c r="C1900" s="650" t="s">
        <v>239</v>
      </c>
      <c r="D1900" s="650" t="s">
        <v>20763</v>
      </c>
    </row>
    <row r="1901" spans="1:4" ht="15" customHeight="1">
      <c r="A1901" s="650" t="s">
        <v>6707</v>
      </c>
      <c r="B1901" s="646" t="s">
        <v>13552</v>
      </c>
      <c r="C1901" s="650" t="s">
        <v>239</v>
      </c>
      <c r="D1901" s="650" t="s">
        <v>22373</v>
      </c>
    </row>
    <row r="1902" spans="1:4" ht="15" customHeight="1">
      <c r="A1902" s="650" t="s">
        <v>6708</v>
      </c>
      <c r="B1902" s="646" t="s">
        <v>13553</v>
      </c>
      <c r="C1902" s="650" t="s">
        <v>239</v>
      </c>
      <c r="D1902" s="650" t="s">
        <v>25302</v>
      </c>
    </row>
    <row r="1903" spans="1:4" ht="15" customHeight="1">
      <c r="A1903" s="650" t="s">
        <v>6709</v>
      </c>
      <c r="B1903" s="646" t="s">
        <v>13554</v>
      </c>
      <c r="C1903" s="650" t="s">
        <v>239</v>
      </c>
      <c r="D1903" s="650" t="s">
        <v>18723</v>
      </c>
    </row>
    <row r="1904" spans="1:4" ht="15" customHeight="1">
      <c r="A1904" s="650" t="s">
        <v>6710</v>
      </c>
      <c r="B1904" s="646" t="s">
        <v>13555</v>
      </c>
      <c r="C1904" s="650" t="s">
        <v>239</v>
      </c>
      <c r="D1904" s="650" t="s">
        <v>25303</v>
      </c>
    </row>
    <row r="1905" spans="1:4" ht="15" customHeight="1">
      <c r="A1905" s="650" t="s">
        <v>6711</v>
      </c>
      <c r="B1905" s="646" t="s">
        <v>13556</v>
      </c>
      <c r="C1905" s="650" t="s">
        <v>239</v>
      </c>
      <c r="D1905" s="650" t="s">
        <v>21742</v>
      </c>
    </row>
    <row r="1906" spans="1:4" ht="15" customHeight="1">
      <c r="A1906" s="650" t="s">
        <v>6712</v>
      </c>
      <c r="B1906" s="646" t="s">
        <v>13557</v>
      </c>
      <c r="C1906" s="650" t="s">
        <v>239</v>
      </c>
      <c r="D1906" s="650" t="s">
        <v>25304</v>
      </c>
    </row>
    <row r="1907" spans="1:4" ht="15" customHeight="1">
      <c r="A1907" s="650" t="s">
        <v>6713</v>
      </c>
      <c r="B1907" s="646" t="s">
        <v>13558</v>
      </c>
      <c r="C1907" s="650" t="s">
        <v>239</v>
      </c>
      <c r="D1907" s="650" t="s">
        <v>18620</v>
      </c>
    </row>
    <row r="1908" spans="1:4" ht="15" customHeight="1">
      <c r="A1908" s="650" t="s">
        <v>6714</v>
      </c>
      <c r="B1908" s="646" t="s">
        <v>13559</v>
      </c>
      <c r="C1908" s="650" t="s">
        <v>239</v>
      </c>
      <c r="D1908" s="650" t="s">
        <v>22392</v>
      </c>
    </row>
    <row r="1909" spans="1:4" ht="15" customHeight="1">
      <c r="A1909" s="650" t="s">
        <v>6715</v>
      </c>
      <c r="B1909" s="646" t="s">
        <v>13560</v>
      </c>
      <c r="C1909" s="650" t="s">
        <v>239</v>
      </c>
      <c r="D1909" s="650" t="s">
        <v>21693</v>
      </c>
    </row>
    <row r="1910" spans="1:4" ht="15" customHeight="1">
      <c r="A1910" s="650" t="s">
        <v>6716</v>
      </c>
      <c r="B1910" s="646" t="s">
        <v>13561</v>
      </c>
      <c r="C1910" s="650" t="s">
        <v>239</v>
      </c>
      <c r="D1910" s="650" t="s">
        <v>18572</v>
      </c>
    </row>
    <row r="1911" spans="1:4" ht="15" customHeight="1">
      <c r="A1911" s="650" t="s">
        <v>6717</v>
      </c>
      <c r="B1911" s="646" t="s">
        <v>13562</v>
      </c>
      <c r="C1911" s="650" t="s">
        <v>239</v>
      </c>
      <c r="D1911" s="650" t="s">
        <v>21880</v>
      </c>
    </row>
    <row r="1912" spans="1:4" ht="15" customHeight="1">
      <c r="A1912" s="650" t="s">
        <v>6718</v>
      </c>
      <c r="B1912" s="646" t="s">
        <v>13563</v>
      </c>
      <c r="C1912" s="650" t="s">
        <v>239</v>
      </c>
      <c r="D1912" s="650" t="s">
        <v>21104</v>
      </c>
    </row>
    <row r="1913" spans="1:4" ht="15" customHeight="1">
      <c r="A1913" s="650" t="s">
        <v>6719</v>
      </c>
      <c r="B1913" s="646" t="s">
        <v>13564</v>
      </c>
      <c r="C1913" s="650" t="s">
        <v>238</v>
      </c>
      <c r="D1913" s="650" t="s">
        <v>25305</v>
      </c>
    </row>
    <row r="1914" spans="1:4" ht="15" customHeight="1">
      <c r="A1914" s="650" t="s">
        <v>6720</v>
      </c>
      <c r="B1914" s="646" t="s">
        <v>13565</v>
      </c>
      <c r="C1914" s="650" t="s">
        <v>238</v>
      </c>
      <c r="D1914" s="650" t="s">
        <v>25306</v>
      </c>
    </row>
    <row r="1915" spans="1:4" ht="15" customHeight="1">
      <c r="A1915" s="650" t="s">
        <v>6721</v>
      </c>
      <c r="B1915" s="646" t="s">
        <v>13566</v>
      </c>
      <c r="C1915" s="650" t="s">
        <v>238</v>
      </c>
      <c r="D1915" s="650" t="s">
        <v>25307</v>
      </c>
    </row>
    <row r="1916" spans="1:4" ht="15" customHeight="1">
      <c r="A1916" s="650" t="s">
        <v>6722</v>
      </c>
      <c r="B1916" s="646" t="s">
        <v>13567</v>
      </c>
      <c r="C1916" s="650" t="s">
        <v>238</v>
      </c>
      <c r="D1916" s="650" t="s">
        <v>25308</v>
      </c>
    </row>
    <row r="1917" spans="1:4" ht="15" customHeight="1">
      <c r="A1917" s="650" t="s">
        <v>6723</v>
      </c>
      <c r="B1917" s="646" t="s">
        <v>13568</v>
      </c>
      <c r="C1917" s="650" t="s">
        <v>238</v>
      </c>
      <c r="D1917" s="650" t="s">
        <v>25309</v>
      </c>
    </row>
    <row r="1918" spans="1:4" ht="15" customHeight="1">
      <c r="A1918" s="650" t="s">
        <v>6724</v>
      </c>
      <c r="B1918" s="646" t="s">
        <v>13569</v>
      </c>
      <c r="C1918" s="650" t="s">
        <v>238</v>
      </c>
      <c r="D1918" s="650" t="s">
        <v>25310</v>
      </c>
    </row>
    <row r="1919" spans="1:4" ht="15" customHeight="1">
      <c r="A1919" s="650" t="s">
        <v>6725</v>
      </c>
      <c r="B1919" s="646" t="s">
        <v>13570</v>
      </c>
      <c r="C1919" s="650" t="s">
        <v>238</v>
      </c>
      <c r="D1919" s="650" t="s">
        <v>25311</v>
      </c>
    </row>
    <row r="1920" spans="1:4" ht="15" customHeight="1">
      <c r="A1920" s="650" t="s">
        <v>6726</v>
      </c>
      <c r="B1920" s="646" t="s">
        <v>13571</v>
      </c>
      <c r="C1920" s="650" t="s">
        <v>238</v>
      </c>
      <c r="D1920" s="650" t="s">
        <v>25312</v>
      </c>
    </row>
    <row r="1921" spans="1:4" ht="15" customHeight="1">
      <c r="A1921" s="650" t="s">
        <v>6727</v>
      </c>
      <c r="B1921" s="646" t="s">
        <v>13572</v>
      </c>
      <c r="C1921" s="650" t="s">
        <v>238</v>
      </c>
      <c r="D1921" s="650" t="s">
        <v>25313</v>
      </c>
    </row>
    <row r="1922" spans="1:4" ht="15" customHeight="1">
      <c r="A1922" s="650" t="s">
        <v>6728</v>
      </c>
      <c r="B1922" s="646" t="s">
        <v>13573</v>
      </c>
      <c r="C1922" s="650" t="s">
        <v>238</v>
      </c>
      <c r="D1922" s="650" t="s">
        <v>25314</v>
      </c>
    </row>
    <row r="1923" spans="1:4" ht="15" customHeight="1">
      <c r="A1923" s="650" t="s">
        <v>6729</v>
      </c>
      <c r="B1923" s="646" t="s">
        <v>13574</v>
      </c>
      <c r="C1923" s="650" t="s">
        <v>238</v>
      </c>
      <c r="D1923" s="650" t="s">
        <v>25315</v>
      </c>
    </row>
    <row r="1924" spans="1:4" ht="15" customHeight="1">
      <c r="A1924" s="650" t="s">
        <v>6730</v>
      </c>
      <c r="B1924" s="646" t="s">
        <v>13575</v>
      </c>
      <c r="C1924" s="650" t="s">
        <v>238</v>
      </c>
      <c r="D1924" s="650" t="s">
        <v>25316</v>
      </c>
    </row>
    <row r="1925" spans="1:4" ht="15" customHeight="1">
      <c r="A1925" s="650" t="s">
        <v>6731</v>
      </c>
      <c r="B1925" s="646" t="s">
        <v>28399</v>
      </c>
      <c r="C1925" s="650" t="s">
        <v>238</v>
      </c>
      <c r="D1925" s="650" t="s">
        <v>25317</v>
      </c>
    </row>
    <row r="1926" spans="1:4" ht="15" customHeight="1">
      <c r="A1926" s="650" t="s">
        <v>6732</v>
      </c>
      <c r="B1926" s="646" t="s">
        <v>13576</v>
      </c>
      <c r="C1926" s="650" t="s">
        <v>238</v>
      </c>
      <c r="D1926" s="650" t="s">
        <v>25318</v>
      </c>
    </row>
    <row r="1927" spans="1:4" ht="15" customHeight="1">
      <c r="A1927" s="650" t="s">
        <v>6733</v>
      </c>
      <c r="B1927" s="646" t="s">
        <v>13577</v>
      </c>
      <c r="C1927" s="650" t="s">
        <v>238</v>
      </c>
      <c r="D1927" s="650" t="s">
        <v>25319</v>
      </c>
    </row>
    <row r="1928" spans="1:4" ht="15" customHeight="1">
      <c r="A1928" s="650" t="s">
        <v>6734</v>
      </c>
      <c r="B1928" s="646" t="s">
        <v>13578</v>
      </c>
      <c r="C1928" s="650" t="s">
        <v>238</v>
      </c>
      <c r="D1928" s="650" t="s">
        <v>25320</v>
      </c>
    </row>
    <row r="1929" spans="1:4" ht="15" customHeight="1">
      <c r="A1929" s="650" t="s">
        <v>6735</v>
      </c>
      <c r="B1929" s="646" t="s">
        <v>13579</v>
      </c>
      <c r="C1929" s="650" t="s">
        <v>238</v>
      </c>
      <c r="D1929" s="650" t="s">
        <v>25321</v>
      </c>
    </row>
    <row r="1930" spans="1:4" ht="15" customHeight="1">
      <c r="A1930" s="650" t="s">
        <v>6736</v>
      </c>
      <c r="B1930" s="646" t="s">
        <v>13580</v>
      </c>
      <c r="C1930" s="650" t="s">
        <v>238</v>
      </c>
      <c r="D1930" s="650" t="s">
        <v>25322</v>
      </c>
    </row>
    <row r="1931" spans="1:4" ht="15" customHeight="1">
      <c r="A1931" s="650" t="s">
        <v>6737</v>
      </c>
      <c r="B1931" s="646" t="s">
        <v>13581</v>
      </c>
      <c r="C1931" s="650" t="s">
        <v>238</v>
      </c>
      <c r="D1931" s="650" t="s">
        <v>25323</v>
      </c>
    </row>
    <row r="1932" spans="1:4" ht="15" customHeight="1">
      <c r="A1932" s="650" t="s">
        <v>6738</v>
      </c>
      <c r="B1932" s="646" t="s">
        <v>13582</v>
      </c>
      <c r="C1932" s="650" t="s">
        <v>238</v>
      </c>
      <c r="D1932" s="650" t="s">
        <v>25324</v>
      </c>
    </row>
    <row r="1933" spans="1:4" ht="15" customHeight="1">
      <c r="A1933" s="650" t="s">
        <v>6739</v>
      </c>
      <c r="B1933" s="646" t="s">
        <v>13583</v>
      </c>
      <c r="C1933" s="650" t="s">
        <v>238</v>
      </c>
      <c r="D1933" s="650" t="s">
        <v>25325</v>
      </c>
    </row>
    <row r="1934" spans="1:4" ht="15" customHeight="1">
      <c r="A1934" s="650" t="s">
        <v>6740</v>
      </c>
      <c r="B1934" s="646" t="s">
        <v>13584</v>
      </c>
      <c r="C1934" s="650" t="s">
        <v>238</v>
      </c>
      <c r="D1934" s="650" t="s">
        <v>25326</v>
      </c>
    </row>
    <row r="1935" spans="1:4" ht="15" customHeight="1">
      <c r="A1935" s="650" t="s">
        <v>6741</v>
      </c>
      <c r="B1935" s="646" t="s">
        <v>13585</v>
      </c>
      <c r="C1935" s="650" t="s">
        <v>238</v>
      </c>
      <c r="D1935" s="650" t="s">
        <v>25327</v>
      </c>
    </row>
    <row r="1936" spans="1:4" ht="15" customHeight="1">
      <c r="A1936" s="650" t="s">
        <v>6742</v>
      </c>
      <c r="B1936" s="646" t="s">
        <v>13586</v>
      </c>
      <c r="C1936" s="650" t="s">
        <v>238</v>
      </c>
      <c r="D1936" s="650" t="s">
        <v>25328</v>
      </c>
    </row>
    <row r="1937" spans="1:4" ht="15" customHeight="1">
      <c r="A1937" s="650" t="s">
        <v>6743</v>
      </c>
      <c r="B1937" s="646" t="s">
        <v>13587</v>
      </c>
      <c r="C1937" s="650" t="s">
        <v>238</v>
      </c>
      <c r="D1937" s="650" t="s">
        <v>25329</v>
      </c>
    </row>
    <row r="1938" spans="1:4" ht="15" customHeight="1">
      <c r="A1938" s="650" t="s">
        <v>6744</v>
      </c>
      <c r="B1938" s="646" t="s">
        <v>13588</v>
      </c>
      <c r="C1938" s="650" t="s">
        <v>238</v>
      </c>
      <c r="D1938" s="650" t="s">
        <v>25330</v>
      </c>
    </row>
    <row r="1939" spans="1:4" ht="15" customHeight="1">
      <c r="A1939" s="650" t="s">
        <v>6745</v>
      </c>
      <c r="B1939" s="646" t="s">
        <v>13589</v>
      </c>
      <c r="C1939" s="650" t="s">
        <v>238</v>
      </c>
      <c r="D1939" s="650" t="s">
        <v>25331</v>
      </c>
    </row>
    <row r="1940" spans="1:4" ht="15" customHeight="1">
      <c r="A1940" s="650" t="s">
        <v>6746</v>
      </c>
      <c r="B1940" s="646" t="s">
        <v>13590</v>
      </c>
      <c r="C1940" s="650" t="s">
        <v>238</v>
      </c>
      <c r="D1940" s="650" t="s">
        <v>25332</v>
      </c>
    </row>
    <row r="1941" spans="1:4" ht="15" customHeight="1">
      <c r="A1941" s="650" t="s">
        <v>6747</v>
      </c>
      <c r="B1941" s="646" t="s">
        <v>13591</v>
      </c>
      <c r="C1941" s="650" t="s">
        <v>238</v>
      </c>
      <c r="D1941" s="650" t="s">
        <v>25333</v>
      </c>
    </row>
    <row r="1942" spans="1:4" ht="15" customHeight="1">
      <c r="A1942" s="650" t="s">
        <v>6748</v>
      </c>
      <c r="B1942" s="646" t="s">
        <v>13592</v>
      </c>
      <c r="C1942" s="650" t="s">
        <v>238</v>
      </c>
      <c r="D1942" s="650" t="s">
        <v>25334</v>
      </c>
    </row>
    <row r="1943" spans="1:4" ht="15" customHeight="1">
      <c r="A1943" s="650" t="s">
        <v>6749</v>
      </c>
      <c r="B1943" s="646" t="s">
        <v>13593</v>
      </c>
      <c r="C1943" s="650" t="s">
        <v>238</v>
      </c>
      <c r="D1943" s="650" t="s">
        <v>25335</v>
      </c>
    </row>
    <row r="1944" spans="1:4" ht="15" customHeight="1">
      <c r="A1944" s="650" t="s">
        <v>6750</v>
      </c>
      <c r="B1944" s="646" t="s">
        <v>13594</v>
      </c>
      <c r="C1944" s="650" t="s">
        <v>238</v>
      </c>
      <c r="D1944" s="650" t="s">
        <v>25336</v>
      </c>
    </row>
    <row r="1945" spans="1:4" ht="15" customHeight="1">
      <c r="A1945" s="650" t="s">
        <v>6751</v>
      </c>
      <c r="B1945" s="646" t="s">
        <v>13595</v>
      </c>
      <c r="C1945" s="650" t="s">
        <v>238</v>
      </c>
      <c r="D1945" s="650" t="s">
        <v>25337</v>
      </c>
    </row>
    <row r="1946" spans="1:4" ht="15" customHeight="1">
      <c r="A1946" s="650" t="s">
        <v>6752</v>
      </c>
      <c r="B1946" s="646" t="s">
        <v>13596</v>
      </c>
      <c r="C1946" s="650" t="s">
        <v>238</v>
      </c>
      <c r="D1946" s="650" t="s">
        <v>25338</v>
      </c>
    </row>
    <row r="1947" spans="1:4" ht="15" customHeight="1">
      <c r="A1947" s="650" t="s">
        <v>6753</v>
      </c>
      <c r="B1947" s="646" t="s">
        <v>13597</v>
      </c>
      <c r="C1947" s="650" t="s">
        <v>238</v>
      </c>
      <c r="D1947" s="650" t="s">
        <v>25339</v>
      </c>
    </row>
    <row r="1948" spans="1:4" ht="15" customHeight="1">
      <c r="A1948" s="650" t="s">
        <v>6754</v>
      </c>
      <c r="B1948" s="646" t="s">
        <v>13598</v>
      </c>
      <c r="C1948" s="650" t="s">
        <v>238</v>
      </c>
      <c r="D1948" s="650" t="s">
        <v>25340</v>
      </c>
    </row>
    <row r="1949" spans="1:4" ht="15" customHeight="1">
      <c r="A1949" s="650" t="s">
        <v>6755</v>
      </c>
      <c r="B1949" s="646" t="s">
        <v>13599</v>
      </c>
      <c r="C1949" s="650" t="s">
        <v>238</v>
      </c>
      <c r="D1949" s="650" t="s">
        <v>25341</v>
      </c>
    </row>
    <row r="1950" spans="1:4" ht="15" customHeight="1">
      <c r="A1950" s="650" t="s">
        <v>6756</v>
      </c>
      <c r="B1950" s="646" t="s">
        <v>13600</v>
      </c>
      <c r="C1950" s="650" t="s">
        <v>238</v>
      </c>
      <c r="D1950" s="650" t="s">
        <v>25342</v>
      </c>
    </row>
    <row r="1951" spans="1:4" ht="15" customHeight="1">
      <c r="A1951" s="650" t="s">
        <v>6757</v>
      </c>
      <c r="B1951" s="646" t="s">
        <v>13601</v>
      </c>
      <c r="C1951" s="650" t="s">
        <v>238</v>
      </c>
      <c r="D1951" s="650" t="s">
        <v>25343</v>
      </c>
    </row>
    <row r="1952" spans="1:4" ht="15" customHeight="1">
      <c r="A1952" s="650" t="s">
        <v>6758</v>
      </c>
      <c r="B1952" s="646" t="s">
        <v>13602</v>
      </c>
      <c r="C1952" s="650" t="s">
        <v>238</v>
      </c>
      <c r="D1952" s="650" t="s">
        <v>25344</v>
      </c>
    </row>
    <row r="1953" spans="1:4" ht="15" customHeight="1">
      <c r="A1953" s="650" t="s">
        <v>6759</v>
      </c>
      <c r="B1953" s="646" t="s">
        <v>13603</v>
      </c>
      <c r="C1953" s="650" t="s">
        <v>238</v>
      </c>
      <c r="D1953" s="650" t="s">
        <v>25345</v>
      </c>
    </row>
    <row r="1954" spans="1:4" ht="15" customHeight="1">
      <c r="A1954" s="650" t="s">
        <v>6760</v>
      </c>
      <c r="B1954" s="646" t="s">
        <v>13604</v>
      </c>
      <c r="C1954" s="650" t="s">
        <v>238</v>
      </c>
      <c r="D1954" s="650" t="s">
        <v>25346</v>
      </c>
    </row>
    <row r="1955" spans="1:4" ht="15" customHeight="1">
      <c r="A1955" s="650" t="s">
        <v>6761</v>
      </c>
      <c r="B1955" s="646" t="s">
        <v>28400</v>
      </c>
      <c r="C1955" s="650" t="s">
        <v>238</v>
      </c>
      <c r="D1955" s="650" t="s">
        <v>25347</v>
      </c>
    </row>
    <row r="1956" spans="1:4" ht="15" customHeight="1">
      <c r="A1956" s="650" t="s">
        <v>6762</v>
      </c>
      <c r="B1956" s="646" t="s">
        <v>13605</v>
      </c>
      <c r="C1956" s="650" t="s">
        <v>238</v>
      </c>
      <c r="D1956" s="650" t="s">
        <v>25348</v>
      </c>
    </row>
    <row r="1957" spans="1:4" ht="15" customHeight="1">
      <c r="A1957" s="650" t="s">
        <v>6763</v>
      </c>
      <c r="B1957" s="646" t="s">
        <v>13606</v>
      </c>
      <c r="C1957" s="650" t="s">
        <v>238</v>
      </c>
      <c r="D1957" s="650" t="s">
        <v>25349</v>
      </c>
    </row>
    <row r="1958" spans="1:4" ht="15" customHeight="1">
      <c r="A1958" s="650" t="s">
        <v>6764</v>
      </c>
      <c r="B1958" s="646" t="s">
        <v>13607</v>
      </c>
      <c r="C1958" s="650" t="s">
        <v>238</v>
      </c>
      <c r="D1958" s="650" t="s">
        <v>25350</v>
      </c>
    </row>
    <row r="1959" spans="1:4" ht="15" customHeight="1">
      <c r="A1959" s="650" t="s">
        <v>6765</v>
      </c>
      <c r="B1959" s="646" t="s">
        <v>13608</v>
      </c>
      <c r="C1959" s="650" t="s">
        <v>238</v>
      </c>
      <c r="D1959" s="650" t="s">
        <v>25351</v>
      </c>
    </row>
    <row r="1960" spans="1:4" ht="15" customHeight="1">
      <c r="A1960" s="650" t="s">
        <v>6766</v>
      </c>
      <c r="B1960" s="646" t="s">
        <v>13609</v>
      </c>
      <c r="C1960" s="650" t="s">
        <v>238</v>
      </c>
      <c r="D1960" s="650" t="s">
        <v>25352</v>
      </c>
    </row>
    <row r="1961" spans="1:4" ht="15" customHeight="1">
      <c r="A1961" s="650" t="s">
        <v>6767</v>
      </c>
      <c r="B1961" s="646" t="s">
        <v>13610</v>
      </c>
      <c r="C1961" s="650" t="s">
        <v>238</v>
      </c>
      <c r="D1961" s="650" t="s">
        <v>22001</v>
      </c>
    </row>
    <row r="1962" spans="1:4" ht="15" customHeight="1">
      <c r="A1962" s="650" t="s">
        <v>6768</v>
      </c>
      <c r="B1962" s="646" t="s">
        <v>13611</v>
      </c>
      <c r="C1962" s="650" t="s">
        <v>238</v>
      </c>
      <c r="D1962" s="650" t="s">
        <v>25353</v>
      </c>
    </row>
    <row r="1963" spans="1:4" ht="15" customHeight="1">
      <c r="A1963" s="650" t="s">
        <v>6769</v>
      </c>
      <c r="B1963" s="646" t="s">
        <v>13612</v>
      </c>
      <c r="C1963" s="650" t="s">
        <v>238</v>
      </c>
      <c r="D1963" s="650" t="s">
        <v>25325</v>
      </c>
    </row>
    <row r="1964" spans="1:4" ht="15" customHeight="1">
      <c r="A1964" s="650" t="s">
        <v>6770</v>
      </c>
      <c r="B1964" s="646" t="s">
        <v>13613</v>
      </c>
      <c r="C1964" s="650" t="s">
        <v>238</v>
      </c>
      <c r="D1964" s="650" t="s">
        <v>25354</v>
      </c>
    </row>
    <row r="1965" spans="1:4" ht="15" customHeight="1">
      <c r="A1965" s="650" t="s">
        <v>6771</v>
      </c>
      <c r="B1965" s="646" t="s">
        <v>13614</v>
      </c>
      <c r="C1965" s="650" t="s">
        <v>238</v>
      </c>
      <c r="D1965" s="650" t="s">
        <v>25355</v>
      </c>
    </row>
    <row r="1966" spans="1:4" ht="15" customHeight="1">
      <c r="A1966" s="650" t="s">
        <v>6772</v>
      </c>
      <c r="B1966" s="646" t="s">
        <v>13615</v>
      </c>
      <c r="C1966" s="650" t="s">
        <v>238</v>
      </c>
      <c r="D1966" s="650" t="s">
        <v>25356</v>
      </c>
    </row>
    <row r="1967" spans="1:4" ht="15" customHeight="1">
      <c r="A1967" s="650" t="s">
        <v>6773</v>
      </c>
      <c r="B1967" s="646" t="s">
        <v>13616</v>
      </c>
      <c r="C1967" s="650" t="s">
        <v>238</v>
      </c>
      <c r="D1967" s="650" t="s">
        <v>25357</v>
      </c>
    </row>
    <row r="1968" spans="1:4" ht="15" customHeight="1">
      <c r="A1968" s="650" t="s">
        <v>6774</v>
      </c>
      <c r="B1968" s="646" t="s">
        <v>13617</v>
      </c>
      <c r="C1968" s="650" t="s">
        <v>238</v>
      </c>
      <c r="D1968" s="650" t="s">
        <v>25358</v>
      </c>
    </row>
    <row r="1969" spans="1:4" ht="15" customHeight="1">
      <c r="A1969" s="650" t="s">
        <v>6775</v>
      </c>
      <c r="B1969" s="646" t="s">
        <v>13618</v>
      </c>
      <c r="C1969" s="650" t="s">
        <v>238</v>
      </c>
      <c r="D1969" s="650" t="s">
        <v>25359</v>
      </c>
    </row>
    <row r="1970" spans="1:4" ht="15" customHeight="1">
      <c r="A1970" s="650" t="s">
        <v>6776</v>
      </c>
      <c r="B1970" s="646" t="s">
        <v>13619</v>
      </c>
      <c r="C1970" s="650" t="s">
        <v>238</v>
      </c>
      <c r="D1970" s="650" t="s">
        <v>25360</v>
      </c>
    </row>
    <row r="1971" spans="1:4" ht="15" customHeight="1">
      <c r="A1971" s="650" t="s">
        <v>6777</v>
      </c>
      <c r="B1971" s="646" t="s">
        <v>13620</v>
      </c>
      <c r="C1971" s="650" t="s">
        <v>238</v>
      </c>
      <c r="D1971" s="650" t="s">
        <v>25361</v>
      </c>
    </row>
    <row r="1972" spans="1:4" ht="15" customHeight="1">
      <c r="A1972" s="650" t="s">
        <v>6778</v>
      </c>
      <c r="B1972" s="646" t="s">
        <v>13621</v>
      </c>
      <c r="C1972" s="650" t="s">
        <v>238</v>
      </c>
      <c r="D1972" s="650" t="s">
        <v>25362</v>
      </c>
    </row>
    <row r="1973" spans="1:4" ht="15" customHeight="1">
      <c r="A1973" s="650" t="s">
        <v>6779</v>
      </c>
      <c r="B1973" s="646" t="s">
        <v>13622</v>
      </c>
      <c r="C1973" s="650" t="s">
        <v>238</v>
      </c>
      <c r="D1973" s="650" t="s">
        <v>25363</v>
      </c>
    </row>
    <row r="1974" spans="1:4" ht="15" customHeight="1">
      <c r="A1974" s="650" t="s">
        <v>6780</v>
      </c>
      <c r="B1974" s="646" t="s">
        <v>13623</v>
      </c>
      <c r="C1974" s="650" t="s">
        <v>238</v>
      </c>
      <c r="D1974" s="650" t="s">
        <v>25364</v>
      </c>
    </row>
    <row r="1975" spans="1:4" ht="15" customHeight="1">
      <c r="A1975" s="650" t="s">
        <v>6781</v>
      </c>
      <c r="B1975" s="646" t="s">
        <v>13624</v>
      </c>
      <c r="C1975" s="650" t="s">
        <v>238</v>
      </c>
      <c r="D1975" s="650" t="s">
        <v>25365</v>
      </c>
    </row>
    <row r="1976" spans="1:4" ht="15" customHeight="1">
      <c r="A1976" s="650" t="s">
        <v>6782</v>
      </c>
      <c r="B1976" s="646" t="s">
        <v>13625</v>
      </c>
      <c r="C1976" s="650" t="s">
        <v>238</v>
      </c>
      <c r="D1976" s="650" t="s">
        <v>25366</v>
      </c>
    </row>
    <row r="1977" spans="1:4" ht="15" customHeight="1">
      <c r="A1977" s="650" t="s">
        <v>6783</v>
      </c>
      <c r="B1977" s="646" t="s">
        <v>13626</v>
      </c>
      <c r="C1977" s="650" t="s">
        <v>238</v>
      </c>
      <c r="D1977" s="650" t="s">
        <v>25367</v>
      </c>
    </row>
    <row r="1978" spans="1:4" ht="15" customHeight="1">
      <c r="A1978" s="650" t="s">
        <v>6784</v>
      </c>
      <c r="B1978" s="646" t="s">
        <v>13627</v>
      </c>
      <c r="C1978" s="650" t="s">
        <v>238</v>
      </c>
      <c r="D1978" s="650" t="s">
        <v>25368</v>
      </c>
    </row>
    <row r="1979" spans="1:4" ht="15" customHeight="1">
      <c r="A1979" s="650" t="s">
        <v>6785</v>
      </c>
      <c r="B1979" s="646" t="s">
        <v>13628</v>
      </c>
      <c r="C1979" s="650" t="s">
        <v>238</v>
      </c>
      <c r="D1979" s="650" t="s">
        <v>25369</v>
      </c>
    </row>
    <row r="1980" spans="1:4" ht="15" customHeight="1">
      <c r="A1980" s="650" t="s">
        <v>6786</v>
      </c>
      <c r="B1980" s="646" t="s">
        <v>13629</v>
      </c>
      <c r="C1980" s="650" t="s">
        <v>238</v>
      </c>
      <c r="D1980" s="650" t="s">
        <v>25370</v>
      </c>
    </row>
    <row r="1981" spans="1:4" ht="15" customHeight="1">
      <c r="A1981" s="650" t="s">
        <v>6787</v>
      </c>
      <c r="B1981" s="646" t="s">
        <v>13630</v>
      </c>
      <c r="C1981" s="650" t="s">
        <v>238</v>
      </c>
      <c r="D1981" s="650" t="s">
        <v>25371</v>
      </c>
    </row>
    <row r="1982" spans="1:4" ht="15" customHeight="1">
      <c r="A1982" s="650" t="s">
        <v>6788</v>
      </c>
      <c r="B1982" s="646" t="s">
        <v>13631</v>
      </c>
      <c r="C1982" s="650" t="s">
        <v>238</v>
      </c>
      <c r="D1982" s="650" t="s">
        <v>25372</v>
      </c>
    </row>
    <row r="1983" spans="1:4" ht="15" customHeight="1">
      <c r="A1983" s="650" t="s">
        <v>6789</v>
      </c>
      <c r="B1983" s="646" t="s">
        <v>13632</v>
      </c>
      <c r="C1983" s="650" t="s">
        <v>238</v>
      </c>
      <c r="D1983" s="650" t="s">
        <v>25373</v>
      </c>
    </row>
    <row r="1984" spans="1:4" ht="15" customHeight="1">
      <c r="A1984" s="650" t="s">
        <v>6790</v>
      </c>
      <c r="B1984" s="646" t="s">
        <v>13633</v>
      </c>
      <c r="C1984" s="650" t="s">
        <v>238</v>
      </c>
      <c r="D1984" s="650" t="s">
        <v>25374</v>
      </c>
    </row>
    <row r="1985" spans="1:4" ht="15" customHeight="1">
      <c r="A1985" s="650" t="s">
        <v>6791</v>
      </c>
      <c r="B1985" s="646" t="s">
        <v>13634</v>
      </c>
      <c r="C1985" s="650" t="s">
        <v>238</v>
      </c>
      <c r="D1985" s="650" t="s">
        <v>25375</v>
      </c>
    </row>
    <row r="1986" spans="1:4" ht="15" customHeight="1">
      <c r="A1986" s="650" t="s">
        <v>6792</v>
      </c>
      <c r="B1986" s="646" t="s">
        <v>13635</v>
      </c>
      <c r="C1986" s="650" t="s">
        <v>238</v>
      </c>
      <c r="D1986" s="650" t="s">
        <v>25376</v>
      </c>
    </row>
    <row r="1987" spans="1:4" ht="15" customHeight="1">
      <c r="A1987" s="650" t="s">
        <v>6793</v>
      </c>
      <c r="B1987" s="646" t="s">
        <v>13636</v>
      </c>
      <c r="C1987" s="650" t="s">
        <v>238</v>
      </c>
      <c r="D1987" s="650" t="s">
        <v>25377</v>
      </c>
    </row>
    <row r="1988" spans="1:4" ht="15" customHeight="1">
      <c r="A1988" s="650" t="s">
        <v>6794</v>
      </c>
      <c r="B1988" s="646" t="s">
        <v>13637</v>
      </c>
      <c r="C1988" s="650" t="s">
        <v>238</v>
      </c>
      <c r="D1988" s="650" t="s">
        <v>25378</v>
      </c>
    </row>
    <row r="1989" spans="1:4" ht="15" customHeight="1">
      <c r="A1989" s="650" t="s">
        <v>6795</v>
      </c>
      <c r="B1989" s="646" t="s">
        <v>13638</v>
      </c>
      <c r="C1989" s="650" t="s">
        <v>238</v>
      </c>
      <c r="D1989" s="650" t="s">
        <v>25379</v>
      </c>
    </row>
    <row r="1990" spans="1:4" ht="15" customHeight="1">
      <c r="A1990" s="650" t="s">
        <v>6796</v>
      </c>
      <c r="B1990" s="646" t="s">
        <v>13639</v>
      </c>
      <c r="C1990" s="650" t="s">
        <v>238</v>
      </c>
      <c r="D1990" s="650" t="s">
        <v>25380</v>
      </c>
    </row>
    <row r="1991" spans="1:4" ht="15" customHeight="1">
      <c r="A1991" s="650" t="s">
        <v>6797</v>
      </c>
      <c r="B1991" s="646" t="s">
        <v>13640</v>
      </c>
      <c r="C1991" s="650" t="s">
        <v>233</v>
      </c>
      <c r="D1991" s="650" t="s">
        <v>25381</v>
      </c>
    </row>
    <row r="1992" spans="1:4" ht="15" customHeight="1">
      <c r="A1992" s="650" t="s">
        <v>6798</v>
      </c>
      <c r="B1992" s="646" t="s">
        <v>13641</v>
      </c>
      <c r="C1992" s="650" t="s">
        <v>233</v>
      </c>
      <c r="D1992" s="650" t="s">
        <v>18044</v>
      </c>
    </row>
    <row r="1993" spans="1:4" ht="15" customHeight="1">
      <c r="A1993" s="650" t="s">
        <v>6799</v>
      </c>
      <c r="B1993" s="646" t="s">
        <v>13642</v>
      </c>
      <c r="C1993" s="650" t="s">
        <v>238</v>
      </c>
      <c r="D1993" s="650" t="s">
        <v>25382</v>
      </c>
    </row>
    <row r="1994" spans="1:4" ht="15" customHeight="1">
      <c r="A1994" s="650" t="s">
        <v>6800</v>
      </c>
      <c r="B1994" s="646" t="s">
        <v>13643</v>
      </c>
      <c r="C1994" s="650" t="s">
        <v>238</v>
      </c>
      <c r="D1994" s="650" t="s">
        <v>25383</v>
      </c>
    </row>
    <row r="1995" spans="1:4" ht="15" customHeight="1">
      <c r="A1995" s="650" t="s">
        <v>6801</v>
      </c>
      <c r="B1995" s="646" t="s">
        <v>13644</v>
      </c>
      <c r="C1995" s="650" t="s">
        <v>238</v>
      </c>
      <c r="D1995" s="650" t="s">
        <v>25384</v>
      </c>
    </row>
    <row r="1996" spans="1:4" ht="15" customHeight="1">
      <c r="A1996" s="650" t="s">
        <v>6802</v>
      </c>
      <c r="B1996" s="646" t="s">
        <v>13645</v>
      </c>
      <c r="C1996" s="650" t="s">
        <v>238</v>
      </c>
      <c r="D1996" s="650" t="s">
        <v>25385</v>
      </c>
    </row>
    <row r="1997" spans="1:4" ht="15" customHeight="1">
      <c r="A1997" s="650" t="s">
        <v>6803</v>
      </c>
      <c r="B1997" s="646" t="s">
        <v>13646</v>
      </c>
      <c r="C1997" s="650" t="s">
        <v>238</v>
      </c>
      <c r="D1997" s="650" t="s">
        <v>25386</v>
      </c>
    </row>
    <row r="1998" spans="1:4" ht="15" customHeight="1">
      <c r="A1998" s="650" t="s">
        <v>6804</v>
      </c>
      <c r="B1998" s="646" t="s">
        <v>13647</v>
      </c>
      <c r="C1998" s="650" t="s">
        <v>238</v>
      </c>
      <c r="D1998" s="650" t="s">
        <v>25387</v>
      </c>
    </row>
    <row r="1999" spans="1:4" ht="15" customHeight="1">
      <c r="A1999" s="650" t="s">
        <v>6805</v>
      </c>
      <c r="B1999" s="646" t="s">
        <v>13648</v>
      </c>
      <c r="C1999" s="650" t="s">
        <v>238</v>
      </c>
      <c r="D1999" s="650" t="s">
        <v>25388</v>
      </c>
    </row>
    <row r="2000" spans="1:4" ht="15" customHeight="1">
      <c r="A2000" s="650" t="s">
        <v>6806</v>
      </c>
      <c r="B2000" s="646" t="s">
        <v>13649</v>
      </c>
      <c r="C2000" s="650" t="s">
        <v>238</v>
      </c>
      <c r="D2000" s="650" t="s">
        <v>25389</v>
      </c>
    </row>
    <row r="2001" spans="1:4" ht="15" customHeight="1">
      <c r="A2001" s="650" t="s">
        <v>6807</v>
      </c>
      <c r="B2001" s="646" t="s">
        <v>13650</v>
      </c>
      <c r="C2001" s="650" t="s">
        <v>238</v>
      </c>
      <c r="D2001" s="650" t="s">
        <v>25390</v>
      </c>
    </row>
    <row r="2002" spans="1:4" ht="15" customHeight="1">
      <c r="A2002" s="650" t="s">
        <v>6808</v>
      </c>
      <c r="B2002" s="646" t="s">
        <v>13651</v>
      </c>
      <c r="C2002" s="650" t="s">
        <v>238</v>
      </c>
      <c r="D2002" s="650" t="s">
        <v>25391</v>
      </c>
    </row>
    <row r="2003" spans="1:4" ht="15" customHeight="1">
      <c r="A2003" s="650" t="s">
        <v>6809</v>
      </c>
      <c r="B2003" s="646" t="s">
        <v>13652</v>
      </c>
      <c r="C2003" s="650" t="s">
        <v>238</v>
      </c>
      <c r="D2003" s="650" t="s">
        <v>25392</v>
      </c>
    </row>
    <row r="2004" spans="1:4" ht="15" customHeight="1">
      <c r="A2004" s="650" t="s">
        <v>6810</v>
      </c>
      <c r="B2004" s="646" t="s">
        <v>13653</v>
      </c>
      <c r="C2004" s="650" t="s">
        <v>238</v>
      </c>
      <c r="D2004" s="650" t="s">
        <v>25393</v>
      </c>
    </row>
    <row r="2005" spans="1:4" ht="15" customHeight="1">
      <c r="A2005" s="650" t="s">
        <v>6811</v>
      </c>
      <c r="B2005" s="646" t="s">
        <v>13654</v>
      </c>
      <c r="C2005" s="650" t="s">
        <v>238</v>
      </c>
      <c r="D2005" s="650" t="s">
        <v>25394</v>
      </c>
    </row>
    <row r="2006" spans="1:4" ht="15" customHeight="1">
      <c r="A2006" s="650" t="s">
        <v>6812</v>
      </c>
      <c r="B2006" s="646" t="s">
        <v>13655</v>
      </c>
      <c r="C2006" s="650" t="s">
        <v>238</v>
      </c>
      <c r="D2006" s="650" t="s">
        <v>25395</v>
      </c>
    </row>
    <row r="2007" spans="1:4" ht="15" customHeight="1">
      <c r="A2007" s="650" t="s">
        <v>6813</v>
      </c>
      <c r="B2007" s="646" t="s">
        <v>13656</v>
      </c>
      <c r="C2007" s="650" t="s">
        <v>238</v>
      </c>
      <c r="D2007" s="650" t="s">
        <v>25396</v>
      </c>
    </row>
    <row r="2008" spans="1:4" ht="15" customHeight="1">
      <c r="A2008" s="650" t="s">
        <v>6814</v>
      </c>
      <c r="B2008" s="646" t="s">
        <v>13657</v>
      </c>
      <c r="C2008" s="650" t="s">
        <v>238</v>
      </c>
      <c r="D2008" s="650" t="s">
        <v>25397</v>
      </c>
    </row>
    <row r="2009" spans="1:4" ht="15" customHeight="1">
      <c r="A2009" s="650" t="s">
        <v>6815</v>
      </c>
      <c r="B2009" s="646" t="s">
        <v>13658</v>
      </c>
      <c r="C2009" s="650" t="s">
        <v>238</v>
      </c>
      <c r="D2009" s="650" t="s">
        <v>25398</v>
      </c>
    </row>
    <row r="2010" spans="1:4" ht="15" customHeight="1">
      <c r="A2010" s="650" t="s">
        <v>6816</v>
      </c>
      <c r="B2010" s="646" t="s">
        <v>13659</v>
      </c>
      <c r="C2010" s="650" t="s">
        <v>238</v>
      </c>
      <c r="D2010" s="650" t="s">
        <v>25399</v>
      </c>
    </row>
    <row r="2011" spans="1:4" ht="15" customHeight="1">
      <c r="A2011" s="650" t="s">
        <v>6817</v>
      </c>
      <c r="B2011" s="646" t="s">
        <v>13660</v>
      </c>
      <c r="C2011" s="650" t="s">
        <v>238</v>
      </c>
      <c r="D2011" s="650" t="s">
        <v>25400</v>
      </c>
    </row>
    <row r="2012" spans="1:4" ht="15" customHeight="1">
      <c r="A2012" s="650" t="s">
        <v>6818</v>
      </c>
      <c r="B2012" s="646" t="s">
        <v>13661</v>
      </c>
      <c r="C2012" s="650" t="s">
        <v>238</v>
      </c>
      <c r="D2012" s="650" t="s">
        <v>25401</v>
      </c>
    </row>
    <row r="2013" spans="1:4" ht="15" customHeight="1">
      <c r="A2013" s="650" t="s">
        <v>6819</v>
      </c>
      <c r="B2013" s="646" t="s">
        <v>13662</v>
      </c>
      <c r="C2013" s="650" t="s">
        <v>238</v>
      </c>
      <c r="D2013" s="650" t="s">
        <v>21640</v>
      </c>
    </row>
    <row r="2014" spans="1:4" ht="15" customHeight="1">
      <c r="A2014" s="650" t="s">
        <v>6820</v>
      </c>
      <c r="B2014" s="646" t="s">
        <v>13663</v>
      </c>
      <c r="C2014" s="650" t="s">
        <v>238</v>
      </c>
      <c r="D2014" s="650" t="s">
        <v>20944</v>
      </c>
    </row>
    <row r="2015" spans="1:4" ht="15" customHeight="1">
      <c r="A2015" s="650" t="s">
        <v>6821</v>
      </c>
      <c r="B2015" s="646" t="s">
        <v>13664</v>
      </c>
      <c r="C2015" s="650" t="s">
        <v>238</v>
      </c>
      <c r="D2015" s="650" t="s">
        <v>25402</v>
      </c>
    </row>
    <row r="2016" spans="1:4" ht="15" customHeight="1">
      <c r="A2016" s="650" t="s">
        <v>6822</v>
      </c>
      <c r="B2016" s="646" t="s">
        <v>13665</v>
      </c>
      <c r="C2016" s="650" t="s">
        <v>238</v>
      </c>
      <c r="D2016" s="650" t="s">
        <v>25403</v>
      </c>
    </row>
    <row r="2017" spans="1:4" ht="15" customHeight="1">
      <c r="A2017" s="650" t="s">
        <v>6823</v>
      </c>
      <c r="B2017" s="646" t="s">
        <v>13666</v>
      </c>
      <c r="C2017" s="650" t="s">
        <v>238</v>
      </c>
      <c r="D2017" s="650" t="s">
        <v>25404</v>
      </c>
    </row>
    <row r="2018" spans="1:4" ht="15" customHeight="1">
      <c r="A2018" s="650" t="s">
        <v>6824</v>
      </c>
      <c r="B2018" s="646" t="s">
        <v>13667</v>
      </c>
      <c r="C2018" s="650" t="s">
        <v>238</v>
      </c>
      <c r="D2018" s="650" t="s">
        <v>25405</v>
      </c>
    </row>
    <row r="2019" spans="1:4" ht="15" customHeight="1">
      <c r="A2019" s="650" t="s">
        <v>6825</v>
      </c>
      <c r="B2019" s="646" t="s">
        <v>13668</v>
      </c>
      <c r="C2019" s="650" t="s">
        <v>239</v>
      </c>
      <c r="D2019" s="650" t="s">
        <v>25406</v>
      </c>
    </row>
    <row r="2020" spans="1:4" ht="15" customHeight="1">
      <c r="A2020" s="650" t="s">
        <v>6826</v>
      </c>
      <c r="B2020" s="646" t="s">
        <v>13669</v>
      </c>
      <c r="C2020" s="650" t="s">
        <v>239</v>
      </c>
      <c r="D2020" s="650" t="s">
        <v>25407</v>
      </c>
    </row>
    <row r="2021" spans="1:4" ht="15" customHeight="1">
      <c r="A2021" s="650" t="s">
        <v>6827</v>
      </c>
      <c r="B2021" s="646" t="s">
        <v>13670</v>
      </c>
      <c r="C2021" s="650" t="s">
        <v>239</v>
      </c>
      <c r="D2021" s="650" t="s">
        <v>25408</v>
      </c>
    </row>
    <row r="2022" spans="1:4" ht="15" customHeight="1">
      <c r="A2022" s="650" t="s">
        <v>6828</v>
      </c>
      <c r="B2022" s="646" t="s">
        <v>13671</v>
      </c>
      <c r="C2022" s="650" t="s">
        <v>239</v>
      </c>
      <c r="D2022" s="650" t="s">
        <v>25409</v>
      </c>
    </row>
    <row r="2023" spans="1:4" ht="15" customHeight="1">
      <c r="A2023" s="650" t="s">
        <v>6829</v>
      </c>
      <c r="B2023" s="646" t="s">
        <v>13672</v>
      </c>
      <c r="C2023" s="650" t="s">
        <v>239</v>
      </c>
      <c r="D2023" s="650" t="s">
        <v>25410</v>
      </c>
    </row>
    <row r="2024" spans="1:4" ht="15" customHeight="1">
      <c r="A2024" s="650" t="s">
        <v>6830</v>
      </c>
      <c r="B2024" s="646" t="s">
        <v>13673</v>
      </c>
      <c r="C2024" s="650" t="s">
        <v>239</v>
      </c>
      <c r="D2024" s="650" t="s">
        <v>25411</v>
      </c>
    </row>
    <row r="2025" spans="1:4" ht="15" customHeight="1">
      <c r="A2025" s="650" t="s">
        <v>6831</v>
      </c>
      <c r="B2025" s="646" t="s">
        <v>13674</v>
      </c>
      <c r="C2025" s="650" t="s">
        <v>239</v>
      </c>
      <c r="D2025" s="650" t="s">
        <v>25412</v>
      </c>
    </row>
    <row r="2026" spans="1:4" ht="15" customHeight="1">
      <c r="A2026" s="650" t="s">
        <v>6832</v>
      </c>
      <c r="B2026" s="646" t="s">
        <v>13675</v>
      </c>
      <c r="C2026" s="650" t="s">
        <v>239</v>
      </c>
      <c r="D2026" s="650" t="s">
        <v>25413</v>
      </c>
    </row>
    <row r="2027" spans="1:4" ht="15" customHeight="1">
      <c r="A2027" s="650" t="s">
        <v>6833</v>
      </c>
      <c r="B2027" s="646" t="s">
        <v>13676</v>
      </c>
      <c r="C2027" s="650" t="s">
        <v>239</v>
      </c>
      <c r="D2027" s="650" t="s">
        <v>25414</v>
      </c>
    </row>
    <row r="2028" spans="1:4" ht="15" customHeight="1">
      <c r="A2028" s="650" t="s">
        <v>6834</v>
      </c>
      <c r="B2028" s="646" t="s">
        <v>13677</v>
      </c>
      <c r="C2028" s="650" t="s">
        <v>239</v>
      </c>
      <c r="D2028" s="650" t="s">
        <v>25415</v>
      </c>
    </row>
    <row r="2029" spans="1:4" ht="15" customHeight="1">
      <c r="A2029" s="650" t="s">
        <v>6835</v>
      </c>
      <c r="B2029" s="646" t="s">
        <v>13678</v>
      </c>
      <c r="C2029" s="650" t="s">
        <v>239</v>
      </c>
      <c r="D2029" s="650" t="s">
        <v>25416</v>
      </c>
    </row>
    <row r="2030" spans="1:4" ht="15" customHeight="1">
      <c r="A2030" s="650" t="s">
        <v>6836</v>
      </c>
      <c r="B2030" s="646" t="s">
        <v>13679</v>
      </c>
      <c r="C2030" s="650" t="s">
        <v>233</v>
      </c>
      <c r="D2030" s="650" t="s">
        <v>25417</v>
      </c>
    </row>
    <row r="2031" spans="1:4" ht="15" customHeight="1">
      <c r="A2031" s="650" t="s">
        <v>6837</v>
      </c>
      <c r="B2031" s="646" t="s">
        <v>13680</v>
      </c>
      <c r="C2031" s="650" t="s">
        <v>233</v>
      </c>
      <c r="D2031" s="650" t="s">
        <v>25418</v>
      </c>
    </row>
    <row r="2032" spans="1:4" ht="15" customHeight="1">
      <c r="A2032" s="650" t="s">
        <v>6838</v>
      </c>
      <c r="B2032" s="646" t="s">
        <v>28401</v>
      </c>
      <c r="C2032" s="650" t="s">
        <v>233</v>
      </c>
      <c r="D2032" s="650" t="s">
        <v>25419</v>
      </c>
    </row>
    <row r="2033" spans="1:4" ht="15" customHeight="1">
      <c r="A2033" s="650" t="s">
        <v>6839</v>
      </c>
      <c r="B2033" s="646" t="s">
        <v>28402</v>
      </c>
      <c r="C2033" s="650" t="s">
        <v>233</v>
      </c>
      <c r="D2033" s="650" t="s">
        <v>25420</v>
      </c>
    </row>
    <row r="2034" spans="1:4" ht="15" customHeight="1">
      <c r="A2034" s="650" t="s">
        <v>6840</v>
      </c>
      <c r="B2034" s="646" t="s">
        <v>28403</v>
      </c>
      <c r="C2034" s="650" t="s">
        <v>233</v>
      </c>
      <c r="D2034" s="650" t="s">
        <v>25421</v>
      </c>
    </row>
    <row r="2035" spans="1:4" ht="15" customHeight="1">
      <c r="A2035" s="650" t="s">
        <v>6841</v>
      </c>
      <c r="B2035" s="646" t="s">
        <v>28404</v>
      </c>
      <c r="C2035" s="650" t="s">
        <v>233</v>
      </c>
      <c r="D2035" s="650" t="s">
        <v>25422</v>
      </c>
    </row>
    <row r="2036" spans="1:4" ht="15" customHeight="1">
      <c r="A2036" s="650" t="s">
        <v>6842</v>
      </c>
      <c r="B2036" s="646" t="s">
        <v>28405</v>
      </c>
      <c r="C2036" s="650" t="s">
        <v>233</v>
      </c>
      <c r="D2036" s="650" t="s">
        <v>25423</v>
      </c>
    </row>
    <row r="2037" spans="1:4" ht="15" customHeight="1">
      <c r="A2037" s="650" t="s">
        <v>6843</v>
      </c>
      <c r="B2037" s="646" t="s">
        <v>13681</v>
      </c>
      <c r="C2037" s="650" t="s">
        <v>239</v>
      </c>
      <c r="D2037" s="650" t="s">
        <v>25424</v>
      </c>
    </row>
    <row r="2038" spans="1:4" ht="15" customHeight="1">
      <c r="A2038" s="650" t="s">
        <v>6844</v>
      </c>
      <c r="B2038" s="646" t="s">
        <v>13682</v>
      </c>
      <c r="C2038" s="650" t="s">
        <v>239</v>
      </c>
      <c r="D2038" s="650" t="s">
        <v>25425</v>
      </c>
    </row>
    <row r="2039" spans="1:4" ht="15" customHeight="1">
      <c r="A2039" s="650" t="s">
        <v>6845</v>
      </c>
      <c r="B2039" s="646" t="s">
        <v>13683</v>
      </c>
      <c r="C2039" s="650" t="s">
        <v>238</v>
      </c>
      <c r="D2039" s="650" t="s">
        <v>25426</v>
      </c>
    </row>
    <row r="2040" spans="1:4" ht="15" customHeight="1">
      <c r="A2040" s="650" t="s">
        <v>6846</v>
      </c>
      <c r="B2040" s="646" t="s">
        <v>13684</v>
      </c>
      <c r="C2040" s="650" t="s">
        <v>239</v>
      </c>
      <c r="D2040" s="650" t="s">
        <v>25427</v>
      </c>
    </row>
    <row r="2041" spans="1:4" ht="15" customHeight="1">
      <c r="A2041" s="650" t="s">
        <v>6847</v>
      </c>
      <c r="B2041" s="646" t="s">
        <v>13685</v>
      </c>
      <c r="C2041" s="650" t="s">
        <v>239</v>
      </c>
      <c r="D2041" s="650" t="s">
        <v>25428</v>
      </c>
    </row>
    <row r="2042" spans="1:4" ht="15" customHeight="1">
      <c r="A2042" s="650" t="s">
        <v>6848</v>
      </c>
      <c r="B2042" s="646" t="s">
        <v>13686</v>
      </c>
      <c r="C2042" s="650" t="s">
        <v>238</v>
      </c>
      <c r="D2042" s="650" t="s">
        <v>25429</v>
      </c>
    </row>
    <row r="2043" spans="1:4" ht="15" customHeight="1">
      <c r="A2043" s="650" t="s">
        <v>6849</v>
      </c>
      <c r="B2043" s="646" t="s">
        <v>13687</v>
      </c>
      <c r="C2043" s="650" t="s">
        <v>238</v>
      </c>
      <c r="D2043" s="650" t="s">
        <v>25430</v>
      </c>
    </row>
    <row r="2044" spans="1:4" ht="15" customHeight="1">
      <c r="A2044" s="650" t="s">
        <v>6850</v>
      </c>
      <c r="B2044" s="646" t="s">
        <v>13688</v>
      </c>
      <c r="C2044" s="650" t="s">
        <v>238</v>
      </c>
      <c r="D2044" s="650" t="s">
        <v>25431</v>
      </c>
    </row>
    <row r="2045" spans="1:4" ht="15" customHeight="1">
      <c r="A2045" s="650" t="s">
        <v>6851</v>
      </c>
      <c r="B2045" s="646" t="s">
        <v>13689</v>
      </c>
      <c r="C2045" s="650" t="s">
        <v>239</v>
      </c>
      <c r="D2045" s="650" t="s">
        <v>25432</v>
      </c>
    </row>
    <row r="2046" spans="1:4" ht="15" customHeight="1">
      <c r="A2046" s="650" t="s">
        <v>6852</v>
      </c>
      <c r="B2046" s="646" t="s">
        <v>13690</v>
      </c>
      <c r="C2046" s="650" t="s">
        <v>238</v>
      </c>
      <c r="D2046" s="650" t="s">
        <v>25433</v>
      </c>
    </row>
    <row r="2047" spans="1:4" ht="15" customHeight="1">
      <c r="A2047" s="650" t="s">
        <v>6853</v>
      </c>
      <c r="B2047" s="646" t="s">
        <v>13691</v>
      </c>
      <c r="C2047" s="650" t="s">
        <v>238</v>
      </c>
      <c r="D2047" s="650" t="s">
        <v>25434</v>
      </c>
    </row>
    <row r="2048" spans="1:4" ht="15" customHeight="1">
      <c r="A2048" s="650" t="s">
        <v>6854</v>
      </c>
      <c r="B2048" s="646" t="s">
        <v>13692</v>
      </c>
      <c r="C2048" s="650" t="s">
        <v>238</v>
      </c>
      <c r="D2048" s="650" t="s">
        <v>25435</v>
      </c>
    </row>
    <row r="2049" spans="1:4" ht="15" customHeight="1">
      <c r="A2049" s="650" t="s">
        <v>6855</v>
      </c>
      <c r="B2049" s="646" t="s">
        <v>13693</v>
      </c>
      <c r="C2049" s="650" t="s">
        <v>238</v>
      </c>
      <c r="D2049" s="650" t="s">
        <v>25436</v>
      </c>
    </row>
    <row r="2050" spans="1:4" ht="15" customHeight="1">
      <c r="A2050" s="650" t="s">
        <v>6856</v>
      </c>
      <c r="B2050" s="646" t="s">
        <v>13694</v>
      </c>
      <c r="C2050" s="650" t="s">
        <v>238</v>
      </c>
      <c r="D2050" s="650" t="s">
        <v>21511</v>
      </c>
    </row>
    <row r="2051" spans="1:4" ht="15" customHeight="1">
      <c r="A2051" s="650" t="s">
        <v>6857</v>
      </c>
      <c r="B2051" s="646" t="s">
        <v>13695</v>
      </c>
      <c r="C2051" s="650" t="s">
        <v>238</v>
      </c>
      <c r="D2051" s="650" t="s">
        <v>25437</v>
      </c>
    </row>
    <row r="2052" spans="1:4" ht="15" customHeight="1">
      <c r="A2052" s="650" t="s">
        <v>6858</v>
      </c>
      <c r="B2052" s="646" t="s">
        <v>13696</v>
      </c>
      <c r="C2052" s="650" t="s">
        <v>238</v>
      </c>
      <c r="D2052" s="650" t="s">
        <v>25438</v>
      </c>
    </row>
    <row r="2053" spans="1:4" ht="15" customHeight="1">
      <c r="A2053" s="650" t="s">
        <v>6859</v>
      </c>
      <c r="B2053" s="646" t="s">
        <v>13697</v>
      </c>
      <c r="C2053" s="650" t="s">
        <v>238</v>
      </c>
      <c r="D2053" s="650" t="s">
        <v>25439</v>
      </c>
    </row>
    <row r="2054" spans="1:4" ht="15" customHeight="1">
      <c r="A2054" s="650" t="s">
        <v>6860</v>
      </c>
      <c r="B2054" s="646" t="s">
        <v>13698</v>
      </c>
      <c r="C2054" s="650" t="s">
        <v>238</v>
      </c>
      <c r="D2054" s="650" t="s">
        <v>21043</v>
      </c>
    </row>
    <row r="2055" spans="1:4" ht="15" customHeight="1">
      <c r="A2055" s="650" t="s">
        <v>6861</v>
      </c>
      <c r="B2055" s="646" t="s">
        <v>13699</v>
      </c>
      <c r="C2055" s="650" t="s">
        <v>238</v>
      </c>
      <c r="D2055" s="650" t="s">
        <v>25440</v>
      </c>
    </row>
    <row r="2056" spans="1:4" ht="15" customHeight="1">
      <c r="A2056" s="650" t="s">
        <v>6862</v>
      </c>
      <c r="B2056" s="646" t="s">
        <v>13700</v>
      </c>
      <c r="C2056" s="650" t="s">
        <v>239</v>
      </c>
      <c r="D2056" s="650" t="s">
        <v>21665</v>
      </c>
    </row>
    <row r="2057" spans="1:4" ht="15" customHeight="1">
      <c r="A2057" s="650" t="s">
        <v>6863</v>
      </c>
      <c r="B2057" s="646" t="s">
        <v>13701</v>
      </c>
      <c r="C2057" s="650" t="s">
        <v>239</v>
      </c>
      <c r="D2057" s="650" t="s">
        <v>25441</v>
      </c>
    </row>
    <row r="2058" spans="1:4" ht="15" customHeight="1">
      <c r="A2058" s="650" t="s">
        <v>6864</v>
      </c>
      <c r="B2058" s="646" t="s">
        <v>13702</v>
      </c>
      <c r="C2058" s="650" t="s">
        <v>239</v>
      </c>
      <c r="D2058" s="650" t="s">
        <v>25442</v>
      </c>
    </row>
    <row r="2059" spans="1:4" ht="15" customHeight="1">
      <c r="A2059" s="650" t="s">
        <v>6865</v>
      </c>
      <c r="B2059" s="646" t="s">
        <v>13703</v>
      </c>
      <c r="C2059" s="650" t="s">
        <v>239</v>
      </c>
      <c r="D2059" s="650" t="s">
        <v>25443</v>
      </c>
    </row>
    <row r="2060" spans="1:4" ht="15" customHeight="1">
      <c r="A2060" s="650" t="s">
        <v>6866</v>
      </c>
      <c r="B2060" s="646" t="s">
        <v>13704</v>
      </c>
      <c r="C2060" s="650" t="s">
        <v>239</v>
      </c>
      <c r="D2060" s="650" t="s">
        <v>25444</v>
      </c>
    </row>
    <row r="2061" spans="1:4" ht="15" customHeight="1">
      <c r="A2061" s="650" t="s">
        <v>6867</v>
      </c>
      <c r="B2061" s="646" t="s">
        <v>13705</v>
      </c>
      <c r="C2061" s="650" t="s">
        <v>239</v>
      </c>
      <c r="D2061" s="650" t="s">
        <v>25445</v>
      </c>
    </row>
    <row r="2062" spans="1:4" ht="15" customHeight="1">
      <c r="A2062" s="650" t="s">
        <v>6868</v>
      </c>
      <c r="B2062" s="646" t="s">
        <v>13706</v>
      </c>
      <c r="C2062" s="650" t="s">
        <v>239</v>
      </c>
      <c r="D2062" s="650" t="s">
        <v>25446</v>
      </c>
    </row>
    <row r="2063" spans="1:4" ht="15" customHeight="1">
      <c r="A2063" s="650" t="s">
        <v>6869</v>
      </c>
      <c r="B2063" s="646" t="s">
        <v>13707</v>
      </c>
      <c r="C2063" s="650" t="s">
        <v>239</v>
      </c>
      <c r="D2063" s="650" t="s">
        <v>25447</v>
      </c>
    </row>
    <row r="2064" spans="1:4" ht="15" customHeight="1">
      <c r="A2064" s="650" t="s">
        <v>6870</v>
      </c>
      <c r="B2064" s="646" t="s">
        <v>13708</v>
      </c>
      <c r="C2064" s="650" t="s">
        <v>239</v>
      </c>
      <c r="D2064" s="650" t="s">
        <v>25448</v>
      </c>
    </row>
    <row r="2065" spans="1:4" ht="15" customHeight="1">
      <c r="A2065" s="650" t="s">
        <v>6871</v>
      </c>
      <c r="B2065" s="646" t="s">
        <v>13709</v>
      </c>
      <c r="C2065" s="650" t="s">
        <v>239</v>
      </c>
      <c r="D2065" s="650" t="s">
        <v>21516</v>
      </c>
    </row>
    <row r="2066" spans="1:4" ht="15" customHeight="1">
      <c r="A2066" s="650" t="s">
        <v>6872</v>
      </c>
      <c r="B2066" s="646" t="s">
        <v>28406</v>
      </c>
      <c r="C2066" s="650" t="s">
        <v>239</v>
      </c>
      <c r="D2066" s="650" t="s">
        <v>25449</v>
      </c>
    </row>
    <row r="2067" spans="1:4" ht="15" customHeight="1">
      <c r="A2067" s="650" t="s">
        <v>6873</v>
      </c>
      <c r="B2067" s="646" t="s">
        <v>28407</v>
      </c>
      <c r="C2067" s="650" t="s">
        <v>239</v>
      </c>
      <c r="D2067" s="650" t="s">
        <v>25450</v>
      </c>
    </row>
    <row r="2068" spans="1:4" ht="15" customHeight="1">
      <c r="A2068" s="650" t="s">
        <v>6874</v>
      </c>
      <c r="B2068" s="646" t="s">
        <v>28408</v>
      </c>
      <c r="C2068" s="650" t="s">
        <v>239</v>
      </c>
      <c r="D2068" s="650" t="s">
        <v>25451</v>
      </c>
    </row>
    <row r="2069" spans="1:4" ht="15" customHeight="1">
      <c r="A2069" s="650" t="s">
        <v>6875</v>
      </c>
      <c r="B2069" s="646" t="s">
        <v>28409</v>
      </c>
      <c r="C2069" s="650" t="s">
        <v>239</v>
      </c>
      <c r="D2069" s="650" t="s">
        <v>25452</v>
      </c>
    </row>
    <row r="2070" spans="1:4" ht="15" customHeight="1">
      <c r="A2070" s="650" t="s">
        <v>6876</v>
      </c>
      <c r="B2070" s="646" t="s">
        <v>28410</v>
      </c>
      <c r="C2070" s="650" t="s">
        <v>239</v>
      </c>
      <c r="D2070" s="650" t="s">
        <v>25453</v>
      </c>
    </row>
    <row r="2071" spans="1:4" ht="15" customHeight="1">
      <c r="A2071" s="650" t="s">
        <v>6877</v>
      </c>
      <c r="B2071" s="646" t="s">
        <v>28411</v>
      </c>
      <c r="C2071" s="650" t="s">
        <v>239</v>
      </c>
      <c r="D2071" s="650" t="s">
        <v>25454</v>
      </c>
    </row>
    <row r="2072" spans="1:4" ht="15" customHeight="1">
      <c r="A2072" s="650" t="s">
        <v>6878</v>
      </c>
      <c r="B2072" s="646" t="s">
        <v>28412</v>
      </c>
      <c r="C2072" s="650" t="s">
        <v>239</v>
      </c>
      <c r="D2072" s="650" t="s">
        <v>25455</v>
      </c>
    </row>
    <row r="2073" spans="1:4" ht="15" customHeight="1">
      <c r="A2073" s="650" t="s">
        <v>6879</v>
      </c>
      <c r="B2073" s="646" t="s">
        <v>28413</v>
      </c>
      <c r="C2073" s="650" t="s">
        <v>239</v>
      </c>
      <c r="D2073" s="650" t="s">
        <v>25456</v>
      </c>
    </row>
    <row r="2074" spans="1:4" ht="15" customHeight="1">
      <c r="A2074" s="650" t="s">
        <v>6880</v>
      </c>
      <c r="B2074" s="646" t="s">
        <v>28414</v>
      </c>
      <c r="C2074" s="650" t="s">
        <v>239</v>
      </c>
      <c r="D2074" s="650" t="s">
        <v>25457</v>
      </c>
    </row>
    <row r="2075" spans="1:4" ht="15" customHeight="1">
      <c r="A2075" s="650" t="s">
        <v>6881</v>
      </c>
      <c r="B2075" s="646" t="s">
        <v>28415</v>
      </c>
      <c r="C2075" s="650" t="s">
        <v>239</v>
      </c>
      <c r="D2075" s="650" t="s">
        <v>25458</v>
      </c>
    </row>
    <row r="2076" spans="1:4" ht="15" customHeight="1">
      <c r="A2076" s="650" t="s">
        <v>6882</v>
      </c>
      <c r="B2076" s="646" t="s">
        <v>28416</v>
      </c>
      <c r="C2076" s="650" t="s">
        <v>239</v>
      </c>
      <c r="D2076" s="650" t="s">
        <v>25459</v>
      </c>
    </row>
    <row r="2077" spans="1:4" ht="15" customHeight="1">
      <c r="A2077" s="650" t="s">
        <v>6883</v>
      </c>
      <c r="B2077" s="646" t="s">
        <v>28417</v>
      </c>
      <c r="C2077" s="650" t="s">
        <v>239</v>
      </c>
      <c r="D2077" s="650" t="s">
        <v>25460</v>
      </c>
    </row>
    <row r="2078" spans="1:4" ht="15" customHeight="1">
      <c r="A2078" s="650" t="s">
        <v>6884</v>
      </c>
      <c r="B2078" s="646" t="s">
        <v>28418</v>
      </c>
      <c r="C2078" s="650" t="s">
        <v>239</v>
      </c>
      <c r="D2078" s="650" t="s">
        <v>25461</v>
      </c>
    </row>
    <row r="2079" spans="1:4" ht="15" customHeight="1">
      <c r="A2079" s="650" t="s">
        <v>6885</v>
      </c>
      <c r="B2079" s="646" t="s">
        <v>28419</v>
      </c>
      <c r="C2079" s="650" t="s">
        <v>239</v>
      </c>
      <c r="D2079" s="650" t="s">
        <v>25462</v>
      </c>
    </row>
    <row r="2080" spans="1:4" ht="15" customHeight="1">
      <c r="A2080" s="650" t="s">
        <v>6886</v>
      </c>
      <c r="B2080" s="646" t="s">
        <v>28420</v>
      </c>
      <c r="C2080" s="650" t="s">
        <v>239</v>
      </c>
      <c r="D2080" s="650" t="s">
        <v>25463</v>
      </c>
    </row>
    <row r="2081" spans="1:4" ht="15" customHeight="1">
      <c r="A2081" s="650" t="s">
        <v>6887</v>
      </c>
      <c r="B2081" s="646" t="s">
        <v>28421</v>
      </c>
      <c r="C2081" s="650" t="s">
        <v>239</v>
      </c>
      <c r="D2081" s="650" t="s">
        <v>25464</v>
      </c>
    </row>
    <row r="2082" spans="1:4" ht="15" customHeight="1">
      <c r="A2082" s="650" t="s">
        <v>6888</v>
      </c>
      <c r="B2082" s="646" t="s">
        <v>28422</v>
      </c>
      <c r="C2082" s="650" t="s">
        <v>239</v>
      </c>
      <c r="D2082" s="650" t="s">
        <v>25465</v>
      </c>
    </row>
    <row r="2083" spans="1:4" ht="15" customHeight="1">
      <c r="A2083" s="650" t="s">
        <v>6889</v>
      </c>
      <c r="B2083" s="646" t="s">
        <v>28423</v>
      </c>
      <c r="C2083" s="650" t="s">
        <v>239</v>
      </c>
      <c r="D2083" s="650" t="s">
        <v>25466</v>
      </c>
    </row>
    <row r="2084" spans="1:4" ht="15" customHeight="1">
      <c r="A2084" s="650" t="s">
        <v>6890</v>
      </c>
      <c r="B2084" s="646" t="s">
        <v>13710</v>
      </c>
      <c r="C2084" s="650" t="s">
        <v>238</v>
      </c>
      <c r="D2084" s="650" t="s">
        <v>25467</v>
      </c>
    </row>
    <row r="2085" spans="1:4" ht="15" customHeight="1">
      <c r="A2085" s="650" t="s">
        <v>6891</v>
      </c>
      <c r="B2085" s="646" t="s">
        <v>13711</v>
      </c>
      <c r="C2085" s="650" t="s">
        <v>238</v>
      </c>
      <c r="D2085" s="650" t="s">
        <v>25468</v>
      </c>
    </row>
    <row r="2086" spans="1:4" ht="15" customHeight="1">
      <c r="A2086" s="650" t="s">
        <v>6892</v>
      </c>
      <c r="B2086" s="646" t="s">
        <v>13712</v>
      </c>
      <c r="C2086" s="650" t="s">
        <v>238</v>
      </c>
      <c r="D2086" s="650" t="s">
        <v>25469</v>
      </c>
    </row>
    <row r="2087" spans="1:4" ht="15" customHeight="1">
      <c r="A2087" s="650" t="s">
        <v>6893</v>
      </c>
      <c r="B2087" s="646" t="s">
        <v>13713</v>
      </c>
      <c r="C2087" s="650" t="s">
        <v>238</v>
      </c>
      <c r="D2087" s="650" t="s">
        <v>25470</v>
      </c>
    </row>
    <row r="2088" spans="1:4" ht="15" customHeight="1">
      <c r="A2088" s="650" t="s">
        <v>6894</v>
      </c>
      <c r="B2088" s="646" t="s">
        <v>13714</v>
      </c>
      <c r="C2088" s="650" t="s">
        <v>239</v>
      </c>
      <c r="D2088" s="650" t="s">
        <v>25471</v>
      </c>
    </row>
    <row r="2089" spans="1:4" ht="15" customHeight="1">
      <c r="A2089" s="650" t="s">
        <v>6895</v>
      </c>
      <c r="B2089" s="646" t="s">
        <v>13715</v>
      </c>
      <c r="C2089" s="650" t="s">
        <v>239</v>
      </c>
      <c r="D2089" s="650" t="s">
        <v>24812</v>
      </c>
    </row>
    <row r="2090" spans="1:4" ht="15" customHeight="1">
      <c r="A2090" s="650" t="s">
        <v>6896</v>
      </c>
      <c r="B2090" s="646" t="s">
        <v>13716</v>
      </c>
      <c r="C2090" s="650" t="s">
        <v>239</v>
      </c>
      <c r="D2090" s="650" t="s">
        <v>21740</v>
      </c>
    </row>
    <row r="2091" spans="1:4" ht="15" customHeight="1">
      <c r="A2091" s="650" t="s">
        <v>6897</v>
      </c>
      <c r="B2091" s="646" t="s">
        <v>13717</v>
      </c>
      <c r="C2091" s="650" t="s">
        <v>239</v>
      </c>
      <c r="D2091" s="650" t="s">
        <v>25472</v>
      </c>
    </row>
    <row r="2092" spans="1:4" ht="15" customHeight="1">
      <c r="A2092" s="650" t="s">
        <v>6898</v>
      </c>
      <c r="B2092" s="646" t="s">
        <v>13718</v>
      </c>
      <c r="C2092" s="650" t="s">
        <v>239</v>
      </c>
      <c r="D2092" s="650" t="s">
        <v>18540</v>
      </c>
    </row>
    <row r="2093" spans="1:4" ht="15" customHeight="1">
      <c r="A2093" s="650" t="s">
        <v>6899</v>
      </c>
      <c r="B2093" s="646" t="s">
        <v>13719</v>
      </c>
      <c r="C2093" s="650" t="s">
        <v>239</v>
      </c>
      <c r="D2093" s="650" t="s">
        <v>25473</v>
      </c>
    </row>
    <row r="2094" spans="1:4" ht="15" customHeight="1">
      <c r="A2094" s="650" t="s">
        <v>6900</v>
      </c>
      <c r="B2094" s="646" t="s">
        <v>13720</v>
      </c>
      <c r="C2094" s="650" t="s">
        <v>239</v>
      </c>
      <c r="D2094" s="650" t="s">
        <v>25474</v>
      </c>
    </row>
    <row r="2095" spans="1:4" ht="15" customHeight="1">
      <c r="A2095" s="650" t="s">
        <v>6901</v>
      </c>
      <c r="B2095" s="646" t="s">
        <v>13721</v>
      </c>
      <c r="C2095" s="650" t="s">
        <v>239</v>
      </c>
      <c r="D2095" s="650" t="s">
        <v>21703</v>
      </c>
    </row>
    <row r="2096" spans="1:4" ht="15" customHeight="1">
      <c r="A2096" s="650" t="s">
        <v>6902</v>
      </c>
      <c r="B2096" s="646" t="s">
        <v>13722</v>
      </c>
      <c r="C2096" s="650" t="s">
        <v>233</v>
      </c>
      <c r="D2096" s="650" t="s">
        <v>18180</v>
      </c>
    </row>
    <row r="2097" spans="1:4" ht="15" customHeight="1">
      <c r="A2097" s="650" t="s">
        <v>6903</v>
      </c>
      <c r="B2097" s="646" t="s">
        <v>13723</v>
      </c>
      <c r="C2097" s="650" t="s">
        <v>233</v>
      </c>
      <c r="D2097" s="650" t="s">
        <v>22530</v>
      </c>
    </row>
    <row r="2098" spans="1:4" ht="15" customHeight="1">
      <c r="A2098" s="650" t="s">
        <v>6904</v>
      </c>
      <c r="B2098" s="646" t="s">
        <v>13724</v>
      </c>
      <c r="C2098" s="650" t="s">
        <v>239</v>
      </c>
      <c r="D2098" s="650" t="s">
        <v>25475</v>
      </c>
    </row>
    <row r="2099" spans="1:4" ht="15" customHeight="1">
      <c r="A2099" s="650" t="s">
        <v>6905</v>
      </c>
      <c r="B2099" s="646" t="s">
        <v>13725</v>
      </c>
      <c r="C2099" s="650" t="s">
        <v>240</v>
      </c>
      <c r="D2099" s="650" t="s">
        <v>25476</v>
      </c>
    </row>
    <row r="2100" spans="1:4" ht="15" customHeight="1">
      <c r="A2100" s="650" t="s">
        <v>6906</v>
      </c>
      <c r="B2100" s="646" t="s">
        <v>13726</v>
      </c>
      <c r="C2100" s="650" t="s">
        <v>240</v>
      </c>
      <c r="D2100" s="650" t="s">
        <v>25477</v>
      </c>
    </row>
    <row r="2101" spans="1:4" ht="15" customHeight="1">
      <c r="A2101" s="650" t="s">
        <v>6907</v>
      </c>
      <c r="B2101" s="646" t="s">
        <v>13727</v>
      </c>
      <c r="C2101" s="650" t="s">
        <v>240</v>
      </c>
      <c r="D2101" s="650" t="s">
        <v>25478</v>
      </c>
    </row>
    <row r="2102" spans="1:4" ht="15" customHeight="1">
      <c r="A2102" s="650" t="s">
        <v>6908</v>
      </c>
      <c r="B2102" s="646" t="s">
        <v>13728</v>
      </c>
      <c r="C2102" s="650" t="s">
        <v>240</v>
      </c>
      <c r="D2102" s="650" t="s">
        <v>25479</v>
      </c>
    </row>
    <row r="2103" spans="1:4" ht="15" customHeight="1">
      <c r="A2103" s="650" t="s">
        <v>6909</v>
      </c>
      <c r="B2103" s="646" t="s">
        <v>13729</v>
      </c>
      <c r="C2103" s="650" t="s">
        <v>240</v>
      </c>
      <c r="D2103" s="650" t="s">
        <v>25480</v>
      </c>
    </row>
    <row r="2104" spans="1:4" ht="15" customHeight="1">
      <c r="A2104" s="650" t="s">
        <v>6910</v>
      </c>
      <c r="B2104" s="646" t="s">
        <v>13730</v>
      </c>
      <c r="C2104" s="650" t="s">
        <v>240</v>
      </c>
      <c r="D2104" s="650" t="s">
        <v>25481</v>
      </c>
    </row>
    <row r="2105" spans="1:4" ht="15" customHeight="1">
      <c r="A2105" s="650" t="s">
        <v>6911</v>
      </c>
      <c r="B2105" s="646" t="s">
        <v>13731</v>
      </c>
      <c r="C2105" s="650" t="s">
        <v>240</v>
      </c>
      <c r="D2105" s="650" t="s">
        <v>25482</v>
      </c>
    </row>
    <row r="2106" spans="1:4" ht="15" customHeight="1">
      <c r="A2106" s="650" t="s">
        <v>6912</v>
      </c>
      <c r="B2106" s="646" t="s">
        <v>13732</v>
      </c>
      <c r="C2106" s="650" t="s">
        <v>240</v>
      </c>
      <c r="D2106" s="650" t="s">
        <v>25483</v>
      </c>
    </row>
    <row r="2107" spans="1:4" ht="15" customHeight="1">
      <c r="A2107" s="650" t="s">
        <v>6913</v>
      </c>
      <c r="B2107" s="646" t="s">
        <v>13733</v>
      </c>
      <c r="C2107" s="650" t="s">
        <v>240</v>
      </c>
      <c r="D2107" s="650" t="s">
        <v>25484</v>
      </c>
    </row>
    <row r="2108" spans="1:4" ht="15" customHeight="1">
      <c r="A2108" s="650" t="s">
        <v>6914</v>
      </c>
      <c r="B2108" s="646" t="s">
        <v>13734</v>
      </c>
      <c r="C2108" s="650" t="s">
        <v>240</v>
      </c>
      <c r="D2108" s="650" t="s">
        <v>25485</v>
      </c>
    </row>
    <row r="2109" spans="1:4" ht="15" customHeight="1">
      <c r="A2109" s="650" t="s">
        <v>6915</v>
      </c>
      <c r="B2109" s="646" t="s">
        <v>13735</v>
      </c>
      <c r="C2109" s="650" t="s">
        <v>240</v>
      </c>
      <c r="D2109" s="650" t="s">
        <v>25486</v>
      </c>
    </row>
    <row r="2110" spans="1:4" ht="15" customHeight="1">
      <c r="A2110" s="650" t="s">
        <v>6916</v>
      </c>
      <c r="B2110" s="646" t="s">
        <v>13736</v>
      </c>
      <c r="C2110" s="650" t="s">
        <v>240</v>
      </c>
      <c r="D2110" s="650" t="s">
        <v>25487</v>
      </c>
    </row>
    <row r="2111" spans="1:4" ht="15" customHeight="1">
      <c r="A2111" s="650" t="s">
        <v>6917</v>
      </c>
      <c r="B2111" s="646" t="s">
        <v>13737</v>
      </c>
      <c r="C2111" s="650" t="s">
        <v>240</v>
      </c>
      <c r="D2111" s="650" t="s">
        <v>25488</v>
      </c>
    </row>
    <row r="2112" spans="1:4" ht="15" customHeight="1">
      <c r="A2112" s="650" t="s">
        <v>6918</v>
      </c>
      <c r="B2112" s="646" t="s">
        <v>13738</v>
      </c>
      <c r="C2112" s="650" t="s">
        <v>240</v>
      </c>
      <c r="D2112" s="650" t="s">
        <v>25489</v>
      </c>
    </row>
    <row r="2113" spans="1:4" ht="15" customHeight="1">
      <c r="A2113" s="650" t="s">
        <v>6919</v>
      </c>
      <c r="B2113" s="646" t="s">
        <v>13739</v>
      </c>
      <c r="C2113" s="650" t="s">
        <v>240</v>
      </c>
      <c r="D2113" s="650" t="s">
        <v>25490</v>
      </c>
    </row>
    <row r="2114" spans="1:4" ht="15" customHeight="1">
      <c r="A2114" s="650" t="s">
        <v>6920</v>
      </c>
      <c r="B2114" s="646" t="s">
        <v>13740</v>
      </c>
      <c r="C2114" s="650" t="s">
        <v>240</v>
      </c>
      <c r="D2114" s="650" t="s">
        <v>25491</v>
      </c>
    </row>
    <row r="2115" spans="1:4" ht="15" customHeight="1">
      <c r="A2115" s="650" t="s">
        <v>6921</v>
      </c>
      <c r="B2115" s="646" t="s">
        <v>13741</v>
      </c>
      <c r="C2115" s="650" t="s">
        <v>240</v>
      </c>
      <c r="D2115" s="650" t="s">
        <v>25492</v>
      </c>
    </row>
    <row r="2116" spans="1:4" ht="15" customHeight="1">
      <c r="A2116" s="650" t="s">
        <v>6922</v>
      </c>
      <c r="B2116" s="646" t="s">
        <v>13742</v>
      </c>
      <c r="C2116" s="650" t="s">
        <v>240</v>
      </c>
      <c r="D2116" s="650" t="s">
        <v>25493</v>
      </c>
    </row>
    <row r="2117" spans="1:4" ht="15" customHeight="1">
      <c r="A2117" s="650" t="s">
        <v>6923</v>
      </c>
      <c r="B2117" s="646" t="s">
        <v>13743</v>
      </c>
      <c r="C2117" s="650" t="s">
        <v>238</v>
      </c>
      <c r="D2117" s="650" t="s">
        <v>17517</v>
      </c>
    </row>
    <row r="2118" spans="1:4" ht="15" customHeight="1">
      <c r="A2118" s="650" t="s">
        <v>6924</v>
      </c>
      <c r="B2118" s="646" t="s">
        <v>13744</v>
      </c>
      <c r="C2118" s="650" t="s">
        <v>238</v>
      </c>
      <c r="D2118" s="650" t="s">
        <v>22479</v>
      </c>
    </row>
    <row r="2119" spans="1:4" ht="15" customHeight="1">
      <c r="A2119" s="650" t="s">
        <v>6925</v>
      </c>
      <c r="B2119" s="646" t="s">
        <v>13745</v>
      </c>
      <c r="C2119" s="650" t="s">
        <v>238</v>
      </c>
      <c r="D2119" s="650" t="s">
        <v>21362</v>
      </c>
    </row>
    <row r="2120" spans="1:4" ht="15" customHeight="1">
      <c r="A2120" s="650" t="s">
        <v>6926</v>
      </c>
      <c r="B2120" s="646" t="s">
        <v>13746</v>
      </c>
      <c r="C2120" s="650" t="s">
        <v>238</v>
      </c>
      <c r="D2120" s="650" t="s">
        <v>25494</v>
      </c>
    </row>
    <row r="2121" spans="1:4" ht="15" customHeight="1">
      <c r="A2121" s="650" t="s">
        <v>6927</v>
      </c>
      <c r="B2121" s="646" t="s">
        <v>13747</v>
      </c>
      <c r="C2121" s="650" t="s">
        <v>238</v>
      </c>
      <c r="D2121" s="650" t="s">
        <v>25495</v>
      </c>
    </row>
    <row r="2122" spans="1:4" ht="15" customHeight="1">
      <c r="A2122" s="650" t="s">
        <v>6928</v>
      </c>
      <c r="B2122" s="646" t="s">
        <v>13748</v>
      </c>
      <c r="C2122" s="650" t="s">
        <v>238</v>
      </c>
      <c r="D2122" s="650" t="s">
        <v>25496</v>
      </c>
    </row>
    <row r="2123" spans="1:4" ht="15" customHeight="1">
      <c r="A2123" s="650" t="s">
        <v>6929</v>
      </c>
      <c r="B2123" s="646" t="s">
        <v>13749</v>
      </c>
      <c r="C2123" s="650" t="s">
        <v>238</v>
      </c>
      <c r="D2123" s="650" t="s">
        <v>25497</v>
      </c>
    </row>
    <row r="2124" spans="1:4" ht="15" customHeight="1">
      <c r="A2124" s="650" t="s">
        <v>6930</v>
      </c>
      <c r="B2124" s="646" t="s">
        <v>13750</v>
      </c>
      <c r="C2124" s="650" t="s">
        <v>238</v>
      </c>
      <c r="D2124" s="650" t="s">
        <v>25498</v>
      </c>
    </row>
    <row r="2125" spans="1:4" ht="15" customHeight="1">
      <c r="A2125" s="650" t="s">
        <v>6931</v>
      </c>
      <c r="B2125" s="646" t="s">
        <v>13751</v>
      </c>
      <c r="C2125" s="650" t="s">
        <v>233</v>
      </c>
      <c r="D2125" s="650" t="s">
        <v>25499</v>
      </c>
    </row>
    <row r="2126" spans="1:4" ht="15" customHeight="1">
      <c r="A2126" s="650" t="s">
        <v>6932</v>
      </c>
      <c r="B2126" s="646" t="s">
        <v>13752</v>
      </c>
      <c r="C2126" s="650" t="s">
        <v>233</v>
      </c>
      <c r="D2126" s="650" t="s">
        <v>25500</v>
      </c>
    </row>
    <row r="2127" spans="1:4" ht="15" customHeight="1">
      <c r="A2127" s="650" t="s">
        <v>6933</v>
      </c>
      <c r="B2127" s="646" t="s">
        <v>13753</v>
      </c>
      <c r="C2127" s="650" t="s">
        <v>233</v>
      </c>
      <c r="D2127" s="650" t="s">
        <v>25501</v>
      </c>
    </row>
    <row r="2128" spans="1:4" ht="15" customHeight="1">
      <c r="A2128" s="650" t="s">
        <v>6934</v>
      </c>
      <c r="B2128" s="646" t="s">
        <v>13754</v>
      </c>
      <c r="C2128" s="650" t="s">
        <v>233</v>
      </c>
      <c r="D2128" s="650" t="s">
        <v>25502</v>
      </c>
    </row>
    <row r="2129" spans="1:4" ht="15" customHeight="1">
      <c r="A2129" s="650" t="s">
        <v>6935</v>
      </c>
      <c r="B2129" s="646" t="s">
        <v>13755</v>
      </c>
      <c r="C2129" s="650" t="s">
        <v>233</v>
      </c>
      <c r="D2129" s="650" t="s">
        <v>25503</v>
      </c>
    </row>
    <row r="2130" spans="1:4" ht="15" customHeight="1">
      <c r="A2130" s="650" t="s">
        <v>6936</v>
      </c>
      <c r="B2130" s="646" t="s">
        <v>13756</v>
      </c>
      <c r="C2130" s="650" t="s">
        <v>233</v>
      </c>
      <c r="D2130" s="650" t="s">
        <v>25504</v>
      </c>
    </row>
    <row r="2131" spans="1:4" ht="15" customHeight="1">
      <c r="A2131" s="650" t="s">
        <v>6937</v>
      </c>
      <c r="B2131" s="646" t="s">
        <v>13757</v>
      </c>
      <c r="C2131" s="650" t="s">
        <v>233</v>
      </c>
      <c r="D2131" s="650" t="s">
        <v>25505</v>
      </c>
    </row>
    <row r="2132" spans="1:4" ht="15" customHeight="1">
      <c r="A2132" s="650" t="s">
        <v>6938</v>
      </c>
      <c r="B2132" s="646" t="s">
        <v>13758</v>
      </c>
      <c r="C2132" s="650" t="s">
        <v>233</v>
      </c>
      <c r="D2132" s="650" t="s">
        <v>25506</v>
      </c>
    </row>
    <row r="2133" spans="1:4" ht="15" customHeight="1">
      <c r="A2133" s="650" t="s">
        <v>6939</v>
      </c>
      <c r="B2133" s="646" t="s">
        <v>13759</v>
      </c>
      <c r="C2133" s="650" t="s">
        <v>203</v>
      </c>
      <c r="D2133" s="650" t="s">
        <v>17762</v>
      </c>
    </row>
    <row r="2134" spans="1:4" ht="15" customHeight="1">
      <c r="A2134" s="650" t="s">
        <v>6940</v>
      </c>
      <c r="B2134" s="646" t="s">
        <v>13760</v>
      </c>
      <c r="C2134" s="650" t="s">
        <v>203</v>
      </c>
      <c r="D2134" s="650" t="s">
        <v>20534</v>
      </c>
    </row>
    <row r="2135" spans="1:4" ht="15" customHeight="1">
      <c r="A2135" s="650" t="s">
        <v>6941</v>
      </c>
      <c r="B2135" s="646" t="s">
        <v>13761</v>
      </c>
      <c r="C2135" s="650" t="s">
        <v>203</v>
      </c>
      <c r="D2135" s="650" t="s">
        <v>18517</v>
      </c>
    </row>
    <row r="2136" spans="1:4" ht="15" customHeight="1">
      <c r="A2136" s="650" t="s">
        <v>6942</v>
      </c>
      <c r="B2136" s="646" t="s">
        <v>13762</v>
      </c>
      <c r="C2136" s="650" t="s">
        <v>203</v>
      </c>
      <c r="D2136" s="650" t="s">
        <v>21499</v>
      </c>
    </row>
    <row r="2137" spans="1:4" ht="15" customHeight="1">
      <c r="A2137" s="650" t="s">
        <v>6943</v>
      </c>
      <c r="B2137" s="646" t="s">
        <v>13763</v>
      </c>
      <c r="C2137" s="650" t="s">
        <v>203</v>
      </c>
      <c r="D2137" s="650" t="s">
        <v>18194</v>
      </c>
    </row>
    <row r="2138" spans="1:4" ht="15" customHeight="1">
      <c r="A2138" s="650" t="s">
        <v>6944</v>
      </c>
      <c r="B2138" s="646" t="s">
        <v>13764</v>
      </c>
      <c r="C2138" s="650" t="s">
        <v>233</v>
      </c>
      <c r="D2138" s="650" t="s">
        <v>20588</v>
      </c>
    </row>
    <row r="2139" spans="1:4" ht="15" customHeight="1">
      <c r="A2139" s="650" t="s">
        <v>6945</v>
      </c>
      <c r="B2139" s="646" t="s">
        <v>13765</v>
      </c>
      <c r="C2139" s="650" t="s">
        <v>233</v>
      </c>
      <c r="D2139" s="650" t="s">
        <v>25507</v>
      </c>
    </row>
    <row r="2140" spans="1:4" ht="15" customHeight="1">
      <c r="A2140" s="650" t="s">
        <v>6946</v>
      </c>
      <c r="B2140" s="646" t="s">
        <v>13766</v>
      </c>
      <c r="C2140" s="650" t="s">
        <v>233</v>
      </c>
      <c r="D2140" s="650" t="s">
        <v>21671</v>
      </c>
    </row>
    <row r="2141" spans="1:4" ht="15" customHeight="1">
      <c r="A2141" s="650" t="s">
        <v>6947</v>
      </c>
      <c r="B2141" s="646" t="s">
        <v>13767</v>
      </c>
      <c r="C2141" s="650" t="s">
        <v>233</v>
      </c>
      <c r="D2141" s="650" t="s">
        <v>25508</v>
      </c>
    </row>
    <row r="2142" spans="1:4" ht="15" customHeight="1">
      <c r="A2142" s="650" t="s">
        <v>6948</v>
      </c>
      <c r="B2142" s="646" t="s">
        <v>13768</v>
      </c>
      <c r="C2142" s="650" t="s">
        <v>233</v>
      </c>
      <c r="D2142" s="650" t="s">
        <v>25509</v>
      </c>
    </row>
    <row r="2143" spans="1:4" ht="15" customHeight="1">
      <c r="A2143" s="650" t="s">
        <v>6949</v>
      </c>
      <c r="B2143" s="646" t="s">
        <v>13769</v>
      </c>
      <c r="C2143" s="650" t="s">
        <v>233</v>
      </c>
      <c r="D2143" s="650" t="s">
        <v>25510</v>
      </c>
    </row>
    <row r="2144" spans="1:4" ht="15" customHeight="1">
      <c r="A2144" s="650" t="s">
        <v>6950</v>
      </c>
      <c r="B2144" s="646" t="s">
        <v>13770</v>
      </c>
      <c r="C2144" s="650" t="s">
        <v>233</v>
      </c>
      <c r="D2144" s="650" t="s">
        <v>25511</v>
      </c>
    </row>
    <row r="2145" spans="1:4" ht="15" customHeight="1">
      <c r="A2145" s="650" t="s">
        <v>6951</v>
      </c>
      <c r="B2145" s="646" t="s">
        <v>13771</v>
      </c>
      <c r="C2145" s="650" t="s">
        <v>233</v>
      </c>
      <c r="D2145" s="650" t="s">
        <v>25512</v>
      </c>
    </row>
    <row r="2146" spans="1:4" ht="15" customHeight="1">
      <c r="A2146" s="650" t="s">
        <v>6952</v>
      </c>
      <c r="B2146" s="646" t="s">
        <v>13772</v>
      </c>
      <c r="C2146" s="650" t="s">
        <v>233</v>
      </c>
      <c r="D2146" s="650" t="s">
        <v>25513</v>
      </c>
    </row>
    <row r="2147" spans="1:4" ht="15" customHeight="1">
      <c r="A2147" s="650" t="s">
        <v>6953</v>
      </c>
      <c r="B2147" s="646" t="s">
        <v>13773</v>
      </c>
      <c r="C2147" s="650" t="s">
        <v>238</v>
      </c>
      <c r="D2147" s="650" t="s">
        <v>25514</v>
      </c>
    </row>
    <row r="2148" spans="1:4" ht="15" customHeight="1">
      <c r="A2148" s="650" t="s">
        <v>6954</v>
      </c>
      <c r="B2148" s="646" t="s">
        <v>13774</v>
      </c>
      <c r="C2148" s="650" t="s">
        <v>238</v>
      </c>
      <c r="D2148" s="650" t="s">
        <v>21686</v>
      </c>
    </row>
    <row r="2149" spans="1:4" ht="15" customHeight="1">
      <c r="A2149" s="650" t="s">
        <v>6955</v>
      </c>
      <c r="B2149" s="646" t="s">
        <v>13775</v>
      </c>
      <c r="C2149" s="650" t="s">
        <v>238</v>
      </c>
      <c r="D2149" s="650" t="s">
        <v>25515</v>
      </c>
    </row>
    <row r="2150" spans="1:4" ht="15" customHeight="1">
      <c r="A2150" s="650" t="s">
        <v>6956</v>
      </c>
      <c r="B2150" s="646" t="s">
        <v>13776</v>
      </c>
      <c r="C2150" s="650" t="s">
        <v>239</v>
      </c>
      <c r="D2150" s="650" t="s">
        <v>21746</v>
      </c>
    </row>
    <row r="2151" spans="1:4" ht="15" customHeight="1">
      <c r="A2151" s="650" t="s">
        <v>6957</v>
      </c>
      <c r="B2151" s="646" t="s">
        <v>13777</v>
      </c>
      <c r="C2151" s="650" t="s">
        <v>239</v>
      </c>
      <c r="D2151" s="650" t="s">
        <v>25516</v>
      </c>
    </row>
    <row r="2152" spans="1:4" ht="15" customHeight="1">
      <c r="A2152" s="650" t="s">
        <v>6958</v>
      </c>
      <c r="B2152" s="646" t="s">
        <v>13778</v>
      </c>
      <c r="C2152" s="650" t="s">
        <v>240</v>
      </c>
      <c r="D2152" s="650" t="s">
        <v>25517</v>
      </c>
    </row>
    <row r="2153" spans="1:4" ht="15" customHeight="1">
      <c r="A2153" s="650" t="s">
        <v>6959</v>
      </c>
      <c r="B2153" s="646" t="s">
        <v>13779</v>
      </c>
      <c r="C2153" s="650" t="s">
        <v>239</v>
      </c>
      <c r="D2153" s="650" t="s">
        <v>18296</v>
      </c>
    </row>
    <row r="2154" spans="1:4" ht="15" customHeight="1">
      <c r="A2154" s="650" t="s">
        <v>6960</v>
      </c>
      <c r="B2154" s="646" t="s">
        <v>13780</v>
      </c>
      <c r="C2154" s="650" t="s">
        <v>239</v>
      </c>
      <c r="D2154" s="650" t="s">
        <v>17464</v>
      </c>
    </row>
    <row r="2155" spans="1:4" ht="15" customHeight="1">
      <c r="A2155" s="650" t="s">
        <v>6961</v>
      </c>
      <c r="B2155" s="646" t="s">
        <v>13781</v>
      </c>
      <c r="C2155" s="650" t="s">
        <v>240</v>
      </c>
      <c r="D2155" s="650" t="s">
        <v>25518</v>
      </c>
    </row>
    <row r="2156" spans="1:4" ht="15" customHeight="1">
      <c r="A2156" s="650" t="s">
        <v>6962</v>
      </c>
      <c r="B2156" s="646" t="s">
        <v>13782</v>
      </c>
      <c r="C2156" s="650" t="s">
        <v>240</v>
      </c>
      <c r="D2156" s="650" t="s">
        <v>25519</v>
      </c>
    </row>
    <row r="2157" spans="1:4" ht="15" customHeight="1">
      <c r="A2157" s="650" t="s">
        <v>6963</v>
      </c>
      <c r="B2157" s="646" t="s">
        <v>13783</v>
      </c>
      <c r="C2157" s="650" t="s">
        <v>240</v>
      </c>
      <c r="D2157" s="650" t="s">
        <v>25520</v>
      </c>
    </row>
    <row r="2158" spans="1:4" ht="15" customHeight="1">
      <c r="A2158" s="650" t="s">
        <v>6964</v>
      </c>
      <c r="B2158" s="646" t="s">
        <v>13784</v>
      </c>
      <c r="C2158" s="650" t="s">
        <v>240</v>
      </c>
      <c r="D2158" s="650" t="s">
        <v>25521</v>
      </c>
    </row>
    <row r="2159" spans="1:4" ht="15" customHeight="1">
      <c r="A2159" s="650" t="s">
        <v>6965</v>
      </c>
      <c r="B2159" s="646" t="s">
        <v>13785</v>
      </c>
      <c r="C2159" s="650" t="s">
        <v>240</v>
      </c>
      <c r="D2159" s="650" t="s">
        <v>25522</v>
      </c>
    </row>
    <row r="2160" spans="1:4" ht="15" customHeight="1">
      <c r="A2160" s="650" t="s">
        <v>6966</v>
      </c>
      <c r="B2160" s="646" t="s">
        <v>13786</v>
      </c>
      <c r="C2160" s="650" t="s">
        <v>240</v>
      </c>
      <c r="D2160" s="650" t="s">
        <v>25523</v>
      </c>
    </row>
    <row r="2161" spans="1:4" ht="15" customHeight="1">
      <c r="A2161" s="650" t="s">
        <v>6967</v>
      </c>
      <c r="B2161" s="646" t="s">
        <v>13787</v>
      </c>
      <c r="C2161" s="650" t="s">
        <v>239</v>
      </c>
      <c r="D2161" s="650" t="s">
        <v>22437</v>
      </c>
    </row>
    <row r="2162" spans="1:4" ht="15" customHeight="1">
      <c r="A2162" s="650" t="s">
        <v>6968</v>
      </c>
      <c r="B2162" s="646" t="s">
        <v>13788</v>
      </c>
      <c r="C2162" s="650" t="s">
        <v>239</v>
      </c>
      <c r="D2162" s="650" t="s">
        <v>17662</v>
      </c>
    </row>
    <row r="2163" spans="1:4" ht="15" customHeight="1">
      <c r="A2163" s="650" t="s">
        <v>6969</v>
      </c>
      <c r="B2163" s="646" t="s">
        <v>13789</v>
      </c>
      <c r="C2163" s="650" t="s">
        <v>239</v>
      </c>
      <c r="D2163" s="650" t="s">
        <v>18727</v>
      </c>
    </row>
    <row r="2164" spans="1:4" ht="15" customHeight="1">
      <c r="A2164" s="650" t="s">
        <v>6970</v>
      </c>
      <c r="B2164" s="646" t="s">
        <v>13790</v>
      </c>
      <c r="C2164" s="650" t="s">
        <v>239</v>
      </c>
      <c r="D2164" s="650" t="s">
        <v>17670</v>
      </c>
    </row>
    <row r="2165" spans="1:4" ht="15" customHeight="1">
      <c r="A2165" s="650" t="s">
        <v>6971</v>
      </c>
      <c r="B2165" s="646" t="s">
        <v>13791</v>
      </c>
      <c r="C2165" s="650" t="s">
        <v>203</v>
      </c>
      <c r="D2165" s="650" t="s">
        <v>18304</v>
      </c>
    </row>
    <row r="2166" spans="1:4" ht="15" customHeight="1">
      <c r="A2166" s="650" t="s">
        <v>6972</v>
      </c>
      <c r="B2166" s="646" t="s">
        <v>13792</v>
      </c>
      <c r="C2166" s="650" t="s">
        <v>203</v>
      </c>
      <c r="D2166" s="650" t="s">
        <v>18196</v>
      </c>
    </row>
    <row r="2167" spans="1:4" ht="15" customHeight="1">
      <c r="A2167" s="650" t="s">
        <v>6973</v>
      </c>
      <c r="B2167" s="646" t="s">
        <v>13793</v>
      </c>
      <c r="C2167" s="650" t="s">
        <v>203</v>
      </c>
      <c r="D2167" s="650" t="s">
        <v>20565</v>
      </c>
    </row>
    <row r="2168" spans="1:4" ht="15" customHeight="1">
      <c r="A2168" s="650" t="s">
        <v>6974</v>
      </c>
      <c r="B2168" s="646" t="s">
        <v>13794</v>
      </c>
      <c r="C2168" s="650" t="s">
        <v>203</v>
      </c>
      <c r="D2168" s="650" t="s">
        <v>18595</v>
      </c>
    </row>
    <row r="2169" spans="1:4" ht="15" customHeight="1">
      <c r="A2169" s="650" t="s">
        <v>6975</v>
      </c>
      <c r="B2169" s="646" t="s">
        <v>13795</v>
      </c>
      <c r="C2169" s="650" t="s">
        <v>203</v>
      </c>
      <c r="D2169" s="650" t="s">
        <v>22401</v>
      </c>
    </row>
    <row r="2170" spans="1:4" ht="15" customHeight="1">
      <c r="A2170" s="650" t="s">
        <v>6976</v>
      </c>
      <c r="B2170" s="646" t="s">
        <v>13796</v>
      </c>
      <c r="C2170" s="650" t="s">
        <v>203</v>
      </c>
      <c r="D2170" s="650" t="s">
        <v>18001</v>
      </c>
    </row>
    <row r="2171" spans="1:4" ht="15" customHeight="1">
      <c r="A2171" s="650" t="s">
        <v>6977</v>
      </c>
      <c r="B2171" s="646" t="s">
        <v>13797</v>
      </c>
      <c r="C2171" s="650" t="s">
        <v>240</v>
      </c>
      <c r="D2171" s="650" t="s">
        <v>25524</v>
      </c>
    </row>
    <row r="2172" spans="1:4" ht="15" customHeight="1">
      <c r="A2172" s="650" t="s">
        <v>6978</v>
      </c>
      <c r="B2172" s="646" t="s">
        <v>13798</v>
      </c>
      <c r="C2172" s="650" t="s">
        <v>239</v>
      </c>
      <c r="D2172" s="650" t="s">
        <v>25525</v>
      </c>
    </row>
    <row r="2173" spans="1:4" ht="15" customHeight="1">
      <c r="A2173" s="650" t="s">
        <v>6979</v>
      </c>
      <c r="B2173" s="646" t="s">
        <v>13799</v>
      </c>
      <c r="C2173" s="650" t="s">
        <v>239</v>
      </c>
      <c r="D2173" s="650" t="s">
        <v>25526</v>
      </c>
    </row>
    <row r="2174" spans="1:4" ht="15" customHeight="1">
      <c r="A2174" s="650" t="s">
        <v>6980</v>
      </c>
      <c r="B2174" s="646" t="s">
        <v>13800</v>
      </c>
      <c r="C2174" s="650" t="s">
        <v>239</v>
      </c>
      <c r="D2174" s="650" t="s">
        <v>25527</v>
      </c>
    </row>
    <row r="2175" spans="1:4" ht="15" customHeight="1">
      <c r="A2175" s="650" t="s">
        <v>6981</v>
      </c>
      <c r="B2175" s="646" t="s">
        <v>13801</v>
      </c>
      <c r="C2175" s="650" t="s">
        <v>239</v>
      </c>
      <c r="D2175" s="650" t="s">
        <v>25528</v>
      </c>
    </row>
    <row r="2176" spans="1:4" ht="15" customHeight="1">
      <c r="A2176" s="650" t="s">
        <v>6982</v>
      </c>
      <c r="B2176" s="646" t="s">
        <v>13802</v>
      </c>
      <c r="C2176" s="650" t="s">
        <v>240</v>
      </c>
      <c r="D2176" s="650" t="s">
        <v>21151</v>
      </c>
    </row>
    <row r="2177" spans="1:4" ht="15" customHeight="1">
      <c r="A2177" s="650" t="s">
        <v>6983</v>
      </c>
      <c r="B2177" s="646" t="s">
        <v>13803</v>
      </c>
      <c r="C2177" s="650" t="s">
        <v>240</v>
      </c>
      <c r="D2177" s="650" t="s">
        <v>25529</v>
      </c>
    </row>
    <row r="2178" spans="1:4" ht="15" customHeight="1">
      <c r="A2178" s="650" t="s">
        <v>6984</v>
      </c>
      <c r="B2178" s="646" t="s">
        <v>13804</v>
      </c>
      <c r="C2178" s="650" t="s">
        <v>240</v>
      </c>
      <c r="D2178" s="650" t="s">
        <v>25530</v>
      </c>
    </row>
    <row r="2179" spans="1:4" ht="15" customHeight="1">
      <c r="A2179" s="650" t="s">
        <v>6985</v>
      </c>
      <c r="B2179" s="646" t="s">
        <v>13805</v>
      </c>
      <c r="C2179" s="650" t="s">
        <v>239</v>
      </c>
      <c r="D2179" s="650" t="s">
        <v>25531</v>
      </c>
    </row>
    <row r="2180" spans="1:4" ht="15" customHeight="1">
      <c r="A2180" s="650" t="s">
        <v>6986</v>
      </c>
      <c r="B2180" s="646" t="s">
        <v>13806</v>
      </c>
      <c r="C2180" s="650" t="s">
        <v>239</v>
      </c>
      <c r="D2180" s="650" t="s">
        <v>25532</v>
      </c>
    </row>
    <row r="2181" spans="1:4" ht="15" customHeight="1">
      <c r="A2181" s="650" t="s">
        <v>6987</v>
      </c>
      <c r="B2181" s="646" t="s">
        <v>13807</v>
      </c>
      <c r="C2181" s="650" t="s">
        <v>239</v>
      </c>
      <c r="D2181" s="650" t="s">
        <v>25533</v>
      </c>
    </row>
    <row r="2182" spans="1:4" ht="15" customHeight="1">
      <c r="A2182" s="650" t="s">
        <v>6988</v>
      </c>
      <c r="B2182" s="646" t="s">
        <v>13808</v>
      </c>
      <c r="C2182" s="650" t="s">
        <v>239</v>
      </c>
      <c r="D2182" s="650" t="s">
        <v>25534</v>
      </c>
    </row>
    <row r="2183" spans="1:4" ht="15" customHeight="1">
      <c r="A2183" s="650" t="s">
        <v>6989</v>
      </c>
      <c r="B2183" s="646" t="s">
        <v>13809</v>
      </c>
      <c r="C2183" s="650" t="s">
        <v>239</v>
      </c>
      <c r="D2183" s="650" t="s">
        <v>25535</v>
      </c>
    </row>
    <row r="2184" spans="1:4" ht="15" customHeight="1">
      <c r="A2184" s="650" t="s">
        <v>6990</v>
      </c>
      <c r="B2184" s="646" t="s">
        <v>13810</v>
      </c>
      <c r="C2184" s="650" t="s">
        <v>239</v>
      </c>
      <c r="D2184" s="650" t="s">
        <v>25536</v>
      </c>
    </row>
    <row r="2185" spans="1:4" ht="15" customHeight="1">
      <c r="A2185" s="650" t="s">
        <v>6991</v>
      </c>
      <c r="B2185" s="646" t="s">
        <v>13811</v>
      </c>
      <c r="C2185" s="650" t="s">
        <v>239</v>
      </c>
      <c r="D2185" s="650" t="s">
        <v>25537</v>
      </c>
    </row>
    <row r="2186" spans="1:4" ht="15" customHeight="1">
      <c r="A2186" s="650" t="s">
        <v>6992</v>
      </c>
      <c r="B2186" s="646" t="s">
        <v>13812</v>
      </c>
      <c r="C2186" s="650" t="s">
        <v>239</v>
      </c>
      <c r="D2186" s="650" t="s">
        <v>25538</v>
      </c>
    </row>
    <row r="2187" spans="1:4" ht="15" customHeight="1">
      <c r="A2187" s="650" t="s">
        <v>6993</v>
      </c>
      <c r="B2187" s="646" t="s">
        <v>13813</v>
      </c>
      <c r="C2187" s="650" t="s">
        <v>239</v>
      </c>
      <c r="D2187" s="650" t="s">
        <v>25539</v>
      </c>
    </row>
    <row r="2188" spans="1:4" ht="15" customHeight="1">
      <c r="A2188" s="650" t="s">
        <v>6994</v>
      </c>
      <c r="B2188" s="646" t="s">
        <v>13814</v>
      </c>
      <c r="C2188" s="650" t="s">
        <v>239</v>
      </c>
      <c r="D2188" s="650" t="s">
        <v>25540</v>
      </c>
    </row>
    <row r="2189" spans="1:4" ht="15" customHeight="1">
      <c r="A2189" s="650" t="s">
        <v>6995</v>
      </c>
      <c r="B2189" s="646" t="s">
        <v>13815</v>
      </c>
      <c r="C2189" s="650" t="s">
        <v>239</v>
      </c>
      <c r="D2189" s="650" t="s">
        <v>25541</v>
      </c>
    </row>
    <row r="2190" spans="1:4" ht="15" customHeight="1">
      <c r="A2190" s="650" t="s">
        <v>6996</v>
      </c>
      <c r="B2190" s="646" t="s">
        <v>13816</v>
      </c>
      <c r="C2190" s="650" t="s">
        <v>239</v>
      </c>
      <c r="D2190" s="650" t="s">
        <v>25542</v>
      </c>
    </row>
    <row r="2191" spans="1:4" ht="15" customHeight="1">
      <c r="A2191" s="650" t="s">
        <v>6997</v>
      </c>
      <c r="B2191" s="646" t="s">
        <v>13817</v>
      </c>
      <c r="C2191" s="650" t="s">
        <v>239</v>
      </c>
      <c r="D2191" s="650" t="s">
        <v>25543</v>
      </c>
    </row>
    <row r="2192" spans="1:4" ht="15" customHeight="1">
      <c r="A2192" s="650" t="s">
        <v>6998</v>
      </c>
      <c r="B2192" s="646" t="s">
        <v>13818</v>
      </c>
      <c r="C2192" s="650" t="s">
        <v>239</v>
      </c>
      <c r="D2192" s="650" t="s">
        <v>25544</v>
      </c>
    </row>
    <row r="2193" spans="1:4" ht="15" customHeight="1">
      <c r="A2193" s="650" t="s">
        <v>6999</v>
      </c>
      <c r="B2193" s="646" t="s">
        <v>13819</v>
      </c>
      <c r="C2193" s="650" t="s">
        <v>239</v>
      </c>
      <c r="D2193" s="650" t="s">
        <v>25545</v>
      </c>
    </row>
    <row r="2194" spans="1:4" ht="15" customHeight="1">
      <c r="A2194" s="650" t="s">
        <v>7000</v>
      </c>
      <c r="B2194" s="646" t="s">
        <v>13820</v>
      </c>
      <c r="C2194" s="650" t="s">
        <v>239</v>
      </c>
      <c r="D2194" s="650" t="s">
        <v>25546</v>
      </c>
    </row>
    <row r="2195" spans="1:4" ht="15" customHeight="1">
      <c r="A2195" s="650" t="s">
        <v>7001</v>
      </c>
      <c r="B2195" s="646" t="s">
        <v>13821</v>
      </c>
      <c r="C2195" s="650" t="s">
        <v>239</v>
      </c>
      <c r="D2195" s="650" t="s">
        <v>25547</v>
      </c>
    </row>
    <row r="2196" spans="1:4" ht="15" customHeight="1">
      <c r="A2196" s="650" t="s">
        <v>7002</v>
      </c>
      <c r="B2196" s="646" t="s">
        <v>13822</v>
      </c>
      <c r="C2196" s="650" t="s">
        <v>239</v>
      </c>
      <c r="D2196" s="650" t="s">
        <v>25548</v>
      </c>
    </row>
    <row r="2197" spans="1:4" ht="15" customHeight="1">
      <c r="A2197" s="650" t="s">
        <v>7003</v>
      </c>
      <c r="B2197" s="646" t="s">
        <v>13823</v>
      </c>
      <c r="C2197" s="650" t="s">
        <v>233</v>
      </c>
      <c r="D2197" s="650" t="s">
        <v>25549</v>
      </c>
    </row>
    <row r="2198" spans="1:4" ht="15" customHeight="1">
      <c r="A2198" s="650" t="s">
        <v>7004</v>
      </c>
      <c r="B2198" s="646" t="s">
        <v>13824</v>
      </c>
      <c r="C2198" s="650" t="s">
        <v>233</v>
      </c>
      <c r="D2198" s="650" t="s">
        <v>21253</v>
      </c>
    </row>
    <row r="2199" spans="1:4" ht="15" customHeight="1">
      <c r="A2199" s="650" t="s">
        <v>7005</v>
      </c>
      <c r="B2199" s="646" t="s">
        <v>13825</v>
      </c>
      <c r="C2199" s="650" t="s">
        <v>239</v>
      </c>
      <c r="D2199" s="650" t="s">
        <v>25550</v>
      </c>
    </row>
    <row r="2200" spans="1:4" ht="15" customHeight="1">
      <c r="A2200" s="650" t="s">
        <v>7006</v>
      </c>
      <c r="B2200" s="646" t="s">
        <v>13826</v>
      </c>
      <c r="C2200" s="650" t="s">
        <v>239</v>
      </c>
      <c r="D2200" s="650" t="s">
        <v>25551</v>
      </c>
    </row>
    <row r="2201" spans="1:4" ht="15" customHeight="1">
      <c r="A2201" s="650" t="s">
        <v>7007</v>
      </c>
      <c r="B2201" s="646" t="s">
        <v>13827</v>
      </c>
      <c r="C2201" s="650" t="s">
        <v>239</v>
      </c>
      <c r="D2201" s="650" t="s">
        <v>25552</v>
      </c>
    </row>
    <row r="2202" spans="1:4" ht="15" customHeight="1">
      <c r="A2202" s="650" t="s">
        <v>7008</v>
      </c>
      <c r="B2202" s="646" t="s">
        <v>13828</v>
      </c>
      <c r="C2202" s="650" t="s">
        <v>239</v>
      </c>
      <c r="D2202" s="650" t="s">
        <v>25553</v>
      </c>
    </row>
    <row r="2203" spans="1:4" ht="15" customHeight="1">
      <c r="A2203" s="650" t="s">
        <v>7009</v>
      </c>
      <c r="B2203" s="646" t="s">
        <v>13829</v>
      </c>
      <c r="C2203" s="650" t="s">
        <v>239</v>
      </c>
      <c r="D2203" s="650" t="s">
        <v>25554</v>
      </c>
    </row>
    <row r="2204" spans="1:4" ht="15" customHeight="1">
      <c r="A2204" s="650" t="s">
        <v>7010</v>
      </c>
      <c r="B2204" s="646" t="s">
        <v>13830</v>
      </c>
      <c r="C2204" s="650" t="s">
        <v>239</v>
      </c>
      <c r="D2204" s="650" t="s">
        <v>25555</v>
      </c>
    </row>
    <row r="2205" spans="1:4" ht="15" customHeight="1">
      <c r="A2205" s="650" t="s">
        <v>7011</v>
      </c>
      <c r="B2205" s="646" t="s">
        <v>13831</v>
      </c>
      <c r="C2205" s="650" t="s">
        <v>239</v>
      </c>
      <c r="D2205" s="650" t="s">
        <v>25556</v>
      </c>
    </row>
    <row r="2206" spans="1:4" ht="15" customHeight="1">
      <c r="A2206" s="650" t="s">
        <v>7012</v>
      </c>
      <c r="B2206" s="646" t="s">
        <v>13832</v>
      </c>
      <c r="C2206" s="650" t="s">
        <v>239</v>
      </c>
      <c r="D2206" s="650" t="s">
        <v>21262</v>
      </c>
    </row>
    <row r="2207" spans="1:4" ht="15" customHeight="1">
      <c r="A2207" s="650" t="s">
        <v>7013</v>
      </c>
      <c r="B2207" s="646" t="s">
        <v>13833</v>
      </c>
      <c r="C2207" s="650" t="s">
        <v>239</v>
      </c>
      <c r="D2207" s="650" t="s">
        <v>25557</v>
      </c>
    </row>
    <row r="2208" spans="1:4" ht="15" customHeight="1">
      <c r="A2208" s="650" t="s">
        <v>7014</v>
      </c>
      <c r="B2208" s="646" t="s">
        <v>13834</v>
      </c>
      <c r="C2208" s="650" t="s">
        <v>239</v>
      </c>
      <c r="D2208" s="650" t="s">
        <v>25558</v>
      </c>
    </row>
    <row r="2209" spans="1:4" ht="15" customHeight="1">
      <c r="A2209" s="650" t="s">
        <v>7015</v>
      </c>
      <c r="B2209" s="646" t="s">
        <v>13835</v>
      </c>
      <c r="C2209" s="650" t="s">
        <v>239</v>
      </c>
      <c r="D2209" s="650" t="s">
        <v>25559</v>
      </c>
    </row>
    <row r="2210" spans="1:4" ht="15" customHeight="1">
      <c r="A2210" s="650" t="s">
        <v>7016</v>
      </c>
      <c r="B2210" s="646" t="s">
        <v>13836</v>
      </c>
      <c r="C2210" s="650" t="s">
        <v>239</v>
      </c>
      <c r="D2210" s="650" t="s">
        <v>22372</v>
      </c>
    </row>
    <row r="2211" spans="1:4" ht="15" customHeight="1">
      <c r="A2211" s="650" t="s">
        <v>7017</v>
      </c>
      <c r="B2211" s="646" t="s">
        <v>13837</v>
      </c>
      <c r="C2211" s="650" t="s">
        <v>239</v>
      </c>
      <c r="D2211" s="650" t="s">
        <v>25560</v>
      </c>
    </row>
    <row r="2212" spans="1:4" ht="15" customHeight="1">
      <c r="A2212" s="650" t="s">
        <v>7018</v>
      </c>
      <c r="B2212" s="646" t="s">
        <v>13838</v>
      </c>
      <c r="C2212" s="650" t="s">
        <v>239</v>
      </c>
      <c r="D2212" s="650" t="s">
        <v>20750</v>
      </c>
    </row>
    <row r="2213" spans="1:4" ht="15" customHeight="1">
      <c r="A2213" s="650" t="s">
        <v>7019</v>
      </c>
      <c r="B2213" s="646" t="s">
        <v>13839</v>
      </c>
      <c r="C2213" s="650" t="s">
        <v>239</v>
      </c>
      <c r="D2213" s="650" t="s">
        <v>25561</v>
      </c>
    </row>
    <row r="2214" spans="1:4" ht="15" customHeight="1">
      <c r="A2214" s="650" t="s">
        <v>7020</v>
      </c>
      <c r="B2214" s="646" t="s">
        <v>13840</v>
      </c>
      <c r="C2214" s="650" t="s">
        <v>239</v>
      </c>
      <c r="D2214" s="650" t="s">
        <v>25562</v>
      </c>
    </row>
    <row r="2215" spans="1:4" ht="15" customHeight="1">
      <c r="A2215" s="650" t="s">
        <v>7021</v>
      </c>
      <c r="B2215" s="646" t="s">
        <v>13841</v>
      </c>
      <c r="C2215" s="650" t="s">
        <v>239</v>
      </c>
      <c r="D2215" s="650" t="s">
        <v>21871</v>
      </c>
    </row>
    <row r="2216" spans="1:4" ht="15" customHeight="1">
      <c r="A2216" s="650" t="s">
        <v>7022</v>
      </c>
      <c r="B2216" s="646" t="s">
        <v>13842</v>
      </c>
      <c r="C2216" s="650" t="s">
        <v>239</v>
      </c>
      <c r="D2216" s="650" t="s">
        <v>22589</v>
      </c>
    </row>
    <row r="2217" spans="1:4" ht="15" customHeight="1">
      <c r="A2217" s="650" t="s">
        <v>7023</v>
      </c>
      <c r="B2217" s="646" t="s">
        <v>13843</v>
      </c>
      <c r="C2217" s="650" t="s">
        <v>239</v>
      </c>
      <c r="D2217" s="650" t="s">
        <v>25563</v>
      </c>
    </row>
    <row r="2218" spans="1:4" ht="15" customHeight="1">
      <c r="A2218" s="650" t="s">
        <v>7024</v>
      </c>
      <c r="B2218" s="646" t="s">
        <v>13844</v>
      </c>
      <c r="C2218" s="650" t="s">
        <v>239</v>
      </c>
      <c r="D2218" s="650" t="s">
        <v>25564</v>
      </c>
    </row>
    <row r="2219" spans="1:4" ht="15" customHeight="1">
      <c r="A2219" s="650" t="s">
        <v>7025</v>
      </c>
      <c r="B2219" s="646" t="s">
        <v>13845</v>
      </c>
      <c r="C2219" s="650" t="s">
        <v>239</v>
      </c>
      <c r="D2219" s="650" t="s">
        <v>25565</v>
      </c>
    </row>
    <row r="2220" spans="1:4" ht="15" customHeight="1">
      <c r="A2220" s="650" t="s">
        <v>7026</v>
      </c>
      <c r="B2220" s="646" t="s">
        <v>13846</v>
      </c>
      <c r="C2220" s="650" t="s">
        <v>239</v>
      </c>
      <c r="D2220" s="650" t="s">
        <v>24465</v>
      </c>
    </row>
    <row r="2221" spans="1:4" ht="15" customHeight="1">
      <c r="A2221" s="650" t="s">
        <v>7027</v>
      </c>
      <c r="B2221" s="646" t="s">
        <v>13847</v>
      </c>
      <c r="C2221" s="650" t="s">
        <v>239</v>
      </c>
      <c r="D2221" s="650" t="s">
        <v>25566</v>
      </c>
    </row>
    <row r="2222" spans="1:4" ht="15" customHeight="1">
      <c r="A2222" s="650" t="s">
        <v>7028</v>
      </c>
      <c r="B2222" s="646" t="s">
        <v>13848</v>
      </c>
      <c r="C2222" s="650" t="s">
        <v>239</v>
      </c>
      <c r="D2222" s="650" t="s">
        <v>25567</v>
      </c>
    </row>
    <row r="2223" spans="1:4" ht="15" customHeight="1">
      <c r="A2223" s="650" t="s">
        <v>7029</v>
      </c>
      <c r="B2223" s="646" t="s">
        <v>13849</v>
      </c>
      <c r="C2223" s="650" t="s">
        <v>239</v>
      </c>
      <c r="D2223" s="650" t="s">
        <v>25568</v>
      </c>
    </row>
    <row r="2224" spans="1:4" ht="15" customHeight="1">
      <c r="A2224" s="650" t="s">
        <v>7030</v>
      </c>
      <c r="B2224" s="646" t="s">
        <v>13850</v>
      </c>
      <c r="C2224" s="650" t="s">
        <v>239</v>
      </c>
      <c r="D2224" s="650" t="s">
        <v>25569</v>
      </c>
    </row>
    <row r="2225" spans="1:4" ht="15" customHeight="1">
      <c r="A2225" s="650" t="s">
        <v>7031</v>
      </c>
      <c r="B2225" s="646" t="s">
        <v>13851</v>
      </c>
      <c r="C2225" s="650" t="s">
        <v>239</v>
      </c>
      <c r="D2225" s="650" t="s">
        <v>25570</v>
      </c>
    </row>
    <row r="2226" spans="1:4" ht="15" customHeight="1">
      <c r="A2226" s="650" t="s">
        <v>7032</v>
      </c>
      <c r="B2226" s="646" t="s">
        <v>13852</v>
      </c>
      <c r="C2226" s="650" t="s">
        <v>239</v>
      </c>
      <c r="D2226" s="650" t="s">
        <v>25571</v>
      </c>
    </row>
    <row r="2227" spans="1:4" ht="15" customHeight="1">
      <c r="A2227" s="650" t="s">
        <v>7033</v>
      </c>
      <c r="B2227" s="646" t="s">
        <v>13853</v>
      </c>
      <c r="C2227" s="650" t="s">
        <v>239</v>
      </c>
      <c r="D2227" s="650" t="s">
        <v>25572</v>
      </c>
    </row>
    <row r="2228" spans="1:4" ht="15" customHeight="1">
      <c r="A2228" s="650" t="s">
        <v>7034</v>
      </c>
      <c r="B2228" s="646" t="s">
        <v>13854</v>
      </c>
      <c r="C2228" s="650" t="s">
        <v>239</v>
      </c>
      <c r="D2228" s="650" t="s">
        <v>25573</v>
      </c>
    </row>
    <row r="2229" spans="1:4" ht="15" customHeight="1">
      <c r="A2229" s="650" t="s">
        <v>7035</v>
      </c>
      <c r="B2229" s="646" t="s">
        <v>13855</v>
      </c>
      <c r="C2229" s="650" t="s">
        <v>239</v>
      </c>
      <c r="D2229" s="650" t="s">
        <v>25574</v>
      </c>
    </row>
    <row r="2230" spans="1:4" ht="15" customHeight="1">
      <c r="A2230" s="650" t="s">
        <v>7036</v>
      </c>
      <c r="B2230" s="646" t="s">
        <v>13856</v>
      </c>
      <c r="C2230" s="650" t="s">
        <v>239</v>
      </c>
      <c r="D2230" s="650" t="s">
        <v>25575</v>
      </c>
    </row>
    <row r="2231" spans="1:4" ht="15" customHeight="1">
      <c r="A2231" s="650" t="s">
        <v>7037</v>
      </c>
      <c r="B2231" s="646" t="s">
        <v>13857</v>
      </c>
      <c r="C2231" s="650" t="s">
        <v>239</v>
      </c>
      <c r="D2231" s="650" t="s">
        <v>25576</v>
      </c>
    </row>
    <row r="2232" spans="1:4" ht="15" customHeight="1">
      <c r="A2232" s="650" t="s">
        <v>7038</v>
      </c>
      <c r="B2232" s="646" t="s">
        <v>13858</v>
      </c>
      <c r="C2232" s="650" t="s">
        <v>239</v>
      </c>
      <c r="D2232" s="650" t="s">
        <v>25577</v>
      </c>
    </row>
    <row r="2233" spans="1:4" ht="15" customHeight="1">
      <c r="A2233" s="650" t="s">
        <v>7039</v>
      </c>
      <c r="B2233" s="646" t="s">
        <v>13859</v>
      </c>
      <c r="C2233" s="650" t="s">
        <v>239</v>
      </c>
      <c r="D2233" s="650" t="s">
        <v>25578</v>
      </c>
    </row>
    <row r="2234" spans="1:4" ht="15" customHeight="1">
      <c r="A2234" s="650" t="s">
        <v>7040</v>
      </c>
      <c r="B2234" s="646" t="s">
        <v>13860</v>
      </c>
      <c r="C2234" s="650" t="s">
        <v>239</v>
      </c>
      <c r="D2234" s="650" t="s">
        <v>21769</v>
      </c>
    </row>
    <row r="2235" spans="1:4" ht="15" customHeight="1">
      <c r="A2235" s="650" t="s">
        <v>7041</v>
      </c>
      <c r="B2235" s="646" t="s">
        <v>13861</v>
      </c>
      <c r="C2235" s="650" t="s">
        <v>239</v>
      </c>
      <c r="D2235" s="650" t="s">
        <v>25579</v>
      </c>
    </row>
    <row r="2236" spans="1:4" ht="15" customHeight="1">
      <c r="A2236" s="650" t="s">
        <v>7042</v>
      </c>
      <c r="B2236" s="646" t="s">
        <v>13862</v>
      </c>
      <c r="C2236" s="650" t="s">
        <v>239</v>
      </c>
      <c r="D2236" s="650" t="s">
        <v>25580</v>
      </c>
    </row>
    <row r="2237" spans="1:4" ht="15" customHeight="1">
      <c r="A2237" s="650" t="s">
        <v>7043</v>
      </c>
      <c r="B2237" s="646" t="s">
        <v>13863</v>
      </c>
      <c r="C2237" s="650" t="s">
        <v>239</v>
      </c>
      <c r="D2237" s="650" t="s">
        <v>25581</v>
      </c>
    </row>
    <row r="2238" spans="1:4" ht="15" customHeight="1">
      <c r="A2238" s="650" t="s">
        <v>7044</v>
      </c>
      <c r="B2238" s="646" t="s">
        <v>13864</v>
      </c>
      <c r="C2238" s="650" t="s">
        <v>239</v>
      </c>
      <c r="D2238" s="650" t="s">
        <v>25582</v>
      </c>
    </row>
    <row r="2239" spans="1:4" ht="15" customHeight="1">
      <c r="A2239" s="650" t="s">
        <v>7045</v>
      </c>
      <c r="B2239" s="646" t="s">
        <v>13865</v>
      </c>
      <c r="C2239" s="650" t="s">
        <v>239</v>
      </c>
      <c r="D2239" s="650" t="s">
        <v>25583</v>
      </c>
    </row>
    <row r="2240" spans="1:4" ht="15" customHeight="1">
      <c r="A2240" s="650" t="s">
        <v>7046</v>
      </c>
      <c r="B2240" s="646" t="s">
        <v>13866</v>
      </c>
      <c r="C2240" s="650" t="s">
        <v>239</v>
      </c>
      <c r="D2240" s="650" t="s">
        <v>25584</v>
      </c>
    </row>
    <row r="2241" spans="1:4" ht="15" customHeight="1">
      <c r="A2241" s="650" t="s">
        <v>7047</v>
      </c>
      <c r="B2241" s="646" t="s">
        <v>13867</v>
      </c>
      <c r="C2241" s="650" t="s">
        <v>239</v>
      </c>
      <c r="D2241" s="650" t="s">
        <v>25585</v>
      </c>
    </row>
    <row r="2242" spans="1:4" ht="15" customHeight="1">
      <c r="A2242" s="650" t="s">
        <v>7048</v>
      </c>
      <c r="B2242" s="646" t="s">
        <v>13868</v>
      </c>
      <c r="C2242" s="650" t="s">
        <v>239</v>
      </c>
      <c r="D2242" s="650" t="s">
        <v>25586</v>
      </c>
    </row>
    <row r="2243" spans="1:4" ht="15" customHeight="1">
      <c r="A2243" s="650" t="s">
        <v>7049</v>
      </c>
      <c r="B2243" s="646" t="s">
        <v>13869</v>
      </c>
      <c r="C2243" s="650" t="s">
        <v>239</v>
      </c>
      <c r="D2243" s="650" t="s">
        <v>21863</v>
      </c>
    </row>
    <row r="2244" spans="1:4" ht="15" customHeight="1">
      <c r="A2244" s="650" t="s">
        <v>7050</v>
      </c>
      <c r="B2244" s="646" t="s">
        <v>13870</v>
      </c>
      <c r="C2244" s="650" t="s">
        <v>239</v>
      </c>
      <c r="D2244" s="650" t="s">
        <v>25587</v>
      </c>
    </row>
    <row r="2245" spans="1:4" ht="15" customHeight="1">
      <c r="A2245" s="650" t="s">
        <v>7051</v>
      </c>
      <c r="B2245" s="646" t="s">
        <v>13871</v>
      </c>
      <c r="C2245" s="650" t="s">
        <v>239</v>
      </c>
      <c r="D2245" s="650" t="s">
        <v>25588</v>
      </c>
    </row>
    <row r="2246" spans="1:4" ht="15" customHeight="1">
      <c r="A2246" s="650" t="s">
        <v>7052</v>
      </c>
      <c r="B2246" s="646" t="s">
        <v>13872</v>
      </c>
      <c r="C2246" s="650" t="s">
        <v>239</v>
      </c>
      <c r="D2246" s="650" t="s">
        <v>25589</v>
      </c>
    </row>
    <row r="2247" spans="1:4" ht="15" customHeight="1">
      <c r="A2247" s="650" t="s">
        <v>7053</v>
      </c>
      <c r="B2247" s="646" t="s">
        <v>13873</v>
      </c>
      <c r="C2247" s="650" t="s">
        <v>239</v>
      </c>
      <c r="D2247" s="650" t="s">
        <v>22637</v>
      </c>
    </row>
    <row r="2248" spans="1:4" ht="15" customHeight="1">
      <c r="A2248" s="650" t="s">
        <v>7054</v>
      </c>
      <c r="B2248" s="646" t="s">
        <v>13874</v>
      </c>
      <c r="C2248" s="650" t="s">
        <v>239</v>
      </c>
      <c r="D2248" s="650" t="s">
        <v>25590</v>
      </c>
    </row>
    <row r="2249" spans="1:4" ht="15" customHeight="1">
      <c r="A2249" s="650" t="s">
        <v>7055</v>
      </c>
      <c r="B2249" s="646" t="s">
        <v>13875</v>
      </c>
      <c r="C2249" s="650" t="s">
        <v>239</v>
      </c>
      <c r="D2249" s="650" t="s">
        <v>18452</v>
      </c>
    </row>
    <row r="2250" spans="1:4" ht="15" customHeight="1">
      <c r="A2250" s="650" t="s">
        <v>7056</v>
      </c>
      <c r="B2250" s="646" t="s">
        <v>13876</v>
      </c>
      <c r="C2250" s="650" t="s">
        <v>239</v>
      </c>
      <c r="D2250" s="650" t="s">
        <v>25591</v>
      </c>
    </row>
    <row r="2251" spans="1:4" ht="15" customHeight="1">
      <c r="A2251" s="650" t="s">
        <v>7057</v>
      </c>
      <c r="B2251" s="646" t="s">
        <v>13877</v>
      </c>
      <c r="C2251" s="650" t="s">
        <v>239</v>
      </c>
      <c r="D2251" s="650" t="s">
        <v>25592</v>
      </c>
    </row>
    <row r="2252" spans="1:4" ht="15" customHeight="1">
      <c r="A2252" s="650" t="s">
        <v>7058</v>
      </c>
      <c r="B2252" s="646" t="s">
        <v>13878</v>
      </c>
      <c r="C2252" s="650" t="s">
        <v>239</v>
      </c>
      <c r="D2252" s="650" t="s">
        <v>25593</v>
      </c>
    </row>
    <row r="2253" spans="1:4" ht="15" customHeight="1">
      <c r="A2253" s="650" t="s">
        <v>7059</v>
      </c>
      <c r="B2253" s="646" t="s">
        <v>13879</v>
      </c>
      <c r="C2253" s="650" t="s">
        <v>239</v>
      </c>
      <c r="D2253" s="650" t="s">
        <v>25594</v>
      </c>
    </row>
    <row r="2254" spans="1:4" ht="15" customHeight="1">
      <c r="A2254" s="650" t="s">
        <v>7060</v>
      </c>
      <c r="B2254" s="646" t="s">
        <v>13880</v>
      </c>
      <c r="C2254" s="650" t="s">
        <v>239</v>
      </c>
      <c r="D2254" s="650" t="s">
        <v>25595</v>
      </c>
    </row>
    <row r="2255" spans="1:4" ht="15" customHeight="1">
      <c r="A2255" s="650" t="s">
        <v>7061</v>
      </c>
      <c r="B2255" s="646" t="s">
        <v>13881</v>
      </c>
      <c r="C2255" s="650" t="s">
        <v>239</v>
      </c>
      <c r="D2255" s="650" t="s">
        <v>25596</v>
      </c>
    </row>
    <row r="2256" spans="1:4" ht="15" customHeight="1">
      <c r="A2256" s="650" t="s">
        <v>7062</v>
      </c>
      <c r="B2256" s="646" t="s">
        <v>13882</v>
      </c>
      <c r="C2256" s="650" t="s">
        <v>239</v>
      </c>
      <c r="D2256" s="650" t="s">
        <v>25597</v>
      </c>
    </row>
    <row r="2257" spans="1:4" ht="15" customHeight="1">
      <c r="A2257" s="650" t="s">
        <v>7063</v>
      </c>
      <c r="B2257" s="646" t="s">
        <v>13883</v>
      </c>
      <c r="C2257" s="650" t="s">
        <v>239</v>
      </c>
      <c r="D2257" s="650" t="s">
        <v>20991</v>
      </c>
    </row>
    <row r="2258" spans="1:4" ht="15" customHeight="1">
      <c r="A2258" s="650" t="s">
        <v>7064</v>
      </c>
      <c r="B2258" s="646" t="s">
        <v>13884</v>
      </c>
      <c r="C2258" s="650" t="s">
        <v>239</v>
      </c>
      <c r="D2258" s="650" t="s">
        <v>25598</v>
      </c>
    </row>
    <row r="2259" spans="1:4" ht="15" customHeight="1">
      <c r="A2259" s="650" t="s">
        <v>7065</v>
      </c>
      <c r="B2259" s="646" t="s">
        <v>13885</v>
      </c>
      <c r="C2259" s="650" t="s">
        <v>239</v>
      </c>
      <c r="D2259" s="650" t="s">
        <v>22420</v>
      </c>
    </row>
    <row r="2260" spans="1:4" ht="15" customHeight="1">
      <c r="A2260" s="650" t="s">
        <v>7066</v>
      </c>
      <c r="B2260" s="646" t="s">
        <v>13886</v>
      </c>
      <c r="C2260" s="650" t="s">
        <v>239</v>
      </c>
      <c r="D2260" s="650" t="s">
        <v>25599</v>
      </c>
    </row>
    <row r="2261" spans="1:4" ht="15" customHeight="1">
      <c r="A2261" s="650" t="s">
        <v>7067</v>
      </c>
      <c r="B2261" s="646" t="s">
        <v>13887</v>
      </c>
      <c r="C2261" s="650" t="s">
        <v>239</v>
      </c>
      <c r="D2261" s="650" t="s">
        <v>25600</v>
      </c>
    </row>
    <row r="2262" spans="1:4" ht="15" customHeight="1">
      <c r="A2262" s="650" t="s">
        <v>7068</v>
      </c>
      <c r="B2262" s="646" t="s">
        <v>13888</v>
      </c>
      <c r="C2262" s="650" t="s">
        <v>239</v>
      </c>
      <c r="D2262" s="650" t="s">
        <v>25601</v>
      </c>
    </row>
    <row r="2263" spans="1:4" ht="15" customHeight="1">
      <c r="A2263" s="650" t="s">
        <v>7069</v>
      </c>
      <c r="B2263" s="646" t="s">
        <v>13889</v>
      </c>
      <c r="C2263" s="650" t="s">
        <v>239</v>
      </c>
      <c r="D2263" s="650" t="s">
        <v>25602</v>
      </c>
    </row>
    <row r="2264" spans="1:4" ht="15" customHeight="1">
      <c r="A2264" s="650" t="s">
        <v>7070</v>
      </c>
      <c r="B2264" s="646" t="s">
        <v>13890</v>
      </c>
      <c r="C2264" s="650" t="s">
        <v>239</v>
      </c>
      <c r="D2264" s="650" t="s">
        <v>24844</v>
      </c>
    </row>
    <row r="2265" spans="1:4" ht="15" customHeight="1">
      <c r="A2265" s="650" t="s">
        <v>7071</v>
      </c>
      <c r="B2265" s="646" t="s">
        <v>13891</v>
      </c>
      <c r="C2265" s="650" t="s">
        <v>239</v>
      </c>
      <c r="D2265" s="650" t="s">
        <v>22374</v>
      </c>
    </row>
    <row r="2266" spans="1:4" ht="15" customHeight="1">
      <c r="A2266" s="650" t="s">
        <v>7072</v>
      </c>
      <c r="B2266" s="646" t="s">
        <v>13892</v>
      </c>
      <c r="C2266" s="650" t="s">
        <v>239</v>
      </c>
      <c r="D2266" s="650" t="s">
        <v>22281</v>
      </c>
    </row>
    <row r="2267" spans="1:4" ht="15" customHeight="1">
      <c r="A2267" s="650" t="s">
        <v>7073</v>
      </c>
      <c r="B2267" s="646" t="s">
        <v>13893</v>
      </c>
      <c r="C2267" s="650" t="s">
        <v>239</v>
      </c>
      <c r="D2267" s="650" t="s">
        <v>22486</v>
      </c>
    </row>
    <row r="2268" spans="1:4" ht="15" customHeight="1">
      <c r="A2268" s="650" t="s">
        <v>7074</v>
      </c>
      <c r="B2268" s="646" t="s">
        <v>13894</v>
      </c>
      <c r="C2268" s="650" t="s">
        <v>239</v>
      </c>
      <c r="D2268" s="650" t="s">
        <v>22212</v>
      </c>
    </row>
    <row r="2269" spans="1:4" ht="15" customHeight="1">
      <c r="A2269" s="650" t="s">
        <v>7075</v>
      </c>
      <c r="B2269" s="646" t="s">
        <v>13895</v>
      </c>
      <c r="C2269" s="650" t="s">
        <v>239</v>
      </c>
      <c r="D2269" s="650" t="s">
        <v>20519</v>
      </c>
    </row>
    <row r="2270" spans="1:4" ht="15" customHeight="1">
      <c r="A2270" s="650" t="s">
        <v>7076</v>
      </c>
      <c r="B2270" s="646" t="s">
        <v>13896</v>
      </c>
      <c r="C2270" s="650" t="s">
        <v>239</v>
      </c>
      <c r="D2270" s="650" t="s">
        <v>21326</v>
      </c>
    </row>
    <row r="2271" spans="1:4" ht="15" customHeight="1">
      <c r="A2271" s="650" t="s">
        <v>7077</v>
      </c>
      <c r="B2271" s="646" t="s">
        <v>13897</v>
      </c>
      <c r="C2271" s="650" t="s">
        <v>239</v>
      </c>
      <c r="D2271" s="650" t="s">
        <v>22641</v>
      </c>
    </row>
    <row r="2272" spans="1:4" ht="15" customHeight="1">
      <c r="A2272" s="650" t="s">
        <v>7078</v>
      </c>
      <c r="B2272" s="646" t="s">
        <v>13898</v>
      </c>
      <c r="C2272" s="650" t="s">
        <v>239</v>
      </c>
      <c r="D2272" s="650" t="s">
        <v>25603</v>
      </c>
    </row>
    <row r="2273" spans="1:4" ht="15" customHeight="1">
      <c r="A2273" s="650" t="s">
        <v>7079</v>
      </c>
      <c r="B2273" s="646" t="s">
        <v>13899</v>
      </c>
      <c r="C2273" s="650" t="s">
        <v>239</v>
      </c>
      <c r="D2273" s="650" t="s">
        <v>20567</v>
      </c>
    </row>
    <row r="2274" spans="1:4" ht="15" customHeight="1">
      <c r="A2274" s="650" t="s">
        <v>7080</v>
      </c>
      <c r="B2274" s="646" t="s">
        <v>13900</v>
      </c>
      <c r="C2274" s="650" t="s">
        <v>239</v>
      </c>
      <c r="D2274" s="650" t="s">
        <v>24952</v>
      </c>
    </row>
    <row r="2275" spans="1:4" ht="15" customHeight="1">
      <c r="A2275" s="650" t="s">
        <v>7081</v>
      </c>
      <c r="B2275" s="646" t="s">
        <v>13901</v>
      </c>
      <c r="C2275" s="650" t="s">
        <v>239</v>
      </c>
      <c r="D2275" s="650" t="s">
        <v>25604</v>
      </c>
    </row>
    <row r="2276" spans="1:4" ht="15" customHeight="1">
      <c r="A2276" s="650" t="s">
        <v>7082</v>
      </c>
      <c r="B2276" s="646" t="s">
        <v>13902</v>
      </c>
      <c r="C2276" s="650" t="s">
        <v>239</v>
      </c>
      <c r="D2276" s="650" t="s">
        <v>25605</v>
      </c>
    </row>
    <row r="2277" spans="1:4" ht="15" customHeight="1">
      <c r="A2277" s="650" t="s">
        <v>7083</v>
      </c>
      <c r="B2277" s="646" t="s">
        <v>13903</v>
      </c>
      <c r="C2277" s="650" t="s">
        <v>239</v>
      </c>
      <c r="D2277" s="650" t="s">
        <v>25606</v>
      </c>
    </row>
    <row r="2278" spans="1:4" ht="15" customHeight="1">
      <c r="A2278" s="650" t="s">
        <v>7084</v>
      </c>
      <c r="B2278" s="646" t="s">
        <v>13904</v>
      </c>
      <c r="C2278" s="650" t="s">
        <v>239</v>
      </c>
      <c r="D2278" s="650" t="s">
        <v>21896</v>
      </c>
    </row>
    <row r="2279" spans="1:4" ht="15" customHeight="1">
      <c r="A2279" s="650" t="s">
        <v>7085</v>
      </c>
      <c r="B2279" s="646" t="s">
        <v>13905</v>
      </c>
      <c r="C2279" s="650" t="s">
        <v>239</v>
      </c>
      <c r="D2279" s="650" t="s">
        <v>21048</v>
      </c>
    </row>
    <row r="2280" spans="1:4" ht="15" customHeight="1">
      <c r="A2280" s="650" t="s">
        <v>7086</v>
      </c>
      <c r="B2280" s="646" t="s">
        <v>13906</v>
      </c>
      <c r="C2280" s="650" t="s">
        <v>239</v>
      </c>
      <c r="D2280" s="650" t="s">
        <v>25607</v>
      </c>
    </row>
    <row r="2281" spans="1:4" ht="15" customHeight="1">
      <c r="A2281" s="650" t="s">
        <v>7087</v>
      </c>
      <c r="B2281" s="646" t="s">
        <v>13907</v>
      </c>
      <c r="C2281" s="650" t="s">
        <v>239</v>
      </c>
      <c r="D2281" s="650" t="s">
        <v>22614</v>
      </c>
    </row>
    <row r="2282" spans="1:4" ht="15" customHeight="1">
      <c r="A2282" s="650" t="s">
        <v>7088</v>
      </c>
      <c r="B2282" s="646" t="s">
        <v>13908</v>
      </c>
      <c r="C2282" s="650" t="s">
        <v>239</v>
      </c>
      <c r="D2282" s="650" t="s">
        <v>25608</v>
      </c>
    </row>
    <row r="2283" spans="1:4" ht="15" customHeight="1">
      <c r="A2283" s="650" t="s">
        <v>7089</v>
      </c>
      <c r="B2283" s="646" t="s">
        <v>13909</v>
      </c>
      <c r="C2283" s="650" t="s">
        <v>239</v>
      </c>
      <c r="D2283" s="650" t="s">
        <v>25609</v>
      </c>
    </row>
    <row r="2284" spans="1:4" ht="15" customHeight="1">
      <c r="A2284" s="650" t="s">
        <v>7090</v>
      </c>
      <c r="B2284" s="646" t="s">
        <v>13910</v>
      </c>
      <c r="C2284" s="650" t="s">
        <v>239</v>
      </c>
      <c r="D2284" s="650" t="s">
        <v>25610</v>
      </c>
    </row>
    <row r="2285" spans="1:4" ht="15" customHeight="1">
      <c r="A2285" s="650" t="s">
        <v>7091</v>
      </c>
      <c r="B2285" s="646" t="s">
        <v>13911</v>
      </c>
      <c r="C2285" s="650" t="s">
        <v>239</v>
      </c>
      <c r="D2285" s="650" t="s">
        <v>21656</v>
      </c>
    </row>
    <row r="2286" spans="1:4" ht="15" customHeight="1">
      <c r="A2286" s="650" t="s">
        <v>7092</v>
      </c>
      <c r="B2286" s="646" t="s">
        <v>13912</v>
      </c>
      <c r="C2286" s="650" t="s">
        <v>239</v>
      </c>
      <c r="D2286" s="650" t="s">
        <v>25611</v>
      </c>
    </row>
    <row r="2287" spans="1:4" ht="15" customHeight="1">
      <c r="A2287" s="650" t="s">
        <v>7093</v>
      </c>
      <c r="B2287" s="646" t="s">
        <v>13913</v>
      </c>
      <c r="C2287" s="650" t="s">
        <v>239</v>
      </c>
      <c r="D2287" s="650" t="s">
        <v>25612</v>
      </c>
    </row>
    <row r="2288" spans="1:4" ht="15" customHeight="1">
      <c r="A2288" s="650" t="s">
        <v>7094</v>
      </c>
      <c r="B2288" s="646" t="s">
        <v>13914</v>
      </c>
      <c r="C2288" s="650" t="s">
        <v>239</v>
      </c>
      <c r="D2288" s="650" t="s">
        <v>25613</v>
      </c>
    </row>
    <row r="2289" spans="1:4" ht="15" customHeight="1">
      <c r="A2289" s="650" t="s">
        <v>7095</v>
      </c>
      <c r="B2289" s="646" t="s">
        <v>13915</v>
      </c>
      <c r="C2289" s="650" t="s">
        <v>239</v>
      </c>
      <c r="D2289" s="650" t="s">
        <v>25614</v>
      </c>
    </row>
    <row r="2290" spans="1:4" ht="15" customHeight="1">
      <c r="A2290" s="650" t="s">
        <v>7096</v>
      </c>
      <c r="B2290" s="646" t="s">
        <v>13916</v>
      </c>
      <c r="C2290" s="650" t="s">
        <v>239</v>
      </c>
      <c r="D2290" s="650" t="s">
        <v>24578</v>
      </c>
    </row>
    <row r="2291" spans="1:4" ht="15" customHeight="1">
      <c r="A2291" s="650" t="s">
        <v>7097</v>
      </c>
      <c r="B2291" s="646" t="s">
        <v>13917</v>
      </c>
      <c r="C2291" s="650" t="s">
        <v>239</v>
      </c>
      <c r="D2291" s="650" t="s">
        <v>25615</v>
      </c>
    </row>
    <row r="2292" spans="1:4" ht="15" customHeight="1">
      <c r="A2292" s="650" t="s">
        <v>7098</v>
      </c>
      <c r="B2292" s="646" t="s">
        <v>13918</v>
      </c>
      <c r="C2292" s="650" t="s">
        <v>239</v>
      </c>
      <c r="D2292" s="650" t="s">
        <v>25616</v>
      </c>
    </row>
    <row r="2293" spans="1:4" ht="15" customHeight="1">
      <c r="A2293" s="650" t="s">
        <v>7099</v>
      </c>
      <c r="B2293" s="646" t="s">
        <v>13919</v>
      </c>
      <c r="C2293" s="650" t="s">
        <v>239</v>
      </c>
      <c r="D2293" s="650" t="s">
        <v>25617</v>
      </c>
    </row>
    <row r="2294" spans="1:4" ht="15" customHeight="1">
      <c r="A2294" s="650" t="s">
        <v>7100</v>
      </c>
      <c r="B2294" s="646" t="s">
        <v>13920</v>
      </c>
      <c r="C2294" s="650" t="s">
        <v>239</v>
      </c>
      <c r="D2294" s="650" t="s">
        <v>25618</v>
      </c>
    </row>
    <row r="2295" spans="1:4" ht="15" customHeight="1">
      <c r="A2295" s="650" t="s">
        <v>7101</v>
      </c>
      <c r="B2295" s="646" t="s">
        <v>13921</v>
      </c>
      <c r="C2295" s="650" t="s">
        <v>239</v>
      </c>
      <c r="D2295" s="650" t="s">
        <v>25619</v>
      </c>
    </row>
    <row r="2296" spans="1:4" ht="15" customHeight="1">
      <c r="A2296" s="650" t="s">
        <v>7102</v>
      </c>
      <c r="B2296" s="646" t="s">
        <v>13922</v>
      </c>
      <c r="C2296" s="650" t="s">
        <v>239</v>
      </c>
      <c r="D2296" s="650" t="s">
        <v>25620</v>
      </c>
    </row>
    <row r="2297" spans="1:4" ht="15" customHeight="1">
      <c r="A2297" s="650" t="s">
        <v>7103</v>
      </c>
      <c r="B2297" s="646" t="s">
        <v>13923</v>
      </c>
      <c r="C2297" s="650" t="s">
        <v>239</v>
      </c>
      <c r="D2297" s="650" t="s">
        <v>25621</v>
      </c>
    </row>
    <row r="2298" spans="1:4" ht="15" customHeight="1">
      <c r="A2298" s="650" t="s">
        <v>7104</v>
      </c>
      <c r="B2298" s="646" t="s">
        <v>13924</v>
      </c>
      <c r="C2298" s="650" t="s">
        <v>239</v>
      </c>
      <c r="D2298" s="650" t="s">
        <v>25622</v>
      </c>
    </row>
    <row r="2299" spans="1:4" ht="15" customHeight="1">
      <c r="A2299" s="650" t="s">
        <v>7105</v>
      </c>
      <c r="B2299" s="646" t="s">
        <v>13925</v>
      </c>
      <c r="C2299" s="650" t="s">
        <v>239</v>
      </c>
      <c r="D2299" s="650" t="s">
        <v>25623</v>
      </c>
    </row>
    <row r="2300" spans="1:4" ht="15" customHeight="1">
      <c r="A2300" s="650" t="s">
        <v>7106</v>
      </c>
      <c r="B2300" s="646" t="s">
        <v>13926</v>
      </c>
      <c r="C2300" s="650" t="s">
        <v>203</v>
      </c>
      <c r="D2300" s="650" t="s">
        <v>21847</v>
      </c>
    </row>
    <row r="2301" spans="1:4" ht="15" customHeight="1">
      <c r="A2301" s="650" t="s">
        <v>7107</v>
      </c>
      <c r="B2301" s="646" t="s">
        <v>13927</v>
      </c>
      <c r="C2301" s="650" t="s">
        <v>239</v>
      </c>
      <c r="D2301" s="650" t="s">
        <v>25624</v>
      </c>
    </row>
    <row r="2302" spans="1:4" ht="15" customHeight="1">
      <c r="A2302" s="650" t="s">
        <v>7108</v>
      </c>
      <c r="B2302" s="646" t="s">
        <v>13928</v>
      </c>
      <c r="C2302" s="650" t="s">
        <v>233</v>
      </c>
      <c r="D2302" s="650" t="s">
        <v>18219</v>
      </c>
    </row>
    <row r="2303" spans="1:4" ht="15" customHeight="1">
      <c r="A2303" s="650" t="s">
        <v>7109</v>
      </c>
      <c r="B2303" s="646" t="s">
        <v>13929</v>
      </c>
      <c r="C2303" s="650" t="s">
        <v>240</v>
      </c>
      <c r="D2303" s="650" t="s">
        <v>25625</v>
      </c>
    </row>
    <row r="2304" spans="1:4" ht="15" customHeight="1">
      <c r="A2304" s="650" t="s">
        <v>7110</v>
      </c>
      <c r="B2304" s="646" t="s">
        <v>13930</v>
      </c>
      <c r="C2304" s="650" t="s">
        <v>240</v>
      </c>
      <c r="D2304" s="650" t="s">
        <v>18660</v>
      </c>
    </row>
    <row r="2305" spans="1:4" ht="15" customHeight="1">
      <c r="A2305" s="650" t="s">
        <v>7111</v>
      </c>
      <c r="B2305" s="646" t="s">
        <v>13931</v>
      </c>
      <c r="C2305" s="650" t="s">
        <v>239</v>
      </c>
      <c r="D2305" s="650" t="s">
        <v>25626</v>
      </c>
    </row>
    <row r="2306" spans="1:4" ht="15" customHeight="1">
      <c r="A2306" s="650" t="s">
        <v>7112</v>
      </c>
      <c r="B2306" s="646" t="s">
        <v>13932</v>
      </c>
      <c r="C2306" s="650" t="s">
        <v>239</v>
      </c>
      <c r="D2306" s="650" t="s">
        <v>25627</v>
      </c>
    </row>
    <row r="2307" spans="1:4" ht="15" customHeight="1">
      <c r="A2307" s="650" t="s">
        <v>7113</v>
      </c>
      <c r="B2307" s="646" t="s">
        <v>13933</v>
      </c>
      <c r="C2307" s="650" t="s">
        <v>239</v>
      </c>
      <c r="D2307" s="650" t="s">
        <v>25628</v>
      </c>
    </row>
    <row r="2308" spans="1:4" ht="15" customHeight="1">
      <c r="A2308" s="650" t="s">
        <v>7114</v>
      </c>
      <c r="B2308" s="646" t="s">
        <v>13934</v>
      </c>
      <c r="C2308" s="650" t="s">
        <v>239</v>
      </c>
      <c r="D2308" s="650" t="s">
        <v>25629</v>
      </c>
    </row>
    <row r="2309" spans="1:4" ht="15" customHeight="1">
      <c r="A2309" s="650" t="s">
        <v>7115</v>
      </c>
      <c r="B2309" s="646" t="s">
        <v>13935</v>
      </c>
      <c r="C2309" s="650" t="s">
        <v>239</v>
      </c>
      <c r="D2309" s="650" t="s">
        <v>25630</v>
      </c>
    </row>
    <row r="2310" spans="1:4" ht="15" customHeight="1">
      <c r="A2310" s="650" t="s">
        <v>7116</v>
      </c>
      <c r="B2310" s="646" t="s">
        <v>13936</v>
      </c>
      <c r="C2310" s="650" t="s">
        <v>239</v>
      </c>
      <c r="D2310" s="650" t="s">
        <v>25631</v>
      </c>
    </row>
    <row r="2311" spans="1:4" ht="15" customHeight="1">
      <c r="A2311" s="650" t="s">
        <v>7117</v>
      </c>
      <c r="B2311" s="646" t="s">
        <v>13937</v>
      </c>
      <c r="C2311" s="650" t="s">
        <v>239</v>
      </c>
      <c r="D2311" s="650" t="s">
        <v>25632</v>
      </c>
    </row>
    <row r="2312" spans="1:4" ht="15" customHeight="1">
      <c r="A2312" s="650" t="s">
        <v>7118</v>
      </c>
      <c r="B2312" s="646" t="s">
        <v>13938</v>
      </c>
      <c r="C2312" s="650" t="s">
        <v>239</v>
      </c>
      <c r="D2312" s="650" t="s">
        <v>25633</v>
      </c>
    </row>
    <row r="2313" spans="1:4" ht="15" customHeight="1">
      <c r="A2313" s="650" t="s">
        <v>7119</v>
      </c>
      <c r="B2313" s="646" t="s">
        <v>13939</v>
      </c>
      <c r="C2313" s="650" t="s">
        <v>239</v>
      </c>
      <c r="D2313" s="650" t="s">
        <v>25634</v>
      </c>
    </row>
    <row r="2314" spans="1:4" ht="15" customHeight="1">
      <c r="A2314" s="650" t="s">
        <v>7120</v>
      </c>
      <c r="B2314" s="646" t="s">
        <v>13940</v>
      </c>
      <c r="C2314" s="650" t="s">
        <v>239</v>
      </c>
      <c r="D2314" s="650" t="s">
        <v>25635</v>
      </c>
    </row>
    <row r="2315" spans="1:4" ht="15" customHeight="1">
      <c r="A2315" s="650" t="s">
        <v>7121</v>
      </c>
      <c r="B2315" s="646" t="s">
        <v>13941</v>
      </c>
      <c r="C2315" s="650" t="s">
        <v>239</v>
      </c>
      <c r="D2315" s="650" t="s">
        <v>21668</v>
      </c>
    </row>
    <row r="2316" spans="1:4" ht="15" customHeight="1">
      <c r="A2316" s="650" t="s">
        <v>7122</v>
      </c>
      <c r="B2316" s="646" t="s">
        <v>13942</v>
      </c>
      <c r="C2316" s="650" t="s">
        <v>239</v>
      </c>
      <c r="D2316" s="650" t="s">
        <v>25636</v>
      </c>
    </row>
    <row r="2317" spans="1:4" ht="15" customHeight="1">
      <c r="A2317" s="650" t="s">
        <v>7123</v>
      </c>
      <c r="B2317" s="646" t="s">
        <v>13943</v>
      </c>
      <c r="C2317" s="650" t="s">
        <v>239</v>
      </c>
      <c r="D2317" s="650" t="s">
        <v>25637</v>
      </c>
    </row>
    <row r="2318" spans="1:4" ht="15" customHeight="1">
      <c r="A2318" s="650" t="s">
        <v>7124</v>
      </c>
      <c r="B2318" s="646" t="s">
        <v>13944</v>
      </c>
      <c r="C2318" s="650" t="s">
        <v>239</v>
      </c>
      <c r="D2318" s="650" t="s">
        <v>21529</v>
      </c>
    </row>
    <row r="2319" spans="1:4" ht="15" customHeight="1">
      <c r="A2319" s="650" t="s">
        <v>7125</v>
      </c>
      <c r="B2319" s="646" t="s">
        <v>13945</v>
      </c>
      <c r="C2319" s="650" t="s">
        <v>239</v>
      </c>
      <c r="D2319" s="650" t="s">
        <v>25638</v>
      </c>
    </row>
    <row r="2320" spans="1:4" ht="15" customHeight="1">
      <c r="A2320" s="650" t="s">
        <v>7126</v>
      </c>
      <c r="B2320" s="646" t="s">
        <v>13946</v>
      </c>
      <c r="C2320" s="650" t="s">
        <v>239</v>
      </c>
      <c r="D2320" s="650" t="s">
        <v>25639</v>
      </c>
    </row>
    <row r="2321" spans="1:4" ht="15" customHeight="1">
      <c r="A2321" s="650" t="s">
        <v>7127</v>
      </c>
      <c r="B2321" s="646" t="s">
        <v>13947</v>
      </c>
      <c r="C2321" s="650" t="s">
        <v>239</v>
      </c>
      <c r="D2321" s="650" t="s">
        <v>21636</v>
      </c>
    </row>
    <row r="2322" spans="1:4" ht="15" customHeight="1">
      <c r="A2322" s="650" t="s">
        <v>7128</v>
      </c>
      <c r="B2322" s="646" t="s">
        <v>13948</v>
      </c>
      <c r="C2322" s="650" t="s">
        <v>239</v>
      </c>
      <c r="D2322" s="650" t="s">
        <v>25640</v>
      </c>
    </row>
    <row r="2323" spans="1:4" ht="15" customHeight="1">
      <c r="A2323" s="650" t="s">
        <v>7129</v>
      </c>
      <c r="B2323" s="646" t="s">
        <v>13949</v>
      </c>
      <c r="C2323" s="650" t="s">
        <v>239</v>
      </c>
      <c r="D2323" s="650" t="s">
        <v>25641</v>
      </c>
    </row>
    <row r="2324" spans="1:4" ht="15" customHeight="1">
      <c r="A2324" s="650" t="s">
        <v>7130</v>
      </c>
      <c r="B2324" s="646" t="s">
        <v>13950</v>
      </c>
      <c r="C2324" s="650" t="s">
        <v>239</v>
      </c>
      <c r="D2324" s="650" t="s">
        <v>25642</v>
      </c>
    </row>
    <row r="2325" spans="1:4" ht="15" customHeight="1">
      <c r="A2325" s="650" t="s">
        <v>7131</v>
      </c>
      <c r="B2325" s="646" t="s">
        <v>13951</v>
      </c>
      <c r="C2325" s="650" t="s">
        <v>239</v>
      </c>
      <c r="D2325" s="650" t="s">
        <v>25643</v>
      </c>
    </row>
    <row r="2326" spans="1:4" ht="15" customHeight="1">
      <c r="A2326" s="650" t="s">
        <v>7132</v>
      </c>
      <c r="B2326" s="646" t="s">
        <v>13952</v>
      </c>
      <c r="C2326" s="650" t="s">
        <v>239</v>
      </c>
      <c r="D2326" s="650" t="s">
        <v>25644</v>
      </c>
    </row>
    <row r="2327" spans="1:4" ht="15" customHeight="1">
      <c r="A2327" s="650" t="s">
        <v>7133</v>
      </c>
      <c r="B2327" s="646" t="s">
        <v>13953</v>
      </c>
      <c r="C2327" s="650" t="s">
        <v>239</v>
      </c>
      <c r="D2327" s="650" t="s">
        <v>21675</v>
      </c>
    </row>
    <row r="2328" spans="1:4" ht="15" customHeight="1">
      <c r="A2328" s="650" t="s">
        <v>7134</v>
      </c>
      <c r="B2328" s="646" t="s">
        <v>13954</v>
      </c>
      <c r="C2328" s="650" t="s">
        <v>239</v>
      </c>
      <c r="D2328" s="650" t="s">
        <v>21632</v>
      </c>
    </row>
    <row r="2329" spans="1:4" ht="15" customHeight="1">
      <c r="A2329" s="650" t="s">
        <v>7135</v>
      </c>
      <c r="B2329" s="646" t="s">
        <v>13955</v>
      </c>
      <c r="C2329" s="650" t="s">
        <v>239</v>
      </c>
      <c r="D2329" s="650" t="s">
        <v>25645</v>
      </c>
    </row>
    <row r="2330" spans="1:4" ht="15" customHeight="1">
      <c r="A2330" s="650" t="s">
        <v>7136</v>
      </c>
      <c r="B2330" s="646" t="s">
        <v>13956</v>
      </c>
      <c r="C2330" s="650" t="s">
        <v>239</v>
      </c>
      <c r="D2330" s="650" t="s">
        <v>25646</v>
      </c>
    </row>
    <row r="2331" spans="1:4" ht="15" customHeight="1">
      <c r="A2331" s="650" t="s">
        <v>7137</v>
      </c>
      <c r="B2331" s="646" t="s">
        <v>13957</v>
      </c>
      <c r="C2331" s="650" t="s">
        <v>239</v>
      </c>
      <c r="D2331" s="650" t="s">
        <v>25647</v>
      </c>
    </row>
    <row r="2332" spans="1:4" ht="15" customHeight="1">
      <c r="A2332" s="650" t="s">
        <v>7138</v>
      </c>
      <c r="B2332" s="646" t="s">
        <v>13958</v>
      </c>
      <c r="C2332" s="650" t="s">
        <v>239</v>
      </c>
      <c r="D2332" s="650" t="s">
        <v>25648</v>
      </c>
    </row>
    <row r="2333" spans="1:4" ht="15" customHeight="1">
      <c r="A2333" s="650" t="s">
        <v>7139</v>
      </c>
      <c r="B2333" s="646" t="s">
        <v>13959</v>
      </c>
      <c r="C2333" s="650" t="s">
        <v>239</v>
      </c>
      <c r="D2333" s="650" t="s">
        <v>25649</v>
      </c>
    </row>
    <row r="2334" spans="1:4" ht="15" customHeight="1">
      <c r="A2334" s="650" t="s">
        <v>7140</v>
      </c>
      <c r="B2334" s="646" t="s">
        <v>13960</v>
      </c>
      <c r="C2334" s="650" t="s">
        <v>239</v>
      </c>
      <c r="D2334" s="650" t="s">
        <v>25650</v>
      </c>
    </row>
    <row r="2335" spans="1:4" ht="15" customHeight="1">
      <c r="A2335" s="650" t="s">
        <v>7141</v>
      </c>
      <c r="B2335" s="646" t="s">
        <v>13961</v>
      </c>
      <c r="C2335" s="650" t="s">
        <v>239</v>
      </c>
      <c r="D2335" s="650" t="s">
        <v>25651</v>
      </c>
    </row>
    <row r="2336" spans="1:4" ht="15" customHeight="1">
      <c r="A2336" s="650" t="s">
        <v>7142</v>
      </c>
      <c r="B2336" s="646" t="s">
        <v>13962</v>
      </c>
      <c r="C2336" s="650" t="s">
        <v>239</v>
      </c>
      <c r="D2336" s="650" t="s">
        <v>22540</v>
      </c>
    </row>
    <row r="2337" spans="1:4" ht="15" customHeight="1">
      <c r="A2337" s="650" t="s">
        <v>7143</v>
      </c>
      <c r="B2337" s="646" t="s">
        <v>13963</v>
      </c>
      <c r="C2337" s="650" t="s">
        <v>239</v>
      </c>
      <c r="D2337" s="650" t="s">
        <v>25652</v>
      </c>
    </row>
    <row r="2338" spans="1:4" ht="15" customHeight="1">
      <c r="A2338" s="650" t="s">
        <v>7144</v>
      </c>
      <c r="B2338" s="646" t="s">
        <v>13964</v>
      </c>
      <c r="C2338" s="650" t="s">
        <v>239</v>
      </c>
      <c r="D2338" s="650" t="s">
        <v>25653</v>
      </c>
    </row>
    <row r="2339" spans="1:4" ht="15" customHeight="1">
      <c r="A2339" s="650" t="s">
        <v>7145</v>
      </c>
      <c r="B2339" s="646" t="s">
        <v>13965</v>
      </c>
      <c r="C2339" s="650" t="s">
        <v>239</v>
      </c>
      <c r="D2339" s="650" t="s">
        <v>25654</v>
      </c>
    </row>
    <row r="2340" spans="1:4" ht="15" customHeight="1">
      <c r="A2340" s="650" t="s">
        <v>7146</v>
      </c>
      <c r="B2340" s="646" t="s">
        <v>13966</v>
      </c>
      <c r="C2340" s="650" t="s">
        <v>239</v>
      </c>
      <c r="D2340" s="650" t="s">
        <v>25655</v>
      </c>
    </row>
    <row r="2341" spans="1:4" ht="15" customHeight="1">
      <c r="A2341" s="650" t="s">
        <v>7147</v>
      </c>
      <c r="B2341" s="646" t="s">
        <v>13967</v>
      </c>
      <c r="C2341" s="650" t="s">
        <v>239</v>
      </c>
      <c r="D2341" s="650" t="s">
        <v>25656</v>
      </c>
    </row>
    <row r="2342" spans="1:4" ht="15" customHeight="1">
      <c r="A2342" s="650" t="s">
        <v>7148</v>
      </c>
      <c r="B2342" s="646" t="s">
        <v>13968</v>
      </c>
      <c r="C2342" s="650" t="s">
        <v>239</v>
      </c>
      <c r="D2342" s="650" t="s">
        <v>18539</v>
      </c>
    </row>
    <row r="2343" spans="1:4" ht="15" customHeight="1">
      <c r="A2343" s="650" t="s">
        <v>7149</v>
      </c>
      <c r="B2343" s="646" t="s">
        <v>13969</v>
      </c>
      <c r="C2343" s="650" t="s">
        <v>239</v>
      </c>
      <c r="D2343" s="650" t="s">
        <v>25657</v>
      </c>
    </row>
    <row r="2344" spans="1:4" ht="15" customHeight="1">
      <c r="A2344" s="650" t="s">
        <v>7150</v>
      </c>
      <c r="B2344" s="646" t="s">
        <v>13970</v>
      </c>
      <c r="C2344" s="650" t="s">
        <v>239</v>
      </c>
      <c r="D2344" s="650" t="s">
        <v>25658</v>
      </c>
    </row>
    <row r="2345" spans="1:4" ht="15" customHeight="1">
      <c r="A2345" s="650" t="s">
        <v>7151</v>
      </c>
      <c r="B2345" s="646" t="s">
        <v>13971</v>
      </c>
      <c r="C2345" s="650" t="s">
        <v>239</v>
      </c>
      <c r="D2345" s="650" t="s">
        <v>25659</v>
      </c>
    </row>
    <row r="2346" spans="1:4" ht="15" customHeight="1">
      <c r="A2346" s="650" t="s">
        <v>7152</v>
      </c>
      <c r="B2346" s="646" t="s">
        <v>13972</v>
      </c>
      <c r="C2346" s="650" t="s">
        <v>239</v>
      </c>
      <c r="D2346" s="650" t="s">
        <v>25660</v>
      </c>
    </row>
    <row r="2347" spans="1:4" ht="15" customHeight="1">
      <c r="A2347" s="650" t="s">
        <v>7153</v>
      </c>
      <c r="B2347" s="646" t="s">
        <v>13973</v>
      </c>
      <c r="C2347" s="650" t="s">
        <v>239</v>
      </c>
      <c r="D2347" s="650" t="s">
        <v>25661</v>
      </c>
    </row>
    <row r="2348" spans="1:4" ht="15" customHeight="1">
      <c r="A2348" s="650" t="s">
        <v>7154</v>
      </c>
      <c r="B2348" s="646" t="s">
        <v>13974</v>
      </c>
      <c r="C2348" s="650" t="s">
        <v>239</v>
      </c>
      <c r="D2348" s="650" t="s">
        <v>25662</v>
      </c>
    </row>
    <row r="2349" spans="1:4" ht="15" customHeight="1">
      <c r="A2349" s="650" t="s">
        <v>7155</v>
      </c>
      <c r="B2349" s="646" t="s">
        <v>13975</v>
      </c>
      <c r="C2349" s="650" t="s">
        <v>239</v>
      </c>
      <c r="D2349" s="650" t="s">
        <v>25663</v>
      </c>
    </row>
    <row r="2350" spans="1:4" ht="15" customHeight="1">
      <c r="A2350" s="650" t="s">
        <v>7156</v>
      </c>
      <c r="B2350" s="646" t="s">
        <v>13976</v>
      </c>
      <c r="C2350" s="650" t="s">
        <v>239</v>
      </c>
      <c r="D2350" s="650" t="s">
        <v>25664</v>
      </c>
    </row>
    <row r="2351" spans="1:4" ht="15" customHeight="1">
      <c r="A2351" s="650" t="s">
        <v>7157</v>
      </c>
      <c r="B2351" s="646" t="s">
        <v>13977</v>
      </c>
      <c r="C2351" s="650" t="s">
        <v>239</v>
      </c>
      <c r="D2351" s="650" t="s">
        <v>21667</v>
      </c>
    </row>
    <row r="2352" spans="1:4" ht="15" customHeight="1">
      <c r="A2352" s="650" t="s">
        <v>7158</v>
      </c>
      <c r="B2352" s="646" t="s">
        <v>13978</v>
      </c>
      <c r="C2352" s="650" t="s">
        <v>239</v>
      </c>
      <c r="D2352" s="650" t="s">
        <v>25665</v>
      </c>
    </row>
    <row r="2353" spans="1:4" ht="15" customHeight="1">
      <c r="A2353" s="650" t="s">
        <v>7159</v>
      </c>
      <c r="B2353" s="646" t="s">
        <v>13979</v>
      </c>
      <c r="C2353" s="650" t="s">
        <v>239</v>
      </c>
      <c r="D2353" s="650" t="s">
        <v>25666</v>
      </c>
    </row>
    <row r="2354" spans="1:4" ht="15" customHeight="1">
      <c r="A2354" s="650" t="s">
        <v>7160</v>
      </c>
      <c r="B2354" s="646" t="s">
        <v>13980</v>
      </c>
      <c r="C2354" s="650" t="s">
        <v>239</v>
      </c>
      <c r="D2354" s="650" t="s">
        <v>25667</v>
      </c>
    </row>
    <row r="2355" spans="1:4" ht="15" customHeight="1">
      <c r="A2355" s="650" t="s">
        <v>7161</v>
      </c>
      <c r="B2355" s="646" t="s">
        <v>13981</v>
      </c>
      <c r="C2355" s="650" t="s">
        <v>239</v>
      </c>
      <c r="D2355" s="650" t="s">
        <v>25668</v>
      </c>
    </row>
    <row r="2356" spans="1:4" ht="15" customHeight="1">
      <c r="A2356" s="650" t="s">
        <v>7162</v>
      </c>
      <c r="B2356" s="646" t="s">
        <v>13982</v>
      </c>
      <c r="C2356" s="650" t="s">
        <v>239</v>
      </c>
      <c r="D2356" s="650" t="s">
        <v>25669</v>
      </c>
    </row>
    <row r="2357" spans="1:4" ht="15" customHeight="1">
      <c r="A2357" s="650" t="s">
        <v>7163</v>
      </c>
      <c r="B2357" s="646" t="s">
        <v>13983</v>
      </c>
      <c r="C2357" s="650" t="s">
        <v>239</v>
      </c>
      <c r="D2357" s="650" t="s">
        <v>25670</v>
      </c>
    </row>
    <row r="2358" spans="1:4" ht="15" customHeight="1">
      <c r="A2358" s="650" t="s">
        <v>7164</v>
      </c>
      <c r="B2358" s="646" t="s">
        <v>13984</v>
      </c>
      <c r="C2358" s="650" t="s">
        <v>239</v>
      </c>
      <c r="D2358" s="650" t="s">
        <v>25671</v>
      </c>
    </row>
    <row r="2359" spans="1:4" ht="15" customHeight="1">
      <c r="A2359" s="650" t="s">
        <v>7165</v>
      </c>
      <c r="B2359" s="646" t="s">
        <v>13985</v>
      </c>
      <c r="C2359" s="650" t="s">
        <v>239</v>
      </c>
      <c r="D2359" s="650" t="s">
        <v>25672</v>
      </c>
    </row>
    <row r="2360" spans="1:4" ht="15" customHeight="1">
      <c r="A2360" s="650" t="s">
        <v>7166</v>
      </c>
      <c r="B2360" s="646" t="s">
        <v>13986</v>
      </c>
      <c r="C2360" s="650" t="s">
        <v>239</v>
      </c>
      <c r="D2360" s="650" t="s">
        <v>25673</v>
      </c>
    </row>
    <row r="2361" spans="1:4" ht="15" customHeight="1">
      <c r="A2361" s="650" t="s">
        <v>7167</v>
      </c>
      <c r="B2361" s="646" t="s">
        <v>13987</v>
      </c>
      <c r="C2361" s="650" t="s">
        <v>239</v>
      </c>
      <c r="D2361" s="650" t="s">
        <v>25674</v>
      </c>
    </row>
    <row r="2362" spans="1:4" ht="15" customHeight="1">
      <c r="A2362" s="650" t="s">
        <v>7168</v>
      </c>
      <c r="B2362" s="646" t="s">
        <v>13988</v>
      </c>
      <c r="C2362" s="650" t="s">
        <v>239</v>
      </c>
      <c r="D2362" s="650" t="s">
        <v>25675</v>
      </c>
    </row>
    <row r="2363" spans="1:4" ht="15" customHeight="1">
      <c r="A2363" s="650" t="s">
        <v>7169</v>
      </c>
      <c r="B2363" s="646" t="s">
        <v>13989</v>
      </c>
      <c r="C2363" s="650" t="s">
        <v>239</v>
      </c>
      <c r="D2363" s="650" t="s">
        <v>25676</v>
      </c>
    </row>
    <row r="2364" spans="1:4" ht="15" customHeight="1">
      <c r="A2364" s="650" t="s">
        <v>7170</v>
      </c>
      <c r="B2364" s="646" t="s">
        <v>13990</v>
      </c>
      <c r="C2364" s="650" t="s">
        <v>239</v>
      </c>
      <c r="D2364" s="650" t="s">
        <v>25677</v>
      </c>
    </row>
    <row r="2365" spans="1:4" ht="15" customHeight="1">
      <c r="A2365" s="650" t="s">
        <v>7171</v>
      </c>
      <c r="B2365" s="646" t="s">
        <v>13991</v>
      </c>
      <c r="C2365" s="650" t="s">
        <v>239</v>
      </c>
      <c r="D2365" s="650" t="s">
        <v>25678</v>
      </c>
    </row>
    <row r="2366" spans="1:4" ht="15" customHeight="1">
      <c r="A2366" s="650" t="s">
        <v>7172</v>
      </c>
      <c r="B2366" s="646" t="s">
        <v>13992</v>
      </c>
      <c r="C2366" s="650" t="s">
        <v>239</v>
      </c>
      <c r="D2366" s="650" t="s">
        <v>25679</v>
      </c>
    </row>
    <row r="2367" spans="1:4" ht="15" customHeight="1">
      <c r="A2367" s="650" t="s">
        <v>7173</v>
      </c>
      <c r="B2367" s="646" t="s">
        <v>13993</v>
      </c>
      <c r="C2367" s="650" t="s">
        <v>239</v>
      </c>
      <c r="D2367" s="650" t="s">
        <v>25680</v>
      </c>
    </row>
    <row r="2368" spans="1:4" ht="15" customHeight="1">
      <c r="A2368" s="650" t="s">
        <v>7174</v>
      </c>
      <c r="B2368" s="646" t="s">
        <v>13994</v>
      </c>
      <c r="C2368" s="650" t="s">
        <v>239</v>
      </c>
      <c r="D2368" s="650" t="s">
        <v>25681</v>
      </c>
    </row>
    <row r="2369" spans="1:4" ht="15" customHeight="1">
      <c r="A2369" s="650" t="s">
        <v>7175</v>
      </c>
      <c r="B2369" s="646" t="s">
        <v>13995</v>
      </c>
      <c r="C2369" s="650" t="s">
        <v>239</v>
      </c>
      <c r="D2369" s="650" t="s">
        <v>25682</v>
      </c>
    </row>
    <row r="2370" spans="1:4" ht="15" customHeight="1">
      <c r="A2370" s="650" t="s">
        <v>7176</v>
      </c>
      <c r="B2370" s="646" t="s">
        <v>13996</v>
      </c>
      <c r="C2370" s="650" t="s">
        <v>239</v>
      </c>
      <c r="D2370" s="650" t="s">
        <v>25683</v>
      </c>
    </row>
    <row r="2371" spans="1:4" ht="15" customHeight="1">
      <c r="A2371" s="650" t="s">
        <v>7177</v>
      </c>
      <c r="B2371" s="646" t="s">
        <v>13997</v>
      </c>
      <c r="C2371" s="650" t="s">
        <v>239</v>
      </c>
      <c r="D2371" s="650" t="s">
        <v>25684</v>
      </c>
    </row>
    <row r="2372" spans="1:4" ht="15" customHeight="1">
      <c r="A2372" s="650" t="s">
        <v>7178</v>
      </c>
      <c r="B2372" s="646" t="s">
        <v>13998</v>
      </c>
      <c r="C2372" s="650" t="s">
        <v>239</v>
      </c>
      <c r="D2372" s="650" t="s">
        <v>25685</v>
      </c>
    </row>
    <row r="2373" spans="1:4" ht="15" customHeight="1">
      <c r="A2373" s="650" t="s">
        <v>7179</v>
      </c>
      <c r="B2373" s="646" t="s">
        <v>13999</v>
      </c>
      <c r="C2373" s="650" t="s">
        <v>239</v>
      </c>
      <c r="D2373" s="650" t="s">
        <v>25686</v>
      </c>
    </row>
    <row r="2374" spans="1:4" ht="15" customHeight="1">
      <c r="A2374" s="650" t="s">
        <v>7180</v>
      </c>
      <c r="B2374" s="646" t="s">
        <v>14000</v>
      </c>
      <c r="C2374" s="650" t="s">
        <v>239</v>
      </c>
      <c r="D2374" s="650" t="s">
        <v>25687</v>
      </c>
    </row>
    <row r="2375" spans="1:4" ht="15" customHeight="1">
      <c r="A2375" s="650" t="s">
        <v>7181</v>
      </c>
      <c r="B2375" s="646" t="s">
        <v>14001</v>
      </c>
      <c r="C2375" s="650" t="s">
        <v>239</v>
      </c>
      <c r="D2375" s="650" t="s">
        <v>25688</v>
      </c>
    </row>
    <row r="2376" spans="1:4" ht="15" customHeight="1">
      <c r="A2376" s="650" t="s">
        <v>7182</v>
      </c>
      <c r="B2376" s="646" t="s">
        <v>14002</v>
      </c>
      <c r="C2376" s="650" t="s">
        <v>239</v>
      </c>
      <c r="D2376" s="650" t="s">
        <v>25689</v>
      </c>
    </row>
    <row r="2377" spans="1:4" ht="15" customHeight="1">
      <c r="A2377" s="650" t="s">
        <v>7183</v>
      </c>
      <c r="B2377" s="646" t="s">
        <v>14003</v>
      </c>
      <c r="C2377" s="650" t="s">
        <v>239</v>
      </c>
      <c r="D2377" s="650" t="s">
        <v>25690</v>
      </c>
    </row>
    <row r="2378" spans="1:4" ht="15" customHeight="1">
      <c r="A2378" s="650" t="s">
        <v>7184</v>
      </c>
      <c r="B2378" s="646" t="s">
        <v>14004</v>
      </c>
      <c r="C2378" s="650" t="s">
        <v>239</v>
      </c>
      <c r="D2378" s="650" t="s">
        <v>25691</v>
      </c>
    </row>
    <row r="2379" spans="1:4" ht="15" customHeight="1">
      <c r="A2379" s="650" t="s">
        <v>7185</v>
      </c>
      <c r="B2379" s="646" t="s">
        <v>14005</v>
      </c>
      <c r="C2379" s="650" t="s">
        <v>240</v>
      </c>
      <c r="D2379" s="650" t="s">
        <v>25692</v>
      </c>
    </row>
    <row r="2380" spans="1:4" ht="15" customHeight="1">
      <c r="A2380" s="650" t="s">
        <v>7186</v>
      </c>
      <c r="B2380" s="646" t="s">
        <v>14006</v>
      </c>
      <c r="C2380" s="650" t="s">
        <v>240</v>
      </c>
      <c r="D2380" s="650" t="s">
        <v>25693</v>
      </c>
    </row>
    <row r="2381" spans="1:4" ht="15" customHeight="1">
      <c r="A2381" s="650" t="s">
        <v>7187</v>
      </c>
      <c r="B2381" s="646" t="s">
        <v>14007</v>
      </c>
      <c r="C2381" s="650" t="s">
        <v>240</v>
      </c>
      <c r="D2381" s="650" t="s">
        <v>25694</v>
      </c>
    </row>
    <row r="2382" spans="1:4" ht="15" customHeight="1">
      <c r="A2382" s="650" t="s">
        <v>7188</v>
      </c>
      <c r="B2382" s="646" t="s">
        <v>14008</v>
      </c>
      <c r="C2382" s="650" t="s">
        <v>240</v>
      </c>
      <c r="D2382" s="650" t="s">
        <v>25695</v>
      </c>
    </row>
    <row r="2383" spans="1:4" ht="15" customHeight="1">
      <c r="A2383" s="650" t="s">
        <v>7189</v>
      </c>
      <c r="B2383" s="646" t="s">
        <v>14009</v>
      </c>
      <c r="C2383" s="650" t="s">
        <v>240</v>
      </c>
      <c r="D2383" s="650" t="s">
        <v>25696</v>
      </c>
    </row>
    <row r="2384" spans="1:4" ht="15" customHeight="1">
      <c r="A2384" s="650" t="s">
        <v>7190</v>
      </c>
      <c r="B2384" s="646" t="s">
        <v>14010</v>
      </c>
      <c r="C2384" s="650" t="s">
        <v>240</v>
      </c>
      <c r="D2384" s="650" t="s">
        <v>25697</v>
      </c>
    </row>
    <row r="2385" spans="1:4" ht="15" customHeight="1">
      <c r="A2385" s="650" t="s">
        <v>7191</v>
      </c>
      <c r="B2385" s="646" t="s">
        <v>14011</v>
      </c>
      <c r="C2385" s="650" t="s">
        <v>240</v>
      </c>
      <c r="D2385" s="650" t="s">
        <v>25698</v>
      </c>
    </row>
    <row r="2386" spans="1:4" ht="15" customHeight="1">
      <c r="A2386" s="650" t="s">
        <v>7192</v>
      </c>
      <c r="B2386" s="646" t="s">
        <v>14012</v>
      </c>
      <c r="C2386" s="650" t="s">
        <v>240</v>
      </c>
      <c r="D2386" s="650" t="s">
        <v>25699</v>
      </c>
    </row>
    <row r="2387" spans="1:4" ht="15" customHeight="1">
      <c r="A2387" s="650" t="s">
        <v>7193</v>
      </c>
      <c r="B2387" s="646" t="s">
        <v>14013</v>
      </c>
      <c r="C2387" s="650" t="s">
        <v>239</v>
      </c>
      <c r="D2387" s="650" t="s">
        <v>25700</v>
      </c>
    </row>
    <row r="2388" spans="1:4" ht="15" customHeight="1">
      <c r="A2388" s="650" t="s">
        <v>7194</v>
      </c>
      <c r="B2388" s="646" t="s">
        <v>14014</v>
      </c>
      <c r="C2388" s="650" t="s">
        <v>239</v>
      </c>
      <c r="D2388" s="650" t="s">
        <v>25701</v>
      </c>
    </row>
    <row r="2389" spans="1:4" ht="15" customHeight="1">
      <c r="A2389" s="650" t="s">
        <v>7195</v>
      </c>
      <c r="B2389" s="646" t="s">
        <v>14015</v>
      </c>
      <c r="C2389" s="650" t="s">
        <v>239</v>
      </c>
      <c r="D2389" s="650" t="s">
        <v>25702</v>
      </c>
    </row>
    <row r="2390" spans="1:4" ht="15" customHeight="1">
      <c r="A2390" s="650" t="s">
        <v>7196</v>
      </c>
      <c r="B2390" s="646" t="s">
        <v>14016</v>
      </c>
      <c r="C2390" s="650" t="s">
        <v>239</v>
      </c>
      <c r="D2390" s="650" t="s">
        <v>25703</v>
      </c>
    </row>
    <row r="2391" spans="1:4" ht="15" customHeight="1">
      <c r="A2391" s="650" t="s">
        <v>7197</v>
      </c>
      <c r="B2391" s="646" t="s">
        <v>14017</v>
      </c>
      <c r="C2391" s="650" t="s">
        <v>239</v>
      </c>
      <c r="D2391" s="650" t="s">
        <v>25704</v>
      </c>
    </row>
    <row r="2392" spans="1:4" ht="15" customHeight="1">
      <c r="A2392" s="650" t="s">
        <v>7198</v>
      </c>
      <c r="B2392" s="646" t="s">
        <v>14018</v>
      </c>
      <c r="C2392" s="650" t="s">
        <v>239</v>
      </c>
      <c r="D2392" s="650" t="s">
        <v>25705</v>
      </c>
    </row>
    <row r="2393" spans="1:4" ht="15" customHeight="1">
      <c r="A2393" s="650" t="s">
        <v>20899</v>
      </c>
      <c r="B2393" s="646" t="s">
        <v>20900</v>
      </c>
      <c r="C2393" s="650" t="s">
        <v>239</v>
      </c>
      <c r="D2393" s="650" t="s">
        <v>25706</v>
      </c>
    </row>
    <row r="2394" spans="1:4" ht="15" customHeight="1">
      <c r="A2394" s="650" t="s">
        <v>20901</v>
      </c>
      <c r="B2394" s="646" t="s">
        <v>20902</v>
      </c>
      <c r="C2394" s="650" t="s">
        <v>239</v>
      </c>
      <c r="D2394" s="650" t="s">
        <v>25707</v>
      </c>
    </row>
    <row r="2395" spans="1:4" ht="15" customHeight="1">
      <c r="A2395" s="650" t="s">
        <v>20903</v>
      </c>
      <c r="B2395" s="646" t="s">
        <v>20904</v>
      </c>
      <c r="C2395" s="650" t="s">
        <v>239</v>
      </c>
      <c r="D2395" s="650" t="s">
        <v>25708</v>
      </c>
    </row>
    <row r="2396" spans="1:4" ht="15" customHeight="1">
      <c r="A2396" s="650" t="s">
        <v>20905</v>
      </c>
      <c r="B2396" s="646" t="s">
        <v>20906</v>
      </c>
      <c r="C2396" s="650" t="s">
        <v>239</v>
      </c>
      <c r="D2396" s="650" t="s">
        <v>25709</v>
      </c>
    </row>
    <row r="2397" spans="1:4" ht="15" customHeight="1">
      <c r="A2397" s="650" t="s">
        <v>7199</v>
      </c>
      <c r="B2397" s="646" t="s">
        <v>14019</v>
      </c>
      <c r="C2397" s="650" t="s">
        <v>203</v>
      </c>
      <c r="D2397" s="650" t="s">
        <v>21695</v>
      </c>
    </row>
    <row r="2398" spans="1:4" ht="15" customHeight="1">
      <c r="A2398" s="650" t="s">
        <v>7200</v>
      </c>
      <c r="B2398" s="646" t="s">
        <v>14020</v>
      </c>
      <c r="C2398" s="650" t="s">
        <v>203</v>
      </c>
      <c r="D2398" s="650" t="s">
        <v>25710</v>
      </c>
    </row>
    <row r="2399" spans="1:4" ht="15" customHeight="1">
      <c r="A2399" s="650" t="s">
        <v>7201</v>
      </c>
      <c r="B2399" s="646" t="s">
        <v>14021</v>
      </c>
      <c r="C2399" s="650" t="s">
        <v>203</v>
      </c>
      <c r="D2399" s="650" t="s">
        <v>17878</v>
      </c>
    </row>
    <row r="2400" spans="1:4" ht="15" customHeight="1">
      <c r="A2400" s="650" t="s">
        <v>7202</v>
      </c>
      <c r="B2400" s="646" t="s">
        <v>14022</v>
      </c>
      <c r="C2400" s="650" t="s">
        <v>203</v>
      </c>
      <c r="D2400" s="650" t="s">
        <v>18045</v>
      </c>
    </row>
    <row r="2401" spans="1:4" ht="15" customHeight="1">
      <c r="A2401" s="650" t="s">
        <v>7203</v>
      </c>
      <c r="B2401" s="646" t="s">
        <v>14023</v>
      </c>
      <c r="C2401" s="650" t="s">
        <v>203</v>
      </c>
      <c r="D2401" s="650" t="s">
        <v>22636</v>
      </c>
    </row>
    <row r="2402" spans="1:4" ht="15" customHeight="1">
      <c r="A2402" s="650" t="s">
        <v>7204</v>
      </c>
      <c r="B2402" s="646" t="s">
        <v>14024</v>
      </c>
      <c r="C2402" s="650" t="s">
        <v>203</v>
      </c>
      <c r="D2402" s="650" t="s">
        <v>21740</v>
      </c>
    </row>
    <row r="2403" spans="1:4" ht="15" customHeight="1">
      <c r="A2403" s="650" t="s">
        <v>7205</v>
      </c>
      <c r="B2403" s="646" t="s">
        <v>14025</v>
      </c>
      <c r="C2403" s="650" t="s">
        <v>203</v>
      </c>
      <c r="D2403" s="650" t="s">
        <v>18422</v>
      </c>
    </row>
    <row r="2404" spans="1:4" ht="15" customHeight="1">
      <c r="A2404" s="650" t="s">
        <v>7206</v>
      </c>
      <c r="B2404" s="646" t="s">
        <v>14026</v>
      </c>
      <c r="C2404" s="650" t="s">
        <v>203</v>
      </c>
      <c r="D2404" s="650" t="s">
        <v>25711</v>
      </c>
    </row>
    <row r="2405" spans="1:4" ht="15" customHeight="1">
      <c r="A2405" s="650" t="s">
        <v>7207</v>
      </c>
      <c r="B2405" s="646" t="s">
        <v>14027</v>
      </c>
      <c r="C2405" s="650" t="s">
        <v>203</v>
      </c>
      <c r="D2405" s="650" t="s">
        <v>18007</v>
      </c>
    </row>
    <row r="2406" spans="1:4" ht="15" customHeight="1">
      <c r="A2406" s="650" t="s">
        <v>7208</v>
      </c>
      <c r="B2406" s="646" t="s">
        <v>14028</v>
      </c>
      <c r="C2406" s="650" t="s">
        <v>203</v>
      </c>
      <c r="D2406" s="650" t="s">
        <v>25712</v>
      </c>
    </row>
    <row r="2407" spans="1:4" ht="15" customHeight="1">
      <c r="A2407" s="650" t="s">
        <v>7209</v>
      </c>
      <c r="B2407" s="646" t="s">
        <v>14029</v>
      </c>
      <c r="C2407" s="650" t="s">
        <v>203</v>
      </c>
      <c r="D2407" s="650" t="s">
        <v>21709</v>
      </c>
    </row>
    <row r="2408" spans="1:4" ht="15" customHeight="1">
      <c r="A2408" s="650" t="s">
        <v>7210</v>
      </c>
      <c r="B2408" s="646" t="s">
        <v>14030</v>
      </c>
      <c r="C2408" s="650" t="s">
        <v>203</v>
      </c>
      <c r="D2408" s="650" t="s">
        <v>17825</v>
      </c>
    </row>
    <row r="2409" spans="1:4" ht="15" customHeight="1">
      <c r="A2409" s="650" t="s">
        <v>7211</v>
      </c>
      <c r="B2409" s="646" t="s">
        <v>14031</v>
      </c>
      <c r="C2409" s="650" t="s">
        <v>203</v>
      </c>
      <c r="D2409" s="650" t="s">
        <v>21082</v>
      </c>
    </row>
    <row r="2410" spans="1:4" ht="15" customHeight="1">
      <c r="A2410" s="650" t="s">
        <v>7212</v>
      </c>
      <c r="B2410" s="646" t="s">
        <v>14032</v>
      </c>
      <c r="C2410" s="650" t="s">
        <v>203</v>
      </c>
      <c r="D2410" s="650" t="s">
        <v>18157</v>
      </c>
    </row>
    <row r="2411" spans="1:4" ht="15" customHeight="1">
      <c r="A2411" s="650" t="s">
        <v>7213</v>
      </c>
      <c r="B2411" s="646" t="s">
        <v>14033</v>
      </c>
      <c r="C2411" s="650" t="s">
        <v>203</v>
      </c>
      <c r="D2411" s="650" t="s">
        <v>25713</v>
      </c>
    </row>
    <row r="2412" spans="1:4" ht="15" customHeight="1">
      <c r="A2412" s="650" t="s">
        <v>7214</v>
      </c>
      <c r="B2412" s="646" t="s">
        <v>14034</v>
      </c>
      <c r="C2412" s="650" t="s">
        <v>203</v>
      </c>
      <c r="D2412" s="650" t="s">
        <v>18102</v>
      </c>
    </row>
    <row r="2413" spans="1:4" ht="15" customHeight="1">
      <c r="A2413" s="650" t="s">
        <v>7215</v>
      </c>
      <c r="B2413" s="646" t="s">
        <v>28424</v>
      </c>
      <c r="C2413" s="650" t="s">
        <v>203</v>
      </c>
      <c r="D2413" s="650" t="s">
        <v>17989</v>
      </c>
    </row>
    <row r="2414" spans="1:4" ht="15" customHeight="1">
      <c r="A2414" s="650" t="s">
        <v>7216</v>
      </c>
      <c r="B2414" s="646" t="s">
        <v>28425</v>
      </c>
      <c r="C2414" s="650" t="s">
        <v>203</v>
      </c>
      <c r="D2414" s="650" t="s">
        <v>25714</v>
      </c>
    </row>
    <row r="2415" spans="1:4" ht="15" customHeight="1">
      <c r="A2415" s="650" t="s">
        <v>7217</v>
      </c>
      <c r="B2415" s="646" t="s">
        <v>28426</v>
      </c>
      <c r="C2415" s="650" t="s">
        <v>203</v>
      </c>
      <c r="D2415" s="650" t="s">
        <v>18138</v>
      </c>
    </row>
    <row r="2416" spans="1:4" ht="15" customHeight="1">
      <c r="A2416" s="650" t="s">
        <v>7218</v>
      </c>
      <c r="B2416" s="646" t="s">
        <v>28427</v>
      </c>
      <c r="C2416" s="650" t="s">
        <v>203</v>
      </c>
      <c r="D2416" s="650" t="s">
        <v>21271</v>
      </c>
    </row>
    <row r="2417" spans="1:4" ht="15" customHeight="1">
      <c r="A2417" s="650" t="s">
        <v>7219</v>
      </c>
      <c r="B2417" s="646" t="s">
        <v>28428</v>
      </c>
      <c r="C2417" s="650" t="s">
        <v>203</v>
      </c>
      <c r="D2417" s="650" t="s">
        <v>18182</v>
      </c>
    </row>
    <row r="2418" spans="1:4" ht="15" customHeight="1">
      <c r="A2418" s="650" t="s">
        <v>7220</v>
      </c>
      <c r="B2418" s="646" t="s">
        <v>28429</v>
      </c>
      <c r="C2418" s="650" t="s">
        <v>203</v>
      </c>
      <c r="D2418" s="650" t="s">
        <v>17917</v>
      </c>
    </row>
    <row r="2419" spans="1:4" ht="15" customHeight="1">
      <c r="A2419" s="650" t="s">
        <v>7221</v>
      </c>
      <c r="B2419" s="646" t="s">
        <v>28430</v>
      </c>
      <c r="C2419" s="650" t="s">
        <v>203</v>
      </c>
      <c r="D2419" s="650" t="s">
        <v>25715</v>
      </c>
    </row>
    <row r="2420" spans="1:4" ht="15" customHeight="1">
      <c r="A2420" s="650" t="s">
        <v>7222</v>
      </c>
      <c r="B2420" s="646" t="s">
        <v>28431</v>
      </c>
      <c r="C2420" s="650" t="s">
        <v>203</v>
      </c>
      <c r="D2420" s="650" t="s">
        <v>25025</v>
      </c>
    </row>
    <row r="2421" spans="1:4" ht="15" customHeight="1">
      <c r="A2421" s="650" t="s">
        <v>7223</v>
      </c>
      <c r="B2421" s="646" t="s">
        <v>28432</v>
      </c>
      <c r="C2421" s="650" t="s">
        <v>203</v>
      </c>
      <c r="D2421" s="650" t="s">
        <v>21579</v>
      </c>
    </row>
    <row r="2422" spans="1:4" ht="15" customHeight="1">
      <c r="A2422" s="650" t="s">
        <v>7224</v>
      </c>
      <c r="B2422" s="646" t="s">
        <v>28433</v>
      </c>
      <c r="C2422" s="650" t="s">
        <v>203</v>
      </c>
      <c r="D2422" s="650" t="s">
        <v>25716</v>
      </c>
    </row>
    <row r="2423" spans="1:4" ht="15" customHeight="1">
      <c r="A2423" s="650" t="s">
        <v>7225</v>
      </c>
      <c r="B2423" s="646" t="s">
        <v>28434</v>
      </c>
      <c r="C2423" s="650" t="s">
        <v>203</v>
      </c>
      <c r="D2423" s="650" t="s">
        <v>25717</v>
      </c>
    </row>
    <row r="2424" spans="1:4" ht="15" customHeight="1">
      <c r="A2424" s="650" t="s">
        <v>7226</v>
      </c>
      <c r="B2424" s="646" t="s">
        <v>28435</v>
      </c>
      <c r="C2424" s="650" t="s">
        <v>203</v>
      </c>
      <c r="D2424" s="650" t="s">
        <v>21724</v>
      </c>
    </row>
    <row r="2425" spans="1:4" ht="15" customHeight="1">
      <c r="A2425" s="650" t="s">
        <v>7227</v>
      </c>
      <c r="B2425" s="646" t="s">
        <v>28436</v>
      </c>
      <c r="C2425" s="650" t="s">
        <v>203</v>
      </c>
      <c r="D2425" s="650" t="s">
        <v>25718</v>
      </c>
    </row>
    <row r="2426" spans="1:4" ht="15" customHeight="1">
      <c r="A2426" s="650" t="s">
        <v>7228</v>
      </c>
      <c r="B2426" s="646" t="s">
        <v>28437</v>
      </c>
      <c r="C2426" s="650" t="s">
        <v>203</v>
      </c>
      <c r="D2426" s="650" t="s">
        <v>25719</v>
      </c>
    </row>
    <row r="2427" spans="1:4" ht="15" customHeight="1">
      <c r="A2427" s="650" t="s">
        <v>7229</v>
      </c>
      <c r="B2427" s="646" t="s">
        <v>28438</v>
      </c>
      <c r="C2427" s="650" t="s">
        <v>203</v>
      </c>
      <c r="D2427" s="650" t="s">
        <v>17830</v>
      </c>
    </row>
    <row r="2428" spans="1:4" ht="15" customHeight="1">
      <c r="A2428" s="650" t="s">
        <v>7230</v>
      </c>
      <c r="B2428" s="646" t="s">
        <v>28439</v>
      </c>
      <c r="C2428" s="650" t="s">
        <v>203</v>
      </c>
      <c r="D2428" s="650" t="s">
        <v>21485</v>
      </c>
    </row>
    <row r="2429" spans="1:4" ht="15" customHeight="1">
      <c r="A2429" s="650" t="s">
        <v>7231</v>
      </c>
      <c r="B2429" s="646" t="s">
        <v>28440</v>
      </c>
      <c r="C2429" s="650" t="s">
        <v>203</v>
      </c>
      <c r="D2429" s="650" t="s">
        <v>17802</v>
      </c>
    </row>
    <row r="2430" spans="1:4" ht="15" customHeight="1">
      <c r="A2430" s="650" t="s">
        <v>7232</v>
      </c>
      <c r="B2430" s="646" t="s">
        <v>28441</v>
      </c>
      <c r="C2430" s="650" t="s">
        <v>203</v>
      </c>
      <c r="D2430" s="650" t="s">
        <v>20503</v>
      </c>
    </row>
    <row r="2431" spans="1:4" ht="15" customHeight="1">
      <c r="A2431" s="650" t="s">
        <v>7233</v>
      </c>
      <c r="B2431" s="646" t="s">
        <v>28442</v>
      </c>
      <c r="C2431" s="650" t="s">
        <v>203</v>
      </c>
      <c r="D2431" s="650" t="s">
        <v>18332</v>
      </c>
    </row>
    <row r="2432" spans="1:4" ht="15" customHeight="1">
      <c r="A2432" s="650" t="s">
        <v>7234</v>
      </c>
      <c r="B2432" s="646" t="s">
        <v>28443</v>
      </c>
      <c r="C2432" s="650" t="s">
        <v>203</v>
      </c>
      <c r="D2432" s="650" t="s">
        <v>25720</v>
      </c>
    </row>
    <row r="2433" spans="1:4" ht="15" customHeight="1">
      <c r="A2433" s="650" t="s">
        <v>7235</v>
      </c>
      <c r="B2433" s="646" t="s">
        <v>28444</v>
      </c>
      <c r="C2433" s="650" t="s">
        <v>203</v>
      </c>
      <c r="D2433" s="650" t="s">
        <v>21699</v>
      </c>
    </row>
    <row r="2434" spans="1:4" ht="15" customHeight="1">
      <c r="A2434" s="650" t="s">
        <v>7236</v>
      </c>
      <c r="B2434" s="646" t="s">
        <v>28445</v>
      </c>
      <c r="C2434" s="650" t="s">
        <v>203</v>
      </c>
      <c r="D2434" s="650" t="s">
        <v>18716</v>
      </c>
    </row>
    <row r="2435" spans="1:4" ht="15" customHeight="1">
      <c r="A2435" s="650" t="s">
        <v>7237</v>
      </c>
      <c r="B2435" s="646" t="s">
        <v>28446</v>
      </c>
      <c r="C2435" s="650" t="s">
        <v>203</v>
      </c>
      <c r="D2435" s="650" t="s">
        <v>17606</v>
      </c>
    </row>
    <row r="2436" spans="1:4" ht="15" customHeight="1">
      <c r="A2436" s="650" t="s">
        <v>7238</v>
      </c>
      <c r="B2436" s="646" t="s">
        <v>28447</v>
      </c>
      <c r="C2436" s="650" t="s">
        <v>203</v>
      </c>
      <c r="D2436" s="650" t="s">
        <v>18067</v>
      </c>
    </row>
    <row r="2437" spans="1:4" ht="15" customHeight="1">
      <c r="A2437" s="650" t="s">
        <v>7239</v>
      </c>
      <c r="B2437" s="646" t="s">
        <v>28448</v>
      </c>
      <c r="C2437" s="650" t="s">
        <v>203</v>
      </c>
      <c r="D2437" s="650" t="s">
        <v>17524</v>
      </c>
    </row>
    <row r="2438" spans="1:4" ht="15" customHeight="1">
      <c r="A2438" s="650" t="s">
        <v>7240</v>
      </c>
      <c r="B2438" s="646" t="s">
        <v>28449</v>
      </c>
      <c r="C2438" s="650" t="s">
        <v>203</v>
      </c>
      <c r="D2438" s="650" t="s">
        <v>17894</v>
      </c>
    </row>
    <row r="2439" spans="1:4" ht="15" customHeight="1">
      <c r="A2439" s="650" t="s">
        <v>7241</v>
      </c>
      <c r="B2439" s="646" t="s">
        <v>28450</v>
      </c>
      <c r="C2439" s="650" t="s">
        <v>203</v>
      </c>
      <c r="D2439" s="650" t="s">
        <v>18191</v>
      </c>
    </row>
    <row r="2440" spans="1:4" ht="15" customHeight="1">
      <c r="A2440" s="650" t="s">
        <v>7242</v>
      </c>
      <c r="B2440" s="646" t="s">
        <v>28451</v>
      </c>
      <c r="C2440" s="650" t="s">
        <v>203</v>
      </c>
      <c r="D2440" s="650" t="s">
        <v>21181</v>
      </c>
    </row>
    <row r="2441" spans="1:4" ht="15" customHeight="1">
      <c r="A2441" s="650" t="s">
        <v>7243</v>
      </c>
      <c r="B2441" s="646" t="s">
        <v>28452</v>
      </c>
      <c r="C2441" s="650" t="s">
        <v>203</v>
      </c>
      <c r="D2441" s="650" t="s">
        <v>18500</v>
      </c>
    </row>
    <row r="2442" spans="1:4" ht="15" customHeight="1">
      <c r="A2442" s="650" t="s">
        <v>7244</v>
      </c>
      <c r="B2442" s="646" t="s">
        <v>28453</v>
      </c>
      <c r="C2442" s="650" t="s">
        <v>203</v>
      </c>
      <c r="D2442" s="650" t="s">
        <v>17828</v>
      </c>
    </row>
    <row r="2443" spans="1:4" ht="15" customHeight="1">
      <c r="A2443" s="650" t="s">
        <v>7245</v>
      </c>
      <c r="B2443" s="646" t="s">
        <v>28454</v>
      </c>
      <c r="C2443" s="650" t="s">
        <v>203</v>
      </c>
      <c r="D2443" s="650" t="s">
        <v>20551</v>
      </c>
    </row>
    <row r="2444" spans="1:4" ht="15" customHeight="1">
      <c r="A2444" s="650" t="s">
        <v>7246</v>
      </c>
      <c r="B2444" s="646" t="s">
        <v>28455</v>
      </c>
      <c r="C2444" s="650" t="s">
        <v>203</v>
      </c>
      <c r="D2444" s="650" t="s">
        <v>21698</v>
      </c>
    </row>
    <row r="2445" spans="1:4" ht="15" customHeight="1">
      <c r="A2445" s="650" t="s">
        <v>7247</v>
      </c>
      <c r="B2445" s="646" t="s">
        <v>28456</v>
      </c>
      <c r="C2445" s="650" t="s">
        <v>203</v>
      </c>
      <c r="D2445" s="650" t="s">
        <v>18000</v>
      </c>
    </row>
    <row r="2446" spans="1:4" ht="15" customHeight="1">
      <c r="A2446" s="650" t="s">
        <v>7248</v>
      </c>
      <c r="B2446" s="646" t="s">
        <v>28457</v>
      </c>
      <c r="C2446" s="650" t="s">
        <v>203</v>
      </c>
      <c r="D2446" s="650" t="s">
        <v>17990</v>
      </c>
    </row>
    <row r="2447" spans="1:4" ht="15" customHeight="1">
      <c r="A2447" s="650" t="s">
        <v>7249</v>
      </c>
      <c r="B2447" s="646" t="s">
        <v>28458</v>
      </c>
      <c r="C2447" s="650" t="s">
        <v>203</v>
      </c>
      <c r="D2447" s="650" t="s">
        <v>22005</v>
      </c>
    </row>
    <row r="2448" spans="1:4" ht="15" customHeight="1">
      <c r="A2448" s="650" t="s">
        <v>7250</v>
      </c>
      <c r="B2448" s="646" t="s">
        <v>28459</v>
      </c>
      <c r="C2448" s="650" t="s">
        <v>203</v>
      </c>
      <c r="D2448" s="650" t="s">
        <v>18643</v>
      </c>
    </row>
    <row r="2449" spans="1:4" ht="15" customHeight="1">
      <c r="A2449" s="650" t="s">
        <v>7251</v>
      </c>
      <c r="B2449" s="646" t="s">
        <v>28460</v>
      </c>
      <c r="C2449" s="650" t="s">
        <v>203</v>
      </c>
      <c r="D2449" s="650" t="s">
        <v>18330</v>
      </c>
    </row>
    <row r="2450" spans="1:4" ht="15" customHeight="1">
      <c r="A2450" s="650" t="s">
        <v>7252</v>
      </c>
      <c r="B2450" s="646" t="s">
        <v>28461</v>
      </c>
      <c r="C2450" s="650" t="s">
        <v>203</v>
      </c>
      <c r="D2450" s="650" t="s">
        <v>18330</v>
      </c>
    </row>
    <row r="2451" spans="1:4" ht="15" customHeight="1">
      <c r="A2451" s="650" t="s">
        <v>7253</v>
      </c>
      <c r="B2451" s="646" t="s">
        <v>28462</v>
      </c>
      <c r="C2451" s="650" t="s">
        <v>203</v>
      </c>
      <c r="D2451" s="650" t="s">
        <v>18380</v>
      </c>
    </row>
    <row r="2452" spans="1:4" ht="15" customHeight="1">
      <c r="A2452" s="650" t="s">
        <v>7254</v>
      </c>
      <c r="B2452" s="646" t="s">
        <v>28463</v>
      </c>
      <c r="C2452" s="650" t="s">
        <v>203</v>
      </c>
      <c r="D2452" s="650" t="s">
        <v>25721</v>
      </c>
    </row>
    <row r="2453" spans="1:4" ht="15" customHeight="1">
      <c r="A2453" s="650" t="s">
        <v>7255</v>
      </c>
      <c r="B2453" s="646" t="s">
        <v>28464</v>
      </c>
      <c r="C2453" s="650" t="s">
        <v>203</v>
      </c>
      <c r="D2453" s="650" t="s">
        <v>21579</v>
      </c>
    </row>
    <row r="2454" spans="1:4" ht="15" customHeight="1">
      <c r="A2454" s="650" t="s">
        <v>7256</v>
      </c>
      <c r="B2454" s="646" t="s">
        <v>28465</v>
      </c>
      <c r="C2454" s="650" t="s">
        <v>203</v>
      </c>
      <c r="D2454" s="650" t="s">
        <v>17782</v>
      </c>
    </row>
    <row r="2455" spans="1:4" ht="15" customHeight="1">
      <c r="A2455" s="650" t="s">
        <v>7257</v>
      </c>
      <c r="B2455" s="646" t="s">
        <v>28466</v>
      </c>
      <c r="C2455" s="650" t="s">
        <v>203</v>
      </c>
      <c r="D2455" s="650" t="s">
        <v>17990</v>
      </c>
    </row>
    <row r="2456" spans="1:4" ht="15" customHeight="1">
      <c r="A2456" s="650" t="s">
        <v>7258</v>
      </c>
      <c r="B2456" s="646" t="s">
        <v>28467</v>
      </c>
      <c r="C2456" s="650" t="s">
        <v>203</v>
      </c>
      <c r="D2456" s="650" t="s">
        <v>17977</v>
      </c>
    </row>
    <row r="2457" spans="1:4" ht="15" customHeight="1">
      <c r="A2457" s="650" t="s">
        <v>7259</v>
      </c>
      <c r="B2457" s="646" t="s">
        <v>28468</v>
      </c>
      <c r="C2457" s="650" t="s">
        <v>203</v>
      </c>
      <c r="D2457" s="650" t="s">
        <v>18716</v>
      </c>
    </row>
    <row r="2458" spans="1:4" ht="15" customHeight="1">
      <c r="A2458" s="650" t="s">
        <v>7260</v>
      </c>
      <c r="B2458" s="646" t="s">
        <v>28469</v>
      </c>
      <c r="C2458" s="650" t="s">
        <v>203</v>
      </c>
      <c r="D2458" s="650" t="s">
        <v>25722</v>
      </c>
    </row>
    <row r="2459" spans="1:4" ht="15" customHeight="1">
      <c r="A2459" s="650" t="s">
        <v>7261</v>
      </c>
      <c r="B2459" s="646" t="s">
        <v>28470</v>
      </c>
      <c r="C2459" s="650" t="s">
        <v>203</v>
      </c>
      <c r="D2459" s="650" t="s">
        <v>17801</v>
      </c>
    </row>
    <row r="2460" spans="1:4" ht="15" customHeight="1">
      <c r="A2460" s="650" t="s">
        <v>7262</v>
      </c>
      <c r="B2460" s="646" t="s">
        <v>28471</v>
      </c>
      <c r="C2460" s="650" t="s">
        <v>203</v>
      </c>
      <c r="D2460" s="650" t="s">
        <v>21012</v>
      </c>
    </row>
    <row r="2461" spans="1:4" ht="15" customHeight="1">
      <c r="A2461" s="650" t="s">
        <v>7263</v>
      </c>
      <c r="B2461" s="646" t="s">
        <v>28472</v>
      </c>
      <c r="C2461" s="650" t="s">
        <v>203</v>
      </c>
      <c r="D2461" s="650" t="s">
        <v>18341</v>
      </c>
    </row>
    <row r="2462" spans="1:4" ht="15" customHeight="1">
      <c r="A2462" s="650" t="s">
        <v>7264</v>
      </c>
      <c r="B2462" s="646" t="s">
        <v>28473</v>
      </c>
      <c r="C2462" s="650" t="s">
        <v>203</v>
      </c>
      <c r="D2462" s="650" t="s">
        <v>21638</v>
      </c>
    </row>
    <row r="2463" spans="1:4" ht="15" customHeight="1">
      <c r="A2463" s="650" t="s">
        <v>7265</v>
      </c>
      <c r="B2463" s="646" t="s">
        <v>28474</v>
      </c>
      <c r="C2463" s="650" t="s">
        <v>203</v>
      </c>
      <c r="D2463" s="650" t="s">
        <v>17851</v>
      </c>
    </row>
    <row r="2464" spans="1:4" ht="15" customHeight="1">
      <c r="A2464" s="650" t="s">
        <v>7266</v>
      </c>
      <c r="B2464" s="646" t="s">
        <v>28475</v>
      </c>
      <c r="C2464" s="650" t="s">
        <v>203</v>
      </c>
      <c r="D2464" s="650" t="s">
        <v>20653</v>
      </c>
    </row>
    <row r="2465" spans="1:4" ht="15" customHeight="1">
      <c r="A2465" s="650" t="s">
        <v>7267</v>
      </c>
      <c r="B2465" s="646" t="s">
        <v>28476</v>
      </c>
      <c r="C2465" s="650" t="s">
        <v>203</v>
      </c>
      <c r="D2465" s="650" t="s">
        <v>18008</v>
      </c>
    </row>
    <row r="2466" spans="1:4" ht="15" customHeight="1">
      <c r="A2466" s="650" t="s">
        <v>7268</v>
      </c>
      <c r="B2466" s="646" t="s">
        <v>28477</v>
      </c>
      <c r="C2466" s="650" t="s">
        <v>203</v>
      </c>
      <c r="D2466" s="650" t="s">
        <v>22277</v>
      </c>
    </row>
    <row r="2467" spans="1:4" ht="15" customHeight="1">
      <c r="A2467" s="650" t="s">
        <v>7269</v>
      </c>
      <c r="B2467" s="646" t="s">
        <v>28478</v>
      </c>
      <c r="C2467" s="650" t="s">
        <v>203</v>
      </c>
      <c r="D2467" s="650" t="s">
        <v>18158</v>
      </c>
    </row>
    <row r="2468" spans="1:4" ht="15" customHeight="1">
      <c r="A2468" s="650" t="s">
        <v>7270</v>
      </c>
      <c r="B2468" s="646" t="s">
        <v>28479</v>
      </c>
      <c r="C2468" s="650" t="s">
        <v>203</v>
      </c>
      <c r="D2468" s="650" t="s">
        <v>21690</v>
      </c>
    </row>
    <row r="2469" spans="1:4" ht="15" customHeight="1">
      <c r="A2469" s="650" t="s">
        <v>7271</v>
      </c>
      <c r="B2469" s="646" t="s">
        <v>28480</v>
      </c>
      <c r="C2469" s="650" t="s">
        <v>203</v>
      </c>
      <c r="D2469" s="650" t="s">
        <v>22269</v>
      </c>
    </row>
    <row r="2470" spans="1:4" ht="15" customHeight="1">
      <c r="A2470" s="650" t="s">
        <v>7272</v>
      </c>
      <c r="B2470" s="646" t="s">
        <v>28481</v>
      </c>
      <c r="C2470" s="650" t="s">
        <v>203</v>
      </c>
      <c r="D2470" s="650" t="s">
        <v>21690</v>
      </c>
    </row>
    <row r="2471" spans="1:4" ht="15" customHeight="1">
      <c r="A2471" s="650" t="s">
        <v>7273</v>
      </c>
      <c r="B2471" s="646" t="s">
        <v>28482</v>
      </c>
      <c r="C2471" s="650" t="s">
        <v>203</v>
      </c>
      <c r="D2471" s="650" t="s">
        <v>22269</v>
      </c>
    </row>
    <row r="2472" spans="1:4" ht="15" customHeight="1">
      <c r="A2472" s="650" t="s">
        <v>7274</v>
      </c>
      <c r="B2472" s="646" t="s">
        <v>14035</v>
      </c>
      <c r="C2472" s="650" t="s">
        <v>203</v>
      </c>
      <c r="D2472" s="650" t="s">
        <v>25723</v>
      </c>
    </row>
    <row r="2473" spans="1:4" ht="15" customHeight="1">
      <c r="A2473" s="650" t="s">
        <v>7275</v>
      </c>
      <c r="B2473" s="646" t="s">
        <v>14036</v>
      </c>
      <c r="C2473" s="650" t="s">
        <v>203</v>
      </c>
      <c r="D2473" s="650" t="s">
        <v>18476</v>
      </c>
    </row>
    <row r="2474" spans="1:4" ht="15" customHeight="1">
      <c r="A2474" s="650" t="s">
        <v>7276</v>
      </c>
      <c r="B2474" s="646" t="s">
        <v>14037</v>
      </c>
      <c r="C2474" s="650" t="s">
        <v>203</v>
      </c>
      <c r="D2474" s="650" t="s">
        <v>18200</v>
      </c>
    </row>
    <row r="2475" spans="1:4" ht="15" customHeight="1">
      <c r="A2475" s="650" t="s">
        <v>7277</v>
      </c>
      <c r="B2475" s="646" t="s">
        <v>14038</v>
      </c>
      <c r="C2475" s="650" t="s">
        <v>203</v>
      </c>
      <c r="D2475" s="650" t="s">
        <v>18262</v>
      </c>
    </row>
    <row r="2476" spans="1:4" ht="15" customHeight="1">
      <c r="A2476" s="650" t="s">
        <v>7278</v>
      </c>
      <c r="B2476" s="646" t="s">
        <v>14039</v>
      </c>
      <c r="C2476" s="650" t="s">
        <v>203</v>
      </c>
      <c r="D2476" s="650" t="s">
        <v>21624</v>
      </c>
    </row>
    <row r="2477" spans="1:4" ht="15" customHeight="1">
      <c r="A2477" s="650" t="s">
        <v>7279</v>
      </c>
      <c r="B2477" s="646" t="s">
        <v>14040</v>
      </c>
      <c r="C2477" s="650" t="s">
        <v>203</v>
      </c>
      <c r="D2477" s="650" t="s">
        <v>20513</v>
      </c>
    </row>
    <row r="2478" spans="1:4" ht="15" customHeight="1">
      <c r="A2478" s="650" t="s">
        <v>7280</v>
      </c>
      <c r="B2478" s="646" t="s">
        <v>14041</v>
      </c>
      <c r="C2478" s="650" t="s">
        <v>203</v>
      </c>
      <c r="D2478" s="650" t="s">
        <v>25724</v>
      </c>
    </row>
    <row r="2479" spans="1:4" ht="15" customHeight="1">
      <c r="A2479" s="650" t="s">
        <v>7281</v>
      </c>
      <c r="B2479" s="646" t="s">
        <v>14042</v>
      </c>
      <c r="C2479" s="650" t="s">
        <v>203</v>
      </c>
      <c r="D2479" s="650" t="s">
        <v>18086</v>
      </c>
    </row>
    <row r="2480" spans="1:4" ht="15" customHeight="1">
      <c r="A2480" s="650" t="s">
        <v>7282</v>
      </c>
      <c r="B2480" s="646" t="s">
        <v>14043</v>
      </c>
      <c r="C2480" s="650" t="s">
        <v>203</v>
      </c>
      <c r="D2480" s="650" t="s">
        <v>17785</v>
      </c>
    </row>
    <row r="2481" spans="1:4" ht="15" customHeight="1">
      <c r="A2481" s="650" t="s">
        <v>7283</v>
      </c>
      <c r="B2481" s="646" t="s">
        <v>14044</v>
      </c>
      <c r="C2481" s="650" t="s">
        <v>203</v>
      </c>
      <c r="D2481" s="650" t="s">
        <v>17801</v>
      </c>
    </row>
    <row r="2482" spans="1:4" ht="15" customHeight="1">
      <c r="A2482" s="650" t="s">
        <v>7284</v>
      </c>
      <c r="B2482" s="646" t="s">
        <v>14045</v>
      </c>
      <c r="C2482" s="650" t="s">
        <v>203</v>
      </c>
      <c r="D2482" s="650" t="s">
        <v>17878</v>
      </c>
    </row>
    <row r="2483" spans="1:4" ht="15" customHeight="1">
      <c r="A2483" s="650" t="s">
        <v>7285</v>
      </c>
      <c r="B2483" s="646" t="s">
        <v>14046</v>
      </c>
      <c r="C2483" s="650" t="s">
        <v>203</v>
      </c>
      <c r="D2483" s="650" t="s">
        <v>18194</v>
      </c>
    </row>
    <row r="2484" spans="1:4" ht="15" customHeight="1">
      <c r="A2484" s="650" t="s">
        <v>7286</v>
      </c>
      <c r="B2484" s="646" t="s">
        <v>14047</v>
      </c>
      <c r="C2484" s="650" t="s">
        <v>203</v>
      </c>
      <c r="D2484" s="650" t="s">
        <v>17768</v>
      </c>
    </row>
    <row r="2485" spans="1:4" ht="15" customHeight="1">
      <c r="A2485" s="650" t="s">
        <v>7287</v>
      </c>
      <c r="B2485" s="646" t="s">
        <v>14048</v>
      </c>
      <c r="C2485" s="650" t="s">
        <v>203</v>
      </c>
      <c r="D2485" s="650" t="s">
        <v>25725</v>
      </c>
    </row>
    <row r="2486" spans="1:4" ht="15" customHeight="1">
      <c r="A2486" s="650" t="s">
        <v>7288</v>
      </c>
      <c r="B2486" s="646" t="s">
        <v>14049</v>
      </c>
      <c r="C2486" s="650" t="s">
        <v>203</v>
      </c>
      <c r="D2486" s="650" t="s">
        <v>18006</v>
      </c>
    </row>
    <row r="2487" spans="1:4" ht="15" customHeight="1">
      <c r="A2487" s="650" t="s">
        <v>7289</v>
      </c>
      <c r="B2487" s="646" t="s">
        <v>14050</v>
      </c>
      <c r="C2487" s="650" t="s">
        <v>203</v>
      </c>
      <c r="D2487" s="650" t="s">
        <v>25726</v>
      </c>
    </row>
    <row r="2488" spans="1:4" ht="15" customHeight="1">
      <c r="A2488" s="650" t="s">
        <v>7290</v>
      </c>
      <c r="B2488" s="646" t="s">
        <v>14051</v>
      </c>
      <c r="C2488" s="650" t="s">
        <v>203</v>
      </c>
      <c r="D2488" s="650" t="s">
        <v>20999</v>
      </c>
    </row>
    <row r="2489" spans="1:4" ht="15" customHeight="1">
      <c r="A2489" s="650" t="s">
        <v>7291</v>
      </c>
      <c r="B2489" s="646" t="s">
        <v>14052</v>
      </c>
      <c r="C2489" s="650" t="s">
        <v>203</v>
      </c>
      <c r="D2489" s="650" t="s">
        <v>25727</v>
      </c>
    </row>
    <row r="2490" spans="1:4" ht="15" customHeight="1">
      <c r="A2490" s="650" t="s">
        <v>7292</v>
      </c>
      <c r="B2490" s="646" t="s">
        <v>14053</v>
      </c>
      <c r="C2490" s="650" t="s">
        <v>203</v>
      </c>
      <c r="D2490" s="650" t="s">
        <v>25728</v>
      </c>
    </row>
    <row r="2491" spans="1:4" ht="15" customHeight="1">
      <c r="A2491" s="650" t="s">
        <v>7293</v>
      </c>
      <c r="B2491" s="646" t="s">
        <v>14054</v>
      </c>
      <c r="C2491" s="650" t="s">
        <v>203</v>
      </c>
      <c r="D2491" s="650" t="s">
        <v>17822</v>
      </c>
    </row>
    <row r="2492" spans="1:4" ht="15" customHeight="1">
      <c r="A2492" s="650" t="s">
        <v>7294</v>
      </c>
      <c r="B2492" s="646" t="s">
        <v>14055</v>
      </c>
      <c r="C2492" s="650" t="s">
        <v>203</v>
      </c>
      <c r="D2492" s="650" t="s">
        <v>20927</v>
      </c>
    </row>
    <row r="2493" spans="1:4" ht="15" customHeight="1">
      <c r="A2493" s="650" t="s">
        <v>7295</v>
      </c>
      <c r="B2493" s="646" t="s">
        <v>14056</v>
      </c>
      <c r="C2493" s="650" t="s">
        <v>203</v>
      </c>
      <c r="D2493" s="650" t="s">
        <v>21185</v>
      </c>
    </row>
    <row r="2494" spans="1:4" ht="15" customHeight="1">
      <c r="A2494" s="650" t="s">
        <v>28483</v>
      </c>
      <c r="B2494" s="646" t="s">
        <v>28484</v>
      </c>
      <c r="C2494" s="650" t="s">
        <v>203</v>
      </c>
      <c r="D2494" s="650" t="s">
        <v>25729</v>
      </c>
    </row>
    <row r="2495" spans="1:4" ht="15" customHeight="1">
      <c r="A2495" s="650" t="s">
        <v>28485</v>
      </c>
      <c r="B2495" s="646" t="s">
        <v>28486</v>
      </c>
      <c r="C2495" s="650" t="s">
        <v>203</v>
      </c>
      <c r="D2495" s="650" t="s">
        <v>25729</v>
      </c>
    </row>
    <row r="2496" spans="1:4" ht="15" customHeight="1">
      <c r="A2496" s="650" t="s">
        <v>28487</v>
      </c>
      <c r="B2496" s="646" t="s">
        <v>28488</v>
      </c>
      <c r="C2496" s="650" t="s">
        <v>203</v>
      </c>
      <c r="D2496" s="650" t="s">
        <v>20509</v>
      </c>
    </row>
    <row r="2497" spans="1:4" ht="15" customHeight="1">
      <c r="A2497" s="650" t="s">
        <v>28489</v>
      </c>
      <c r="B2497" s="646" t="s">
        <v>28490</v>
      </c>
      <c r="C2497" s="650" t="s">
        <v>203</v>
      </c>
      <c r="D2497" s="650" t="s">
        <v>21053</v>
      </c>
    </row>
    <row r="2498" spans="1:4" ht="15" customHeight="1">
      <c r="A2498" s="650" t="s">
        <v>28491</v>
      </c>
      <c r="B2498" s="646" t="s">
        <v>28492</v>
      </c>
      <c r="C2498" s="650" t="s">
        <v>203</v>
      </c>
      <c r="D2498" s="650" t="s">
        <v>21014</v>
      </c>
    </row>
    <row r="2499" spans="1:4" ht="15" customHeight="1">
      <c r="A2499" s="650" t="s">
        <v>28493</v>
      </c>
      <c r="B2499" s="646" t="s">
        <v>28494</v>
      </c>
      <c r="C2499" s="650" t="s">
        <v>203</v>
      </c>
      <c r="D2499" s="650" t="s">
        <v>17712</v>
      </c>
    </row>
    <row r="2500" spans="1:4" ht="15" customHeight="1">
      <c r="A2500" s="650" t="s">
        <v>28495</v>
      </c>
      <c r="B2500" s="646" t="s">
        <v>28496</v>
      </c>
      <c r="C2500" s="650" t="s">
        <v>203</v>
      </c>
      <c r="D2500" s="650" t="s">
        <v>20526</v>
      </c>
    </row>
    <row r="2501" spans="1:4" ht="15" customHeight="1">
      <c r="A2501" s="650" t="s">
        <v>28497</v>
      </c>
      <c r="B2501" s="646" t="s">
        <v>28498</v>
      </c>
      <c r="C2501" s="650" t="s">
        <v>203</v>
      </c>
      <c r="D2501" s="650" t="s">
        <v>20683</v>
      </c>
    </row>
    <row r="2502" spans="1:4" ht="15" customHeight="1">
      <c r="A2502" s="650" t="s">
        <v>7296</v>
      </c>
      <c r="B2502" s="646" t="s">
        <v>14057</v>
      </c>
      <c r="C2502" s="650" t="s">
        <v>240</v>
      </c>
      <c r="D2502" s="650" t="s">
        <v>25730</v>
      </c>
    </row>
    <row r="2503" spans="1:4" ht="15" customHeight="1">
      <c r="A2503" s="650" t="s">
        <v>7297</v>
      </c>
      <c r="B2503" s="646" t="s">
        <v>14058</v>
      </c>
      <c r="C2503" s="650" t="s">
        <v>240</v>
      </c>
      <c r="D2503" s="650" t="s">
        <v>25731</v>
      </c>
    </row>
    <row r="2504" spans="1:4" ht="15" customHeight="1">
      <c r="A2504" s="650" t="s">
        <v>7298</v>
      </c>
      <c r="B2504" s="646" t="s">
        <v>14059</v>
      </c>
      <c r="C2504" s="650" t="s">
        <v>240</v>
      </c>
      <c r="D2504" s="650" t="s">
        <v>25732</v>
      </c>
    </row>
    <row r="2505" spans="1:4" ht="15" customHeight="1">
      <c r="A2505" s="650" t="s">
        <v>7299</v>
      </c>
      <c r="B2505" s="646" t="s">
        <v>14060</v>
      </c>
      <c r="C2505" s="650" t="s">
        <v>240</v>
      </c>
      <c r="D2505" s="650" t="s">
        <v>25733</v>
      </c>
    </row>
    <row r="2506" spans="1:4" ht="15" customHeight="1">
      <c r="A2506" s="650" t="s">
        <v>7300</v>
      </c>
      <c r="B2506" s="646" t="s">
        <v>14061</v>
      </c>
      <c r="C2506" s="650" t="s">
        <v>240</v>
      </c>
      <c r="D2506" s="650" t="s">
        <v>25734</v>
      </c>
    </row>
    <row r="2507" spans="1:4" ht="15" customHeight="1">
      <c r="A2507" s="650" t="s">
        <v>7301</v>
      </c>
      <c r="B2507" s="646" t="s">
        <v>14062</v>
      </c>
      <c r="C2507" s="650" t="s">
        <v>240</v>
      </c>
      <c r="D2507" s="650" t="s">
        <v>25735</v>
      </c>
    </row>
    <row r="2508" spans="1:4" ht="15" customHeight="1">
      <c r="A2508" s="650" t="s">
        <v>7302</v>
      </c>
      <c r="B2508" s="646" t="s">
        <v>14063</v>
      </c>
      <c r="C2508" s="650" t="s">
        <v>240</v>
      </c>
      <c r="D2508" s="650" t="s">
        <v>25736</v>
      </c>
    </row>
    <row r="2509" spans="1:4" ht="15" customHeight="1">
      <c r="A2509" s="650" t="s">
        <v>7303</v>
      </c>
      <c r="B2509" s="646" t="s">
        <v>14064</v>
      </c>
      <c r="C2509" s="650" t="s">
        <v>240</v>
      </c>
      <c r="D2509" s="650" t="s">
        <v>25737</v>
      </c>
    </row>
    <row r="2510" spans="1:4" ht="15" customHeight="1">
      <c r="A2510" s="650" t="s">
        <v>7304</v>
      </c>
      <c r="B2510" s="646" t="s">
        <v>14065</v>
      </c>
      <c r="C2510" s="650" t="s">
        <v>240</v>
      </c>
      <c r="D2510" s="650" t="s">
        <v>25738</v>
      </c>
    </row>
    <row r="2511" spans="1:4" ht="15" customHeight="1">
      <c r="A2511" s="650" t="s">
        <v>7305</v>
      </c>
      <c r="B2511" s="646" t="s">
        <v>14066</v>
      </c>
      <c r="C2511" s="650" t="s">
        <v>240</v>
      </c>
      <c r="D2511" s="650" t="s">
        <v>25739</v>
      </c>
    </row>
    <row r="2512" spans="1:4" ht="15" customHeight="1">
      <c r="A2512" s="650" t="s">
        <v>7306</v>
      </c>
      <c r="B2512" s="646" t="s">
        <v>14067</v>
      </c>
      <c r="C2512" s="650" t="s">
        <v>240</v>
      </c>
      <c r="D2512" s="650" t="s">
        <v>25740</v>
      </c>
    </row>
    <row r="2513" spans="1:4" ht="15" customHeight="1">
      <c r="A2513" s="650" t="s">
        <v>7307</v>
      </c>
      <c r="B2513" s="646" t="s">
        <v>14068</v>
      </c>
      <c r="C2513" s="650" t="s">
        <v>240</v>
      </c>
      <c r="D2513" s="650" t="s">
        <v>25741</v>
      </c>
    </row>
    <row r="2514" spans="1:4" ht="15" customHeight="1">
      <c r="A2514" s="650" t="s">
        <v>7308</v>
      </c>
      <c r="B2514" s="646" t="s">
        <v>14069</v>
      </c>
      <c r="C2514" s="650" t="s">
        <v>240</v>
      </c>
      <c r="D2514" s="650" t="s">
        <v>25742</v>
      </c>
    </row>
    <row r="2515" spans="1:4" ht="15" customHeight="1">
      <c r="A2515" s="650" t="s">
        <v>7309</v>
      </c>
      <c r="B2515" s="646" t="s">
        <v>14070</v>
      </c>
      <c r="C2515" s="650" t="s">
        <v>240</v>
      </c>
      <c r="D2515" s="650" t="s">
        <v>25743</v>
      </c>
    </row>
    <row r="2516" spans="1:4" ht="15" customHeight="1">
      <c r="A2516" s="650" t="s">
        <v>7310</v>
      </c>
      <c r="B2516" s="646" t="s">
        <v>14071</v>
      </c>
      <c r="C2516" s="650" t="s">
        <v>240</v>
      </c>
      <c r="D2516" s="650" t="s">
        <v>25744</v>
      </c>
    </row>
    <row r="2517" spans="1:4" ht="15" customHeight="1">
      <c r="A2517" s="650" t="s">
        <v>7311</v>
      </c>
      <c r="B2517" s="646" t="s">
        <v>14072</v>
      </c>
      <c r="C2517" s="650" t="s">
        <v>240</v>
      </c>
      <c r="D2517" s="650" t="s">
        <v>25745</v>
      </c>
    </row>
    <row r="2518" spans="1:4" ht="15" customHeight="1">
      <c r="A2518" s="650" t="s">
        <v>7312</v>
      </c>
      <c r="B2518" s="646" t="s">
        <v>14073</v>
      </c>
      <c r="C2518" s="650" t="s">
        <v>240</v>
      </c>
      <c r="D2518" s="650" t="s">
        <v>25746</v>
      </c>
    </row>
    <row r="2519" spans="1:4" ht="15" customHeight="1">
      <c r="A2519" s="650" t="s">
        <v>7313</v>
      </c>
      <c r="B2519" s="646" t="s">
        <v>14074</v>
      </c>
      <c r="C2519" s="650" t="s">
        <v>240</v>
      </c>
      <c r="D2519" s="650" t="s">
        <v>25747</v>
      </c>
    </row>
    <row r="2520" spans="1:4" ht="15" customHeight="1">
      <c r="A2520" s="650" t="s">
        <v>7314</v>
      </c>
      <c r="B2520" s="646" t="s">
        <v>14075</v>
      </c>
      <c r="C2520" s="650" t="s">
        <v>240</v>
      </c>
      <c r="D2520" s="650" t="s">
        <v>25748</v>
      </c>
    </row>
    <row r="2521" spans="1:4" ht="15" customHeight="1">
      <c r="A2521" s="650" t="s">
        <v>7315</v>
      </c>
      <c r="B2521" s="646" t="s">
        <v>14076</v>
      </c>
      <c r="C2521" s="650" t="s">
        <v>240</v>
      </c>
      <c r="D2521" s="650" t="s">
        <v>25749</v>
      </c>
    </row>
    <row r="2522" spans="1:4" ht="15" customHeight="1">
      <c r="A2522" s="650" t="s">
        <v>7316</v>
      </c>
      <c r="B2522" s="646" t="s">
        <v>14077</v>
      </c>
      <c r="C2522" s="650" t="s">
        <v>240</v>
      </c>
      <c r="D2522" s="650" t="s">
        <v>25750</v>
      </c>
    </row>
    <row r="2523" spans="1:4" ht="15" customHeight="1">
      <c r="A2523" s="650" t="s">
        <v>7317</v>
      </c>
      <c r="B2523" s="646" t="s">
        <v>14078</v>
      </c>
      <c r="C2523" s="650" t="s">
        <v>240</v>
      </c>
      <c r="D2523" s="650" t="s">
        <v>25751</v>
      </c>
    </row>
    <row r="2524" spans="1:4" ht="15" customHeight="1">
      <c r="A2524" s="650" t="s">
        <v>7318</v>
      </c>
      <c r="B2524" s="646" t="s">
        <v>14079</v>
      </c>
      <c r="C2524" s="650" t="s">
        <v>240</v>
      </c>
      <c r="D2524" s="650" t="s">
        <v>25752</v>
      </c>
    </row>
    <row r="2525" spans="1:4" ht="15" customHeight="1">
      <c r="A2525" s="650" t="s">
        <v>7319</v>
      </c>
      <c r="B2525" s="646" t="s">
        <v>14080</v>
      </c>
      <c r="C2525" s="650" t="s">
        <v>240</v>
      </c>
      <c r="D2525" s="650" t="s">
        <v>25753</v>
      </c>
    </row>
    <row r="2526" spans="1:4" ht="15" customHeight="1">
      <c r="A2526" s="650" t="s">
        <v>7320</v>
      </c>
      <c r="B2526" s="646" t="s">
        <v>14081</v>
      </c>
      <c r="C2526" s="650" t="s">
        <v>240</v>
      </c>
      <c r="D2526" s="650" t="s">
        <v>25754</v>
      </c>
    </row>
    <row r="2527" spans="1:4" ht="15" customHeight="1">
      <c r="A2527" s="650" t="s">
        <v>7321</v>
      </c>
      <c r="B2527" s="646" t="s">
        <v>14082</v>
      </c>
      <c r="C2527" s="650" t="s">
        <v>240</v>
      </c>
      <c r="D2527" s="650" t="s">
        <v>25755</v>
      </c>
    </row>
    <row r="2528" spans="1:4" ht="15" customHeight="1">
      <c r="A2528" s="650" t="s">
        <v>7322</v>
      </c>
      <c r="B2528" s="646" t="s">
        <v>14083</v>
      </c>
      <c r="C2528" s="650" t="s">
        <v>240</v>
      </c>
      <c r="D2528" s="650" t="s">
        <v>25756</v>
      </c>
    </row>
    <row r="2529" spans="1:4" ht="15" customHeight="1">
      <c r="A2529" s="650" t="s">
        <v>7323</v>
      </c>
      <c r="B2529" s="646" t="s">
        <v>14084</v>
      </c>
      <c r="C2529" s="650" t="s">
        <v>240</v>
      </c>
      <c r="D2529" s="650" t="s">
        <v>25757</v>
      </c>
    </row>
    <row r="2530" spans="1:4" ht="15" customHeight="1">
      <c r="A2530" s="650" t="s">
        <v>7324</v>
      </c>
      <c r="B2530" s="646" t="s">
        <v>14085</v>
      </c>
      <c r="C2530" s="650" t="s">
        <v>240</v>
      </c>
      <c r="D2530" s="650" t="s">
        <v>25758</v>
      </c>
    </row>
    <row r="2531" spans="1:4" ht="15" customHeight="1">
      <c r="A2531" s="650" t="s">
        <v>7325</v>
      </c>
      <c r="B2531" s="646" t="s">
        <v>14086</v>
      </c>
      <c r="C2531" s="650" t="s">
        <v>240</v>
      </c>
      <c r="D2531" s="650" t="s">
        <v>25759</v>
      </c>
    </row>
    <row r="2532" spans="1:4" ht="15" customHeight="1">
      <c r="A2532" s="650" t="s">
        <v>7326</v>
      </c>
      <c r="B2532" s="646" t="s">
        <v>14087</v>
      </c>
      <c r="C2532" s="650" t="s">
        <v>240</v>
      </c>
      <c r="D2532" s="650" t="s">
        <v>25760</v>
      </c>
    </row>
    <row r="2533" spans="1:4" ht="15" customHeight="1">
      <c r="A2533" s="650" t="s">
        <v>7327</v>
      </c>
      <c r="B2533" s="646" t="s">
        <v>14088</v>
      </c>
      <c r="C2533" s="650" t="s">
        <v>240</v>
      </c>
      <c r="D2533" s="650" t="s">
        <v>25761</v>
      </c>
    </row>
    <row r="2534" spans="1:4" ht="15" customHeight="1">
      <c r="A2534" s="650" t="s">
        <v>7328</v>
      </c>
      <c r="B2534" s="646" t="s">
        <v>14089</v>
      </c>
      <c r="C2534" s="650" t="s">
        <v>240</v>
      </c>
      <c r="D2534" s="650" t="s">
        <v>25762</v>
      </c>
    </row>
    <row r="2535" spans="1:4" ht="15" customHeight="1">
      <c r="A2535" s="650" t="s">
        <v>7329</v>
      </c>
      <c r="B2535" s="646" t="s">
        <v>14090</v>
      </c>
      <c r="C2535" s="650" t="s">
        <v>240</v>
      </c>
      <c r="D2535" s="650" t="s">
        <v>25763</v>
      </c>
    </row>
    <row r="2536" spans="1:4" ht="15" customHeight="1">
      <c r="A2536" s="650" t="s">
        <v>7330</v>
      </c>
      <c r="B2536" s="646" t="s">
        <v>14091</v>
      </c>
      <c r="C2536" s="650" t="s">
        <v>240</v>
      </c>
      <c r="D2536" s="650" t="s">
        <v>25764</v>
      </c>
    </row>
    <row r="2537" spans="1:4" ht="15" customHeight="1">
      <c r="A2537" s="650" t="s">
        <v>7331</v>
      </c>
      <c r="B2537" s="646" t="s">
        <v>14092</v>
      </c>
      <c r="C2537" s="650" t="s">
        <v>240</v>
      </c>
      <c r="D2537" s="650" t="s">
        <v>25765</v>
      </c>
    </row>
    <row r="2538" spans="1:4" ht="15" customHeight="1">
      <c r="A2538" s="650" t="s">
        <v>7332</v>
      </c>
      <c r="B2538" s="646" t="s">
        <v>14093</v>
      </c>
      <c r="C2538" s="650" t="s">
        <v>240</v>
      </c>
      <c r="D2538" s="650" t="s">
        <v>25766</v>
      </c>
    </row>
    <row r="2539" spans="1:4" ht="15" customHeight="1">
      <c r="A2539" s="650" t="s">
        <v>7333</v>
      </c>
      <c r="B2539" s="646" t="s">
        <v>14094</v>
      </c>
      <c r="C2539" s="650" t="s">
        <v>240</v>
      </c>
      <c r="D2539" s="650" t="s">
        <v>25767</v>
      </c>
    </row>
    <row r="2540" spans="1:4" ht="15" customHeight="1">
      <c r="A2540" s="650" t="s">
        <v>7334</v>
      </c>
      <c r="B2540" s="646" t="s">
        <v>14095</v>
      </c>
      <c r="C2540" s="650" t="s">
        <v>240</v>
      </c>
      <c r="D2540" s="650" t="s">
        <v>25768</v>
      </c>
    </row>
    <row r="2541" spans="1:4" ht="15" customHeight="1">
      <c r="A2541" s="650" t="s">
        <v>7335</v>
      </c>
      <c r="B2541" s="646" t="s">
        <v>14096</v>
      </c>
      <c r="C2541" s="650" t="s">
        <v>240</v>
      </c>
      <c r="D2541" s="650" t="s">
        <v>25769</v>
      </c>
    </row>
    <row r="2542" spans="1:4" ht="15" customHeight="1">
      <c r="A2542" s="650" t="s">
        <v>7336</v>
      </c>
      <c r="B2542" s="646" t="s">
        <v>14097</v>
      </c>
      <c r="C2542" s="650" t="s">
        <v>240</v>
      </c>
      <c r="D2542" s="650" t="s">
        <v>25770</v>
      </c>
    </row>
    <row r="2543" spans="1:4" ht="15" customHeight="1">
      <c r="A2543" s="650" t="s">
        <v>7337</v>
      </c>
      <c r="B2543" s="646" t="s">
        <v>14098</v>
      </c>
      <c r="C2543" s="650" t="s">
        <v>240</v>
      </c>
      <c r="D2543" s="650" t="s">
        <v>25771</v>
      </c>
    </row>
    <row r="2544" spans="1:4" ht="15" customHeight="1">
      <c r="A2544" s="650" t="s">
        <v>7338</v>
      </c>
      <c r="B2544" s="646" t="s">
        <v>14099</v>
      </c>
      <c r="C2544" s="650" t="s">
        <v>240</v>
      </c>
      <c r="D2544" s="650" t="s">
        <v>25772</v>
      </c>
    </row>
    <row r="2545" spans="1:4" ht="15" customHeight="1">
      <c r="A2545" s="650" t="s">
        <v>7339</v>
      </c>
      <c r="B2545" s="646" t="s">
        <v>14100</v>
      </c>
      <c r="C2545" s="650" t="s">
        <v>240</v>
      </c>
      <c r="D2545" s="650" t="s">
        <v>25773</v>
      </c>
    </row>
    <row r="2546" spans="1:4" ht="15" customHeight="1">
      <c r="A2546" s="650" t="s">
        <v>7340</v>
      </c>
      <c r="B2546" s="646" t="s">
        <v>14101</v>
      </c>
      <c r="C2546" s="650" t="s">
        <v>240</v>
      </c>
      <c r="D2546" s="650" t="s">
        <v>25774</v>
      </c>
    </row>
    <row r="2547" spans="1:4" ht="15" customHeight="1">
      <c r="A2547" s="650" t="s">
        <v>7341</v>
      </c>
      <c r="B2547" s="646" t="s">
        <v>14102</v>
      </c>
      <c r="C2547" s="650" t="s">
        <v>240</v>
      </c>
      <c r="D2547" s="650" t="s">
        <v>22291</v>
      </c>
    </row>
    <row r="2548" spans="1:4" ht="15" customHeight="1">
      <c r="A2548" s="650" t="s">
        <v>7342</v>
      </c>
      <c r="B2548" s="646" t="s">
        <v>14103</v>
      </c>
      <c r="C2548" s="650" t="s">
        <v>240</v>
      </c>
      <c r="D2548" s="650" t="s">
        <v>25775</v>
      </c>
    </row>
    <row r="2549" spans="1:4" ht="15" customHeight="1">
      <c r="A2549" s="650" t="s">
        <v>7343</v>
      </c>
      <c r="B2549" s="646" t="s">
        <v>14104</v>
      </c>
      <c r="C2549" s="650" t="s">
        <v>240</v>
      </c>
      <c r="D2549" s="650" t="s">
        <v>25776</v>
      </c>
    </row>
    <row r="2550" spans="1:4" ht="15" customHeight="1">
      <c r="A2550" s="650" t="s">
        <v>7344</v>
      </c>
      <c r="B2550" s="646" t="s">
        <v>14105</v>
      </c>
      <c r="C2550" s="650" t="s">
        <v>240</v>
      </c>
      <c r="D2550" s="650" t="s">
        <v>25777</v>
      </c>
    </row>
    <row r="2551" spans="1:4" ht="15" customHeight="1">
      <c r="A2551" s="650" t="s">
        <v>7345</v>
      </c>
      <c r="B2551" s="646" t="s">
        <v>14106</v>
      </c>
      <c r="C2551" s="650" t="s">
        <v>240</v>
      </c>
      <c r="D2551" s="650" t="s">
        <v>22584</v>
      </c>
    </row>
    <row r="2552" spans="1:4" ht="15" customHeight="1">
      <c r="A2552" s="650" t="s">
        <v>7346</v>
      </c>
      <c r="B2552" s="646" t="s">
        <v>14107</v>
      </c>
      <c r="C2552" s="650" t="s">
        <v>240</v>
      </c>
      <c r="D2552" s="650" t="s">
        <v>25778</v>
      </c>
    </row>
    <row r="2553" spans="1:4" ht="15" customHeight="1">
      <c r="A2553" s="650" t="s">
        <v>7347</v>
      </c>
      <c r="B2553" s="646" t="s">
        <v>14108</v>
      </c>
      <c r="C2553" s="650" t="s">
        <v>240</v>
      </c>
      <c r="D2553" s="650" t="s">
        <v>25779</v>
      </c>
    </row>
    <row r="2554" spans="1:4" ht="15" customHeight="1">
      <c r="A2554" s="650" t="s">
        <v>7348</v>
      </c>
      <c r="B2554" s="646" t="s">
        <v>14109</v>
      </c>
      <c r="C2554" s="650" t="s">
        <v>240</v>
      </c>
      <c r="D2554" s="650" t="s">
        <v>25780</v>
      </c>
    </row>
    <row r="2555" spans="1:4" ht="15" customHeight="1">
      <c r="A2555" s="650" t="s">
        <v>7349</v>
      </c>
      <c r="B2555" s="646" t="s">
        <v>14110</v>
      </c>
      <c r="C2555" s="650" t="s">
        <v>240</v>
      </c>
      <c r="D2555" s="650" t="s">
        <v>25781</v>
      </c>
    </row>
    <row r="2556" spans="1:4" ht="15" customHeight="1">
      <c r="A2556" s="650" t="s">
        <v>7350</v>
      </c>
      <c r="B2556" s="646" t="s">
        <v>14111</v>
      </c>
      <c r="C2556" s="650" t="s">
        <v>240</v>
      </c>
      <c r="D2556" s="650" t="s">
        <v>25782</v>
      </c>
    </row>
    <row r="2557" spans="1:4" ht="15" customHeight="1">
      <c r="A2557" s="650" t="s">
        <v>7351</v>
      </c>
      <c r="B2557" s="646" t="s">
        <v>14112</v>
      </c>
      <c r="C2557" s="650" t="s">
        <v>240</v>
      </c>
      <c r="D2557" s="650" t="s">
        <v>25783</v>
      </c>
    </row>
    <row r="2558" spans="1:4" ht="15" customHeight="1">
      <c r="A2558" s="650" t="s">
        <v>20403</v>
      </c>
      <c r="B2558" s="646" t="s">
        <v>20427</v>
      </c>
      <c r="C2558" s="650" t="s">
        <v>240</v>
      </c>
      <c r="D2558" s="650" t="s">
        <v>25784</v>
      </c>
    </row>
    <row r="2559" spans="1:4" ht="15" customHeight="1">
      <c r="A2559" s="650" t="s">
        <v>20404</v>
      </c>
      <c r="B2559" s="646" t="s">
        <v>20428</v>
      </c>
      <c r="C2559" s="650" t="s">
        <v>240</v>
      </c>
      <c r="D2559" s="650" t="s">
        <v>25785</v>
      </c>
    </row>
    <row r="2560" spans="1:4" ht="15" customHeight="1">
      <c r="A2560" s="650" t="s">
        <v>20405</v>
      </c>
      <c r="B2560" s="646" t="s">
        <v>20429</v>
      </c>
      <c r="C2560" s="650" t="s">
        <v>240</v>
      </c>
      <c r="D2560" s="650" t="s">
        <v>25786</v>
      </c>
    </row>
    <row r="2561" spans="1:4" ht="15" customHeight="1">
      <c r="A2561" s="650" t="s">
        <v>20406</v>
      </c>
      <c r="B2561" s="646" t="s">
        <v>20430</v>
      </c>
      <c r="C2561" s="650" t="s">
        <v>240</v>
      </c>
      <c r="D2561" s="650" t="s">
        <v>25787</v>
      </c>
    </row>
    <row r="2562" spans="1:4" ht="15" customHeight="1">
      <c r="A2562" s="650" t="s">
        <v>20407</v>
      </c>
      <c r="B2562" s="646" t="s">
        <v>20431</v>
      </c>
      <c r="C2562" s="650" t="s">
        <v>240</v>
      </c>
      <c r="D2562" s="650" t="s">
        <v>21550</v>
      </c>
    </row>
    <row r="2563" spans="1:4" ht="15" customHeight="1">
      <c r="A2563" s="650" t="s">
        <v>20408</v>
      </c>
      <c r="B2563" s="646" t="s">
        <v>20432</v>
      </c>
      <c r="C2563" s="650" t="s">
        <v>240</v>
      </c>
      <c r="D2563" s="650" t="s">
        <v>25788</v>
      </c>
    </row>
    <row r="2564" spans="1:4" ht="15" customHeight="1">
      <c r="A2564" s="650" t="s">
        <v>20409</v>
      </c>
      <c r="B2564" s="646" t="s">
        <v>20433</v>
      </c>
      <c r="C2564" s="650" t="s">
        <v>240</v>
      </c>
      <c r="D2564" s="650" t="s">
        <v>25789</v>
      </c>
    </row>
    <row r="2565" spans="1:4" ht="15" customHeight="1">
      <c r="A2565" s="650" t="s">
        <v>20410</v>
      </c>
      <c r="B2565" s="646" t="s">
        <v>20434</v>
      </c>
      <c r="C2565" s="650" t="s">
        <v>240</v>
      </c>
      <c r="D2565" s="650" t="s">
        <v>25790</v>
      </c>
    </row>
    <row r="2566" spans="1:4" ht="15" customHeight="1">
      <c r="A2566" s="650" t="s">
        <v>20411</v>
      </c>
      <c r="B2566" s="646" t="s">
        <v>20435</v>
      </c>
      <c r="C2566" s="650" t="s">
        <v>240</v>
      </c>
      <c r="D2566" s="650" t="s">
        <v>25791</v>
      </c>
    </row>
    <row r="2567" spans="1:4" ht="15" customHeight="1">
      <c r="A2567" s="650" t="s">
        <v>20412</v>
      </c>
      <c r="B2567" s="646" t="s">
        <v>20436</v>
      </c>
      <c r="C2567" s="650" t="s">
        <v>240</v>
      </c>
      <c r="D2567" s="650" t="s">
        <v>25792</v>
      </c>
    </row>
    <row r="2568" spans="1:4" ht="15" customHeight="1">
      <c r="A2568" s="650" t="s">
        <v>20413</v>
      </c>
      <c r="B2568" s="646" t="s">
        <v>20437</v>
      </c>
      <c r="C2568" s="650" t="s">
        <v>240</v>
      </c>
      <c r="D2568" s="650" t="s">
        <v>25793</v>
      </c>
    </row>
    <row r="2569" spans="1:4" ht="15" customHeight="1">
      <c r="A2569" s="650" t="s">
        <v>20414</v>
      </c>
      <c r="B2569" s="646" t="s">
        <v>20438</v>
      </c>
      <c r="C2569" s="650" t="s">
        <v>240</v>
      </c>
      <c r="D2569" s="650" t="s">
        <v>25794</v>
      </c>
    </row>
    <row r="2570" spans="1:4" ht="15" customHeight="1">
      <c r="A2570" s="650" t="s">
        <v>20415</v>
      </c>
      <c r="B2570" s="646" t="s">
        <v>20439</v>
      </c>
      <c r="C2570" s="650" t="s">
        <v>240</v>
      </c>
      <c r="D2570" s="650" t="s">
        <v>25795</v>
      </c>
    </row>
    <row r="2571" spans="1:4" ht="15" customHeight="1">
      <c r="A2571" s="650" t="s">
        <v>20416</v>
      </c>
      <c r="B2571" s="646" t="s">
        <v>20440</v>
      </c>
      <c r="C2571" s="650" t="s">
        <v>240</v>
      </c>
      <c r="D2571" s="650" t="s">
        <v>25796</v>
      </c>
    </row>
    <row r="2572" spans="1:4" ht="15" customHeight="1">
      <c r="A2572" s="650" t="s">
        <v>20417</v>
      </c>
      <c r="B2572" s="646" t="s">
        <v>20441</v>
      </c>
      <c r="C2572" s="650" t="s">
        <v>240</v>
      </c>
      <c r="D2572" s="650" t="s">
        <v>25797</v>
      </c>
    </row>
    <row r="2573" spans="1:4" ht="15" customHeight="1">
      <c r="A2573" s="650" t="s">
        <v>20418</v>
      </c>
      <c r="B2573" s="646" t="s">
        <v>20442</v>
      </c>
      <c r="C2573" s="650" t="s">
        <v>240</v>
      </c>
      <c r="D2573" s="650" t="s">
        <v>25798</v>
      </c>
    </row>
    <row r="2574" spans="1:4" ht="15" customHeight="1">
      <c r="A2574" s="650" t="s">
        <v>20419</v>
      </c>
      <c r="B2574" s="646" t="s">
        <v>20443</v>
      </c>
      <c r="C2574" s="650" t="s">
        <v>240</v>
      </c>
      <c r="D2574" s="650" t="s">
        <v>22232</v>
      </c>
    </row>
    <row r="2575" spans="1:4" ht="15" customHeight="1">
      <c r="A2575" s="650" t="s">
        <v>20420</v>
      </c>
      <c r="B2575" s="646" t="s">
        <v>20444</v>
      </c>
      <c r="C2575" s="650" t="s">
        <v>240</v>
      </c>
      <c r="D2575" s="650" t="s">
        <v>25799</v>
      </c>
    </row>
    <row r="2576" spans="1:4" ht="15" customHeight="1">
      <c r="A2576" s="650" t="s">
        <v>20421</v>
      </c>
      <c r="B2576" s="646" t="s">
        <v>20445</v>
      </c>
      <c r="C2576" s="650" t="s">
        <v>240</v>
      </c>
      <c r="D2576" s="650" t="s">
        <v>25800</v>
      </c>
    </row>
    <row r="2577" spans="1:4" ht="15" customHeight="1">
      <c r="A2577" s="650" t="s">
        <v>20422</v>
      </c>
      <c r="B2577" s="646" t="s">
        <v>20446</v>
      </c>
      <c r="C2577" s="650" t="s">
        <v>240</v>
      </c>
      <c r="D2577" s="650" t="s">
        <v>25801</v>
      </c>
    </row>
    <row r="2578" spans="1:4" ht="15" customHeight="1">
      <c r="A2578" s="650" t="s">
        <v>7352</v>
      </c>
      <c r="B2578" s="646" t="s">
        <v>14113</v>
      </c>
      <c r="C2578" s="650" t="s">
        <v>239</v>
      </c>
      <c r="D2578" s="650" t="s">
        <v>25802</v>
      </c>
    </row>
    <row r="2579" spans="1:4" ht="15" customHeight="1">
      <c r="A2579" s="650" t="s">
        <v>7353</v>
      </c>
      <c r="B2579" s="646" t="s">
        <v>14114</v>
      </c>
      <c r="C2579" s="650" t="s">
        <v>239</v>
      </c>
      <c r="D2579" s="650" t="s">
        <v>25803</v>
      </c>
    </row>
    <row r="2580" spans="1:4" ht="15" customHeight="1">
      <c r="A2580" s="650" t="s">
        <v>7354</v>
      </c>
      <c r="B2580" s="646" t="s">
        <v>14115</v>
      </c>
      <c r="C2580" s="650" t="s">
        <v>240</v>
      </c>
      <c r="D2580" s="650" t="s">
        <v>25804</v>
      </c>
    </row>
    <row r="2581" spans="1:4" ht="15" customHeight="1">
      <c r="A2581" s="650" t="s">
        <v>7355</v>
      </c>
      <c r="B2581" s="646" t="s">
        <v>14116</v>
      </c>
      <c r="C2581" s="650" t="s">
        <v>240</v>
      </c>
      <c r="D2581" s="650" t="s">
        <v>25805</v>
      </c>
    </row>
    <row r="2582" spans="1:4" ht="15" customHeight="1">
      <c r="A2582" s="650" t="s">
        <v>7356</v>
      </c>
      <c r="B2582" s="646" t="s">
        <v>14117</v>
      </c>
      <c r="C2582" s="650" t="s">
        <v>233</v>
      </c>
      <c r="D2582" s="650" t="s">
        <v>25806</v>
      </c>
    </row>
    <row r="2583" spans="1:4" ht="15" customHeight="1">
      <c r="A2583" s="650" t="s">
        <v>7357</v>
      </c>
      <c r="B2583" s="646" t="s">
        <v>14118</v>
      </c>
      <c r="C2583" s="650" t="s">
        <v>233</v>
      </c>
      <c r="D2583" s="650" t="s">
        <v>20667</v>
      </c>
    </row>
    <row r="2584" spans="1:4" ht="15" customHeight="1">
      <c r="A2584" s="650" t="s">
        <v>7358</v>
      </c>
      <c r="B2584" s="646" t="s">
        <v>14119</v>
      </c>
      <c r="C2584" s="650" t="s">
        <v>233</v>
      </c>
      <c r="D2584" s="650" t="s">
        <v>24860</v>
      </c>
    </row>
    <row r="2585" spans="1:4" ht="15" customHeight="1">
      <c r="A2585" s="650" t="s">
        <v>7359</v>
      </c>
      <c r="B2585" s="646" t="s">
        <v>14120</v>
      </c>
      <c r="C2585" s="650" t="s">
        <v>233</v>
      </c>
      <c r="D2585" s="650" t="s">
        <v>22067</v>
      </c>
    </row>
    <row r="2586" spans="1:4" ht="15" customHeight="1">
      <c r="A2586" s="650" t="s">
        <v>7360</v>
      </c>
      <c r="B2586" s="646" t="s">
        <v>14121</v>
      </c>
      <c r="C2586" s="650" t="s">
        <v>233</v>
      </c>
      <c r="D2586" s="650" t="s">
        <v>24338</v>
      </c>
    </row>
    <row r="2587" spans="1:4" ht="15" customHeight="1">
      <c r="A2587" s="650" t="s">
        <v>7361</v>
      </c>
      <c r="B2587" s="646" t="s">
        <v>14122</v>
      </c>
      <c r="C2587" s="650" t="s">
        <v>233</v>
      </c>
      <c r="D2587" s="650" t="s">
        <v>25807</v>
      </c>
    </row>
    <row r="2588" spans="1:4" ht="15" customHeight="1">
      <c r="A2588" s="650" t="s">
        <v>7362</v>
      </c>
      <c r="B2588" s="646" t="s">
        <v>14123</v>
      </c>
      <c r="C2588" s="650" t="s">
        <v>233</v>
      </c>
      <c r="D2588" s="650" t="s">
        <v>22651</v>
      </c>
    </row>
    <row r="2589" spans="1:4" ht="15" customHeight="1">
      <c r="A2589" s="650" t="s">
        <v>7363</v>
      </c>
      <c r="B2589" s="646" t="s">
        <v>14124</v>
      </c>
      <c r="C2589" s="650" t="s">
        <v>233</v>
      </c>
      <c r="D2589" s="650" t="s">
        <v>25597</v>
      </c>
    </row>
    <row r="2590" spans="1:4" ht="15" customHeight="1">
      <c r="A2590" s="650" t="s">
        <v>7364</v>
      </c>
      <c r="B2590" s="646" t="s">
        <v>14125</v>
      </c>
      <c r="C2590" s="650" t="s">
        <v>233</v>
      </c>
      <c r="D2590" s="650" t="s">
        <v>25808</v>
      </c>
    </row>
    <row r="2591" spans="1:4" ht="15" customHeight="1">
      <c r="A2591" s="650" t="s">
        <v>7365</v>
      </c>
      <c r="B2591" s="646" t="s">
        <v>14126</v>
      </c>
      <c r="C2591" s="650" t="s">
        <v>233</v>
      </c>
      <c r="D2591" s="650" t="s">
        <v>25809</v>
      </c>
    </row>
    <row r="2592" spans="1:4" ht="15" customHeight="1">
      <c r="A2592" s="650" t="s">
        <v>7366</v>
      </c>
      <c r="B2592" s="646" t="s">
        <v>14127</v>
      </c>
      <c r="C2592" s="650" t="s">
        <v>233</v>
      </c>
      <c r="D2592" s="650" t="s">
        <v>25810</v>
      </c>
    </row>
    <row r="2593" spans="1:4" ht="15" customHeight="1">
      <c r="A2593" s="650" t="s">
        <v>7367</v>
      </c>
      <c r="B2593" s="646" t="s">
        <v>14128</v>
      </c>
      <c r="C2593" s="650" t="s">
        <v>233</v>
      </c>
      <c r="D2593" s="650" t="s">
        <v>25200</v>
      </c>
    </row>
    <row r="2594" spans="1:4" ht="15" customHeight="1">
      <c r="A2594" s="650" t="s">
        <v>7368</v>
      </c>
      <c r="B2594" s="646" t="s">
        <v>14129</v>
      </c>
      <c r="C2594" s="650" t="s">
        <v>233</v>
      </c>
      <c r="D2594" s="650" t="s">
        <v>17509</v>
      </c>
    </row>
    <row r="2595" spans="1:4" ht="15" customHeight="1">
      <c r="A2595" s="650" t="s">
        <v>7369</v>
      </c>
      <c r="B2595" s="646" t="s">
        <v>14130</v>
      </c>
      <c r="C2595" s="650" t="s">
        <v>233</v>
      </c>
      <c r="D2595" s="650" t="s">
        <v>25811</v>
      </c>
    </row>
    <row r="2596" spans="1:4" ht="15" customHeight="1">
      <c r="A2596" s="650" t="s">
        <v>7370</v>
      </c>
      <c r="B2596" s="646" t="s">
        <v>14131</v>
      </c>
      <c r="C2596" s="650" t="s">
        <v>233</v>
      </c>
      <c r="D2596" s="650" t="s">
        <v>21097</v>
      </c>
    </row>
    <row r="2597" spans="1:4" ht="15" customHeight="1">
      <c r="A2597" s="650" t="s">
        <v>7371</v>
      </c>
      <c r="B2597" s="646" t="s">
        <v>14132</v>
      </c>
      <c r="C2597" s="650" t="s">
        <v>233</v>
      </c>
      <c r="D2597" s="650" t="s">
        <v>21353</v>
      </c>
    </row>
    <row r="2598" spans="1:4" ht="15" customHeight="1">
      <c r="A2598" s="650" t="s">
        <v>7372</v>
      </c>
      <c r="B2598" s="646" t="s">
        <v>14133</v>
      </c>
      <c r="C2598" s="650" t="s">
        <v>233</v>
      </c>
      <c r="D2598" s="650" t="s">
        <v>25812</v>
      </c>
    </row>
    <row r="2599" spans="1:4" ht="15" customHeight="1">
      <c r="A2599" s="650" t="s">
        <v>7373</v>
      </c>
      <c r="B2599" s="646" t="s">
        <v>14134</v>
      </c>
      <c r="C2599" s="650" t="s">
        <v>233</v>
      </c>
      <c r="D2599" s="650" t="s">
        <v>25813</v>
      </c>
    </row>
    <row r="2600" spans="1:4" ht="15" customHeight="1">
      <c r="A2600" s="650" t="s">
        <v>7374</v>
      </c>
      <c r="B2600" s="646" t="s">
        <v>14135</v>
      </c>
      <c r="C2600" s="650" t="s">
        <v>233</v>
      </c>
      <c r="D2600" s="650" t="s">
        <v>25814</v>
      </c>
    </row>
    <row r="2601" spans="1:4" ht="15" customHeight="1">
      <c r="A2601" s="650" t="s">
        <v>7375</v>
      </c>
      <c r="B2601" s="646" t="s">
        <v>14136</v>
      </c>
      <c r="C2601" s="650" t="s">
        <v>233</v>
      </c>
      <c r="D2601" s="650" t="s">
        <v>25815</v>
      </c>
    </row>
    <row r="2602" spans="1:4" ht="15" customHeight="1">
      <c r="A2602" s="650" t="s">
        <v>7376</v>
      </c>
      <c r="B2602" s="646" t="s">
        <v>14137</v>
      </c>
      <c r="C2602" s="650" t="s">
        <v>233</v>
      </c>
      <c r="D2602" s="650" t="s">
        <v>21144</v>
      </c>
    </row>
    <row r="2603" spans="1:4" ht="15" customHeight="1">
      <c r="A2603" s="650" t="s">
        <v>7377</v>
      </c>
      <c r="B2603" s="646" t="s">
        <v>14138</v>
      </c>
      <c r="C2603" s="650" t="s">
        <v>233</v>
      </c>
      <c r="D2603" s="650" t="s">
        <v>17667</v>
      </c>
    </row>
    <row r="2604" spans="1:4" ht="15" customHeight="1">
      <c r="A2604" s="650" t="s">
        <v>7378</v>
      </c>
      <c r="B2604" s="646" t="s">
        <v>14139</v>
      </c>
      <c r="C2604" s="650" t="s">
        <v>233</v>
      </c>
      <c r="D2604" s="650" t="s">
        <v>18024</v>
      </c>
    </row>
    <row r="2605" spans="1:4" ht="15" customHeight="1">
      <c r="A2605" s="650" t="s">
        <v>7379</v>
      </c>
      <c r="B2605" s="646" t="s">
        <v>14140</v>
      </c>
      <c r="C2605" s="650" t="s">
        <v>233</v>
      </c>
      <c r="D2605" s="650" t="s">
        <v>18529</v>
      </c>
    </row>
    <row r="2606" spans="1:4" ht="15" customHeight="1">
      <c r="A2606" s="650" t="s">
        <v>7380</v>
      </c>
      <c r="B2606" s="646" t="s">
        <v>14141</v>
      </c>
      <c r="C2606" s="650" t="s">
        <v>233</v>
      </c>
      <c r="D2606" s="650" t="s">
        <v>18077</v>
      </c>
    </row>
    <row r="2607" spans="1:4" ht="15" customHeight="1">
      <c r="A2607" s="650" t="s">
        <v>7381</v>
      </c>
      <c r="B2607" s="646" t="s">
        <v>14142</v>
      </c>
      <c r="C2607" s="650" t="s">
        <v>233</v>
      </c>
      <c r="D2607" s="650" t="s">
        <v>25816</v>
      </c>
    </row>
    <row r="2608" spans="1:4" ht="15" customHeight="1">
      <c r="A2608" s="650" t="s">
        <v>7382</v>
      </c>
      <c r="B2608" s="646" t="s">
        <v>14143</v>
      </c>
      <c r="C2608" s="650" t="s">
        <v>233</v>
      </c>
      <c r="D2608" s="650" t="s">
        <v>22376</v>
      </c>
    </row>
    <row r="2609" spans="1:4" ht="15" customHeight="1">
      <c r="A2609" s="650" t="s">
        <v>7383</v>
      </c>
      <c r="B2609" s="646" t="s">
        <v>14144</v>
      </c>
      <c r="C2609" s="650" t="s">
        <v>240</v>
      </c>
      <c r="D2609" s="650" t="s">
        <v>25817</v>
      </c>
    </row>
    <row r="2610" spans="1:4" ht="15" customHeight="1">
      <c r="A2610" s="650" t="s">
        <v>7384</v>
      </c>
      <c r="B2610" s="646" t="s">
        <v>14145</v>
      </c>
      <c r="C2610" s="650" t="s">
        <v>240</v>
      </c>
      <c r="D2610" s="650" t="s">
        <v>25818</v>
      </c>
    </row>
    <row r="2611" spans="1:4" ht="15" customHeight="1">
      <c r="A2611" s="650" t="s">
        <v>7385</v>
      </c>
      <c r="B2611" s="646" t="s">
        <v>14146</v>
      </c>
      <c r="C2611" s="650" t="s">
        <v>240</v>
      </c>
      <c r="D2611" s="650" t="s">
        <v>25819</v>
      </c>
    </row>
    <row r="2612" spans="1:4" ht="15" customHeight="1">
      <c r="A2612" s="650" t="s">
        <v>7386</v>
      </c>
      <c r="B2612" s="646" t="s">
        <v>14147</v>
      </c>
      <c r="C2612" s="650" t="s">
        <v>240</v>
      </c>
      <c r="D2612" s="650" t="s">
        <v>25820</v>
      </c>
    </row>
    <row r="2613" spans="1:4" ht="15" customHeight="1">
      <c r="A2613" s="650" t="s">
        <v>7387</v>
      </c>
      <c r="B2613" s="646" t="s">
        <v>14148</v>
      </c>
      <c r="C2613" s="650" t="s">
        <v>240</v>
      </c>
      <c r="D2613" s="650" t="s">
        <v>25821</v>
      </c>
    </row>
    <row r="2614" spans="1:4" ht="15" customHeight="1">
      <c r="A2614" s="650" t="s">
        <v>7388</v>
      </c>
      <c r="B2614" s="646" t="s">
        <v>28499</v>
      </c>
      <c r="C2614" s="650" t="s">
        <v>240</v>
      </c>
      <c r="D2614" s="650" t="s">
        <v>25822</v>
      </c>
    </row>
    <row r="2615" spans="1:4" ht="15" customHeight="1">
      <c r="A2615" s="650" t="s">
        <v>7389</v>
      </c>
      <c r="B2615" s="646" t="s">
        <v>14149</v>
      </c>
      <c r="C2615" s="650" t="s">
        <v>240</v>
      </c>
      <c r="D2615" s="650" t="s">
        <v>25823</v>
      </c>
    </row>
    <row r="2616" spans="1:4" ht="15" customHeight="1">
      <c r="A2616" s="650" t="s">
        <v>7390</v>
      </c>
      <c r="B2616" s="646" t="s">
        <v>14150</v>
      </c>
      <c r="C2616" s="650" t="s">
        <v>240</v>
      </c>
      <c r="D2616" s="650" t="s">
        <v>25824</v>
      </c>
    </row>
    <row r="2617" spans="1:4" ht="15" customHeight="1">
      <c r="A2617" s="650" t="s">
        <v>7391</v>
      </c>
      <c r="B2617" s="646" t="s">
        <v>14151</v>
      </c>
      <c r="C2617" s="650" t="s">
        <v>239</v>
      </c>
      <c r="D2617" s="650" t="s">
        <v>25825</v>
      </c>
    </row>
    <row r="2618" spans="1:4" ht="15" customHeight="1">
      <c r="A2618" s="650" t="s">
        <v>7392</v>
      </c>
      <c r="B2618" s="646" t="s">
        <v>14152</v>
      </c>
      <c r="C2618" s="650" t="s">
        <v>239</v>
      </c>
      <c r="D2618" s="650" t="s">
        <v>25826</v>
      </c>
    </row>
    <row r="2619" spans="1:4" ht="15" customHeight="1">
      <c r="A2619" s="650" t="s">
        <v>7393</v>
      </c>
      <c r="B2619" s="646" t="s">
        <v>14153</v>
      </c>
      <c r="C2619" s="650" t="s">
        <v>239</v>
      </c>
      <c r="D2619" s="650" t="s">
        <v>25827</v>
      </c>
    </row>
    <row r="2620" spans="1:4" ht="15" customHeight="1">
      <c r="A2620" s="650" t="s">
        <v>7394</v>
      </c>
      <c r="B2620" s="646" t="s">
        <v>14154</v>
      </c>
      <c r="C2620" s="650" t="s">
        <v>239</v>
      </c>
      <c r="D2620" s="650" t="s">
        <v>25828</v>
      </c>
    </row>
    <row r="2621" spans="1:4" ht="15" customHeight="1">
      <c r="A2621" s="650" t="s">
        <v>7395</v>
      </c>
      <c r="B2621" s="646" t="s">
        <v>14155</v>
      </c>
      <c r="C2621" s="650" t="s">
        <v>239</v>
      </c>
      <c r="D2621" s="650" t="s">
        <v>25829</v>
      </c>
    </row>
    <row r="2622" spans="1:4" ht="15" customHeight="1">
      <c r="A2622" s="650" t="s">
        <v>7396</v>
      </c>
      <c r="B2622" s="646" t="s">
        <v>14156</v>
      </c>
      <c r="C2622" s="650" t="s">
        <v>239</v>
      </c>
      <c r="D2622" s="650" t="s">
        <v>22502</v>
      </c>
    </row>
    <row r="2623" spans="1:4" ht="15" customHeight="1">
      <c r="A2623" s="650" t="s">
        <v>7397</v>
      </c>
      <c r="B2623" s="646" t="s">
        <v>14157</v>
      </c>
      <c r="C2623" s="650" t="s">
        <v>239</v>
      </c>
      <c r="D2623" s="650" t="s">
        <v>25830</v>
      </c>
    </row>
    <row r="2624" spans="1:4" ht="15" customHeight="1">
      <c r="A2624" s="650" t="s">
        <v>7398</v>
      </c>
      <c r="B2624" s="646" t="s">
        <v>14158</v>
      </c>
      <c r="C2624" s="650" t="s">
        <v>239</v>
      </c>
      <c r="D2624" s="650" t="s">
        <v>25831</v>
      </c>
    </row>
    <row r="2625" spans="1:4" ht="15" customHeight="1">
      <c r="A2625" s="650" t="s">
        <v>7399</v>
      </c>
      <c r="B2625" s="646" t="s">
        <v>14159</v>
      </c>
      <c r="C2625" s="650" t="s">
        <v>239</v>
      </c>
      <c r="D2625" s="650" t="s">
        <v>25832</v>
      </c>
    </row>
    <row r="2626" spans="1:4" ht="15" customHeight="1">
      <c r="A2626" s="650" t="s">
        <v>7400</v>
      </c>
      <c r="B2626" s="646" t="s">
        <v>14160</v>
      </c>
      <c r="C2626" s="650" t="s">
        <v>239</v>
      </c>
      <c r="D2626" s="650" t="s">
        <v>25833</v>
      </c>
    </row>
    <row r="2627" spans="1:4" ht="15" customHeight="1">
      <c r="A2627" s="650" t="s">
        <v>7401</v>
      </c>
      <c r="B2627" s="646" t="s">
        <v>14161</v>
      </c>
      <c r="C2627" s="650" t="s">
        <v>239</v>
      </c>
      <c r="D2627" s="650" t="s">
        <v>25834</v>
      </c>
    </row>
    <row r="2628" spans="1:4" ht="15" customHeight="1">
      <c r="A2628" s="650" t="s">
        <v>7402</v>
      </c>
      <c r="B2628" s="646" t="s">
        <v>14162</v>
      </c>
      <c r="C2628" s="650" t="s">
        <v>239</v>
      </c>
      <c r="D2628" s="650" t="s">
        <v>25835</v>
      </c>
    </row>
    <row r="2629" spans="1:4" ht="15" customHeight="1">
      <c r="A2629" s="650" t="s">
        <v>7403</v>
      </c>
      <c r="B2629" s="646" t="s">
        <v>14163</v>
      </c>
      <c r="C2629" s="650" t="s">
        <v>233</v>
      </c>
      <c r="D2629" s="650" t="s">
        <v>25836</v>
      </c>
    </row>
    <row r="2630" spans="1:4" ht="15" customHeight="1">
      <c r="A2630" s="650" t="s">
        <v>7404</v>
      </c>
      <c r="B2630" s="646" t="s">
        <v>14164</v>
      </c>
      <c r="C2630" s="650" t="s">
        <v>233</v>
      </c>
      <c r="D2630" s="650" t="s">
        <v>25837</v>
      </c>
    </row>
    <row r="2631" spans="1:4" ht="15" customHeight="1">
      <c r="A2631" s="650" t="s">
        <v>7405</v>
      </c>
      <c r="B2631" s="646" t="s">
        <v>14165</v>
      </c>
      <c r="C2631" s="650" t="s">
        <v>233</v>
      </c>
      <c r="D2631" s="650" t="s">
        <v>25838</v>
      </c>
    </row>
    <row r="2632" spans="1:4" ht="15" customHeight="1">
      <c r="A2632" s="650" t="s">
        <v>7406</v>
      </c>
      <c r="B2632" s="646" t="s">
        <v>14166</v>
      </c>
      <c r="C2632" s="650" t="s">
        <v>233</v>
      </c>
      <c r="D2632" s="650" t="s">
        <v>25839</v>
      </c>
    </row>
    <row r="2633" spans="1:4" ht="15" customHeight="1">
      <c r="A2633" s="650" t="s">
        <v>7407</v>
      </c>
      <c r="B2633" s="646" t="s">
        <v>14167</v>
      </c>
      <c r="C2633" s="650" t="s">
        <v>233</v>
      </c>
      <c r="D2633" s="650" t="s">
        <v>25840</v>
      </c>
    </row>
    <row r="2634" spans="1:4" ht="15" customHeight="1">
      <c r="A2634" s="650" t="s">
        <v>7408</v>
      </c>
      <c r="B2634" s="646" t="s">
        <v>14168</v>
      </c>
      <c r="C2634" s="650" t="s">
        <v>233</v>
      </c>
      <c r="D2634" s="650" t="s">
        <v>25841</v>
      </c>
    </row>
    <row r="2635" spans="1:4" ht="15" customHeight="1">
      <c r="A2635" s="650" t="s">
        <v>7409</v>
      </c>
      <c r="B2635" s="646" t="s">
        <v>14169</v>
      </c>
      <c r="C2635" s="650" t="s">
        <v>233</v>
      </c>
      <c r="D2635" s="650" t="s">
        <v>25842</v>
      </c>
    </row>
    <row r="2636" spans="1:4" ht="15" customHeight="1">
      <c r="A2636" s="650" t="s">
        <v>7410</v>
      </c>
      <c r="B2636" s="646" t="s">
        <v>14170</v>
      </c>
      <c r="C2636" s="650" t="s">
        <v>233</v>
      </c>
      <c r="D2636" s="650" t="s">
        <v>25843</v>
      </c>
    </row>
    <row r="2637" spans="1:4" ht="15" customHeight="1">
      <c r="A2637" s="650" t="s">
        <v>7411</v>
      </c>
      <c r="B2637" s="646" t="s">
        <v>14171</v>
      </c>
      <c r="C2637" s="650" t="s">
        <v>233</v>
      </c>
      <c r="D2637" s="650" t="s">
        <v>25844</v>
      </c>
    </row>
    <row r="2638" spans="1:4" ht="15" customHeight="1">
      <c r="A2638" s="650" t="s">
        <v>7412</v>
      </c>
      <c r="B2638" s="646" t="s">
        <v>14172</v>
      </c>
      <c r="C2638" s="650" t="s">
        <v>233</v>
      </c>
      <c r="D2638" s="650" t="s">
        <v>25845</v>
      </c>
    </row>
    <row r="2639" spans="1:4" ht="15" customHeight="1">
      <c r="A2639" s="650" t="s">
        <v>7413</v>
      </c>
      <c r="B2639" s="646" t="s">
        <v>14173</v>
      </c>
      <c r="C2639" s="650" t="s">
        <v>233</v>
      </c>
      <c r="D2639" s="650" t="s">
        <v>25846</v>
      </c>
    </row>
    <row r="2640" spans="1:4" ht="15" customHeight="1">
      <c r="A2640" s="650" t="s">
        <v>7414</v>
      </c>
      <c r="B2640" s="646" t="s">
        <v>28500</v>
      </c>
      <c r="C2640" s="650" t="s">
        <v>203</v>
      </c>
      <c r="D2640" s="650" t="s">
        <v>18193</v>
      </c>
    </row>
    <row r="2641" spans="1:4" ht="15" customHeight="1">
      <c r="A2641" s="650" t="s">
        <v>7415</v>
      </c>
      <c r="B2641" s="646" t="s">
        <v>28501</v>
      </c>
      <c r="C2641" s="650" t="s">
        <v>203</v>
      </c>
      <c r="D2641" s="650" t="s">
        <v>20679</v>
      </c>
    </row>
    <row r="2642" spans="1:4" ht="15" customHeight="1">
      <c r="A2642" s="650" t="s">
        <v>7416</v>
      </c>
      <c r="B2642" s="646" t="s">
        <v>28502</v>
      </c>
      <c r="C2642" s="650" t="s">
        <v>203</v>
      </c>
      <c r="D2642" s="650" t="s">
        <v>22530</v>
      </c>
    </row>
    <row r="2643" spans="1:4" ht="15" customHeight="1">
      <c r="A2643" s="650" t="s">
        <v>7417</v>
      </c>
      <c r="B2643" s="646" t="s">
        <v>28503</v>
      </c>
      <c r="C2643" s="650" t="s">
        <v>203</v>
      </c>
      <c r="D2643" s="650" t="s">
        <v>21111</v>
      </c>
    </row>
    <row r="2644" spans="1:4" ht="15" customHeight="1">
      <c r="A2644" s="650" t="s">
        <v>7418</v>
      </c>
      <c r="B2644" s="646" t="s">
        <v>28504</v>
      </c>
      <c r="C2644" s="650" t="s">
        <v>203</v>
      </c>
      <c r="D2644" s="650" t="s">
        <v>18487</v>
      </c>
    </row>
    <row r="2645" spans="1:4" ht="15" customHeight="1">
      <c r="A2645" s="650" t="s">
        <v>7419</v>
      </c>
      <c r="B2645" s="646" t="s">
        <v>28505</v>
      </c>
      <c r="C2645" s="650" t="s">
        <v>203</v>
      </c>
      <c r="D2645" s="650" t="s">
        <v>25847</v>
      </c>
    </row>
    <row r="2646" spans="1:4" ht="15" customHeight="1">
      <c r="A2646" s="650" t="s">
        <v>7420</v>
      </c>
      <c r="B2646" s="646" t="s">
        <v>28506</v>
      </c>
      <c r="C2646" s="650" t="s">
        <v>203</v>
      </c>
      <c r="D2646" s="650" t="s">
        <v>20629</v>
      </c>
    </row>
    <row r="2647" spans="1:4" ht="15" customHeight="1">
      <c r="A2647" s="650" t="s">
        <v>7421</v>
      </c>
      <c r="B2647" s="646" t="s">
        <v>28507</v>
      </c>
      <c r="C2647" s="650" t="s">
        <v>203</v>
      </c>
      <c r="D2647" s="650" t="s">
        <v>21059</v>
      </c>
    </row>
    <row r="2648" spans="1:4" ht="15" customHeight="1">
      <c r="A2648" s="650" t="s">
        <v>7422</v>
      </c>
      <c r="B2648" s="646" t="s">
        <v>28508</v>
      </c>
      <c r="C2648" s="650" t="s">
        <v>203</v>
      </c>
      <c r="D2648" s="650" t="s">
        <v>18195</v>
      </c>
    </row>
    <row r="2649" spans="1:4" ht="15" customHeight="1">
      <c r="A2649" s="650" t="s">
        <v>7423</v>
      </c>
      <c r="B2649" s="646" t="s">
        <v>28509</v>
      </c>
      <c r="C2649" s="650" t="s">
        <v>203</v>
      </c>
      <c r="D2649" s="650" t="s">
        <v>18677</v>
      </c>
    </row>
    <row r="2650" spans="1:4" ht="15" customHeight="1">
      <c r="A2650" s="650" t="s">
        <v>7424</v>
      </c>
      <c r="B2650" s="646" t="s">
        <v>28510</v>
      </c>
      <c r="C2650" s="650" t="s">
        <v>203</v>
      </c>
      <c r="D2650" s="650" t="s">
        <v>21190</v>
      </c>
    </row>
    <row r="2651" spans="1:4" ht="15" customHeight="1">
      <c r="A2651" s="650" t="s">
        <v>7425</v>
      </c>
      <c r="B2651" s="646" t="s">
        <v>28511</v>
      </c>
      <c r="C2651" s="650" t="s">
        <v>203</v>
      </c>
      <c r="D2651" s="650" t="s">
        <v>17894</v>
      </c>
    </row>
    <row r="2652" spans="1:4" ht="15" customHeight="1">
      <c r="A2652" s="650" t="s">
        <v>7426</v>
      </c>
      <c r="B2652" s="646" t="s">
        <v>28512</v>
      </c>
      <c r="C2652" s="650" t="s">
        <v>203</v>
      </c>
      <c r="D2652" s="650" t="s">
        <v>17707</v>
      </c>
    </row>
    <row r="2653" spans="1:4" ht="15" customHeight="1">
      <c r="A2653" s="650" t="s">
        <v>7427</v>
      </c>
      <c r="B2653" s="646" t="s">
        <v>28513</v>
      </c>
      <c r="C2653" s="650" t="s">
        <v>203</v>
      </c>
      <c r="D2653" s="650" t="s">
        <v>18657</v>
      </c>
    </row>
    <row r="2654" spans="1:4" ht="15" customHeight="1">
      <c r="A2654" s="650" t="s">
        <v>7428</v>
      </c>
      <c r="B2654" s="646" t="s">
        <v>28514</v>
      </c>
      <c r="C2654" s="650" t="s">
        <v>203</v>
      </c>
      <c r="D2654" s="650" t="s">
        <v>18152</v>
      </c>
    </row>
    <row r="2655" spans="1:4" ht="15" customHeight="1">
      <c r="A2655" s="650" t="s">
        <v>7429</v>
      </c>
      <c r="B2655" s="646" t="s">
        <v>28515</v>
      </c>
      <c r="C2655" s="650" t="s">
        <v>203</v>
      </c>
      <c r="D2655" s="650" t="s">
        <v>17704</v>
      </c>
    </row>
    <row r="2656" spans="1:4" ht="15" customHeight="1">
      <c r="A2656" s="650" t="s">
        <v>28516</v>
      </c>
      <c r="B2656" s="646" t="s">
        <v>28517</v>
      </c>
      <c r="C2656" s="650" t="s">
        <v>239</v>
      </c>
      <c r="D2656" s="650" t="s">
        <v>25848</v>
      </c>
    </row>
    <row r="2657" spans="1:4" ht="15" customHeight="1">
      <c r="A2657" s="650" t="s">
        <v>28518</v>
      </c>
      <c r="B2657" s="646" t="s">
        <v>28519</v>
      </c>
      <c r="C2657" s="650" t="s">
        <v>239</v>
      </c>
      <c r="D2657" s="650" t="s">
        <v>24794</v>
      </c>
    </row>
    <row r="2658" spans="1:4" ht="15" customHeight="1">
      <c r="A2658" s="650" t="s">
        <v>28520</v>
      </c>
      <c r="B2658" s="646" t="s">
        <v>28521</v>
      </c>
      <c r="C2658" s="650" t="s">
        <v>203</v>
      </c>
      <c r="D2658" s="650" t="s">
        <v>20637</v>
      </c>
    </row>
    <row r="2659" spans="1:4" ht="15" customHeight="1">
      <c r="A2659" s="650" t="s">
        <v>28522</v>
      </c>
      <c r="B2659" s="646" t="s">
        <v>28523</v>
      </c>
      <c r="C2659" s="650" t="s">
        <v>240</v>
      </c>
      <c r="D2659" s="650" t="s">
        <v>25849</v>
      </c>
    </row>
    <row r="2660" spans="1:4" ht="15" customHeight="1">
      <c r="A2660" s="650" t="s">
        <v>28524</v>
      </c>
      <c r="B2660" s="646" t="s">
        <v>28525</v>
      </c>
      <c r="C2660" s="650" t="s">
        <v>240</v>
      </c>
      <c r="D2660" s="650" t="s">
        <v>25850</v>
      </c>
    </row>
    <row r="2661" spans="1:4" ht="15" customHeight="1">
      <c r="A2661" s="650" t="s">
        <v>28526</v>
      </c>
      <c r="B2661" s="646" t="s">
        <v>28527</v>
      </c>
      <c r="C2661" s="650" t="s">
        <v>240</v>
      </c>
      <c r="D2661" s="650" t="s">
        <v>25851</v>
      </c>
    </row>
    <row r="2662" spans="1:4" ht="15" customHeight="1">
      <c r="A2662" s="650" t="s">
        <v>28528</v>
      </c>
      <c r="B2662" s="646" t="s">
        <v>28529</v>
      </c>
      <c r="C2662" s="650" t="s">
        <v>240</v>
      </c>
      <c r="D2662" s="650" t="s">
        <v>25852</v>
      </c>
    </row>
    <row r="2663" spans="1:4" ht="15" customHeight="1">
      <c r="A2663" s="650" t="s">
        <v>28530</v>
      </c>
      <c r="B2663" s="646" t="s">
        <v>28531</v>
      </c>
      <c r="C2663" s="650" t="s">
        <v>240</v>
      </c>
      <c r="D2663" s="650" t="s">
        <v>25853</v>
      </c>
    </row>
    <row r="2664" spans="1:4" ht="15" customHeight="1">
      <c r="A2664" s="650" t="s">
        <v>28532</v>
      </c>
      <c r="B2664" s="646" t="s">
        <v>28533</v>
      </c>
      <c r="C2664" s="650" t="s">
        <v>240</v>
      </c>
      <c r="D2664" s="650" t="s">
        <v>25854</v>
      </c>
    </row>
    <row r="2665" spans="1:4" ht="15" customHeight="1">
      <c r="A2665" s="650" t="s">
        <v>28534</v>
      </c>
      <c r="B2665" s="646" t="s">
        <v>28535</v>
      </c>
      <c r="C2665" s="650" t="s">
        <v>240</v>
      </c>
      <c r="D2665" s="650" t="s">
        <v>25851</v>
      </c>
    </row>
    <row r="2666" spans="1:4" ht="15" customHeight="1">
      <c r="A2666" s="650" t="s">
        <v>28536</v>
      </c>
      <c r="B2666" s="646" t="s">
        <v>28537</v>
      </c>
      <c r="C2666" s="650" t="s">
        <v>240</v>
      </c>
      <c r="D2666" s="650" t="s">
        <v>25855</v>
      </c>
    </row>
    <row r="2667" spans="1:4" ht="15" customHeight="1">
      <c r="A2667" s="650" t="s">
        <v>28538</v>
      </c>
      <c r="B2667" s="646" t="s">
        <v>28539</v>
      </c>
      <c r="C2667" s="650" t="s">
        <v>240</v>
      </c>
      <c r="D2667" s="650" t="s">
        <v>25856</v>
      </c>
    </row>
    <row r="2668" spans="1:4" ht="15" customHeight="1">
      <c r="A2668" s="650" t="s">
        <v>28540</v>
      </c>
      <c r="B2668" s="646" t="s">
        <v>28541</v>
      </c>
      <c r="C2668" s="650" t="s">
        <v>240</v>
      </c>
      <c r="D2668" s="650" t="s">
        <v>25857</v>
      </c>
    </row>
    <row r="2669" spans="1:4" ht="15" customHeight="1">
      <c r="A2669" s="650" t="s">
        <v>28542</v>
      </c>
      <c r="B2669" s="646" t="s">
        <v>28543</v>
      </c>
      <c r="C2669" s="650" t="s">
        <v>240</v>
      </c>
      <c r="D2669" s="650" t="s">
        <v>25858</v>
      </c>
    </row>
    <row r="2670" spans="1:4" ht="15" customHeight="1">
      <c r="A2670" s="650" t="s">
        <v>28544</v>
      </c>
      <c r="B2670" s="646" t="s">
        <v>28545</v>
      </c>
      <c r="C2670" s="650" t="s">
        <v>240</v>
      </c>
      <c r="D2670" s="650" t="s">
        <v>25859</v>
      </c>
    </row>
    <row r="2671" spans="1:4" ht="15" customHeight="1">
      <c r="A2671" s="650" t="s">
        <v>28546</v>
      </c>
      <c r="B2671" s="646" t="s">
        <v>28547</v>
      </c>
      <c r="C2671" s="650" t="s">
        <v>203</v>
      </c>
      <c r="D2671" s="650" t="s">
        <v>17629</v>
      </c>
    </row>
    <row r="2672" spans="1:4" ht="15" customHeight="1">
      <c r="A2672" s="650" t="s">
        <v>28548</v>
      </c>
      <c r="B2672" s="646" t="s">
        <v>28549</v>
      </c>
      <c r="C2672" s="650" t="s">
        <v>203</v>
      </c>
      <c r="D2672" s="650" t="s">
        <v>25860</v>
      </c>
    </row>
    <row r="2673" spans="1:4" ht="15" customHeight="1">
      <c r="A2673" s="650" t="s">
        <v>28550</v>
      </c>
      <c r="B2673" s="646" t="s">
        <v>28551</v>
      </c>
      <c r="C2673" s="650" t="s">
        <v>203</v>
      </c>
      <c r="D2673" s="650" t="s">
        <v>18719</v>
      </c>
    </row>
    <row r="2674" spans="1:4" ht="15" customHeight="1">
      <c r="A2674" s="650" t="s">
        <v>28552</v>
      </c>
      <c r="B2674" s="646" t="s">
        <v>28553</v>
      </c>
      <c r="C2674" s="650" t="s">
        <v>203</v>
      </c>
      <c r="D2674" s="650" t="s">
        <v>21855</v>
      </c>
    </row>
    <row r="2675" spans="1:4" ht="15" customHeight="1">
      <c r="A2675" s="650" t="s">
        <v>28554</v>
      </c>
      <c r="B2675" s="646" t="s">
        <v>28555</v>
      </c>
      <c r="C2675" s="650" t="s">
        <v>203</v>
      </c>
      <c r="D2675" s="650" t="s">
        <v>25861</v>
      </c>
    </row>
    <row r="2676" spans="1:4" ht="15" customHeight="1">
      <c r="A2676" s="650" t="s">
        <v>28556</v>
      </c>
      <c r="B2676" s="646" t="s">
        <v>28557</v>
      </c>
      <c r="C2676" s="650" t="s">
        <v>203</v>
      </c>
      <c r="D2676" s="650" t="s">
        <v>25862</v>
      </c>
    </row>
    <row r="2677" spans="1:4" ht="15" customHeight="1">
      <c r="A2677" s="650" t="s">
        <v>28558</v>
      </c>
      <c r="B2677" s="646" t="s">
        <v>28559</v>
      </c>
      <c r="C2677" s="650" t="s">
        <v>203</v>
      </c>
      <c r="D2677" s="650" t="s">
        <v>21243</v>
      </c>
    </row>
    <row r="2678" spans="1:4" ht="15" customHeight="1">
      <c r="A2678" s="650" t="s">
        <v>28560</v>
      </c>
      <c r="B2678" s="646" t="s">
        <v>28561</v>
      </c>
      <c r="C2678" s="650" t="s">
        <v>240</v>
      </c>
      <c r="D2678" s="650" t="s">
        <v>25863</v>
      </c>
    </row>
    <row r="2679" spans="1:4" ht="15" customHeight="1">
      <c r="A2679" s="650" t="s">
        <v>28562</v>
      </c>
      <c r="B2679" s="646" t="s">
        <v>28563</v>
      </c>
      <c r="C2679" s="650" t="s">
        <v>240</v>
      </c>
      <c r="D2679" s="650" t="s">
        <v>25864</v>
      </c>
    </row>
    <row r="2680" spans="1:4" ht="15" customHeight="1">
      <c r="A2680" s="650" t="s">
        <v>28564</v>
      </c>
      <c r="B2680" s="646" t="s">
        <v>28565</v>
      </c>
      <c r="C2680" s="650" t="s">
        <v>240</v>
      </c>
      <c r="D2680" s="650" t="s">
        <v>25865</v>
      </c>
    </row>
    <row r="2681" spans="1:4" ht="15" customHeight="1">
      <c r="A2681" s="650" t="s">
        <v>28566</v>
      </c>
      <c r="B2681" s="646" t="s">
        <v>28567</v>
      </c>
      <c r="C2681" s="650" t="s">
        <v>240</v>
      </c>
      <c r="D2681" s="650" t="s">
        <v>25866</v>
      </c>
    </row>
    <row r="2682" spans="1:4" ht="15" customHeight="1">
      <c r="A2682" s="650" t="s">
        <v>28568</v>
      </c>
      <c r="B2682" s="646" t="s">
        <v>28569</v>
      </c>
      <c r="C2682" s="650" t="s">
        <v>240</v>
      </c>
      <c r="D2682" s="650" t="s">
        <v>25867</v>
      </c>
    </row>
    <row r="2683" spans="1:4" ht="15" customHeight="1">
      <c r="A2683" s="650" t="s">
        <v>28570</v>
      </c>
      <c r="B2683" s="646" t="s">
        <v>28571</v>
      </c>
      <c r="C2683" s="650" t="s">
        <v>240</v>
      </c>
      <c r="D2683" s="650" t="s">
        <v>25868</v>
      </c>
    </row>
    <row r="2684" spans="1:4" ht="15" customHeight="1">
      <c r="A2684" s="650" t="s">
        <v>28572</v>
      </c>
      <c r="B2684" s="646" t="s">
        <v>28573</v>
      </c>
      <c r="C2684" s="650" t="s">
        <v>240</v>
      </c>
      <c r="D2684" s="650" t="s">
        <v>25869</v>
      </c>
    </row>
    <row r="2685" spans="1:4" ht="15" customHeight="1">
      <c r="A2685" s="650" t="s">
        <v>28574</v>
      </c>
      <c r="B2685" s="646" t="s">
        <v>28575</v>
      </c>
      <c r="C2685" s="650" t="s">
        <v>240</v>
      </c>
      <c r="D2685" s="650" t="s">
        <v>25870</v>
      </c>
    </row>
    <row r="2686" spans="1:4" ht="15" customHeight="1">
      <c r="A2686" s="650" t="s">
        <v>7430</v>
      </c>
      <c r="B2686" s="646" t="s">
        <v>14174</v>
      </c>
      <c r="C2686" s="650" t="s">
        <v>239</v>
      </c>
      <c r="D2686" s="650" t="s">
        <v>21063</v>
      </c>
    </row>
    <row r="2687" spans="1:4" ht="15" customHeight="1">
      <c r="A2687" s="650" t="s">
        <v>7431</v>
      </c>
      <c r="B2687" s="646" t="s">
        <v>14175</v>
      </c>
      <c r="C2687" s="650" t="s">
        <v>239</v>
      </c>
      <c r="D2687" s="650" t="s">
        <v>25871</v>
      </c>
    </row>
    <row r="2688" spans="1:4" ht="15" customHeight="1">
      <c r="A2688" s="650" t="s">
        <v>7432</v>
      </c>
      <c r="B2688" s="646" t="s">
        <v>14176</v>
      </c>
      <c r="C2688" s="650" t="s">
        <v>239</v>
      </c>
      <c r="D2688" s="650" t="s">
        <v>25872</v>
      </c>
    </row>
    <row r="2689" spans="1:4" ht="15" customHeight="1">
      <c r="A2689" s="650" t="s">
        <v>7433</v>
      </c>
      <c r="B2689" s="646" t="s">
        <v>14177</v>
      </c>
      <c r="C2689" s="650" t="s">
        <v>239</v>
      </c>
      <c r="D2689" s="650" t="s">
        <v>25873</v>
      </c>
    </row>
    <row r="2690" spans="1:4" ht="15" customHeight="1">
      <c r="A2690" s="650" t="s">
        <v>7434</v>
      </c>
      <c r="B2690" s="646" t="s">
        <v>14178</v>
      </c>
      <c r="C2690" s="650" t="s">
        <v>239</v>
      </c>
      <c r="D2690" s="650" t="s">
        <v>25874</v>
      </c>
    </row>
    <row r="2691" spans="1:4" ht="15" customHeight="1">
      <c r="A2691" s="650" t="s">
        <v>7435</v>
      </c>
      <c r="B2691" s="646" t="s">
        <v>14179</v>
      </c>
      <c r="C2691" s="650" t="s">
        <v>238</v>
      </c>
      <c r="D2691" s="650" t="s">
        <v>18080</v>
      </c>
    </row>
    <row r="2692" spans="1:4" ht="15" customHeight="1">
      <c r="A2692" s="650" t="s">
        <v>7436</v>
      </c>
      <c r="B2692" s="646" t="s">
        <v>14180</v>
      </c>
      <c r="C2692" s="650" t="s">
        <v>233</v>
      </c>
      <c r="D2692" s="650" t="s">
        <v>17617</v>
      </c>
    </row>
    <row r="2693" spans="1:4" ht="15" customHeight="1">
      <c r="A2693" s="650" t="s">
        <v>7437</v>
      </c>
      <c r="B2693" s="646" t="s">
        <v>14181</v>
      </c>
      <c r="C2693" s="650" t="s">
        <v>239</v>
      </c>
      <c r="D2693" s="650" t="s">
        <v>25875</v>
      </c>
    </row>
    <row r="2694" spans="1:4" ht="15" customHeight="1">
      <c r="A2694" s="650" t="s">
        <v>7438</v>
      </c>
      <c r="B2694" s="646" t="s">
        <v>14182</v>
      </c>
      <c r="C2694" s="650" t="s">
        <v>239</v>
      </c>
      <c r="D2694" s="650" t="s">
        <v>25876</v>
      </c>
    </row>
    <row r="2695" spans="1:4" ht="15" customHeight="1">
      <c r="A2695" s="650" t="s">
        <v>7439</v>
      </c>
      <c r="B2695" s="646" t="s">
        <v>14183</v>
      </c>
      <c r="C2695" s="650" t="s">
        <v>239</v>
      </c>
      <c r="D2695" s="650" t="s">
        <v>25877</v>
      </c>
    </row>
    <row r="2696" spans="1:4" ht="15" customHeight="1">
      <c r="A2696" s="650" t="s">
        <v>7440</v>
      </c>
      <c r="B2696" s="646" t="s">
        <v>14184</v>
      </c>
      <c r="C2696" s="650" t="s">
        <v>239</v>
      </c>
      <c r="D2696" s="650" t="s">
        <v>25878</v>
      </c>
    </row>
    <row r="2697" spans="1:4" ht="15" customHeight="1">
      <c r="A2697" s="650" t="s">
        <v>7441</v>
      </c>
      <c r="B2697" s="646" t="s">
        <v>14185</v>
      </c>
      <c r="C2697" s="650" t="s">
        <v>239</v>
      </c>
      <c r="D2697" s="650" t="s">
        <v>25879</v>
      </c>
    </row>
    <row r="2698" spans="1:4" ht="15" customHeight="1">
      <c r="A2698" s="650" t="s">
        <v>7442</v>
      </c>
      <c r="B2698" s="646" t="s">
        <v>14186</v>
      </c>
      <c r="C2698" s="650" t="s">
        <v>239</v>
      </c>
      <c r="D2698" s="650" t="s">
        <v>25880</v>
      </c>
    </row>
    <row r="2699" spans="1:4" ht="15" customHeight="1">
      <c r="A2699" s="650" t="s">
        <v>7443</v>
      </c>
      <c r="B2699" s="646" t="s">
        <v>14187</v>
      </c>
      <c r="C2699" s="650" t="s">
        <v>239</v>
      </c>
      <c r="D2699" s="650" t="s">
        <v>20925</v>
      </c>
    </row>
    <row r="2700" spans="1:4" ht="15" customHeight="1">
      <c r="A2700" s="650" t="s">
        <v>7444</v>
      </c>
      <c r="B2700" s="646" t="s">
        <v>14188</v>
      </c>
      <c r="C2700" s="650" t="s">
        <v>239</v>
      </c>
      <c r="D2700" s="650" t="s">
        <v>25881</v>
      </c>
    </row>
    <row r="2701" spans="1:4" ht="15" customHeight="1">
      <c r="A2701" s="650" t="s">
        <v>7445</v>
      </c>
      <c r="B2701" s="646" t="s">
        <v>14189</v>
      </c>
      <c r="C2701" s="650" t="s">
        <v>239</v>
      </c>
      <c r="D2701" s="650" t="s">
        <v>25882</v>
      </c>
    </row>
    <row r="2702" spans="1:4" ht="15" customHeight="1">
      <c r="A2702" s="650" t="s">
        <v>7446</v>
      </c>
      <c r="B2702" s="646" t="s">
        <v>14190</v>
      </c>
      <c r="C2702" s="650" t="s">
        <v>239</v>
      </c>
      <c r="D2702" s="650" t="s">
        <v>25883</v>
      </c>
    </row>
    <row r="2703" spans="1:4" ht="15" customHeight="1">
      <c r="A2703" s="650" t="s">
        <v>7447</v>
      </c>
      <c r="B2703" s="646" t="s">
        <v>14191</v>
      </c>
      <c r="C2703" s="650" t="s">
        <v>239</v>
      </c>
      <c r="D2703" s="650" t="s">
        <v>22477</v>
      </c>
    </row>
    <row r="2704" spans="1:4" ht="15" customHeight="1">
      <c r="A2704" s="650" t="s">
        <v>7448</v>
      </c>
      <c r="B2704" s="646" t="s">
        <v>14192</v>
      </c>
      <c r="C2704" s="650" t="s">
        <v>239</v>
      </c>
      <c r="D2704" s="650" t="s">
        <v>20736</v>
      </c>
    </row>
    <row r="2705" spans="1:4" ht="15" customHeight="1">
      <c r="A2705" s="650" t="s">
        <v>7449</v>
      </c>
      <c r="B2705" s="646" t="s">
        <v>14193</v>
      </c>
      <c r="C2705" s="650" t="s">
        <v>239</v>
      </c>
      <c r="D2705" s="650" t="s">
        <v>22285</v>
      </c>
    </row>
    <row r="2706" spans="1:4" ht="15" customHeight="1">
      <c r="A2706" s="650" t="s">
        <v>7450</v>
      </c>
      <c r="B2706" s="646" t="s">
        <v>14194</v>
      </c>
      <c r="C2706" s="650" t="s">
        <v>239</v>
      </c>
      <c r="D2706" s="650" t="s">
        <v>25884</v>
      </c>
    </row>
    <row r="2707" spans="1:4" ht="15" customHeight="1">
      <c r="A2707" s="650" t="s">
        <v>7451</v>
      </c>
      <c r="B2707" s="646" t="s">
        <v>14195</v>
      </c>
      <c r="C2707" s="650" t="s">
        <v>239</v>
      </c>
      <c r="D2707" s="650" t="s">
        <v>21986</v>
      </c>
    </row>
    <row r="2708" spans="1:4" ht="15" customHeight="1">
      <c r="A2708" s="650" t="s">
        <v>7452</v>
      </c>
      <c r="B2708" s="646" t="s">
        <v>14196</v>
      </c>
      <c r="C2708" s="650" t="s">
        <v>239</v>
      </c>
      <c r="D2708" s="650" t="s">
        <v>25885</v>
      </c>
    </row>
    <row r="2709" spans="1:4" ht="15" customHeight="1">
      <c r="A2709" s="650" t="s">
        <v>7453</v>
      </c>
      <c r="B2709" s="646" t="s">
        <v>14197</v>
      </c>
      <c r="C2709" s="650" t="s">
        <v>233</v>
      </c>
      <c r="D2709" s="650" t="s">
        <v>25225</v>
      </c>
    </row>
    <row r="2710" spans="1:4" ht="15" customHeight="1">
      <c r="A2710" s="650" t="s">
        <v>7454</v>
      </c>
      <c r="B2710" s="646" t="s">
        <v>14198</v>
      </c>
      <c r="C2710" s="650" t="s">
        <v>233</v>
      </c>
      <c r="D2710" s="650" t="s">
        <v>20639</v>
      </c>
    </row>
    <row r="2711" spans="1:4" ht="15" customHeight="1">
      <c r="A2711" s="650" t="s">
        <v>7455</v>
      </c>
      <c r="B2711" s="646" t="s">
        <v>14199</v>
      </c>
      <c r="C2711" s="650" t="s">
        <v>233</v>
      </c>
      <c r="D2711" s="650" t="s">
        <v>25886</v>
      </c>
    </row>
    <row r="2712" spans="1:4" ht="15" customHeight="1">
      <c r="A2712" s="650" t="s">
        <v>7456</v>
      </c>
      <c r="B2712" s="646" t="s">
        <v>14200</v>
      </c>
      <c r="C2712" s="650" t="s">
        <v>233</v>
      </c>
      <c r="D2712" s="650" t="s">
        <v>20554</v>
      </c>
    </row>
    <row r="2713" spans="1:4" ht="15" customHeight="1">
      <c r="A2713" s="650" t="s">
        <v>7457</v>
      </c>
      <c r="B2713" s="646" t="s">
        <v>14201</v>
      </c>
      <c r="C2713" s="650" t="s">
        <v>233</v>
      </c>
      <c r="D2713" s="650" t="s">
        <v>18128</v>
      </c>
    </row>
    <row r="2714" spans="1:4" ht="15" customHeight="1">
      <c r="A2714" s="650" t="s">
        <v>7458</v>
      </c>
      <c r="B2714" s="646" t="s">
        <v>14202</v>
      </c>
      <c r="C2714" s="650" t="s">
        <v>233</v>
      </c>
      <c r="D2714" s="650" t="s">
        <v>18205</v>
      </c>
    </row>
    <row r="2715" spans="1:4" ht="15" customHeight="1">
      <c r="A2715" s="650" t="s">
        <v>7459</v>
      </c>
      <c r="B2715" s="646" t="s">
        <v>14203</v>
      </c>
      <c r="C2715" s="650" t="s">
        <v>233</v>
      </c>
      <c r="D2715" s="650" t="s">
        <v>21583</v>
      </c>
    </row>
    <row r="2716" spans="1:4" ht="15" customHeight="1">
      <c r="A2716" s="650" t="s">
        <v>7460</v>
      </c>
      <c r="B2716" s="646" t="s">
        <v>14204</v>
      </c>
      <c r="C2716" s="650" t="s">
        <v>233</v>
      </c>
      <c r="D2716" s="650" t="s">
        <v>18007</v>
      </c>
    </row>
    <row r="2717" spans="1:4" ht="15" customHeight="1">
      <c r="A2717" s="650" t="s">
        <v>7461</v>
      </c>
      <c r="B2717" s="646" t="s">
        <v>14205</v>
      </c>
      <c r="C2717" s="650" t="s">
        <v>233</v>
      </c>
      <c r="D2717" s="650" t="s">
        <v>20706</v>
      </c>
    </row>
    <row r="2718" spans="1:4" ht="15" customHeight="1">
      <c r="A2718" s="650" t="s">
        <v>7462</v>
      </c>
      <c r="B2718" s="646" t="s">
        <v>14206</v>
      </c>
      <c r="C2718" s="650" t="s">
        <v>233</v>
      </c>
      <c r="D2718" s="650" t="s">
        <v>17497</v>
      </c>
    </row>
    <row r="2719" spans="1:4" ht="15" customHeight="1">
      <c r="A2719" s="650" t="s">
        <v>7463</v>
      </c>
      <c r="B2719" s="646" t="s">
        <v>14207</v>
      </c>
      <c r="C2719" s="650" t="s">
        <v>233</v>
      </c>
      <c r="D2719" s="650" t="s">
        <v>18387</v>
      </c>
    </row>
    <row r="2720" spans="1:4" ht="15" customHeight="1">
      <c r="A2720" s="650" t="s">
        <v>7464</v>
      </c>
      <c r="B2720" s="646" t="s">
        <v>14208</v>
      </c>
      <c r="C2720" s="650" t="s">
        <v>233</v>
      </c>
      <c r="D2720" s="650" t="s">
        <v>18220</v>
      </c>
    </row>
    <row r="2721" spans="1:4" ht="15" customHeight="1">
      <c r="A2721" s="650" t="s">
        <v>7465</v>
      </c>
      <c r="B2721" s="646" t="s">
        <v>14209</v>
      </c>
      <c r="C2721" s="650" t="s">
        <v>233</v>
      </c>
      <c r="D2721" s="650" t="s">
        <v>17606</v>
      </c>
    </row>
    <row r="2722" spans="1:4" ht="15" customHeight="1">
      <c r="A2722" s="650" t="s">
        <v>7466</v>
      </c>
      <c r="B2722" s="646" t="s">
        <v>14210</v>
      </c>
      <c r="C2722" s="650" t="s">
        <v>233</v>
      </c>
      <c r="D2722" s="650" t="s">
        <v>18624</v>
      </c>
    </row>
    <row r="2723" spans="1:4" ht="15" customHeight="1">
      <c r="A2723" s="650" t="s">
        <v>7467</v>
      </c>
      <c r="B2723" s="646" t="s">
        <v>14211</v>
      </c>
      <c r="C2723" s="650" t="s">
        <v>233</v>
      </c>
      <c r="D2723" s="650" t="s">
        <v>18570</v>
      </c>
    </row>
    <row r="2724" spans="1:4" ht="15" customHeight="1">
      <c r="A2724" s="650" t="s">
        <v>7468</v>
      </c>
      <c r="B2724" s="646" t="s">
        <v>14212</v>
      </c>
      <c r="C2724" s="650" t="s">
        <v>233</v>
      </c>
      <c r="D2724" s="650" t="s">
        <v>17981</v>
      </c>
    </row>
    <row r="2725" spans="1:4" ht="15" customHeight="1">
      <c r="A2725" s="650" t="s">
        <v>7469</v>
      </c>
      <c r="B2725" s="646" t="s">
        <v>14213</v>
      </c>
      <c r="C2725" s="650" t="s">
        <v>233</v>
      </c>
      <c r="D2725" s="650" t="s">
        <v>17878</v>
      </c>
    </row>
    <row r="2726" spans="1:4" ht="15" customHeight="1">
      <c r="A2726" s="650" t="s">
        <v>7470</v>
      </c>
      <c r="B2726" s="646" t="s">
        <v>14214</v>
      </c>
      <c r="C2726" s="650" t="s">
        <v>233</v>
      </c>
      <c r="D2726" s="650" t="s">
        <v>18122</v>
      </c>
    </row>
    <row r="2727" spans="1:4" ht="15" customHeight="1">
      <c r="A2727" s="650" t="s">
        <v>7471</v>
      </c>
      <c r="B2727" s="646" t="s">
        <v>14215</v>
      </c>
      <c r="C2727" s="650" t="s">
        <v>233</v>
      </c>
      <c r="D2727" s="650" t="s">
        <v>17852</v>
      </c>
    </row>
    <row r="2728" spans="1:4" ht="15" customHeight="1">
      <c r="A2728" s="650" t="s">
        <v>7472</v>
      </c>
      <c r="B2728" s="646" t="s">
        <v>14216</v>
      </c>
      <c r="C2728" s="650" t="s">
        <v>233</v>
      </c>
      <c r="D2728" s="650" t="s">
        <v>20639</v>
      </c>
    </row>
    <row r="2729" spans="1:4" ht="15" customHeight="1">
      <c r="A2729" s="650" t="s">
        <v>7473</v>
      </c>
      <c r="B2729" s="646" t="s">
        <v>14217</v>
      </c>
      <c r="C2729" s="650" t="s">
        <v>233</v>
      </c>
      <c r="D2729" s="650" t="s">
        <v>17810</v>
      </c>
    </row>
    <row r="2730" spans="1:4" ht="15" customHeight="1">
      <c r="A2730" s="650" t="s">
        <v>7474</v>
      </c>
      <c r="B2730" s="646" t="s">
        <v>14218</v>
      </c>
      <c r="C2730" s="650" t="s">
        <v>233</v>
      </c>
      <c r="D2730" s="650" t="s">
        <v>25887</v>
      </c>
    </row>
    <row r="2731" spans="1:4" ht="15" customHeight="1">
      <c r="A2731" s="650" t="s">
        <v>7475</v>
      </c>
      <c r="B2731" s="646" t="s">
        <v>14219</v>
      </c>
      <c r="C2731" s="650" t="s">
        <v>233</v>
      </c>
      <c r="D2731" s="650" t="s">
        <v>25888</v>
      </c>
    </row>
    <row r="2732" spans="1:4" ht="15" customHeight="1">
      <c r="A2732" s="650" t="s">
        <v>7476</v>
      </c>
      <c r="B2732" s="646" t="s">
        <v>14220</v>
      </c>
      <c r="C2732" s="650" t="s">
        <v>233</v>
      </c>
      <c r="D2732" s="650" t="s">
        <v>18700</v>
      </c>
    </row>
    <row r="2733" spans="1:4" ht="15" customHeight="1">
      <c r="A2733" s="650" t="s">
        <v>7477</v>
      </c>
      <c r="B2733" s="646" t="s">
        <v>14221</v>
      </c>
      <c r="C2733" s="650" t="s">
        <v>233</v>
      </c>
      <c r="D2733" s="650" t="s">
        <v>18716</v>
      </c>
    </row>
    <row r="2734" spans="1:4" ht="15" customHeight="1">
      <c r="A2734" s="650" t="s">
        <v>7478</v>
      </c>
      <c r="B2734" s="646" t="s">
        <v>14222</v>
      </c>
      <c r="C2734" s="650" t="s">
        <v>233</v>
      </c>
      <c r="D2734" s="650" t="s">
        <v>17461</v>
      </c>
    </row>
    <row r="2735" spans="1:4" ht="15" customHeight="1">
      <c r="A2735" s="650" t="s">
        <v>7479</v>
      </c>
      <c r="B2735" s="646" t="s">
        <v>14223</v>
      </c>
      <c r="C2735" s="650" t="s">
        <v>233</v>
      </c>
      <c r="D2735" s="650" t="s">
        <v>25889</v>
      </c>
    </row>
    <row r="2736" spans="1:4" ht="15" customHeight="1">
      <c r="A2736" s="650" t="s">
        <v>7480</v>
      </c>
      <c r="B2736" s="646" t="s">
        <v>14224</v>
      </c>
      <c r="C2736" s="650" t="s">
        <v>233</v>
      </c>
      <c r="D2736" s="650" t="s">
        <v>17982</v>
      </c>
    </row>
    <row r="2737" spans="1:4" ht="15" customHeight="1">
      <c r="A2737" s="650" t="s">
        <v>7481</v>
      </c>
      <c r="B2737" s="646" t="s">
        <v>14225</v>
      </c>
      <c r="C2737" s="650" t="s">
        <v>233</v>
      </c>
      <c r="D2737" s="650" t="s">
        <v>17794</v>
      </c>
    </row>
    <row r="2738" spans="1:4" ht="15" customHeight="1">
      <c r="A2738" s="650" t="s">
        <v>7482</v>
      </c>
      <c r="B2738" s="646" t="s">
        <v>14226</v>
      </c>
      <c r="C2738" s="650" t="s">
        <v>233</v>
      </c>
      <c r="D2738" s="650" t="s">
        <v>21091</v>
      </c>
    </row>
    <row r="2739" spans="1:4" ht="15" customHeight="1">
      <c r="A2739" s="650" t="s">
        <v>7483</v>
      </c>
      <c r="B2739" s="646" t="s">
        <v>14227</v>
      </c>
      <c r="C2739" s="650" t="s">
        <v>233</v>
      </c>
      <c r="D2739" s="650" t="s">
        <v>17750</v>
      </c>
    </row>
    <row r="2740" spans="1:4" ht="15" customHeight="1">
      <c r="A2740" s="650" t="s">
        <v>7484</v>
      </c>
      <c r="B2740" s="646" t="s">
        <v>14228</v>
      </c>
      <c r="C2740" s="650" t="s">
        <v>233</v>
      </c>
      <c r="D2740" s="650" t="s">
        <v>21294</v>
      </c>
    </row>
    <row r="2741" spans="1:4" ht="15" customHeight="1">
      <c r="A2741" s="650" t="s">
        <v>7485</v>
      </c>
      <c r="B2741" s="646" t="s">
        <v>14229</v>
      </c>
      <c r="C2741" s="650" t="s">
        <v>233</v>
      </c>
      <c r="D2741" s="650" t="s">
        <v>17703</v>
      </c>
    </row>
    <row r="2742" spans="1:4" ht="15" customHeight="1">
      <c r="A2742" s="650" t="s">
        <v>7486</v>
      </c>
      <c r="B2742" s="646" t="s">
        <v>14230</v>
      </c>
      <c r="C2742" s="650" t="s">
        <v>233</v>
      </c>
      <c r="D2742" s="650" t="s">
        <v>22269</v>
      </c>
    </row>
    <row r="2743" spans="1:4" ht="15" customHeight="1">
      <c r="A2743" s="650" t="s">
        <v>7487</v>
      </c>
      <c r="B2743" s="646" t="s">
        <v>14231</v>
      </c>
      <c r="C2743" s="650" t="s">
        <v>233</v>
      </c>
      <c r="D2743" s="650" t="s">
        <v>18504</v>
      </c>
    </row>
    <row r="2744" spans="1:4" ht="15" customHeight="1">
      <c r="A2744" s="650" t="s">
        <v>7488</v>
      </c>
      <c r="B2744" s="646" t="s">
        <v>14232</v>
      </c>
      <c r="C2744" s="650" t="s">
        <v>233</v>
      </c>
      <c r="D2744" s="650" t="s">
        <v>25715</v>
      </c>
    </row>
    <row r="2745" spans="1:4" ht="15" customHeight="1">
      <c r="A2745" s="650" t="s">
        <v>7489</v>
      </c>
      <c r="B2745" s="646" t="s">
        <v>14233</v>
      </c>
      <c r="C2745" s="650" t="s">
        <v>233</v>
      </c>
      <c r="D2745" s="650" t="s">
        <v>21237</v>
      </c>
    </row>
    <row r="2746" spans="1:4" ht="15" customHeight="1">
      <c r="A2746" s="650" t="s">
        <v>7490</v>
      </c>
      <c r="B2746" s="646" t="s">
        <v>14234</v>
      </c>
      <c r="C2746" s="650" t="s">
        <v>233</v>
      </c>
      <c r="D2746" s="650" t="s">
        <v>25890</v>
      </c>
    </row>
    <row r="2747" spans="1:4" ht="15" customHeight="1">
      <c r="A2747" s="650" t="s">
        <v>7491</v>
      </c>
      <c r="B2747" s="646" t="s">
        <v>14235</v>
      </c>
      <c r="C2747" s="650" t="s">
        <v>233</v>
      </c>
      <c r="D2747" s="650" t="s">
        <v>18320</v>
      </c>
    </row>
    <row r="2748" spans="1:4" ht="15" customHeight="1">
      <c r="A2748" s="650" t="s">
        <v>7492</v>
      </c>
      <c r="B2748" s="646" t="s">
        <v>14236</v>
      </c>
      <c r="C2748" s="650" t="s">
        <v>233</v>
      </c>
      <c r="D2748" s="650" t="s">
        <v>17462</v>
      </c>
    </row>
    <row r="2749" spans="1:4" ht="15" customHeight="1">
      <c r="A2749" s="650" t="s">
        <v>7493</v>
      </c>
      <c r="B2749" s="646" t="s">
        <v>14237</v>
      </c>
      <c r="C2749" s="650" t="s">
        <v>233</v>
      </c>
      <c r="D2749" s="650" t="s">
        <v>25891</v>
      </c>
    </row>
    <row r="2750" spans="1:4" ht="15" customHeight="1">
      <c r="A2750" s="650" t="s">
        <v>7494</v>
      </c>
      <c r="B2750" s="646" t="s">
        <v>14238</v>
      </c>
      <c r="C2750" s="650" t="s">
        <v>233</v>
      </c>
      <c r="D2750" s="650" t="s">
        <v>25892</v>
      </c>
    </row>
    <row r="2751" spans="1:4" ht="15" customHeight="1">
      <c r="A2751" s="650" t="s">
        <v>7495</v>
      </c>
      <c r="B2751" s="646" t="s">
        <v>14239</v>
      </c>
      <c r="C2751" s="650" t="s">
        <v>233</v>
      </c>
      <c r="D2751" s="650" t="s">
        <v>25893</v>
      </c>
    </row>
    <row r="2752" spans="1:4" ht="15" customHeight="1">
      <c r="A2752" s="650" t="s">
        <v>7496</v>
      </c>
      <c r="B2752" s="646" t="s">
        <v>14240</v>
      </c>
      <c r="C2752" s="650" t="s">
        <v>233</v>
      </c>
      <c r="D2752" s="650" t="s">
        <v>25894</v>
      </c>
    </row>
    <row r="2753" spans="1:4" ht="15" customHeight="1">
      <c r="A2753" s="650" t="s">
        <v>7497</v>
      </c>
      <c r="B2753" s="646" t="s">
        <v>28576</v>
      </c>
      <c r="C2753" s="650" t="s">
        <v>233</v>
      </c>
      <c r="D2753" s="650" t="s">
        <v>21273</v>
      </c>
    </row>
    <row r="2754" spans="1:4" ht="15" customHeight="1">
      <c r="A2754" s="650" t="s">
        <v>7498</v>
      </c>
      <c r="B2754" s="646" t="s">
        <v>28577</v>
      </c>
      <c r="C2754" s="650" t="s">
        <v>233</v>
      </c>
      <c r="D2754" s="650" t="s">
        <v>17795</v>
      </c>
    </row>
    <row r="2755" spans="1:4" ht="15" customHeight="1">
      <c r="A2755" s="650" t="s">
        <v>7499</v>
      </c>
      <c r="B2755" s="646" t="s">
        <v>28578</v>
      </c>
      <c r="C2755" s="650" t="s">
        <v>233</v>
      </c>
      <c r="D2755" s="650" t="s">
        <v>22268</v>
      </c>
    </row>
    <row r="2756" spans="1:4" ht="15" customHeight="1">
      <c r="A2756" s="650" t="s">
        <v>7500</v>
      </c>
      <c r="B2756" s="646" t="s">
        <v>14241</v>
      </c>
      <c r="C2756" s="650" t="s">
        <v>233</v>
      </c>
      <c r="D2756" s="650" t="s">
        <v>17827</v>
      </c>
    </row>
    <row r="2757" spans="1:4" ht="15" customHeight="1">
      <c r="A2757" s="650" t="s">
        <v>7501</v>
      </c>
      <c r="B2757" s="646" t="s">
        <v>14242</v>
      </c>
      <c r="C2757" s="650" t="s">
        <v>233</v>
      </c>
      <c r="D2757" s="650" t="s">
        <v>18055</v>
      </c>
    </row>
    <row r="2758" spans="1:4" ht="15" customHeight="1">
      <c r="A2758" s="650" t="s">
        <v>7502</v>
      </c>
      <c r="B2758" s="646" t="s">
        <v>14243</v>
      </c>
      <c r="C2758" s="650" t="s">
        <v>233</v>
      </c>
      <c r="D2758" s="650" t="s">
        <v>18340</v>
      </c>
    </row>
    <row r="2759" spans="1:4" ht="15" customHeight="1">
      <c r="A2759" s="650" t="s">
        <v>7503</v>
      </c>
      <c r="B2759" s="646" t="s">
        <v>14244</v>
      </c>
      <c r="C2759" s="650" t="s">
        <v>233</v>
      </c>
      <c r="D2759" s="650" t="s">
        <v>25895</v>
      </c>
    </row>
    <row r="2760" spans="1:4" ht="15" customHeight="1">
      <c r="A2760" s="650" t="s">
        <v>7504</v>
      </c>
      <c r="B2760" s="646" t="s">
        <v>14245</v>
      </c>
      <c r="C2760" s="650" t="s">
        <v>238</v>
      </c>
      <c r="D2760" s="650" t="s">
        <v>17579</v>
      </c>
    </row>
    <row r="2761" spans="1:4" ht="15" customHeight="1">
      <c r="A2761" s="650" t="s">
        <v>7505</v>
      </c>
      <c r="B2761" s="646" t="s">
        <v>14246</v>
      </c>
      <c r="C2761" s="650" t="s">
        <v>238</v>
      </c>
      <c r="D2761" s="650" t="s">
        <v>24272</v>
      </c>
    </row>
    <row r="2762" spans="1:4" ht="15" customHeight="1">
      <c r="A2762" s="650" t="s">
        <v>7506</v>
      </c>
      <c r="B2762" s="646" t="s">
        <v>14247</v>
      </c>
      <c r="C2762" s="650" t="s">
        <v>238</v>
      </c>
      <c r="D2762" s="650" t="s">
        <v>17540</v>
      </c>
    </row>
    <row r="2763" spans="1:4" ht="15" customHeight="1">
      <c r="A2763" s="650" t="s">
        <v>7507</v>
      </c>
      <c r="B2763" s="646" t="s">
        <v>14248</v>
      </c>
      <c r="C2763" s="650" t="s">
        <v>238</v>
      </c>
      <c r="D2763" s="650" t="s">
        <v>17770</v>
      </c>
    </row>
    <row r="2764" spans="1:4" ht="15" customHeight="1">
      <c r="A2764" s="650" t="s">
        <v>7508</v>
      </c>
      <c r="B2764" s="646" t="s">
        <v>14249</v>
      </c>
      <c r="C2764" s="650" t="s">
        <v>238</v>
      </c>
      <c r="D2764" s="650" t="s">
        <v>21722</v>
      </c>
    </row>
    <row r="2765" spans="1:4" ht="15" customHeight="1">
      <c r="A2765" s="650" t="s">
        <v>7509</v>
      </c>
      <c r="B2765" s="646" t="s">
        <v>14250</v>
      </c>
      <c r="C2765" s="650" t="s">
        <v>238</v>
      </c>
      <c r="D2765" s="650" t="s">
        <v>21088</v>
      </c>
    </row>
    <row r="2766" spans="1:4" ht="15" customHeight="1">
      <c r="A2766" s="650" t="s">
        <v>7510</v>
      </c>
      <c r="B2766" s="646" t="s">
        <v>14251</v>
      </c>
      <c r="C2766" s="650" t="s">
        <v>238</v>
      </c>
      <c r="D2766" s="650" t="s">
        <v>21009</v>
      </c>
    </row>
    <row r="2767" spans="1:4" ht="15" customHeight="1">
      <c r="A2767" s="650" t="s">
        <v>7511</v>
      </c>
      <c r="B2767" s="646" t="s">
        <v>14252</v>
      </c>
      <c r="C2767" s="650" t="s">
        <v>238</v>
      </c>
      <c r="D2767" s="650" t="s">
        <v>25896</v>
      </c>
    </row>
    <row r="2768" spans="1:4" ht="15" customHeight="1">
      <c r="A2768" s="650" t="s">
        <v>7512</v>
      </c>
      <c r="B2768" s="646" t="s">
        <v>14253</v>
      </c>
      <c r="C2768" s="650" t="s">
        <v>238</v>
      </c>
      <c r="D2768" s="650" t="s">
        <v>17628</v>
      </c>
    </row>
    <row r="2769" spans="1:4" ht="15" customHeight="1">
      <c r="A2769" s="650" t="s">
        <v>7513</v>
      </c>
      <c r="B2769" s="646" t="s">
        <v>14254</v>
      </c>
      <c r="C2769" s="650" t="s">
        <v>238</v>
      </c>
      <c r="D2769" s="650" t="s">
        <v>17500</v>
      </c>
    </row>
    <row r="2770" spans="1:4" ht="15" customHeight="1">
      <c r="A2770" s="650" t="s">
        <v>7514</v>
      </c>
      <c r="B2770" s="646" t="s">
        <v>14255</v>
      </c>
      <c r="C2770" s="650" t="s">
        <v>238</v>
      </c>
      <c r="D2770" s="650" t="s">
        <v>17813</v>
      </c>
    </row>
    <row r="2771" spans="1:4" ht="15" customHeight="1">
      <c r="A2771" s="650" t="s">
        <v>7515</v>
      </c>
      <c r="B2771" s="646" t="s">
        <v>14256</v>
      </c>
      <c r="C2771" s="650" t="s">
        <v>238</v>
      </c>
      <c r="D2771" s="650" t="s">
        <v>25897</v>
      </c>
    </row>
    <row r="2772" spans="1:4" ht="15" customHeight="1">
      <c r="A2772" s="650" t="s">
        <v>7516</v>
      </c>
      <c r="B2772" s="646" t="s">
        <v>14257</v>
      </c>
      <c r="C2772" s="650" t="s">
        <v>238</v>
      </c>
      <c r="D2772" s="650" t="s">
        <v>21013</v>
      </c>
    </row>
    <row r="2773" spans="1:4" ht="15" customHeight="1">
      <c r="A2773" s="650" t="s">
        <v>7517</v>
      </c>
      <c r="B2773" s="646" t="s">
        <v>14258</v>
      </c>
      <c r="C2773" s="650" t="s">
        <v>238</v>
      </c>
      <c r="D2773" s="650" t="s">
        <v>20487</v>
      </c>
    </row>
    <row r="2774" spans="1:4" ht="15" customHeight="1">
      <c r="A2774" s="650" t="s">
        <v>7518</v>
      </c>
      <c r="B2774" s="646" t="s">
        <v>14259</v>
      </c>
      <c r="C2774" s="650" t="s">
        <v>238</v>
      </c>
      <c r="D2774" s="650" t="s">
        <v>20999</v>
      </c>
    </row>
    <row r="2775" spans="1:4" ht="15" customHeight="1">
      <c r="A2775" s="650" t="s">
        <v>7519</v>
      </c>
      <c r="B2775" s="646" t="s">
        <v>14260</v>
      </c>
      <c r="C2775" s="650" t="s">
        <v>238</v>
      </c>
      <c r="D2775" s="650" t="s">
        <v>18160</v>
      </c>
    </row>
    <row r="2776" spans="1:4" ht="15" customHeight="1">
      <c r="A2776" s="650" t="s">
        <v>7520</v>
      </c>
      <c r="B2776" s="646" t="s">
        <v>14261</v>
      </c>
      <c r="C2776" s="650" t="s">
        <v>238</v>
      </c>
      <c r="D2776" s="650" t="s">
        <v>20504</v>
      </c>
    </row>
    <row r="2777" spans="1:4" ht="15" customHeight="1">
      <c r="A2777" s="650" t="s">
        <v>7521</v>
      </c>
      <c r="B2777" s="646" t="s">
        <v>14262</v>
      </c>
      <c r="C2777" s="650" t="s">
        <v>238</v>
      </c>
      <c r="D2777" s="650" t="s">
        <v>22254</v>
      </c>
    </row>
    <row r="2778" spans="1:4" ht="15" customHeight="1">
      <c r="A2778" s="650" t="s">
        <v>7522</v>
      </c>
      <c r="B2778" s="646" t="s">
        <v>14263</v>
      </c>
      <c r="C2778" s="650" t="s">
        <v>238</v>
      </c>
      <c r="D2778" s="650" t="s">
        <v>17947</v>
      </c>
    </row>
    <row r="2779" spans="1:4" ht="15" customHeight="1">
      <c r="A2779" s="650" t="s">
        <v>7523</v>
      </c>
      <c r="B2779" s="646" t="s">
        <v>14264</v>
      </c>
      <c r="C2779" s="650" t="s">
        <v>238</v>
      </c>
      <c r="D2779" s="650" t="s">
        <v>21502</v>
      </c>
    </row>
    <row r="2780" spans="1:4" ht="15" customHeight="1">
      <c r="A2780" s="650" t="s">
        <v>7524</v>
      </c>
      <c r="B2780" s="646" t="s">
        <v>14265</v>
      </c>
      <c r="C2780" s="650" t="s">
        <v>238</v>
      </c>
      <c r="D2780" s="650" t="s">
        <v>20506</v>
      </c>
    </row>
    <row r="2781" spans="1:4" ht="15" customHeight="1">
      <c r="A2781" s="650" t="s">
        <v>7525</v>
      </c>
      <c r="B2781" s="646" t="s">
        <v>14266</v>
      </c>
      <c r="C2781" s="650" t="s">
        <v>238</v>
      </c>
      <c r="D2781" s="650" t="s">
        <v>21083</v>
      </c>
    </row>
    <row r="2782" spans="1:4" ht="15" customHeight="1">
      <c r="A2782" s="650" t="s">
        <v>7526</v>
      </c>
      <c r="B2782" s="646" t="s">
        <v>14267</v>
      </c>
      <c r="C2782" s="650" t="s">
        <v>238</v>
      </c>
      <c r="D2782" s="650" t="s">
        <v>21700</v>
      </c>
    </row>
    <row r="2783" spans="1:4" ht="15" customHeight="1">
      <c r="A2783" s="650" t="s">
        <v>7527</v>
      </c>
      <c r="B2783" s="646" t="s">
        <v>14268</v>
      </c>
      <c r="C2783" s="650" t="s">
        <v>238</v>
      </c>
      <c r="D2783" s="650" t="s">
        <v>17766</v>
      </c>
    </row>
    <row r="2784" spans="1:4" ht="15" customHeight="1">
      <c r="A2784" s="650" t="s">
        <v>7528</v>
      </c>
      <c r="B2784" s="646" t="s">
        <v>14269</v>
      </c>
      <c r="C2784" s="650" t="s">
        <v>238</v>
      </c>
      <c r="D2784" s="650" t="s">
        <v>21572</v>
      </c>
    </row>
    <row r="2785" spans="1:4" ht="15" customHeight="1">
      <c r="A2785" s="650" t="s">
        <v>7529</v>
      </c>
      <c r="B2785" s="646" t="s">
        <v>14270</v>
      </c>
      <c r="C2785" s="650" t="s">
        <v>238</v>
      </c>
      <c r="D2785" s="650" t="s">
        <v>21242</v>
      </c>
    </row>
    <row r="2786" spans="1:4" ht="15" customHeight="1">
      <c r="A2786" s="650" t="s">
        <v>7530</v>
      </c>
      <c r="B2786" s="646" t="s">
        <v>14271</v>
      </c>
      <c r="C2786" s="650" t="s">
        <v>238</v>
      </c>
      <c r="D2786" s="650" t="s">
        <v>20670</v>
      </c>
    </row>
    <row r="2787" spans="1:4" ht="15" customHeight="1">
      <c r="A2787" s="650" t="s">
        <v>7531</v>
      </c>
      <c r="B2787" s="646" t="s">
        <v>14272</v>
      </c>
      <c r="C2787" s="650" t="s">
        <v>238</v>
      </c>
      <c r="D2787" s="650" t="s">
        <v>22617</v>
      </c>
    </row>
    <row r="2788" spans="1:4" ht="15" customHeight="1">
      <c r="A2788" s="650" t="s">
        <v>7532</v>
      </c>
      <c r="B2788" s="646" t="s">
        <v>14273</v>
      </c>
      <c r="C2788" s="650" t="s">
        <v>238</v>
      </c>
      <c r="D2788" s="650" t="s">
        <v>18071</v>
      </c>
    </row>
    <row r="2789" spans="1:4" ht="15" customHeight="1">
      <c r="A2789" s="650" t="s">
        <v>7533</v>
      </c>
      <c r="B2789" s="646" t="s">
        <v>14274</v>
      </c>
      <c r="C2789" s="650" t="s">
        <v>238</v>
      </c>
      <c r="D2789" s="650" t="s">
        <v>21092</v>
      </c>
    </row>
    <row r="2790" spans="1:4" ht="15" customHeight="1">
      <c r="A2790" s="650" t="s">
        <v>7534</v>
      </c>
      <c r="B2790" s="646" t="s">
        <v>14275</v>
      </c>
      <c r="C2790" s="650" t="s">
        <v>238</v>
      </c>
      <c r="D2790" s="650" t="s">
        <v>18501</v>
      </c>
    </row>
    <row r="2791" spans="1:4" ht="15" customHeight="1">
      <c r="A2791" s="650" t="s">
        <v>7535</v>
      </c>
      <c r="B2791" s="646" t="s">
        <v>14276</v>
      </c>
      <c r="C2791" s="650" t="s">
        <v>238</v>
      </c>
      <c r="D2791" s="650" t="s">
        <v>20500</v>
      </c>
    </row>
    <row r="2792" spans="1:4" ht="15" customHeight="1">
      <c r="A2792" s="650" t="s">
        <v>7536</v>
      </c>
      <c r="B2792" s="646" t="s">
        <v>14277</v>
      </c>
      <c r="C2792" s="650" t="s">
        <v>238</v>
      </c>
      <c r="D2792" s="650" t="s">
        <v>18200</v>
      </c>
    </row>
    <row r="2793" spans="1:4" ht="15" customHeight="1">
      <c r="A2793" s="650" t="s">
        <v>7537</v>
      </c>
      <c r="B2793" s="646" t="s">
        <v>14278</v>
      </c>
      <c r="C2793" s="650" t="s">
        <v>238</v>
      </c>
      <c r="D2793" s="650" t="s">
        <v>25898</v>
      </c>
    </row>
    <row r="2794" spans="1:4" ht="15" customHeight="1">
      <c r="A2794" s="650" t="s">
        <v>7538</v>
      </c>
      <c r="B2794" s="646" t="s">
        <v>14279</v>
      </c>
      <c r="C2794" s="650" t="s">
        <v>238</v>
      </c>
      <c r="D2794" s="650" t="s">
        <v>18504</v>
      </c>
    </row>
    <row r="2795" spans="1:4" ht="15" customHeight="1">
      <c r="A2795" s="650" t="s">
        <v>7539</v>
      </c>
      <c r="B2795" s="646" t="s">
        <v>14280</v>
      </c>
      <c r="C2795" s="650" t="s">
        <v>238</v>
      </c>
      <c r="D2795" s="650" t="s">
        <v>21245</v>
      </c>
    </row>
    <row r="2796" spans="1:4" ht="15" customHeight="1">
      <c r="A2796" s="650" t="s">
        <v>7540</v>
      </c>
      <c r="B2796" s="646" t="s">
        <v>14281</v>
      </c>
      <c r="C2796" s="650" t="s">
        <v>238</v>
      </c>
      <c r="D2796" s="650" t="s">
        <v>25899</v>
      </c>
    </row>
    <row r="2797" spans="1:4" ht="15" customHeight="1">
      <c r="A2797" s="650" t="s">
        <v>7541</v>
      </c>
      <c r="B2797" s="646" t="s">
        <v>14282</v>
      </c>
      <c r="C2797" s="650" t="s">
        <v>238</v>
      </c>
      <c r="D2797" s="650" t="s">
        <v>18142</v>
      </c>
    </row>
    <row r="2798" spans="1:4" ht="15" customHeight="1">
      <c r="A2798" s="650" t="s">
        <v>7542</v>
      </c>
      <c r="B2798" s="646" t="s">
        <v>14283</v>
      </c>
      <c r="C2798" s="650" t="s">
        <v>238</v>
      </c>
      <c r="D2798" s="650" t="s">
        <v>17924</v>
      </c>
    </row>
    <row r="2799" spans="1:4" ht="15" customHeight="1">
      <c r="A2799" s="650" t="s">
        <v>7543</v>
      </c>
      <c r="B2799" s="646" t="s">
        <v>14284</v>
      </c>
      <c r="C2799" s="650" t="s">
        <v>238</v>
      </c>
      <c r="D2799" s="650" t="s">
        <v>25900</v>
      </c>
    </row>
    <row r="2800" spans="1:4" ht="15" customHeight="1">
      <c r="A2800" s="650" t="s">
        <v>7544</v>
      </c>
      <c r="B2800" s="646" t="s">
        <v>14285</v>
      </c>
      <c r="C2800" s="650" t="s">
        <v>238</v>
      </c>
      <c r="D2800" s="650" t="s">
        <v>25901</v>
      </c>
    </row>
    <row r="2801" spans="1:4" ht="15" customHeight="1">
      <c r="A2801" s="650" t="s">
        <v>7545</v>
      </c>
      <c r="B2801" s="646" t="s">
        <v>14286</v>
      </c>
      <c r="C2801" s="650" t="s">
        <v>238</v>
      </c>
      <c r="D2801" s="650" t="s">
        <v>20733</v>
      </c>
    </row>
    <row r="2802" spans="1:4" ht="15" customHeight="1">
      <c r="A2802" s="650" t="s">
        <v>7546</v>
      </c>
      <c r="B2802" s="646" t="s">
        <v>14287</v>
      </c>
      <c r="C2802" s="650" t="s">
        <v>238</v>
      </c>
      <c r="D2802" s="650" t="s">
        <v>20538</v>
      </c>
    </row>
    <row r="2803" spans="1:4" ht="15" customHeight="1">
      <c r="A2803" s="650" t="s">
        <v>7547</v>
      </c>
      <c r="B2803" s="646" t="s">
        <v>14288</v>
      </c>
      <c r="C2803" s="650" t="s">
        <v>238</v>
      </c>
      <c r="D2803" s="650" t="s">
        <v>25902</v>
      </c>
    </row>
    <row r="2804" spans="1:4" ht="15" customHeight="1">
      <c r="A2804" s="650" t="s">
        <v>7548</v>
      </c>
      <c r="B2804" s="646" t="s">
        <v>14289</v>
      </c>
      <c r="C2804" s="650" t="s">
        <v>238</v>
      </c>
      <c r="D2804" s="650" t="s">
        <v>25903</v>
      </c>
    </row>
    <row r="2805" spans="1:4" ht="15" customHeight="1">
      <c r="A2805" s="650" t="s">
        <v>7549</v>
      </c>
      <c r="B2805" s="646" t="s">
        <v>14290</v>
      </c>
      <c r="C2805" s="650" t="s">
        <v>238</v>
      </c>
      <c r="D2805" s="650" t="s">
        <v>25904</v>
      </c>
    </row>
    <row r="2806" spans="1:4" ht="15" customHeight="1">
      <c r="A2806" s="650" t="s">
        <v>7550</v>
      </c>
      <c r="B2806" s="646" t="s">
        <v>14291</v>
      </c>
      <c r="C2806" s="650" t="s">
        <v>238</v>
      </c>
      <c r="D2806" s="650" t="s">
        <v>20664</v>
      </c>
    </row>
    <row r="2807" spans="1:4" ht="15" customHeight="1">
      <c r="A2807" s="650" t="s">
        <v>7551</v>
      </c>
      <c r="B2807" s="646" t="s">
        <v>14292</v>
      </c>
      <c r="C2807" s="650" t="s">
        <v>238</v>
      </c>
      <c r="D2807" s="650" t="s">
        <v>21629</v>
      </c>
    </row>
    <row r="2808" spans="1:4" ht="15" customHeight="1">
      <c r="A2808" s="650" t="s">
        <v>7552</v>
      </c>
      <c r="B2808" s="646" t="s">
        <v>14293</v>
      </c>
      <c r="C2808" s="650" t="s">
        <v>238</v>
      </c>
      <c r="D2808" s="650" t="s">
        <v>17841</v>
      </c>
    </row>
    <row r="2809" spans="1:4" ht="15" customHeight="1">
      <c r="A2809" s="650" t="s">
        <v>28579</v>
      </c>
      <c r="B2809" s="646" t="s">
        <v>28580</v>
      </c>
      <c r="C2809" s="650" t="s">
        <v>238</v>
      </c>
      <c r="D2809" s="650" t="s">
        <v>22368</v>
      </c>
    </row>
    <row r="2810" spans="1:4" ht="15" customHeight="1">
      <c r="A2810" s="650" t="s">
        <v>7553</v>
      </c>
      <c r="B2810" s="646" t="s">
        <v>14294</v>
      </c>
      <c r="C2810" s="650" t="s">
        <v>233</v>
      </c>
      <c r="D2810" s="650" t="s">
        <v>17659</v>
      </c>
    </row>
    <row r="2811" spans="1:4" ht="15" customHeight="1">
      <c r="A2811" s="650" t="s">
        <v>7554</v>
      </c>
      <c r="B2811" s="646" t="s">
        <v>14295</v>
      </c>
      <c r="C2811" s="650" t="s">
        <v>233</v>
      </c>
      <c r="D2811" s="650" t="s">
        <v>24754</v>
      </c>
    </row>
    <row r="2812" spans="1:4" ht="15" customHeight="1">
      <c r="A2812" s="650" t="s">
        <v>7555</v>
      </c>
      <c r="B2812" s="646" t="s">
        <v>14296</v>
      </c>
      <c r="C2812" s="650" t="s">
        <v>233</v>
      </c>
      <c r="D2812" s="650" t="s">
        <v>20631</v>
      </c>
    </row>
    <row r="2813" spans="1:4" ht="15" customHeight="1">
      <c r="A2813" s="650" t="s">
        <v>7556</v>
      </c>
      <c r="B2813" s="646" t="s">
        <v>14297</v>
      </c>
      <c r="C2813" s="650" t="s">
        <v>233</v>
      </c>
      <c r="D2813" s="650" t="s">
        <v>17468</v>
      </c>
    </row>
    <row r="2814" spans="1:4" ht="15" customHeight="1">
      <c r="A2814" s="650" t="s">
        <v>7557</v>
      </c>
      <c r="B2814" s="646" t="s">
        <v>14298</v>
      </c>
      <c r="C2814" s="650" t="s">
        <v>233</v>
      </c>
      <c r="D2814" s="650" t="s">
        <v>17655</v>
      </c>
    </row>
    <row r="2815" spans="1:4" ht="15" customHeight="1">
      <c r="A2815" s="650" t="s">
        <v>7558</v>
      </c>
      <c r="B2815" s="646" t="s">
        <v>14299</v>
      </c>
      <c r="C2815" s="650" t="s">
        <v>233</v>
      </c>
      <c r="D2815" s="650" t="s">
        <v>24746</v>
      </c>
    </row>
    <row r="2816" spans="1:4" ht="15" customHeight="1">
      <c r="A2816" s="650" t="s">
        <v>7559</v>
      </c>
      <c r="B2816" s="646" t="s">
        <v>14300</v>
      </c>
      <c r="C2816" s="650" t="s">
        <v>233</v>
      </c>
      <c r="D2816" s="650" t="s">
        <v>17915</v>
      </c>
    </row>
    <row r="2817" spans="1:4" ht="15" customHeight="1">
      <c r="A2817" s="650" t="s">
        <v>7560</v>
      </c>
      <c r="B2817" s="646" t="s">
        <v>14301</v>
      </c>
      <c r="C2817" s="650" t="s">
        <v>233</v>
      </c>
      <c r="D2817" s="650" t="s">
        <v>18683</v>
      </c>
    </row>
    <row r="2818" spans="1:4" ht="15" customHeight="1">
      <c r="A2818" s="650" t="s">
        <v>7561</v>
      </c>
      <c r="B2818" s="646" t="s">
        <v>14302</v>
      </c>
      <c r="C2818" s="650" t="s">
        <v>233</v>
      </c>
      <c r="D2818" s="650" t="s">
        <v>22657</v>
      </c>
    </row>
    <row r="2819" spans="1:4" ht="15" customHeight="1">
      <c r="A2819" s="650" t="s">
        <v>7562</v>
      </c>
      <c r="B2819" s="646" t="s">
        <v>14303</v>
      </c>
      <c r="C2819" s="650" t="s">
        <v>233</v>
      </c>
      <c r="D2819" s="650" t="s">
        <v>18495</v>
      </c>
    </row>
    <row r="2820" spans="1:4" ht="15" customHeight="1">
      <c r="A2820" s="650" t="s">
        <v>7563</v>
      </c>
      <c r="B2820" s="646" t="s">
        <v>14304</v>
      </c>
      <c r="C2820" s="650" t="s">
        <v>233</v>
      </c>
      <c r="D2820" s="650" t="s">
        <v>25905</v>
      </c>
    </row>
    <row r="2821" spans="1:4" ht="15" customHeight="1">
      <c r="A2821" s="650" t="s">
        <v>7564</v>
      </c>
      <c r="B2821" s="646" t="s">
        <v>14305</v>
      </c>
      <c r="C2821" s="650" t="s">
        <v>233</v>
      </c>
      <c r="D2821" s="650" t="s">
        <v>18302</v>
      </c>
    </row>
    <row r="2822" spans="1:4" ht="15" customHeight="1">
      <c r="A2822" s="650" t="s">
        <v>7565</v>
      </c>
      <c r="B2822" s="646" t="s">
        <v>14306</v>
      </c>
      <c r="C2822" s="650" t="s">
        <v>233</v>
      </c>
      <c r="D2822" s="650" t="s">
        <v>21857</v>
      </c>
    </row>
    <row r="2823" spans="1:4" ht="15" customHeight="1">
      <c r="A2823" s="650" t="s">
        <v>7566</v>
      </c>
      <c r="B2823" s="646" t="s">
        <v>14307</v>
      </c>
      <c r="C2823" s="650" t="s">
        <v>233</v>
      </c>
      <c r="D2823" s="650" t="s">
        <v>25906</v>
      </c>
    </row>
    <row r="2824" spans="1:4" ht="15" customHeight="1">
      <c r="A2824" s="650" t="s">
        <v>7567</v>
      </c>
      <c r="B2824" s="646" t="s">
        <v>14308</v>
      </c>
      <c r="C2824" s="650" t="s">
        <v>233</v>
      </c>
      <c r="D2824" s="650" t="s">
        <v>21272</v>
      </c>
    </row>
    <row r="2825" spans="1:4" ht="15" customHeight="1">
      <c r="A2825" s="650" t="s">
        <v>7568</v>
      </c>
      <c r="B2825" s="646" t="s">
        <v>14309</v>
      </c>
      <c r="C2825" s="650" t="s">
        <v>233</v>
      </c>
      <c r="D2825" s="650" t="s">
        <v>18144</v>
      </c>
    </row>
    <row r="2826" spans="1:4" ht="15" customHeight="1">
      <c r="A2826" s="650" t="s">
        <v>7569</v>
      </c>
      <c r="B2826" s="646" t="s">
        <v>14310</v>
      </c>
      <c r="C2826" s="650" t="s">
        <v>233</v>
      </c>
      <c r="D2826" s="650" t="s">
        <v>25907</v>
      </c>
    </row>
    <row r="2827" spans="1:4" ht="15" customHeight="1">
      <c r="A2827" s="650" t="s">
        <v>7570</v>
      </c>
      <c r="B2827" s="646" t="s">
        <v>14311</v>
      </c>
      <c r="C2827" s="650" t="s">
        <v>233</v>
      </c>
      <c r="D2827" s="650" t="s">
        <v>25908</v>
      </c>
    </row>
    <row r="2828" spans="1:4" ht="15" customHeight="1">
      <c r="A2828" s="650" t="s">
        <v>7571</v>
      </c>
      <c r="B2828" s="646" t="s">
        <v>14312</v>
      </c>
      <c r="C2828" s="650" t="s">
        <v>233</v>
      </c>
      <c r="D2828" s="650" t="s">
        <v>25909</v>
      </c>
    </row>
    <row r="2829" spans="1:4" ht="15" customHeight="1">
      <c r="A2829" s="650" t="s">
        <v>7572</v>
      </c>
      <c r="B2829" s="646" t="s">
        <v>14313</v>
      </c>
      <c r="C2829" s="650" t="s">
        <v>233</v>
      </c>
      <c r="D2829" s="650" t="s">
        <v>25910</v>
      </c>
    </row>
    <row r="2830" spans="1:4" ht="15" customHeight="1">
      <c r="A2830" s="650" t="s">
        <v>7573</v>
      </c>
      <c r="B2830" s="646" t="s">
        <v>14314</v>
      </c>
      <c r="C2830" s="650" t="s">
        <v>233</v>
      </c>
      <c r="D2830" s="650" t="s">
        <v>21513</v>
      </c>
    </row>
    <row r="2831" spans="1:4" ht="15" customHeight="1">
      <c r="A2831" s="650" t="s">
        <v>7574</v>
      </c>
      <c r="B2831" s="646" t="s">
        <v>14315</v>
      </c>
      <c r="C2831" s="650" t="s">
        <v>233</v>
      </c>
      <c r="D2831" s="650" t="s">
        <v>25911</v>
      </c>
    </row>
    <row r="2832" spans="1:4" ht="15" customHeight="1">
      <c r="A2832" s="650" t="s">
        <v>7575</v>
      </c>
      <c r="B2832" s="646" t="s">
        <v>14316</v>
      </c>
      <c r="C2832" s="650" t="s">
        <v>233</v>
      </c>
      <c r="D2832" s="650" t="s">
        <v>25912</v>
      </c>
    </row>
    <row r="2833" spans="1:4" ht="15" customHeight="1">
      <c r="A2833" s="650" t="s">
        <v>7576</v>
      </c>
      <c r="B2833" s="646" t="s">
        <v>14317</v>
      </c>
      <c r="C2833" s="650" t="s">
        <v>233</v>
      </c>
      <c r="D2833" s="650" t="s">
        <v>21633</v>
      </c>
    </row>
    <row r="2834" spans="1:4" ht="15" customHeight="1">
      <c r="A2834" s="650" t="s">
        <v>7577</v>
      </c>
      <c r="B2834" s="646" t="s">
        <v>14318</v>
      </c>
      <c r="C2834" s="650" t="s">
        <v>233</v>
      </c>
      <c r="D2834" s="650" t="s">
        <v>20696</v>
      </c>
    </row>
    <row r="2835" spans="1:4" ht="15" customHeight="1">
      <c r="A2835" s="650" t="s">
        <v>7578</v>
      </c>
      <c r="B2835" s="646" t="s">
        <v>14319</v>
      </c>
      <c r="C2835" s="650" t="s">
        <v>233</v>
      </c>
      <c r="D2835" s="650" t="s">
        <v>25913</v>
      </c>
    </row>
    <row r="2836" spans="1:4" ht="15" customHeight="1">
      <c r="A2836" s="650" t="s">
        <v>7579</v>
      </c>
      <c r="B2836" s="646" t="s">
        <v>14320</v>
      </c>
      <c r="C2836" s="650" t="s">
        <v>233</v>
      </c>
      <c r="D2836" s="650" t="s">
        <v>18106</v>
      </c>
    </row>
    <row r="2837" spans="1:4" ht="15" customHeight="1">
      <c r="A2837" s="650" t="s">
        <v>7580</v>
      </c>
      <c r="B2837" s="646" t="s">
        <v>14321</v>
      </c>
      <c r="C2837" s="650" t="s">
        <v>233</v>
      </c>
      <c r="D2837" s="650" t="s">
        <v>18319</v>
      </c>
    </row>
    <row r="2838" spans="1:4" ht="15" customHeight="1">
      <c r="A2838" s="650" t="s">
        <v>7581</v>
      </c>
      <c r="B2838" s="646" t="s">
        <v>14322</v>
      </c>
      <c r="C2838" s="650" t="s">
        <v>233</v>
      </c>
      <c r="D2838" s="650" t="s">
        <v>18642</v>
      </c>
    </row>
    <row r="2839" spans="1:4" ht="15" customHeight="1">
      <c r="A2839" s="650" t="s">
        <v>7582</v>
      </c>
      <c r="B2839" s="646" t="s">
        <v>14323</v>
      </c>
      <c r="C2839" s="650" t="s">
        <v>233</v>
      </c>
      <c r="D2839" s="650" t="s">
        <v>22269</v>
      </c>
    </row>
    <row r="2840" spans="1:4" ht="15" customHeight="1">
      <c r="A2840" s="650" t="s">
        <v>7583</v>
      </c>
      <c r="B2840" s="646" t="s">
        <v>14324</v>
      </c>
      <c r="C2840" s="650" t="s">
        <v>233</v>
      </c>
      <c r="D2840" s="650" t="s">
        <v>18234</v>
      </c>
    </row>
    <row r="2841" spans="1:4" ht="15" customHeight="1">
      <c r="A2841" s="650" t="s">
        <v>7584</v>
      </c>
      <c r="B2841" s="646" t="s">
        <v>14325</v>
      </c>
      <c r="C2841" s="650" t="s">
        <v>233</v>
      </c>
      <c r="D2841" s="650" t="s">
        <v>22618</v>
      </c>
    </row>
    <row r="2842" spans="1:4" ht="15" customHeight="1">
      <c r="A2842" s="650" t="s">
        <v>7585</v>
      </c>
      <c r="B2842" s="646" t="s">
        <v>14326</v>
      </c>
      <c r="C2842" s="650" t="s">
        <v>238</v>
      </c>
      <c r="D2842" s="650" t="s">
        <v>25914</v>
      </c>
    </row>
    <row r="2843" spans="1:4" ht="15" customHeight="1">
      <c r="A2843" s="650" t="s">
        <v>7586</v>
      </c>
      <c r="B2843" s="646" t="s">
        <v>14327</v>
      </c>
      <c r="C2843" s="650" t="s">
        <v>238</v>
      </c>
      <c r="D2843" s="650" t="s">
        <v>17796</v>
      </c>
    </row>
    <row r="2844" spans="1:4" ht="15" customHeight="1">
      <c r="A2844" s="650" t="s">
        <v>7587</v>
      </c>
      <c r="B2844" s="646" t="s">
        <v>14328</v>
      </c>
      <c r="C2844" s="650" t="s">
        <v>238</v>
      </c>
      <c r="D2844" s="650" t="s">
        <v>18729</v>
      </c>
    </row>
    <row r="2845" spans="1:4" ht="15" customHeight="1">
      <c r="A2845" s="650" t="s">
        <v>7588</v>
      </c>
      <c r="B2845" s="646" t="s">
        <v>14329</v>
      </c>
      <c r="C2845" s="650" t="s">
        <v>238</v>
      </c>
      <c r="D2845" s="650" t="s">
        <v>21272</v>
      </c>
    </row>
    <row r="2846" spans="1:4" ht="15" customHeight="1">
      <c r="A2846" s="650" t="s">
        <v>7589</v>
      </c>
      <c r="B2846" s="646" t="s">
        <v>14330</v>
      </c>
      <c r="C2846" s="650" t="s">
        <v>238</v>
      </c>
      <c r="D2846" s="650" t="s">
        <v>22275</v>
      </c>
    </row>
    <row r="2847" spans="1:4" ht="15" customHeight="1">
      <c r="A2847" s="650" t="s">
        <v>7590</v>
      </c>
      <c r="B2847" s="646" t="s">
        <v>14331</v>
      </c>
      <c r="C2847" s="650" t="s">
        <v>238</v>
      </c>
      <c r="D2847" s="650" t="s">
        <v>25915</v>
      </c>
    </row>
    <row r="2848" spans="1:4" ht="15" customHeight="1">
      <c r="A2848" s="650" t="s">
        <v>7591</v>
      </c>
      <c r="B2848" s="646" t="s">
        <v>14332</v>
      </c>
      <c r="C2848" s="650" t="s">
        <v>238</v>
      </c>
      <c r="D2848" s="650" t="s">
        <v>22639</v>
      </c>
    </row>
    <row r="2849" spans="1:4" ht="15" customHeight="1">
      <c r="A2849" s="650" t="s">
        <v>7592</v>
      </c>
      <c r="B2849" s="646" t="s">
        <v>14333</v>
      </c>
      <c r="C2849" s="650" t="s">
        <v>238</v>
      </c>
      <c r="D2849" s="650" t="s">
        <v>25916</v>
      </c>
    </row>
    <row r="2850" spans="1:4" ht="15" customHeight="1">
      <c r="A2850" s="650" t="s">
        <v>7593</v>
      </c>
      <c r="B2850" s="646" t="s">
        <v>14334</v>
      </c>
      <c r="C2850" s="650" t="s">
        <v>238</v>
      </c>
      <c r="D2850" s="650" t="s">
        <v>17811</v>
      </c>
    </row>
    <row r="2851" spans="1:4" ht="15" customHeight="1">
      <c r="A2851" s="650" t="s">
        <v>7594</v>
      </c>
      <c r="B2851" s="646" t="s">
        <v>14335</v>
      </c>
      <c r="C2851" s="650" t="s">
        <v>238</v>
      </c>
      <c r="D2851" s="650" t="s">
        <v>17849</v>
      </c>
    </row>
    <row r="2852" spans="1:4" ht="15" customHeight="1">
      <c r="A2852" s="650" t="s">
        <v>7595</v>
      </c>
      <c r="B2852" s="646" t="s">
        <v>14336</v>
      </c>
      <c r="C2852" s="650" t="s">
        <v>238</v>
      </c>
      <c r="D2852" s="650" t="s">
        <v>25917</v>
      </c>
    </row>
    <row r="2853" spans="1:4" ht="15" customHeight="1">
      <c r="A2853" s="650" t="s">
        <v>7596</v>
      </c>
      <c r="B2853" s="646" t="s">
        <v>14337</v>
      </c>
      <c r="C2853" s="650" t="s">
        <v>238</v>
      </c>
      <c r="D2853" s="650" t="s">
        <v>18292</v>
      </c>
    </row>
    <row r="2854" spans="1:4" ht="15" customHeight="1">
      <c r="A2854" s="650" t="s">
        <v>7597</v>
      </c>
      <c r="B2854" s="646" t="s">
        <v>14338</v>
      </c>
      <c r="C2854" s="650" t="s">
        <v>238</v>
      </c>
      <c r="D2854" s="650" t="s">
        <v>21079</v>
      </c>
    </row>
    <row r="2855" spans="1:4" ht="15" customHeight="1">
      <c r="A2855" s="650" t="s">
        <v>7598</v>
      </c>
      <c r="B2855" s="646" t="s">
        <v>14339</v>
      </c>
      <c r="C2855" s="650" t="s">
        <v>238</v>
      </c>
      <c r="D2855" s="650" t="s">
        <v>25918</v>
      </c>
    </row>
    <row r="2856" spans="1:4" ht="15" customHeight="1">
      <c r="A2856" s="650" t="s">
        <v>7599</v>
      </c>
      <c r="B2856" s="646" t="s">
        <v>14340</v>
      </c>
      <c r="C2856" s="650" t="s">
        <v>238</v>
      </c>
      <c r="D2856" s="650" t="s">
        <v>21755</v>
      </c>
    </row>
    <row r="2857" spans="1:4" ht="15" customHeight="1">
      <c r="A2857" s="650" t="s">
        <v>7600</v>
      </c>
      <c r="B2857" s="646" t="s">
        <v>14341</v>
      </c>
      <c r="C2857" s="650" t="s">
        <v>238</v>
      </c>
      <c r="D2857" s="650" t="s">
        <v>21593</v>
      </c>
    </row>
    <row r="2858" spans="1:4" ht="15" customHeight="1">
      <c r="A2858" s="650" t="s">
        <v>7601</v>
      </c>
      <c r="B2858" s="646" t="s">
        <v>28581</v>
      </c>
      <c r="C2858" s="650" t="s">
        <v>238</v>
      </c>
      <c r="D2858" s="650" t="s">
        <v>25919</v>
      </c>
    </row>
    <row r="2859" spans="1:4" ht="15" customHeight="1">
      <c r="A2859" s="650" t="s">
        <v>7602</v>
      </c>
      <c r="B2859" s="646" t="s">
        <v>28582</v>
      </c>
      <c r="C2859" s="650" t="s">
        <v>238</v>
      </c>
      <c r="D2859" s="650" t="s">
        <v>25920</v>
      </c>
    </row>
    <row r="2860" spans="1:4" ht="15" customHeight="1">
      <c r="A2860" s="650" t="s">
        <v>7603</v>
      </c>
      <c r="B2860" s="646" t="s">
        <v>28583</v>
      </c>
      <c r="C2860" s="650" t="s">
        <v>238</v>
      </c>
      <c r="D2860" s="650" t="s">
        <v>18291</v>
      </c>
    </row>
    <row r="2861" spans="1:4" ht="15" customHeight="1">
      <c r="A2861" s="650" t="s">
        <v>7604</v>
      </c>
      <c r="B2861" s="646" t="s">
        <v>28584</v>
      </c>
      <c r="C2861" s="650" t="s">
        <v>238</v>
      </c>
      <c r="D2861" s="650" t="s">
        <v>20589</v>
      </c>
    </row>
    <row r="2862" spans="1:4" ht="15" customHeight="1">
      <c r="A2862" s="650" t="s">
        <v>7605</v>
      </c>
      <c r="B2862" s="646" t="s">
        <v>28585</v>
      </c>
      <c r="C2862" s="650" t="s">
        <v>238</v>
      </c>
      <c r="D2862" s="650" t="s">
        <v>22579</v>
      </c>
    </row>
    <row r="2863" spans="1:4" ht="15" customHeight="1">
      <c r="A2863" s="650" t="s">
        <v>7606</v>
      </c>
      <c r="B2863" s="646" t="s">
        <v>28586</v>
      </c>
      <c r="C2863" s="650" t="s">
        <v>238</v>
      </c>
      <c r="D2863" s="650" t="s">
        <v>25921</v>
      </c>
    </row>
    <row r="2864" spans="1:4" ht="15" customHeight="1">
      <c r="A2864" s="650" t="s">
        <v>7607</v>
      </c>
      <c r="B2864" s="646" t="s">
        <v>28587</v>
      </c>
      <c r="C2864" s="650" t="s">
        <v>238</v>
      </c>
      <c r="D2864" s="650" t="s">
        <v>25922</v>
      </c>
    </row>
    <row r="2865" spans="1:4" ht="15" customHeight="1">
      <c r="A2865" s="650" t="s">
        <v>7608</v>
      </c>
      <c r="B2865" s="646" t="s">
        <v>28588</v>
      </c>
      <c r="C2865" s="650" t="s">
        <v>238</v>
      </c>
      <c r="D2865" s="650" t="s">
        <v>17966</v>
      </c>
    </row>
    <row r="2866" spans="1:4" ht="15" customHeight="1">
      <c r="A2866" s="650" t="s">
        <v>7609</v>
      </c>
      <c r="B2866" s="646" t="s">
        <v>28589</v>
      </c>
      <c r="C2866" s="650" t="s">
        <v>238</v>
      </c>
      <c r="D2866" s="650" t="s">
        <v>24851</v>
      </c>
    </row>
    <row r="2867" spans="1:4" ht="15" customHeight="1">
      <c r="A2867" s="650" t="s">
        <v>7610</v>
      </c>
      <c r="B2867" s="646" t="s">
        <v>28590</v>
      </c>
      <c r="C2867" s="650" t="s">
        <v>238</v>
      </c>
      <c r="D2867" s="650" t="s">
        <v>25923</v>
      </c>
    </row>
    <row r="2868" spans="1:4" ht="15" customHeight="1">
      <c r="A2868" s="650" t="s">
        <v>7611</v>
      </c>
      <c r="B2868" s="646" t="s">
        <v>28591</v>
      </c>
      <c r="C2868" s="650" t="s">
        <v>238</v>
      </c>
      <c r="D2868" s="650" t="s">
        <v>18313</v>
      </c>
    </row>
    <row r="2869" spans="1:4" ht="15" customHeight="1">
      <c r="A2869" s="650" t="s">
        <v>7612</v>
      </c>
      <c r="B2869" s="646" t="s">
        <v>28592</v>
      </c>
      <c r="C2869" s="650" t="s">
        <v>238</v>
      </c>
      <c r="D2869" s="650" t="s">
        <v>25924</v>
      </c>
    </row>
    <row r="2870" spans="1:4" ht="15" customHeight="1">
      <c r="A2870" s="650" t="s">
        <v>7613</v>
      </c>
      <c r="B2870" s="646" t="s">
        <v>28593</v>
      </c>
      <c r="C2870" s="650" t="s">
        <v>238</v>
      </c>
      <c r="D2870" s="650" t="s">
        <v>21620</v>
      </c>
    </row>
    <row r="2871" spans="1:4" ht="15" customHeight="1">
      <c r="A2871" s="650" t="s">
        <v>7614</v>
      </c>
      <c r="B2871" s="646" t="s">
        <v>28594</v>
      </c>
      <c r="C2871" s="650" t="s">
        <v>238</v>
      </c>
      <c r="D2871" s="650" t="s">
        <v>25925</v>
      </c>
    </row>
    <row r="2872" spans="1:4" ht="15" customHeight="1">
      <c r="A2872" s="650" t="s">
        <v>7615</v>
      </c>
      <c r="B2872" s="646" t="s">
        <v>28595</v>
      </c>
      <c r="C2872" s="650" t="s">
        <v>238</v>
      </c>
      <c r="D2872" s="650" t="s">
        <v>25926</v>
      </c>
    </row>
    <row r="2873" spans="1:4" ht="15" customHeight="1">
      <c r="A2873" s="650" t="s">
        <v>7616</v>
      </c>
      <c r="B2873" s="646" t="s">
        <v>28596</v>
      </c>
      <c r="C2873" s="650" t="s">
        <v>238</v>
      </c>
      <c r="D2873" s="650" t="s">
        <v>25927</v>
      </c>
    </row>
    <row r="2874" spans="1:4" ht="15" customHeight="1">
      <c r="A2874" s="650" t="s">
        <v>7617</v>
      </c>
      <c r="B2874" s="646" t="s">
        <v>28597</v>
      </c>
      <c r="C2874" s="650" t="s">
        <v>238</v>
      </c>
      <c r="D2874" s="650" t="s">
        <v>18066</v>
      </c>
    </row>
    <row r="2875" spans="1:4" ht="15" customHeight="1">
      <c r="A2875" s="650" t="s">
        <v>7618</v>
      </c>
      <c r="B2875" s="646" t="s">
        <v>28598</v>
      </c>
      <c r="C2875" s="650" t="s">
        <v>238</v>
      </c>
      <c r="D2875" s="650" t="s">
        <v>25928</v>
      </c>
    </row>
    <row r="2876" spans="1:4" ht="15" customHeight="1">
      <c r="A2876" s="650" t="s">
        <v>7619</v>
      </c>
      <c r="B2876" s="646" t="s">
        <v>28599</v>
      </c>
      <c r="C2876" s="650" t="s">
        <v>238</v>
      </c>
      <c r="D2876" s="650" t="s">
        <v>25873</v>
      </c>
    </row>
    <row r="2877" spans="1:4" ht="15" customHeight="1">
      <c r="A2877" s="650" t="s">
        <v>7620</v>
      </c>
      <c r="B2877" s="646" t="s">
        <v>28600</v>
      </c>
      <c r="C2877" s="650" t="s">
        <v>238</v>
      </c>
      <c r="D2877" s="650" t="s">
        <v>20585</v>
      </c>
    </row>
    <row r="2878" spans="1:4" ht="15" customHeight="1">
      <c r="A2878" s="650" t="s">
        <v>7621</v>
      </c>
      <c r="B2878" s="646" t="s">
        <v>28601</v>
      </c>
      <c r="C2878" s="650" t="s">
        <v>238</v>
      </c>
      <c r="D2878" s="650" t="s">
        <v>20658</v>
      </c>
    </row>
    <row r="2879" spans="1:4" ht="15" customHeight="1">
      <c r="A2879" s="650" t="s">
        <v>7622</v>
      </c>
      <c r="B2879" s="646" t="s">
        <v>28602</v>
      </c>
      <c r="C2879" s="650" t="s">
        <v>238</v>
      </c>
      <c r="D2879" s="650" t="s">
        <v>25929</v>
      </c>
    </row>
    <row r="2880" spans="1:4" ht="15" customHeight="1">
      <c r="A2880" s="650" t="s">
        <v>7623</v>
      </c>
      <c r="B2880" s="646" t="s">
        <v>28603</v>
      </c>
      <c r="C2880" s="650" t="s">
        <v>238</v>
      </c>
      <c r="D2880" s="650" t="s">
        <v>17485</v>
      </c>
    </row>
    <row r="2881" spans="1:4" ht="15" customHeight="1">
      <c r="A2881" s="650" t="s">
        <v>7624</v>
      </c>
      <c r="B2881" s="646" t="s">
        <v>28604</v>
      </c>
      <c r="C2881" s="650" t="s">
        <v>238</v>
      </c>
      <c r="D2881" s="650" t="s">
        <v>22461</v>
      </c>
    </row>
    <row r="2882" spans="1:4" ht="15" customHeight="1">
      <c r="A2882" s="650" t="s">
        <v>7625</v>
      </c>
      <c r="B2882" s="646" t="s">
        <v>28605</v>
      </c>
      <c r="C2882" s="650" t="s">
        <v>238</v>
      </c>
      <c r="D2882" s="650" t="s">
        <v>25930</v>
      </c>
    </row>
    <row r="2883" spans="1:4" ht="15" customHeight="1">
      <c r="A2883" s="650" t="s">
        <v>7626</v>
      </c>
      <c r="B2883" s="646" t="s">
        <v>28606</v>
      </c>
      <c r="C2883" s="650" t="s">
        <v>238</v>
      </c>
      <c r="D2883" s="650" t="s">
        <v>20767</v>
      </c>
    </row>
    <row r="2884" spans="1:4" ht="15" customHeight="1">
      <c r="A2884" s="650" t="s">
        <v>7627</v>
      </c>
      <c r="B2884" s="646" t="s">
        <v>28607</v>
      </c>
      <c r="C2884" s="650" t="s">
        <v>238</v>
      </c>
      <c r="D2884" s="650" t="s">
        <v>25931</v>
      </c>
    </row>
    <row r="2885" spans="1:4" ht="15" customHeight="1">
      <c r="A2885" s="650" t="s">
        <v>7628</v>
      </c>
      <c r="B2885" s="646" t="s">
        <v>28608</v>
      </c>
      <c r="C2885" s="650" t="s">
        <v>238</v>
      </c>
      <c r="D2885" s="650" t="s">
        <v>22608</v>
      </c>
    </row>
    <row r="2886" spans="1:4" ht="15" customHeight="1">
      <c r="A2886" s="650" t="s">
        <v>7629</v>
      </c>
      <c r="B2886" s="646" t="s">
        <v>28609</v>
      </c>
      <c r="C2886" s="650" t="s">
        <v>238</v>
      </c>
      <c r="D2886" s="650" t="s">
        <v>25932</v>
      </c>
    </row>
    <row r="2887" spans="1:4" ht="15" customHeight="1">
      <c r="A2887" s="650" t="s">
        <v>7630</v>
      </c>
      <c r="B2887" s="646" t="s">
        <v>28610</v>
      </c>
      <c r="C2887" s="650" t="s">
        <v>238</v>
      </c>
      <c r="D2887" s="650" t="s">
        <v>21854</v>
      </c>
    </row>
    <row r="2888" spans="1:4" ht="15" customHeight="1">
      <c r="A2888" s="650" t="s">
        <v>7631</v>
      </c>
      <c r="B2888" s="646" t="s">
        <v>28611</v>
      </c>
      <c r="C2888" s="650" t="s">
        <v>238</v>
      </c>
      <c r="D2888" s="650" t="s">
        <v>21077</v>
      </c>
    </row>
    <row r="2889" spans="1:4" ht="15" customHeight="1">
      <c r="A2889" s="650" t="s">
        <v>7632</v>
      </c>
      <c r="B2889" s="646" t="s">
        <v>14342</v>
      </c>
      <c r="C2889" s="650" t="s">
        <v>238</v>
      </c>
      <c r="D2889" s="650" t="s">
        <v>25933</v>
      </c>
    </row>
    <row r="2890" spans="1:4" ht="15" customHeight="1">
      <c r="A2890" s="650" t="s">
        <v>7633</v>
      </c>
      <c r="B2890" s="646" t="s">
        <v>14343</v>
      </c>
      <c r="C2890" s="650" t="s">
        <v>238</v>
      </c>
      <c r="D2890" s="650" t="s">
        <v>25934</v>
      </c>
    </row>
    <row r="2891" spans="1:4" ht="15" customHeight="1">
      <c r="A2891" s="650" t="s">
        <v>7634</v>
      </c>
      <c r="B2891" s="646" t="s">
        <v>14344</v>
      </c>
      <c r="C2891" s="650" t="s">
        <v>238</v>
      </c>
      <c r="D2891" s="650" t="s">
        <v>25935</v>
      </c>
    </row>
    <row r="2892" spans="1:4" ht="15" customHeight="1">
      <c r="A2892" s="650" t="s">
        <v>7635</v>
      </c>
      <c r="B2892" s="646" t="s">
        <v>14345</v>
      </c>
      <c r="C2892" s="650" t="s">
        <v>238</v>
      </c>
      <c r="D2892" s="650" t="s">
        <v>25936</v>
      </c>
    </row>
    <row r="2893" spans="1:4" ht="15" customHeight="1">
      <c r="A2893" s="650" t="s">
        <v>7636</v>
      </c>
      <c r="B2893" s="646" t="s">
        <v>14346</v>
      </c>
      <c r="C2893" s="650" t="s">
        <v>238</v>
      </c>
      <c r="D2893" s="650" t="s">
        <v>25937</v>
      </c>
    </row>
    <row r="2894" spans="1:4" ht="15" customHeight="1">
      <c r="A2894" s="650" t="s">
        <v>7637</v>
      </c>
      <c r="B2894" s="646" t="s">
        <v>14347</v>
      </c>
      <c r="C2894" s="650" t="s">
        <v>238</v>
      </c>
      <c r="D2894" s="650" t="s">
        <v>25938</v>
      </c>
    </row>
    <row r="2895" spans="1:4" ht="15" customHeight="1">
      <c r="A2895" s="650" t="s">
        <v>7638</v>
      </c>
      <c r="B2895" s="646" t="s">
        <v>14348</v>
      </c>
      <c r="C2895" s="650" t="s">
        <v>238</v>
      </c>
      <c r="D2895" s="650" t="s">
        <v>25939</v>
      </c>
    </row>
    <row r="2896" spans="1:4" ht="15" customHeight="1">
      <c r="A2896" s="650" t="s">
        <v>7639</v>
      </c>
      <c r="B2896" s="646" t="s">
        <v>14349</v>
      </c>
      <c r="C2896" s="650" t="s">
        <v>238</v>
      </c>
      <c r="D2896" s="650" t="s">
        <v>25940</v>
      </c>
    </row>
    <row r="2897" spans="1:4" ht="15" customHeight="1">
      <c r="A2897" s="650" t="s">
        <v>7640</v>
      </c>
      <c r="B2897" s="646" t="s">
        <v>14350</v>
      </c>
      <c r="C2897" s="650" t="s">
        <v>238</v>
      </c>
      <c r="D2897" s="650" t="s">
        <v>25941</v>
      </c>
    </row>
    <row r="2898" spans="1:4" ht="15" customHeight="1">
      <c r="A2898" s="650" t="s">
        <v>7641</v>
      </c>
      <c r="B2898" s="646" t="s">
        <v>14351</v>
      </c>
      <c r="C2898" s="650" t="s">
        <v>238</v>
      </c>
      <c r="D2898" s="650" t="s">
        <v>25942</v>
      </c>
    </row>
    <row r="2899" spans="1:4" ht="15" customHeight="1">
      <c r="A2899" s="650" t="s">
        <v>7642</v>
      </c>
      <c r="B2899" s="646" t="s">
        <v>14352</v>
      </c>
      <c r="C2899" s="650" t="s">
        <v>238</v>
      </c>
      <c r="D2899" s="650" t="s">
        <v>25943</v>
      </c>
    </row>
    <row r="2900" spans="1:4" ht="15" customHeight="1">
      <c r="A2900" s="650" t="s">
        <v>7643</v>
      </c>
      <c r="B2900" s="646" t="s">
        <v>14353</v>
      </c>
      <c r="C2900" s="650" t="s">
        <v>238</v>
      </c>
      <c r="D2900" s="650" t="s">
        <v>25944</v>
      </c>
    </row>
    <row r="2901" spans="1:4" ht="15" customHeight="1">
      <c r="A2901" s="650" t="s">
        <v>7644</v>
      </c>
      <c r="B2901" s="646" t="s">
        <v>14354</v>
      </c>
      <c r="C2901" s="650" t="s">
        <v>238</v>
      </c>
      <c r="D2901" s="650" t="s">
        <v>25945</v>
      </c>
    </row>
    <row r="2902" spans="1:4" ht="15" customHeight="1">
      <c r="A2902" s="650" t="s">
        <v>7645</v>
      </c>
      <c r="B2902" s="646" t="s">
        <v>14355</v>
      </c>
      <c r="C2902" s="650" t="s">
        <v>238</v>
      </c>
      <c r="D2902" s="650" t="s">
        <v>25946</v>
      </c>
    </row>
    <row r="2903" spans="1:4" ht="15" customHeight="1">
      <c r="A2903" s="650" t="s">
        <v>28612</v>
      </c>
      <c r="B2903" s="646" t="s">
        <v>28613</v>
      </c>
      <c r="C2903" s="650" t="s">
        <v>238</v>
      </c>
      <c r="D2903" s="650" t="s">
        <v>17757</v>
      </c>
    </row>
    <row r="2904" spans="1:4" ht="15" customHeight="1">
      <c r="A2904" s="650" t="s">
        <v>28614</v>
      </c>
      <c r="B2904" s="646" t="s">
        <v>28615</v>
      </c>
      <c r="C2904" s="650" t="s">
        <v>238</v>
      </c>
      <c r="D2904" s="650" t="s">
        <v>21659</v>
      </c>
    </row>
    <row r="2905" spans="1:4" ht="15" customHeight="1">
      <c r="A2905" s="650" t="s">
        <v>28616</v>
      </c>
      <c r="B2905" s="646" t="s">
        <v>28617</v>
      </c>
      <c r="C2905" s="650" t="s">
        <v>238</v>
      </c>
      <c r="D2905" s="650" t="s">
        <v>21125</v>
      </c>
    </row>
    <row r="2906" spans="1:4" ht="15" customHeight="1">
      <c r="A2906" s="650" t="s">
        <v>28618</v>
      </c>
      <c r="B2906" s="646" t="s">
        <v>28619</v>
      </c>
      <c r="C2906" s="650" t="s">
        <v>238</v>
      </c>
      <c r="D2906" s="650" t="s">
        <v>17971</v>
      </c>
    </row>
    <row r="2907" spans="1:4" ht="15" customHeight="1">
      <c r="A2907" s="650" t="s">
        <v>28620</v>
      </c>
      <c r="B2907" s="646" t="s">
        <v>28621</v>
      </c>
      <c r="C2907" s="650" t="s">
        <v>238</v>
      </c>
      <c r="D2907" s="650" t="s">
        <v>21581</v>
      </c>
    </row>
    <row r="2908" spans="1:4" ht="15" customHeight="1">
      <c r="A2908" s="650" t="s">
        <v>28622</v>
      </c>
      <c r="B2908" s="646" t="s">
        <v>28623</v>
      </c>
      <c r="C2908" s="650" t="s">
        <v>238</v>
      </c>
      <c r="D2908" s="650" t="s">
        <v>25947</v>
      </c>
    </row>
    <row r="2909" spans="1:4" ht="15" customHeight="1">
      <c r="A2909" s="650" t="s">
        <v>28624</v>
      </c>
      <c r="B2909" s="646" t="s">
        <v>28625</v>
      </c>
      <c r="C2909" s="650" t="s">
        <v>238</v>
      </c>
      <c r="D2909" s="650" t="s">
        <v>20579</v>
      </c>
    </row>
    <row r="2910" spans="1:4" ht="15" customHeight="1">
      <c r="A2910" s="650" t="s">
        <v>28626</v>
      </c>
      <c r="B2910" s="646" t="s">
        <v>28627</v>
      </c>
      <c r="C2910" s="650" t="s">
        <v>238</v>
      </c>
      <c r="D2910" s="650" t="s">
        <v>17660</v>
      </c>
    </row>
    <row r="2911" spans="1:4" ht="15" customHeight="1">
      <c r="A2911" s="650" t="s">
        <v>28628</v>
      </c>
      <c r="B2911" s="646" t="s">
        <v>28629</v>
      </c>
      <c r="C2911" s="650" t="s">
        <v>238</v>
      </c>
      <c r="D2911" s="650" t="s">
        <v>25948</v>
      </c>
    </row>
    <row r="2912" spans="1:4" ht="15" customHeight="1">
      <c r="A2912" s="650" t="s">
        <v>28630</v>
      </c>
      <c r="B2912" s="646" t="s">
        <v>28631</v>
      </c>
      <c r="C2912" s="650" t="s">
        <v>238</v>
      </c>
      <c r="D2912" s="650" t="s">
        <v>22595</v>
      </c>
    </row>
    <row r="2913" spans="1:4" ht="15" customHeight="1">
      <c r="A2913" s="650" t="s">
        <v>7646</v>
      </c>
      <c r="B2913" s="646" t="s">
        <v>14356</v>
      </c>
      <c r="C2913" s="650" t="s">
        <v>238</v>
      </c>
      <c r="D2913" s="650" t="s">
        <v>25949</v>
      </c>
    </row>
    <row r="2914" spans="1:4" ht="15" customHeight="1">
      <c r="A2914" s="650" t="s">
        <v>7647</v>
      </c>
      <c r="B2914" s="646" t="s">
        <v>14357</v>
      </c>
      <c r="C2914" s="650" t="s">
        <v>238</v>
      </c>
      <c r="D2914" s="650" t="s">
        <v>18033</v>
      </c>
    </row>
    <row r="2915" spans="1:4" ht="15" customHeight="1">
      <c r="A2915" s="650" t="s">
        <v>7648</v>
      </c>
      <c r="B2915" s="646" t="s">
        <v>14358</v>
      </c>
      <c r="C2915" s="650" t="s">
        <v>238</v>
      </c>
      <c r="D2915" s="650" t="s">
        <v>22638</v>
      </c>
    </row>
    <row r="2916" spans="1:4" ht="15" customHeight="1">
      <c r="A2916" s="650" t="s">
        <v>7649</v>
      </c>
      <c r="B2916" s="646" t="s">
        <v>14359</v>
      </c>
      <c r="C2916" s="650" t="s">
        <v>238</v>
      </c>
      <c r="D2916" s="650" t="s">
        <v>22638</v>
      </c>
    </row>
    <row r="2917" spans="1:4" ht="15" customHeight="1">
      <c r="A2917" s="650" t="s">
        <v>7650</v>
      </c>
      <c r="B2917" s="646" t="s">
        <v>14360</v>
      </c>
      <c r="C2917" s="650" t="s">
        <v>238</v>
      </c>
      <c r="D2917" s="650" t="s">
        <v>17525</v>
      </c>
    </row>
    <row r="2918" spans="1:4" ht="15" customHeight="1">
      <c r="A2918" s="650" t="s">
        <v>7651</v>
      </c>
      <c r="B2918" s="646" t="s">
        <v>14361</v>
      </c>
      <c r="C2918" s="650" t="s">
        <v>238</v>
      </c>
      <c r="D2918" s="650" t="s">
        <v>22558</v>
      </c>
    </row>
    <row r="2919" spans="1:4" ht="15" customHeight="1">
      <c r="A2919" s="650" t="s">
        <v>7652</v>
      </c>
      <c r="B2919" s="646" t="s">
        <v>14362</v>
      </c>
      <c r="C2919" s="650" t="s">
        <v>238</v>
      </c>
      <c r="D2919" s="650" t="s">
        <v>25950</v>
      </c>
    </row>
    <row r="2920" spans="1:4" ht="15" customHeight="1">
      <c r="A2920" s="650" t="s">
        <v>7653</v>
      </c>
      <c r="B2920" s="646" t="s">
        <v>14363</v>
      </c>
      <c r="C2920" s="650" t="s">
        <v>238</v>
      </c>
      <c r="D2920" s="650" t="s">
        <v>22410</v>
      </c>
    </row>
    <row r="2921" spans="1:4" ht="15" customHeight="1">
      <c r="A2921" s="650" t="s">
        <v>7654</v>
      </c>
      <c r="B2921" s="646" t="s">
        <v>14364</v>
      </c>
      <c r="C2921" s="650" t="s">
        <v>238</v>
      </c>
      <c r="D2921" s="650" t="s">
        <v>25951</v>
      </c>
    </row>
    <row r="2922" spans="1:4" ht="15" customHeight="1">
      <c r="A2922" s="650" t="s">
        <v>7655</v>
      </c>
      <c r="B2922" s="646" t="s">
        <v>14365</v>
      </c>
      <c r="C2922" s="650" t="s">
        <v>238</v>
      </c>
      <c r="D2922" s="650" t="s">
        <v>25952</v>
      </c>
    </row>
    <row r="2923" spans="1:4" ht="15" customHeight="1">
      <c r="A2923" s="650" t="s">
        <v>7656</v>
      </c>
      <c r="B2923" s="646" t="s">
        <v>14366</v>
      </c>
      <c r="C2923" s="650" t="s">
        <v>238</v>
      </c>
      <c r="D2923" s="650" t="s">
        <v>25952</v>
      </c>
    </row>
    <row r="2924" spans="1:4" ht="15" customHeight="1">
      <c r="A2924" s="650" t="s">
        <v>7657</v>
      </c>
      <c r="B2924" s="646" t="s">
        <v>14367</v>
      </c>
      <c r="C2924" s="650" t="s">
        <v>238</v>
      </c>
      <c r="D2924" s="650" t="s">
        <v>25953</v>
      </c>
    </row>
    <row r="2925" spans="1:4" ht="15" customHeight="1">
      <c r="A2925" s="650" t="s">
        <v>7658</v>
      </c>
      <c r="B2925" s="646" t="s">
        <v>14368</v>
      </c>
      <c r="C2925" s="650" t="s">
        <v>238</v>
      </c>
      <c r="D2925" s="650" t="s">
        <v>22588</v>
      </c>
    </row>
    <row r="2926" spans="1:4" ht="15" customHeight="1">
      <c r="A2926" s="650" t="s">
        <v>7659</v>
      </c>
      <c r="B2926" s="646" t="s">
        <v>14369</v>
      </c>
      <c r="C2926" s="650" t="s">
        <v>238</v>
      </c>
      <c r="D2926" s="650" t="s">
        <v>22415</v>
      </c>
    </row>
    <row r="2927" spans="1:4" ht="15" customHeight="1">
      <c r="A2927" s="650" t="s">
        <v>7660</v>
      </c>
      <c r="B2927" s="646" t="s">
        <v>14370</v>
      </c>
      <c r="C2927" s="650" t="s">
        <v>238</v>
      </c>
      <c r="D2927" s="650" t="s">
        <v>25954</v>
      </c>
    </row>
    <row r="2928" spans="1:4" ht="15" customHeight="1">
      <c r="A2928" s="650" t="s">
        <v>7661</v>
      </c>
      <c r="B2928" s="646" t="s">
        <v>14371</v>
      </c>
      <c r="C2928" s="650" t="s">
        <v>238</v>
      </c>
      <c r="D2928" s="650" t="s">
        <v>25955</v>
      </c>
    </row>
    <row r="2929" spans="1:4" ht="15" customHeight="1">
      <c r="A2929" s="650" t="s">
        <v>7662</v>
      </c>
      <c r="B2929" s="646" t="s">
        <v>14372</v>
      </c>
      <c r="C2929" s="650" t="s">
        <v>238</v>
      </c>
      <c r="D2929" s="650" t="s">
        <v>25956</v>
      </c>
    </row>
    <row r="2930" spans="1:4" ht="15" customHeight="1">
      <c r="A2930" s="650" t="s">
        <v>7663</v>
      </c>
      <c r="B2930" s="646" t="s">
        <v>14373</v>
      </c>
      <c r="C2930" s="650" t="s">
        <v>238</v>
      </c>
      <c r="D2930" s="650" t="s">
        <v>25956</v>
      </c>
    </row>
    <row r="2931" spans="1:4" ht="15" customHeight="1">
      <c r="A2931" s="650" t="s">
        <v>7664</v>
      </c>
      <c r="B2931" s="646" t="s">
        <v>14374</v>
      </c>
      <c r="C2931" s="650" t="s">
        <v>238</v>
      </c>
      <c r="D2931" s="650" t="s">
        <v>25957</v>
      </c>
    </row>
    <row r="2932" spans="1:4" ht="15" customHeight="1">
      <c r="A2932" s="650" t="s">
        <v>7665</v>
      </c>
      <c r="B2932" s="646" t="s">
        <v>14375</v>
      </c>
      <c r="C2932" s="650" t="s">
        <v>238</v>
      </c>
      <c r="D2932" s="650" t="s">
        <v>25958</v>
      </c>
    </row>
    <row r="2933" spans="1:4" ht="15" customHeight="1">
      <c r="A2933" s="650" t="s">
        <v>7666</v>
      </c>
      <c r="B2933" s="646" t="s">
        <v>14376</v>
      </c>
      <c r="C2933" s="650" t="s">
        <v>238</v>
      </c>
      <c r="D2933" s="650" t="s">
        <v>25959</v>
      </c>
    </row>
    <row r="2934" spans="1:4" ht="15" customHeight="1">
      <c r="A2934" s="650" t="s">
        <v>7667</v>
      </c>
      <c r="B2934" s="646" t="s">
        <v>14377</v>
      </c>
      <c r="C2934" s="650" t="s">
        <v>238</v>
      </c>
      <c r="D2934" s="650" t="s">
        <v>25960</v>
      </c>
    </row>
    <row r="2935" spans="1:4" ht="15" customHeight="1">
      <c r="A2935" s="650" t="s">
        <v>7668</v>
      </c>
      <c r="B2935" s="646" t="s">
        <v>14378</v>
      </c>
      <c r="C2935" s="650" t="s">
        <v>238</v>
      </c>
      <c r="D2935" s="650" t="s">
        <v>25961</v>
      </c>
    </row>
    <row r="2936" spans="1:4" ht="15" customHeight="1">
      <c r="A2936" s="650" t="s">
        <v>7669</v>
      </c>
      <c r="B2936" s="646" t="s">
        <v>14379</v>
      </c>
      <c r="C2936" s="650" t="s">
        <v>238</v>
      </c>
      <c r="D2936" s="650" t="s">
        <v>25962</v>
      </c>
    </row>
    <row r="2937" spans="1:4" ht="15" customHeight="1">
      <c r="A2937" s="650" t="s">
        <v>7670</v>
      </c>
      <c r="B2937" s="646" t="s">
        <v>14380</v>
      </c>
      <c r="C2937" s="650" t="s">
        <v>238</v>
      </c>
      <c r="D2937" s="650" t="s">
        <v>25963</v>
      </c>
    </row>
    <row r="2938" spans="1:4" ht="15" customHeight="1">
      <c r="A2938" s="650" t="s">
        <v>7671</v>
      </c>
      <c r="B2938" s="646" t="s">
        <v>14381</v>
      </c>
      <c r="C2938" s="650" t="s">
        <v>238</v>
      </c>
      <c r="D2938" s="650" t="s">
        <v>25964</v>
      </c>
    </row>
    <row r="2939" spans="1:4" ht="15" customHeight="1">
      <c r="A2939" s="650" t="s">
        <v>7672</v>
      </c>
      <c r="B2939" s="646" t="s">
        <v>14382</v>
      </c>
      <c r="C2939" s="650" t="s">
        <v>238</v>
      </c>
      <c r="D2939" s="650" t="s">
        <v>25965</v>
      </c>
    </row>
    <row r="2940" spans="1:4" ht="15" customHeight="1">
      <c r="A2940" s="650" t="s">
        <v>7673</v>
      </c>
      <c r="B2940" s="646" t="s">
        <v>14383</v>
      </c>
      <c r="C2940" s="650" t="s">
        <v>238</v>
      </c>
      <c r="D2940" s="650" t="s">
        <v>25966</v>
      </c>
    </row>
    <row r="2941" spans="1:4" ht="15" customHeight="1">
      <c r="A2941" s="650" t="s">
        <v>7674</v>
      </c>
      <c r="B2941" s="646" t="s">
        <v>14384</v>
      </c>
      <c r="C2941" s="650" t="s">
        <v>238</v>
      </c>
      <c r="D2941" s="650" t="s">
        <v>25967</v>
      </c>
    </row>
    <row r="2942" spans="1:4" ht="15" customHeight="1">
      <c r="A2942" s="650" t="s">
        <v>7675</v>
      </c>
      <c r="B2942" s="646" t="s">
        <v>14385</v>
      </c>
      <c r="C2942" s="650" t="s">
        <v>238</v>
      </c>
      <c r="D2942" s="650" t="s">
        <v>25968</v>
      </c>
    </row>
    <row r="2943" spans="1:4" ht="15" customHeight="1">
      <c r="A2943" s="650" t="s">
        <v>7676</v>
      </c>
      <c r="B2943" s="646" t="s">
        <v>14386</v>
      </c>
      <c r="C2943" s="650" t="s">
        <v>238</v>
      </c>
      <c r="D2943" s="650" t="s">
        <v>25969</v>
      </c>
    </row>
    <row r="2944" spans="1:4" ht="15" customHeight="1">
      <c r="A2944" s="650" t="s">
        <v>7677</v>
      </c>
      <c r="B2944" s="646" t="s">
        <v>14387</v>
      </c>
      <c r="C2944" s="650" t="s">
        <v>238</v>
      </c>
      <c r="D2944" s="650" t="s">
        <v>25970</v>
      </c>
    </row>
    <row r="2945" spans="1:4" ht="15" customHeight="1">
      <c r="A2945" s="650" t="s">
        <v>7678</v>
      </c>
      <c r="B2945" s="646" t="s">
        <v>14388</v>
      </c>
      <c r="C2945" s="650" t="s">
        <v>238</v>
      </c>
      <c r="D2945" s="650" t="s">
        <v>25971</v>
      </c>
    </row>
    <row r="2946" spans="1:4" ht="15" customHeight="1">
      <c r="A2946" s="650" t="s">
        <v>7679</v>
      </c>
      <c r="B2946" s="646" t="s">
        <v>14389</v>
      </c>
      <c r="C2946" s="650" t="s">
        <v>238</v>
      </c>
      <c r="D2946" s="650" t="s">
        <v>25972</v>
      </c>
    </row>
    <row r="2947" spans="1:4" ht="15" customHeight="1">
      <c r="A2947" s="650" t="s">
        <v>7680</v>
      </c>
      <c r="B2947" s="646" t="s">
        <v>14390</v>
      </c>
      <c r="C2947" s="650" t="s">
        <v>238</v>
      </c>
      <c r="D2947" s="650" t="s">
        <v>25973</v>
      </c>
    </row>
    <row r="2948" spans="1:4" ht="15" customHeight="1">
      <c r="A2948" s="650" t="s">
        <v>7681</v>
      </c>
      <c r="B2948" s="646" t="s">
        <v>14391</v>
      </c>
      <c r="C2948" s="650" t="s">
        <v>238</v>
      </c>
      <c r="D2948" s="650" t="s">
        <v>25974</v>
      </c>
    </row>
    <row r="2949" spans="1:4" ht="15" customHeight="1">
      <c r="A2949" s="650" t="s">
        <v>7682</v>
      </c>
      <c r="B2949" s="646" t="s">
        <v>14392</v>
      </c>
      <c r="C2949" s="650" t="s">
        <v>238</v>
      </c>
      <c r="D2949" s="650" t="s">
        <v>25975</v>
      </c>
    </row>
    <row r="2950" spans="1:4" ht="15" customHeight="1">
      <c r="A2950" s="650" t="s">
        <v>7683</v>
      </c>
      <c r="B2950" s="646" t="s">
        <v>14393</v>
      </c>
      <c r="C2950" s="650" t="s">
        <v>238</v>
      </c>
      <c r="D2950" s="650" t="s">
        <v>25976</v>
      </c>
    </row>
    <row r="2951" spans="1:4" ht="15" customHeight="1">
      <c r="A2951" s="650" t="s">
        <v>7684</v>
      </c>
      <c r="B2951" s="646" t="s">
        <v>14394</v>
      </c>
      <c r="C2951" s="650" t="s">
        <v>238</v>
      </c>
      <c r="D2951" s="650" t="s">
        <v>25977</v>
      </c>
    </row>
    <row r="2952" spans="1:4" ht="15" customHeight="1">
      <c r="A2952" s="650" t="s">
        <v>7685</v>
      </c>
      <c r="B2952" s="646" t="s">
        <v>14395</v>
      </c>
      <c r="C2952" s="650" t="s">
        <v>238</v>
      </c>
      <c r="D2952" s="650" t="s">
        <v>25978</v>
      </c>
    </row>
    <row r="2953" spans="1:4" ht="15" customHeight="1">
      <c r="A2953" s="650" t="s">
        <v>7686</v>
      </c>
      <c r="B2953" s="646" t="s">
        <v>14396</v>
      </c>
      <c r="C2953" s="650" t="s">
        <v>238</v>
      </c>
      <c r="D2953" s="650" t="s">
        <v>25979</v>
      </c>
    </row>
    <row r="2954" spans="1:4" ht="15" customHeight="1">
      <c r="A2954" s="650" t="s">
        <v>7687</v>
      </c>
      <c r="B2954" s="646" t="s">
        <v>14397</v>
      </c>
      <c r="C2954" s="650" t="s">
        <v>238</v>
      </c>
      <c r="D2954" s="650" t="s">
        <v>25980</v>
      </c>
    </row>
    <row r="2955" spans="1:4" ht="15" customHeight="1">
      <c r="A2955" s="650" t="s">
        <v>7688</v>
      </c>
      <c r="B2955" s="646" t="s">
        <v>14398</v>
      </c>
      <c r="C2955" s="650" t="s">
        <v>238</v>
      </c>
      <c r="D2955" s="650" t="s">
        <v>25981</v>
      </c>
    </row>
    <row r="2956" spans="1:4" ht="15" customHeight="1">
      <c r="A2956" s="650" t="s">
        <v>7689</v>
      </c>
      <c r="B2956" s="646" t="s">
        <v>14399</v>
      </c>
      <c r="C2956" s="650" t="s">
        <v>238</v>
      </c>
      <c r="D2956" s="650" t="s">
        <v>25982</v>
      </c>
    </row>
    <row r="2957" spans="1:4" ht="15" customHeight="1">
      <c r="A2957" s="650" t="s">
        <v>7690</v>
      </c>
      <c r="B2957" s="646" t="s">
        <v>14400</v>
      </c>
      <c r="C2957" s="650" t="s">
        <v>238</v>
      </c>
      <c r="D2957" s="650" t="s">
        <v>25983</v>
      </c>
    </row>
    <row r="2958" spans="1:4" ht="15" customHeight="1">
      <c r="A2958" s="650" t="s">
        <v>7691</v>
      </c>
      <c r="B2958" s="646" t="s">
        <v>14401</v>
      </c>
      <c r="C2958" s="650" t="s">
        <v>238</v>
      </c>
      <c r="D2958" s="650" t="s">
        <v>21669</v>
      </c>
    </row>
    <row r="2959" spans="1:4" ht="15" customHeight="1">
      <c r="A2959" s="650" t="s">
        <v>7692</v>
      </c>
      <c r="B2959" s="646" t="s">
        <v>14402</v>
      </c>
      <c r="C2959" s="650" t="s">
        <v>238</v>
      </c>
      <c r="D2959" s="650" t="s">
        <v>25984</v>
      </c>
    </row>
    <row r="2960" spans="1:4" ht="15" customHeight="1">
      <c r="A2960" s="650" t="s">
        <v>7693</v>
      </c>
      <c r="B2960" s="646" t="s">
        <v>14403</v>
      </c>
      <c r="C2960" s="650" t="s">
        <v>238</v>
      </c>
      <c r="D2960" s="650" t="s">
        <v>25985</v>
      </c>
    </row>
    <row r="2961" spans="1:4" ht="15" customHeight="1">
      <c r="A2961" s="650" t="s">
        <v>7694</v>
      </c>
      <c r="B2961" s="646" t="s">
        <v>14404</v>
      </c>
      <c r="C2961" s="650" t="s">
        <v>238</v>
      </c>
      <c r="D2961" s="650" t="s">
        <v>25986</v>
      </c>
    </row>
    <row r="2962" spans="1:4" ht="15" customHeight="1">
      <c r="A2962" s="650" t="s">
        <v>7695</v>
      </c>
      <c r="B2962" s="646" t="s">
        <v>14405</v>
      </c>
      <c r="C2962" s="650" t="s">
        <v>238</v>
      </c>
      <c r="D2962" s="650" t="s">
        <v>25987</v>
      </c>
    </row>
    <row r="2963" spans="1:4" ht="15" customHeight="1">
      <c r="A2963" s="650" t="s">
        <v>7696</v>
      </c>
      <c r="B2963" s="646" t="s">
        <v>14406</v>
      </c>
      <c r="C2963" s="650" t="s">
        <v>238</v>
      </c>
      <c r="D2963" s="650" t="s">
        <v>25988</v>
      </c>
    </row>
    <row r="2964" spans="1:4" ht="15" customHeight="1">
      <c r="A2964" s="650" t="s">
        <v>7697</v>
      </c>
      <c r="B2964" s="646" t="s">
        <v>14407</v>
      </c>
      <c r="C2964" s="650" t="s">
        <v>238</v>
      </c>
      <c r="D2964" s="650" t="s">
        <v>25989</v>
      </c>
    </row>
    <row r="2965" spans="1:4" ht="15" customHeight="1">
      <c r="A2965" s="650" t="s">
        <v>7698</v>
      </c>
      <c r="B2965" s="646" t="s">
        <v>14408</v>
      </c>
      <c r="C2965" s="650" t="s">
        <v>238</v>
      </c>
      <c r="D2965" s="650" t="s">
        <v>25990</v>
      </c>
    </row>
    <row r="2966" spans="1:4" ht="15" customHeight="1">
      <c r="A2966" s="650" t="s">
        <v>7699</v>
      </c>
      <c r="B2966" s="646" t="s">
        <v>14409</v>
      </c>
      <c r="C2966" s="650" t="s">
        <v>238</v>
      </c>
      <c r="D2966" s="650" t="s">
        <v>18222</v>
      </c>
    </row>
    <row r="2967" spans="1:4" ht="15" customHeight="1">
      <c r="A2967" s="650" t="s">
        <v>7700</v>
      </c>
      <c r="B2967" s="646" t="s">
        <v>14410</v>
      </c>
      <c r="C2967" s="650" t="s">
        <v>238</v>
      </c>
      <c r="D2967" s="650" t="s">
        <v>18491</v>
      </c>
    </row>
    <row r="2968" spans="1:4" ht="15" customHeight="1">
      <c r="A2968" s="650" t="s">
        <v>7701</v>
      </c>
      <c r="B2968" s="646" t="s">
        <v>14411</v>
      </c>
      <c r="C2968" s="650" t="s">
        <v>238</v>
      </c>
      <c r="D2968" s="650" t="s">
        <v>21697</v>
      </c>
    </row>
    <row r="2969" spans="1:4" ht="15" customHeight="1">
      <c r="A2969" s="650" t="s">
        <v>7702</v>
      </c>
      <c r="B2969" s="646" t="s">
        <v>14412</v>
      </c>
      <c r="C2969" s="650" t="s">
        <v>238</v>
      </c>
      <c r="D2969" s="650" t="s">
        <v>18182</v>
      </c>
    </row>
    <row r="2970" spans="1:4" ht="15" customHeight="1">
      <c r="A2970" s="650" t="s">
        <v>7703</v>
      </c>
      <c r="B2970" s="646" t="s">
        <v>14413</v>
      </c>
      <c r="C2970" s="650" t="s">
        <v>238</v>
      </c>
      <c r="D2970" s="650" t="s">
        <v>18140</v>
      </c>
    </row>
    <row r="2971" spans="1:4" ht="15" customHeight="1">
      <c r="A2971" s="650" t="s">
        <v>7704</v>
      </c>
      <c r="B2971" s="646" t="s">
        <v>14414</v>
      </c>
      <c r="C2971" s="650" t="s">
        <v>238</v>
      </c>
      <c r="D2971" s="650" t="s">
        <v>18306</v>
      </c>
    </row>
    <row r="2972" spans="1:4" ht="15" customHeight="1">
      <c r="A2972" s="650" t="s">
        <v>7705</v>
      </c>
      <c r="B2972" s="646" t="s">
        <v>14415</v>
      </c>
      <c r="C2972" s="650" t="s">
        <v>238</v>
      </c>
      <c r="D2972" s="650" t="s">
        <v>20974</v>
      </c>
    </row>
    <row r="2973" spans="1:4" ht="15" customHeight="1">
      <c r="A2973" s="650" t="s">
        <v>7706</v>
      </c>
      <c r="B2973" s="646" t="s">
        <v>14416</v>
      </c>
      <c r="C2973" s="650" t="s">
        <v>238</v>
      </c>
      <c r="D2973" s="650" t="s">
        <v>21733</v>
      </c>
    </row>
    <row r="2974" spans="1:4" ht="15" customHeight="1">
      <c r="A2974" s="650" t="s">
        <v>7707</v>
      </c>
      <c r="B2974" s="646" t="s">
        <v>14417</v>
      </c>
      <c r="C2974" s="650" t="s">
        <v>238</v>
      </c>
      <c r="D2974" s="650" t="s">
        <v>25991</v>
      </c>
    </row>
    <row r="2975" spans="1:4" ht="15" customHeight="1">
      <c r="A2975" s="650" t="s">
        <v>7708</v>
      </c>
      <c r="B2975" s="646" t="s">
        <v>14418</v>
      </c>
      <c r="C2975" s="650" t="s">
        <v>238</v>
      </c>
      <c r="D2975" s="650" t="s">
        <v>22641</v>
      </c>
    </row>
    <row r="2976" spans="1:4" ht="15" customHeight="1">
      <c r="A2976" s="650" t="s">
        <v>7709</v>
      </c>
      <c r="B2976" s="646" t="s">
        <v>14419</v>
      </c>
      <c r="C2976" s="650" t="s">
        <v>238</v>
      </c>
      <c r="D2976" s="650" t="s">
        <v>20943</v>
      </c>
    </row>
    <row r="2977" spans="1:4" ht="15" customHeight="1">
      <c r="A2977" s="650" t="s">
        <v>7710</v>
      </c>
      <c r="B2977" s="646" t="s">
        <v>14420</v>
      </c>
      <c r="C2977" s="650" t="s">
        <v>238</v>
      </c>
      <c r="D2977" s="650" t="s">
        <v>21252</v>
      </c>
    </row>
    <row r="2978" spans="1:4" ht="15" customHeight="1">
      <c r="A2978" s="650" t="s">
        <v>7711</v>
      </c>
      <c r="B2978" s="646" t="s">
        <v>14421</v>
      </c>
      <c r="C2978" s="650" t="s">
        <v>238</v>
      </c>
      <c r="D2978" s="650" t="s">
        <v>25992</v>
      </c>
    </row>
    <row r="2979" spans="1:4" ht="15" customHeight="1">
      <c r="A2979" s="650" t="s">
        <v>7712</v>
      </c>
      <c r="B2979" s="646" t="s">
        <v>14422</v>
      </c>
      <c r="C2979" s="650" t="s">
        <v>238</v>
      </c>
      <c r="D2979" s="650" t="s">
        <v>25993</v>
      </c>
    </row>
    <row r="2980" spans="1:4" ht="15" customHeight="1">
      <c r="A2980" s="650" t="s">
        <v>7713</v>
      </c>
      <c r="B2980" s="646" t="s">
        <v>14423</v>
      </c>
      <c r="C2980" s="650" t="s">
        <v>238</v>
      </c>
      <c r="D2980" s="650" t="s">
        <v>25994</v>
      </c>
    </row>
    <row r="2981" spans="1:4" ht="15" customHeight="1">
      <c r="A2981" s="650" t="s">
        <v>7714</v>
      </c>
      <c r="B2981" s="646" t="s">
        <v>14424</v>
      </c>
      <c r="C2981" s="650" t="s">
        <v>238</v>
      </c>
      <c r="D2981" s="650" t="s">
        <v>25995</v>
      </c>
    </row>
    <row r="2982" spans="1:4" ht="15" customHeight="1">
      <c r="A2982" s="650" t="s">
        <v>7715</v>
      </c>
      <c r="B2982" s="646" t="s">
        <v>14425</v>
      </c>
      <c r="C2982" s="650" t="s">
        <v>238</v>
      </c>
      <c r="D2982" s="650" t="s">
        <v>25295</v>
      </c>
    </row>
    <row r="2983" spans="1:4" ht="15" customHeight="1">
      <c r="A2983" s="650" t="s">
        <v>7716</v>
      </c>
      <c r="B2983" s="646" t="s">
        <v>14426</v>
      </c>
      <c r="C2983" s="650" t="s">
        <v>238</v>
      </c>
      <c r="D2983" s="650" t="s">
        <v>25996</v>
      </c>
    </row>
    <row r="2984" spans="1:4" ht="15" customHeight="1">
      <c r="A2984" s="650" t="s">
        <v>7717</v>
      </c>
      <c r="B2984" s="646" t="s">
        <v>14427</v>
      </c>
      <c r="C2984" s="650" t="s">
        <v>238</v>
      </c>
      <c r="D2984" s="650" t="s">
        <v>25997</v>
      </c>
    </row>
    <row r="2985" spans="1:4" ht="15" customHeight="1">
      <c r="A2985" s="650" t="s">
        <v>7718</v>
      </c>
      <c r="B2985" s="646" t="s">
        <v>14428</v>
      </c>
      <c r="C2985" s="650" t="s">
        <v>238</v>
      </c>
      <c r="D2985" s="650" t="s">
        <v>25998</v>
      </c>
    </row>
    <row r="2986" spans="1:4" ht="15" customHeight="1">
      <c r="A2986" s="650" t="s">
        <v>7719</v>
      </c>
      <c r="B2986" s="646" t="s">
        <v>14429</v>
      </c>
      <c r="C2986" s="650" t="s">
        <v>238</v>
      </c>
      <c r="D2986" s="650" t="s">
        <v>21152</v>
      </c>
    </row>
    <row r="2987" spans="1:4" ht="15" customHeight="1">
      <c r="A2987" s="650" t="s">
        <v>7720</v>
      </c>
      <c r="B2987" s="646" t="s">
        <v>14430</v>
      </c>
      <c r="C2987" s="650" t="s">
        <v>238</v>
      </c>
      <c r="D2987" s="650" t="s">
        <v>25999</v>
      </c>
    </row>
    <row r="2988" spans="1:4" ht="15" customHeight="1">
      <c r="A2988" s="650" t="s">
        <v>7721</v>
      </c>
      <c r="B2988" s="646" t="s">
        <v>14431</v>
      </c>
      <c r="C2988" s="650" t="s">
        <v>238</v>
      </c>
      <c r="D2988" s="650" t="s">
        <v>21613</v>
      </c>
    </row>
    <row r="2989" spans="1:4" ht="15" customHeight="1">
      <c r="A2989" s="650" t="s">
        <v>7722</v>
      </c>
      <c r="B2989" s="646" t="s">
        <v>14432</v>
      </c>
      <c r="C2989" s="650" t="s">
        <v>238</v>
      </c>
      <c r="D2989" s="650" t="s">
        <v>26000</v>
      </c>
    </row>
    <row r="2990" spans="1:4" ht="15" customHeight="1">
      <c r="A2990" s="650" t="s">
        <v>7723</v>
      </c>
      <c r="B2990" s="646" t="s">
        <v>14433</v>
      </c>
      <c r="C2990" s="650" t="s">
        <v>238</v>
      </c>
      <c r="D2990" s="650" t="s">
        <v>26001</v>
      </c>
    </row>
    <row r="2991" spans="1:4" ht="15" customHeight="1">
      <c r="A2991" s="650" t="s">
        <v>7724</v>
      </c>
      <c r="B2991" s="646" t="s">
        <v>14434</v>
      </c>
      <c r="C2991" s="650" t="s">
        <v>238</v>
      </c>
      <c r="D2991" s="650" t="s">
        <v>26002</v>
      </c>
    </row>
    <row r="2992" spans="1:4" ht="15" customHeight="1">
      <c r="A2992" s="650" t="s">
        <v>7725</v>
      </c>
      <c r="B2992" s="646" t="s">
        <v>14435</v>
      </c>
      <c r="C2992" s="650" t="s">
        <v>238</v>
      </c>
      <c r="D2992" s="650" t="s">
        <v>22067</v>
      </c>
    </row>
    <row r="2993" spans="1:4" ht="15" customHeight="1">
      <c r="A2993" s="650" t="s">
        <v>7726</v>
      </c>
      <c r="B2993" s="646" t="s">
        <v>14436</v>
      </c>
      <c r="C2993" s="650" t="s">
        <v>238</v>
      </c>
      <c r="D2993" s="650" t="s">
        <v>21115</v>
      </c>
    </row>
    <row r="2994" spans="1:4" ht="15" customHeight="1">
      <c r="A2994" s="650" t="s">
        <v>7727</v>
      </c>
      <c r="B2994" s="646" t="s">
        <v>14437</v>
      </c>
      <c r="C2994" s="650" t="s">
        <v>238</v>
      </c>
      <c r="D2994" s="650" t="s">
        <v>20539</v>
      </c>
    </row>
    <row r="2995" spans="1:4" ht="15" customHeight="1">
      <c r="A2995" s="650" t="s">
        <v>7728</v>
      </c>
      <c r="B2995" s="646" t="s">
        <v>14438</v>
      </c>
      <c r="C2995" s="650" t="s">
        <v>238</v>
      </c>
      <c r="D2995" s="650" t="s">
        <v>26003</v>
      </c>
    </row>
    <row r="2996" spans="1:4" ht="15" customHeight="1">
      <c r="A2996" s="650" t="s">
        <v>7729</v>
      </c>
      <c r="B2996" s="646" t="s">
        <v>14439</v>
      </c>
      <c r="C2996" s="650" t="s">
        <v>238</v>
      </c>
      <c r="D2996" s="650" t="s">
        <v>26004</v>
      </c>
    </row>
    <row r="2997" spans="1:4" ht="15" customHeight="1">
      <c r="A2997" s="650" t="s">
        <v>7730</v>
      </c>
      <c r="B2997" s="646" t="s">
        <v>14440</v>
      </c>
      <c r="C2997" s="650" t="s">
        <v>238</v>
      </c>
      <c r="D2997" s="650" t="s">
        <v>20749</v>
      </c>
    </row>
    <row r="2998" spans="1:4" ht="15" customHeight="1">
      <c r="A2998" s="650" t="s">
        <v>7731</v>
      </c>
      <c r="B2998" s="646" t="s">
        <v>14441</v>
      </c>
      <c r="C2998" s="650" t="s">
        <v>238</v>
      </c>
      <c r="D2998" s="650" t="s">
        <v>26005</v>
      </c>
    </row>
    <row r="2999" spans="1:4" ht="15" customHeight="1">
      <c r="A2999" s="650" t="s">
        <v>7732</v>
      </c>
      <c r="B2999" s="646" t="s">
        <v>14442</v>
      </c>
      <c r="C2999" s="650" t="s">
        <v>238</v>
      </c>
      <c r="D2999" s="650" t="s">
        <v>21153</v>
      </c>
    </row>
    <row r="3000" spans="1:4" ht="15" customHeight="1">
      <c r="A3000" s="650" t="s">
        <v>7733</v>
      </c>
      <c r="B3000" s="646" t="s">
        <v>14443</v>
      </c>
      <c r="C3000" s="650" t="s">
        <v>238</v>
      </c>
      <c r="D3000" s="650" t="s">
        <v>26006</v>
      </c>
    </row>
    <row r="3001" spans="1:4" ht="15" customHeight="1">
      <c r="A3001" s="650" t="s">
        <v>7734</v>
      </c>
      <c r="B3001" s="646" t="s">
        <v>14444</v>
      </c>
      <c r="C3001" s="650" t="s">
        <v>238</v>
      </c>
      <c r="D3001" s="650" t="s">
        <v>26007</v>
      </c>
    </row>
    <row r="3002" spans="1:4" ht="15" customHeight="1">
      <c r="A3002" s="650" t="s">
        <v>7735</v>
      </c>
      <c r="B3002" s="646" t="s">
        <v>14445</v>
      </c>
      <c r="C3002" s="650" t="s">
        <v>238</v>
      </c>
      <c r="D3002" s="650" t="s">
        <v>18228</v>
      </c>
    </row>
    <row r="3003" spans="1:4" ht="15" customHeight="1">
      <c r="A3003" s="650" t="s">
        <v>7736</v>
      </c>
      <c r="B3003" s="646" t="s">
        <v>14446</v>
      </c>
      <c r="C3003" s="650" t="s">
        <v>238</v>
      </c>
      <c r="D3003" s="650" t="s">
        <v>26008</v>
      </c>
    </row>
    <row r="3004" spans="1:4" ht="15" customHeight="1">
      <c r="A3004" s="650" t="s">
        <v>7737</v>
      </c>
      <c r="B3004" s="646" t="s">
        <v>14447</v>
      </c>
      <c r="C3004" s="650" t="s">
        <v>238</v>
      </c>
      <c r="D3004" s="650" t="s">
        <v>18013</v>
      </c>
    </row>
    <row r="3005" spans="1:4" ht="15" customHeight="1">
      <c r="A3005" s="650" t="s">
        <v>7738</v>
      </c>
      <c r="B3005" s="646" t="s">
        <v>14448</v>
      </c>
      <c r="C3005" s="650" t="s">
        <v>238</v>
      </c>
      <c r="D3005" s="650" t="s">
        <v>17919</v>
      </c>
    </row>
    <row r="3006" spans="1:4" ht="15" customHeight="1">
      <c r="A3006" s="650" t="s">
        <v>7739</v>
      </c>
      <c r="B3006" s="646" t="s">
        <v>14449</v>
      </c>
      <c r="C3006" s="650" t="s">
        <v>238</v>
      </c>
      <c r="D3006" s="650" t="s">
        <v>21525</v>
      </c>
    </row>
    <row r="3007" spans="1:4" ht="15" customHeight="1">
      <c r="A3007" s="650" t="s">
        <v>7740</v>
      </c>
      <c r="B3007" s="646" t="s">
        <v>14450</v>
      </c>
      <c r="C3007" s="650" t="s">
        <v>238</v>
      </c>
      <c r="D3007" s="650" t="s">
        <v>21486</v>
      </c>
    </row>
    <row r="3008" spans="1:4" ht="15" customHeight="1">
      <c r="A3008" s="650" t="s">
        <v>7741</v>
      </c>
      <c r="B3008" s="646" t="s">
        <v>14451</v>
      </c>
      <c r="C3008" s="650" t="s">
        <v>238</v>
      </c>
      <c r="D3008" s="650" t="s">
        <v>21495</v>
      </c>
    </row>
    <row r="3009" spans="1:4" ht="15" customHeight="1">
      <c r="A3009" s="650" t="s">
        <v>7742</v>
      </c>
      <c r="B3009" s="646" t="s">
        <v>14452</v>
      </c>
      <c r="C3009" s="650" t="s">
        <v>238</v>
      </c>
      <c r="D3009" s="650" t="s">
        <v>26009</v>
      </c>
    </row>
    <row r="3010" spans="1:4" ht="15" customHeight="1">
      <c r="A3010" s="650" t="s">
        <v>7743</v>
      </c>
      <c r="B3010" s="646" t="s">
        <v>14453</v>
      </c>
      <c r="C3010" s="650" t="s">
        <v>238</v>
      </c>
      <c r="D3010" s="650" t="s">
        <v>20452</v>
      </c>
    </row>
    <row r="3011" spans="1:4" ht="15" customHeight="1">
      <c r="A3011" s="650" t="s">
        <v>7744</v>
      </c>
      <c r="B3011" s="646" t="s">
        <v>14454</v>
      </c>
      <c r="C3011" s="650" t="s">
        <v>238</v>
      </c>
      <c r="D3011" s="650" t="s">
        <v>26010</v>
      </c>
    </row>
    <row r="3012" spans="1:4" ht="15" customHeight="1">
      <c r="A3012" s="650" t="s">
        <v>7745</v>
      </c>
      <c r="B3012" s="646" t="s">
        <v>14455</v>
      </c>
      <c r="C3012" s="650" t="s">
        <v>238</v>
      </c>
      <c r="D3012" s="650" t="s">
        <v>26011</v>
      </c>
    </row>
    <row r="3013" spans="1:4" ht="15" customHeight="1">
      <c r="A3013" s="650" t="s">
        <v>7746</v>
      </c>
      <c r="B3013" s="646" t="s">
        <v>14456</v>
      </c>
      <c r="C3013" s="650" t="s">
        <v>238</v>
      </c>
      <c r="D3013" s="650" t="s">
        <v>21604</v>
      </c>
    </row>
    <row r="3014" spans="1:4" ht="15" customHeight="1">
      <c r="A3014" s="650" t="s">
        <v>7747</v>
      </c>
      <c r="B3014" s="646" t="s">
        <v>14457</v>
      </c>
      <c r="C3014" s="650" t="s">
        <v>238</v>
      </c>
      <c r="D3014" s="650" t="s">
        <v>26012</v>
      </c>
    </row>
    <row r="3015" spans="1:4" ht="15" customHeight="1">
      <c r="A3015" s="650" t="s">
        <v>7748</v>
      </c>
      <c r="B3015" s="646" t="s">
        <v>14458</v>
      </c>
      <c r="C3015" s="650" t="s">
        <v>238</v>
      </c>
      <c r="D3015" s="650" t="s">
        <v>26013</v>
      </c>
    </row>
    <row r="3016" spans="1:4" ht="15" customHeight="1">
      <c r="A3016" s="650" t="s">
        <v>7749</v>
      </c>
      <c r="B3016" s="646" t="s">
        <v>14459</v>
      </c>
      <c r="C3016" s="650" t="s">
        <v>238</v>
      </c>
      <c r="D3016" s="650" t="s">
        <v>21847</v>
      </c>
    </row>
    <row r="3017" spans="1:4" ht="15" customHeight="1">
      <c r="A3017" s="650" t="s">
        <v>7750</v>
      </c>
      <c r="B3017" s="646" t="s">
        <v>14460</v>
      </c>
      <c r="C3017" s="650" t="s">
        <v>238</v>
      </c>
      <c r="D3017" s="650" t="s">
        <v>24775</v>
      </c>
    </row>
    <row r="3018" spans="1:4" ht="15" customHeight="1">
      <c r="A3018" s="650" t="s">
        <v>7751</v>
      </c>
      <c r="B3018" s="646" t="s">
        <v>14461</v>
      </c>
      <c r="C3018" s="650" t="s">
        <v>238</v>
      </c>
      <c r="D3018" s="650" t="s">
        <v>18025</v>
      </c>
    </row>
    <row r="3019" spans="1:4" ht="15" customHeight="1">
      <c r="A3019" s="650" t="s">
        <v>7752</v>
      </c>
      <c r="B3019" s="646" t="s">
        <v>14462</v>
      </c>
      <c r="C3019" s="650" t="s">
        <v>238</v>
      </c>
      <c r="D3019" s="650" t="s">
        <v>22594</v>
      </c>
    </row>
    <row r="3020" spans="1:4" ht="15" customHeight="1">
      <c r="A3020" s="650" t="s">
        <v>7753</v>
      </c>
      <c r="B3020" s="646" t="s">
        <v>14463</v>
      </c>
      <c r="C3020" s="650" t="s">
        <v>238</v>
      </c>
      <c r="D3020" s="650" t="s">
        <v>20932</v>
      </c>
    </row>
    <row r="3021" spans="1:4" ht="15" customHeight="1">
      <c r="A3021" s="650" t="s">
        <v>7754</v>
      </c>
      <c r="B3021" s="646" t="s">
        <v>14464</v>
      </c>
      <c r="C3021" s="650" t="s">
        <v>238</v>
      </c>
      <c r="D3021" s="650" t="s">
        <v>26014</v>
      </c>
    </row>
    <row r="3022" spans="1:4" ht="15" customHeight="1">
      <c r="A3022" s="650" t="s">
        <v>7755</v>
      </c>
      <c r="B3022" s="646" t="s">
        <v>14465</v>
      </c>
      <c r="C3022" s="650" t="s">
        <v>238</v>
      </c>
      <c r="D3022" s="650" t="s">
        <v>22490</v>
      </c>
    </row>
    <row r="3023" spans="1:4" ht="15" customHeight="1">
      <c r="A3023" s="650" t="s">
        <v>7756</v>
      </c>
      <c r="B3023" s="646" t="s">
        <v>14466</v>
      </c>
      <c r="C3023" s="650" t="s">
        <v>238</v>
      </c>
      <c r="D3023" s="650" t="s">
        <v>21764</v>
      </c>
    </row>
    <row r="3024" spans="1:4" ht="15" customHeight="1">
      <c r="A3024" s="650" t="s">
        <v>7757</v>
      </c>
      <c r="B3024" s="646" t="s">
        <v>14467</v>
      </c>
      <c r="C3024" s="650" t="s">
        <v>238</v>
      </c>
      <c r="D3024" s="650" t="s">
        <v>26015</v>
      </c>
    </row>
    <row r="3025" spans="1:4" ht="15" customHeight="1">
      <c r="A3025" s="650" t="s">
        <v>7758</v>
      </c>
      <c r="B3025" s="646" t="s">
        <v>14468</v>
      </c>
      <c r="C3025" s="650" t="s">
        <v>238</v>
      </c>
      <c r="D3025" s="650" t="s">
        <v>20471</v>
      </c>
    </row>
    <row r="3026" spans="1:4" ht="15" customHeight="1">
      <c r="A3026" s="650" t="s">
        <v>7759</v>
      </c>
      <c r="B3026" s="646" t="s">
        <v>14469</v>
      </c>
      <c r="C3026" s="650" t="s">
        <v>238</v>
      </c>
      <c r="D3026" s="650" t="s">
        <v>26016</v>
      </c>
    </row>
    <row r="3027" spans="1:4" ht="15" customHeight="1">
      <c r="A3027" s="650" t="s">
        <v>7760</v>
      </c>
      <c r="B3027" s="646" t="s">
        <v>14470</v>
      </c>
      <c r="C3027" s="650" t="s">
        <v>238</v>
      </c>
      <c r="D3027" s="650" t="s">
        <v>21569</v>
      </c>
    </row>
    <row r="3028" spans="1:4" ht="15" customHeight="1">
      <c r="A3028" s="650" t="s">
        <v>7761</v>
      </c>
      <c r="B3028" s="646" t="s">
        <v>14471</v>
      </c>
      <c r="C3028" s="650" t="s">
        <v>238</v>
      </c>
      <c r="D3028" s="650" t="s">
        <v>26017</v>
      </c>
    </row>
    <row r="3029" spans="1:4" ht="15" customHeight="1">
      <c r="A3029" s="650" t="s">
        <v>7762</v>
      </c>
      <c r="B3029" s="646" t="s">
        <v>14472</v>
      </c>
      <c r="C3029" s="650" t="s">
        <v>238</v>
      </c>
      <c r="D3029" s="650" t="s">
        <v>22018</v>
      </c>
    </row>
    <row r="3030" spans="1:4" ht="15" customHeight="1">
      <c r="A3030" s="650" t="s">
        <v>7763</v>
      </c>
      <c r="B3030" s="646" t="s">
        <v>14473</v>
      </c>
      <c r="C3030" s="650" t="s">
        <v>238</v>
      </c>
      <c r="D3030" s="650" t="s">
        <v>26018</v>
      </c>
    </row>
    <row r="3031" spans="1:4" ht="15" customHeight="1">
      <c r="A3031" s="650" t="s">
        <v>7764</v>
      </c>
      <c r="B3031" s="646" t="s">
        <v>14474</v>
      </c>
      <c r="C3031" s="650" t="s">
        <v>238</v>
      </c>
      <c r="D3031" s="650" t="s">
        <v>26019</v>
      </c>
    </row>
    <row r="3032" spans="1:4" ht="15" customHeight="1">
      <c r="A3032" s="650" t="s">
        <v>7765</v>
      </c>
      <c r="B3032" s="646" t="s">
        <v>14475</v>
      </c>
      <c r="C3032" s="650" t="s">
        <v>238</v>
      </c>
      <c r="D3032" s="650" t="s">
        <v>26020</v>
      </c>
    </row>
    <row r="3033" spans="1:4" ht="15" customHeight="1">
      <c r="A3033" s="650" t="s">
        <v>7766</v>
      </c>
      <c r="B3033" s="646" t="s">
        <v>14476</v>
      </c>
      <c r="C3033" s="650" t="s">
        <v>238</v>
      </c>
      <c r="D3033" s="650" t="s">
        <v>21561</v>
      </c>
    </row>
    <row r="3034" spans="1:4" ht="15" customHeight="1">
      <c r="A3034" s="650" t="s">
        <v>7767</v>
      </c>
      <c r="B3034" s="646" t="s">
        <v>14477</v>
      </c>
      <c r="C3034" s="650" t="s">
        <v>238</v>
      </c>
      <c r="D3034" s="650" t="s">
        <v>26021</v>
      </c>
    </row>
    <row r="3035" spans="1:4" ht="15" customHeight="1">
      <c r="A3035" s="650" t="s">
        <v>7768</v>
      </c>
      <c r="B3035" s="646" t="s">
        <v>14478</v>
      </c>
      <c r="C3035" s="650" t="s">
        <v>238</v>
      </c>
      <c r="D3035" s="650" t="s">
        <v>22517</v>
      </c>
    </row>
    <row r="3036" spans="1:4" ht="15" customHeight="1">
      <c r="A3036" s="650" t="s">
        <v>7769</v>
      </c>
      <c r="B3036" s="646" t="s">
        <v>14479</v>
      </c>
      <c r="C3036" s="650" t="s">
        <v>238</v>
      </c>
      <c r="D3036" s="650" t="s">
        <v>22272</v>
      </c>
    </row>
    <row r="3037" spans="1:4" ht="15" customHeight="1">
      <c r="A3037" s="650" t="s">
        <v>7770</v>
      </c>
      <c r="B3037" s="646" t="s">
        <v>14480</v>
      </c>
      <c r="C3037" s="650" t="s">
        <v>238</v>
      </c>
      <c r="D3037" s="650" t="s">
        <v>26022</v>
      </c>
    </row>
    <row r="3038" spans="1:4" ht="15" customHeight="1">
      <c r="A3038" s="650" t="s">
        <v>7771</v>
      </c>
      <c r="B3038" s="646" t="s">
        <v>14481</v>
      </c>
      <c r="C3038" s="650" t="s">
        <v>238</v>
      </c>
      <c r="D3038" s="650" t="s">
        <v>26023</v>
      </c>
    </row>
    <row r="3039" spans="1:4" ht="15" customHeight="1">
      <c r="A3039" s="650" t="s">
        <v>7772</v>
      </c>
      <c r="B3039" s="646" t="s">
        <v>14482</v>
      </c>
      <c r="C3039" s="650" t="s">
        <v>238</v>
      </c>
      <c r="D3039" s="650" t="s">
        <v>18450</v>
      </c>
    </row>
    <row r="3040" spans="1:4" ht="15" customHeight="1">
      <c r="A3040" s="650" t="s">
        <v>7773</v>
      </c>
      <c r="B3040" s="646" t="s">
        <v>14483</v>
      </c>
      <c r="C3040" s="650" t="s">
        <v>238</v>
      </c>
      <c r="D3040" s="650" t="s">
        <v>26024</v>
      </c>
    </row>
    <row r="3041" spans="1:4" ht="15" customHeight="1">
      <c r="A3041" s="650" t="s">
        <v>7774</v>
      </c>
      <c r="B3041" s="646" t="s">
        <v>14484</v>
      </c>
      <c r="C3041" s="650" t="s">
        <v>238</v>
      </c>
      <c r="D3041" s="650" t="s">
        <v>21775</v>
      </c>
    </row>
    <row r="3042" spans="1:4" ht="15" customHeight="1">
      <c r="A3042" s="650" t="s">
        <v>7775</v>
      </c>
      <c r="B3042" s="646" t="s">
        <v>14485</v>
      </c>
      <c r="C3042" s="650" t="s">
        <v>238</v>
      </c>
      <c r="D3042" s="650" t="s">
        <v>22295</v>
      </c>
    </row>
    <row r="3043" spans="1:4" ht="15" customHeight="1">
      <c r="A3043" s="650" t="s">
        <v>7776</v>
      </c>
      <c r="B3043" s="646" t="s">
        <v>14486</v>
      </c>
      <c r="C3043" s="650" t="s">
        <v>238</v>
      </c>
      <c r="D3043" s="650" t="s">
        <v>26025</v>
      </c>
    </row>
    <row r="3044" spans="1:4" ht="15" customHeight="1">
      <c r="A3044" s="650" t="s">
        <v>7777</v>
      </c>
      <c r="B3044" s="646" t="s">
        <v>14487</v>
      </c>
      <c r="C3044" s="650" t="s">
        <v>238</v>
      </c>
      <c r="D3044" s="650" t="s">
        <v>21742</v>
      </c>
    </row>
    <row r="3045" spans="1:4" ht="15" customHeight="1">
      <c r="A3045" s="650" t="s">
        <v>7778</v>
      </c>
      <c r="B3045" s="646" t="s">
        <v>14488</v>
      </c>
      <c r="C3045" s="650" t="s">
        <v>238</v>
      </c>
      <c r="D3045" s="650" t="s">
        <v>26026</v>
      </c>
    </row>
    <row r="3046" spans="1:4" ht="15" customHeight="1">
      <c r="A3046" s="650" t="s">
        <v>7779</v>
      </c>
      <c r="B3046" s="646" t="s">
        <v>14489</v>
      </c>
      <c r="C3046" s="650" t="s">
        <v>238</v>
      </c>
      <c r="D3046" s="650" t="s">
        <v>26027</v>
      </c>
    </row>
    <row r="3047" spans="1:4" ht="15" customHeight="1">
      <c r="A3047" s="650" t="s">
        <v>7780</v>
      </c>
      <c r="B3047" s="646" t="s">
        <v>14490</v>
      </c>
      <c r="C3047" s="650" t="s">
        <v>238</v>
      </c>
      <c r="D3047" s="650" t="s">
        <v>24842</v>
      </c>
    </row>
    <row r="3048" spans="1:4" ht="15" customHeight="1">
      <c r="A3048" s="650" t="s">
        <v>7781</v>
      </c>
      <c r="B3048" s="646" t="s">
        <v>14491</v>
      </c>
      <c r="C3048" s="650" t="s">
        <v>238</v>
      </c>
      <c r="D3048" s="650" t="s">
        <v>26028</v>
      </c>
    </row>
    <row r="3049" spans="1:4" ht="15" customHeight="1">
      <c r="A3049" s="650" t="s">
        <v>7782</v>
      </c>
      <c r="B3049" s="646" t="s">
        <v>14492</v>
      </c>
      <c r="C3049" s="650" t="s">
        <v>238</v>
      </c>
      <c r="D3049" s="650" t="s">
        <v>26029</v>
      </c>
    </row>
    <row r="3050" spans="1:4" ht="15" customHeight="1">
      <c r="A3050" s="650" t="s">
        <v>7783</v>
      </c>
      <c r="B3050" s="646" t="s">
        <v>14493</v>
      </c>
      <c r="C3050" s="650" t="s">
        <v>238</v>
      </c>
      <c r="D3050" s="650" t="s">
        <v>26030</v>
      </c>
    </row>
    <row r="3051" spans="1:4" ht="15" customHeight="1">
      <c r="A3051" s="650" t="s">
        <v>7784</v>
      </c>
      <c r="B3051" s="646" t="s">
        <v>14494</v>
      </c>
      <c r="C3051" s="650" t="s">
        <v>238</v>
      </c>
      <c r="D3051" s="650" t="s">
        <v>26031</v>
      </c>
    </row>
    <row r="3052" spans="1:4" ht="15" customHeight="1">
      <c r="A3052" s="650" t="s">
        <v>7785</v>
      </c>
      <c r="B3052" s="646" t="s">
        <v>14495</v>
      </c>
      <c r="C3052" s="650" t="s">
        <v>238</v>
      </c>
      <c r="D3052" s="650" t="s">
        <v>24809</v>
      </c>
    </row>
    <row r="3053" spans="1:4" ht="15" customHeight="1">
      <c r="A3053" s="650" t="s">
        <v>7786</v>
      </c>
      <c r="B3053" s="646" t="s">
        <v>14496</v>
      </c>
      <c r="C3053" s="650" t="s">
        <v>238</v>
      </c>
      <c r="D3053" s="650" t="s">
        <v>26032</v>
      </c>
    </row>
    <row r="3054" spans="1:4" ht="15" customHeight="1">
      <c r="A3054" s="650" t="s">
        <v>7787</v>
      </c>
      <c r="B3054" s="646" t="s">
        <v>14497</v>
      </c>
      <c r="C3054" s="650" t="s">
        <v>238</v>
      </c>
      <c r="D3054" s="650" t="s">
        <v>26033</v>
      </c>
    </row>
    <row r="3055" spans="1:4" ht="15" customHeight="1">
      <c r="A3055" s="650" t="s">
        <v>7788</v>
      </c>
      <c r="B3055" s="646" t="s">
        <v>14498</v>
      </c>
      <c r="C3055" s="650" t="s">
        <v>238</v>
      </c>
      <c r="D3055" s="650" t="s">
        <v>26034</v>
      </c>
    </row>
    <row r="3056" spans="1:4" ht="15" customHeight="1">
      <c r="A3056" s="650" t="s">
        <v>7789</v>
      </c>
      <c r="B3056" s="646" t="s">
        <v>14499</v>
      </c>
      <c r="C3056" s="650" t="s">
        <v>238</v>
      </c>
      <c r="D3056" s="650" t="s">
        <v>26035</v>
      </c>
    </row>
    <row r="3057" spans="1:4" ht="15" customHeight="1">
      <c r="A3057" s="650" t="s">
        <v>7790</v>
      </c>
      <c r="B3057" s="646" t="s">
        <v>14500</v>
      </c>
      <c r="C3057" s="650" t="s">
        <v>238</v>
      </c>
      <c r="D3057" s="650" t="s">
        <v>26036</v>
      </c>
    </row>
    <row r="3058" spans="1:4" ht="15" customHeight="1">
      <c r="A3058" s="650" t="s">
        <v>7791</v>
      </c>
      <c r="B3058" s="646" t="s">
        <v>14501</v>
      </c>
      <c r="C3058" s="650" t="s">
        <v>238</v>
      </c>
      <c r="D3058" s="650" t="s">
        <v>26037</v>
      </c>
    </row>
    <row r="3059" spans="1:4" ht="15" customHeight="1">
      <c r="A3059" s="650" t="s">
        <v>7792</v>
      </c>
      <c r="B3059" s="646" t="s">
        <v>14502</v>
      </c>
      <c r="C3059" s="650" t="s">
        <v>238</v>
      </c>
      <c r="D3059" s="650" t="s">
        <v>22593</v>
      </c>
    </row>
    <row r="3060" spans="1:4" ht="15" customHeight="1">
      <c r="A3060" s="650" t="s">
        <v>7793</v>
      </c>
      <c r="B3060" s="646" t="s">
        <v>14503</v>
      </c>
      <c r="C3060" s="650" t="s">
        <v>238</v>
      </c>
      <c r="D3060" s="650" t="s">
        <v>26038</v>
      </c>
    </row>
    <row r="3061" spans="1:4" ht="15" customHeight="1">
      <c r="A3061" s="650" t="s">
        <v>7794</v>
      </c>
      <c r="B3061" s="646" t="s">
        <v>14504</v>
      </c>
      <c r="C3061" s="650" t="s">
        <v>238</v>
      </c>
      <c r="D3061" s="650" t="s">
        <v>26039</v>
      </c>
    </row>
    <row r="3062" spans="1:4" ht="15" customHeight="1">
      <c r="A3062" s="650" t="s">
        <v>7795</v>
      </c>
      <c r="B3062" s="646" t="s">
        <v>14505</v>
      </c>
      <c r="C3062" s="650" t="s">
        <v>238</v>
      </c>
      <c r="D3062" s="650" t="s">
        <v>26040</v>
      </c>
    </row>
    <row r="3063" spans="1:4" ht="15" customHeight="1">
      <c r="A3063" s="650" t="s">
        <v>7796</v>
      </c>
      <c r="B3063" s="646" t="s">
        <v>14506</v>
      </c>
      <c r="C3063" s="650" t="s">
        <v>238</v>
      </c>
      <c r="D3063" s="650" t="s">
        <v>26041</v>
      </c>
    </row>
    <row r="3064" spans="1:4" ht="15" customHeight="1">
      <c r="A3064" s="650" t="s">
        <v>7797</v>
      </c>
      <c r="B3064" s="646" t="s">
        <v>14507</v>
      </c>
      <c r="C3064" s="650" t="s">
        <v>238</v>
      </c>
      <c r="D3064" s="650" t="s">
        <v>26042</v>
      </c>
    </row>
    <row r="3065" spans="1:4" ht="15" customHeight="1">
      <c r="A3065" s="650" t="s">
        <v>7798</v>
      </c>
      <c r="B3065" s="646" t="s">
        <v>14508</v>
      </c>
      <c r="C3065" s="650" t="s">
        <v>238</v>
      </c>
      <c r="D3065" s="650" t="s">
        <v>26043</v>
      </c>
    </row>
    <row r="3066" spans="1:4" ht="15" customHeight="1">
      <c r="A3066" s="650" t="s">
        <v>7799</v>
      </c>
      <c r="B3066" s="646" t="s">
        <v>14509</v>
      </c>
      <c r="C3066" s="650" t="s">
        <v>238</v>
      </c>
      <c r="D3066" s="650" t="s">
        <v>26044</v>
      </c>
    </row>
    <row r="3067" spans="1:4" ht="15" customHeight="1">
      <c r="A3067" s="650" t="s">
        <v>7800</v>
      </c>
      <c r="B3067" s="646" t="s">
        <v>14510</v>
      </c>
      <c r="C3067" s="650" t="s">
        <v>238</v>
      </c>
      <c r="D3067" s="650" t="s">
        <v>26045</v>
      </c>
    </row>
    <row r="3068" spans="1:4" ht="15" customHeight="1">
      <c r="A3068" s="650" t="s">
        <v>7801</v>
      </c>
      <c r="B3068" s="646" t="s">
        <v>14511</v>
      </c>
      <c r="C3068" s="650" t="s">
        <v>238</v>
      </c>
      <c r="D3068" s="650" t="s">
        <v>22393</v>
      </c>
    </row>
    <row r="3069" spans="1:4" ht="15" customHeight="1">
      <c r="A3069" s="650" t="s">
        <v>7802</v>
      </c>
      <c r="B3069" s="646" t="s">
        <v>14512</v>
      </c>
      <c r="C3069" s="650" t="s">
        <v>238</v>
      </c>
      <c r="D3069" s="650" t="s">
        <v>21103</v>
      </c>
    </row>
    <row r="3070" spans="1:4" ht="15" customHeight="1">
      <c r="A3070" s="650" t="s">
        <v>7803</v>
      </c>
      <c r="B3070" s="646" t="s">
        <v>14513</v>
      </c>
      <c r="C3070" s="650" t="s">
        <v>238</v>
      </c>
      <c r="D3070" s="650" t="s">
        <v>17731</v>
      </c>
    </row>
    <row r="3071" spans="1:4" ht="15" customHeight="1">
      <c r="A3071" s="650" t="s">
        <v>7804</v>
      </c>
      <c r="B3071" s="646" t="s">
        <v>14514</v>
      </c>
      <c r="C3071" s="650" t="s">
        <v>238</v>
      </c>
      <c r="D3071" s="650" t="s">
        <v>18470</v>
      </c>
    </row>
    <row r="3072" spans="1:4" ht="15" customHeight="1">
      <c r="A3072" s="650" t="s">
        <v>7805</v>
      </c>
      <c r="B3072" s="646" t="s">
        <v>14515</v>
      </c>
      <c r="C3072" s="650" t="s">
        <v>238</v>
      </c>
      <c r="D3072" s="650" t="s">
        <v>26046</v>
      </c>
    </row>
    <row r="3073" spans="1:4" ht="15" customHeight="1">
      <c r="A3073" s="650" t="s">
        <v>7806</v>
      </c>
      <c r="B3073" s="646" t="s">
        <v>14516</v>
      </c>
      <c r="C3073" s="650" t="s">
        <v>238</v>
      </c>
      <c r="D3073" s="650" t="s">
        <v>22560</v>
      </c>
    </row>
    <row r="3074" spans="1:4" ht="15" customHeight="1">
      <c r="A3074" s="650" t="s">
        <v>7807</v>
      </c>
      <c r="B3074" s="646" t="s">
        <v>14517</v>
      </c>
      <c r="C3074" s="650" t="s">
        <v>238</v>
      </c>
      <c r="D3074" s="650" t="s">
        <v>22507</v>
      </c>
    </row>
    <row r="3075" spans="1:4" ht="15" customHeight="1">
      <c r="A3075" s="650" t="s">
        <v>7808</v>
      </c>
      <c r="B3075" s="646" t="s">
        <v>28632</v>
      </c>
      <c r="C3075" s="650" t="s">
        <v>238</v>
      </c>
      <c r="D3075" s="650" t="s">
        <v>26047</v>
      </c>
    </row>
    <row r="3076" spans="1:4" ht="15" customHeight="1">
      <c r="A3076" s="650" t="s">
        <v>7809</v>
      </c>
      <c r="B3076" s="646" t="s">
        <v>28633</v>
      </c>
      <c r="C3076" s="650" t="s">
        <v>238</v>
      </c>
      <c r="D3076" s="650" t="s">
        <v>26048</v>
      </c>
    </row>
    <row r="3077" spans="1:4" ht="15" customHeight="1">
      <c r="A3077" s="650" t="s">
        <v>7810</v>
      </c>
      <c r="B3077" s="646" t="s">
        <v>28634</v>
      </c>
      <c r="C3077" s="650" t="s">
        <v>238</v>
      </c>
      <c r="D3077" s="650" t="s">
        <v>25293</v>
      </c>
    </row>
    <row r="3078" spans="1:4" ht="15" customHeight="1">
      <c r="A3078" s="650" t="s">
        <v>7811</v>
      </c>
      <c r="B3078" s="646" t="s">
        <v>28635</v>
      </c>
      <c r="C3078" s="650" t="s">
        <v>238</v>
      </c>
      <c r="D3078" s="650" t="s">
        <v>21057</v>
      </c>
    </row>
    <row r="3079" spans="1:4" ht="15" customHeight="1">
      <c r="A3079" s="650" t="s">
        <v>7812</v>
      </c>
      <c r="B3079" s="646" t="s">
        <v>28636</v>
      </c>
      <c r="C3079" s="650" t="s">
        <v>238</v>
      </c>
      <c r="D3079" s="650" t="s">
        <v>26049</v>
      </c>
    </row>
    <row r="3080" spans="1:4" ht="15" customHeight="1">
      <c r="A3080" s="650" t="s">
        <v>7813</v>
      </c>
      <c r="B3080" s="646" t="s">
        <v>28637</v>
      </c>
      <c r="C3080" s="650" t="s">
        <v>238</v>
      </c>
      <c r="D3080" s="650" t="s">
        <v>26050</v>
      </c>
    </row>
    <row r="3081" spans="1:4" ht="15" customHeight="1">
      <c r="A3081" s="650" t="s">
        <v>7814</v>
      </c>
      <c r="B3081" s="646" t="s">
        <v>14518</v>
      </c>
      <c r="C3081" s="650" t="s">
        <v>238</v>
      </c>
      <c r="D3081" s="650" t="s">
        <v>26033</v>
      </c>
    </row>
    <row r="3082" spans="1:4" ht="15" customHeight="1">
      <c r="A3082" s="650" t="s">
        <v>7815</v>
      </c>
      <c r="B3082" s="646" t="s">
        <v>14519</v>
      </c>
      <c r="C3082" s="650" t="s">
        <v>238</v>
      </c>
      <c r="D3082" s="650" t="s">
        <v>26051</v>
      </c>
    </row>
    <row r="3083" spans="1:4" ht="15" customHeight="1">
      <c r="A3083" s="650" t="s">
        <v>7816</v>
      </c>
      <c r="B3083" s="646" t="s">
        <v>14520</v>
      </c>
      <c r="C3083" s="650" t="s">
        <v>238</v>
      </c>
      <c r="D3083" s="650" t="s">
        <v>26052</v>
      </c>
    </row>
    <row r="3084" spans="1:4" ht="15" customHeight="1">
      <c r="A3084" s="650" t="s">
        <v>7817</v>
      </c>
      <c r="B3084" s="646" t="s">
        <v>14521</v>
      </c>
      <c r="C3084" s="650" t="s">
        <v>238</v>
      </c>
      <c r="D3084" s="650" t="s">
        <v>26053</v>
      </c>
    </row>
    <row r="3085" spans="1:4" ht="15" customHeight="1">
      <c r="A3085" s="650" t="s">
        <v>7818</v>
      </c>
      <c r="B3085" s="646" t="s">
        <v>14522</v>
      </c>
      <c r="C3085" s="650" t="s">
        <v>238</v>
      </c>
      <c r="D3085" s="650" t="s">
        <v>26054</v>
      </c>
    </row>
    <row r="3086" spans="1:4" ht="15" customHeight="1">
      <c r="A3086" s="650" t="s">
        <v>7819</v>
      </c>
      <c r="B3086" s="646" t="s">
        <v>14523</v>
      </c>
      <c r="C3086" s="650" t="s">
        <v>238</v>
      </c>
      <c r="D3086" s="650" t="s">
        <v>26055</v>
      </c>
    </row>
    <row r="3087" spans="1:4" ht="15" customHeight="1">
      <c r="A3087" s="650" t="s">
        <v>7820</v>
      </c>
      <c r="B3087" s="646" t="s">
        <v>14524</v>
      </c>
      <c r="C3087" s="650" t="s">
        <v>238</v>
      </c>
      <c r="D3087" s="650" t="s">
        <v>26056</v>
      </c>
    </row>
    <row r="3088" spans="1:4" ht="15" customHeight="1">
      <c r="A3088" s="650" t="s">
        <v>7821</v>
      </c>
      <c r="B3088" s="646" t="s">
        <v>14525</v>
      </c>
      <c r="C3088" s="650" t="s">
        <v>238</v>
      </c>
      <c r="D3088" s="650" t="s">
        <v>21129</v>
      </c>
    </row>
    <row r="3089" spans="1:4" ht="15" customHeight="1">
      <c r="A3089" s="650" t="s">
        <v>20907</v>
      </c>
      <c r="B3089" s="646" t="s">
        <v>20908</v>
      </c>
      <c r="C3089" s="650" t="s">
        <v>238</v>
      </c>
      <c r="D3089" s="650" t="s">
        <v>21085</v>
      </c>
    </row>
    <row r="3090" spans="1:4" ht="15" customHeight="1">
      <c r="A3090" s="650" t="s">
        <v>7822</v>
      </c>
      <c r="B3090" s="646" t="s">
        <v>28638</v>
      </c>
      <c r="C3090" s="650" t="s">
        <v>238</v>
      </c>
      <c r="D3090" s="650" t="s">
        <v>26057</v>
      </c>
    </row>
    <row r="3091" spans="1:4" ht="15" customHeight="1">
      <c r="A3091" s="650" t="s">
        <v>7823</v>
      </c>
      <c r="B3091" s="646" t="s">
        <v>28639</v>
      </c>
      <c r="C3091" s="650" t="s">
        <v>238</v>
      </c>
      <c r="D3091" s="650" t="s">
        <v>26058</v>
      </c>
    </row>
    <row r="3092" spans="1:4" ht="15" customHeight="1">
      <c r="A3092" s="650" t="s">
        <v>7824</v>
      </c>
      <c r="B3092" s="646" t="s">
        <v>28640</v>
      </c>
      <c r="C3092" s="650" t="s">
        <v>238</v>
      </c>
      <c r="D3092" s="650" t="s">
        <v>26059</v>
      </c>
    </row>
    <row r="3093" spans="1:4" ht="15" customHeight="1">
      <c r="A3093" s="650" t="s">
        <v>7825</v>
      </c>
      <c r="B3093" s="646" t="s">
        <v>28641</v>
      </c>
      <c r="C3093" s="650" t="s">
        <v>238</v>
      </c>
      <c r="D3093" s="650" t="s">
        <v>26060</v>
      </c>
    </row>
    <row r="3094" spans="1:4" ht="15" customHeight="1">
      <c r="A3094" s="650" t="s">
        <v>7826</v>
      </c>
      <c r="B3094" s="646" t="s">
        <v>28642</v>
      </c>
      <c r="C3094" s="650" t="s">
        <v>238</v>
      </c>
      <c r="D3094" s="650" t="s">
        <v>26061</v>
      </c>
    </row>
    <row r="3095" spans="1:4" ht="15" customHeight="1">
      <c r="A3095" s="650" t="s">
        <v>7827</v>
      </c>
      <c r="B3095" s="646" t="s">
        <v>28643</v>
      </c>
      <c r="C3095" s="650" t="s">
        <v>238</v>
      </c>
      <c r="D3095" s="650" t="s">
        <v>26062</v>
      </c>
    </row>
    <row r="3096" spans="1:4" ht="15" customHeight="1">
      <c r="A3096" s="650" t="s">
        <v>7828</v>
      </c>
      <c r="B3096" s="646" t="s">
        <v>28644</v>
      </c>
      <c r="C3096" s="650" t="s">
        <v>238</v>
      </c>
      <c r="D3096" s="650" t="s">
        <v>26063</v>
      </c>
    </row>
    <row r="3097" spans="1:4" ht="15" customHeight="1">
      <c r="A3097" s="650" t="s">
        <v>7829</v>
      </c>
      <c r="B3097" s="646" t="s">
        <v>28645</v>
      </c>
      <c r="C3097" s="650" t="s">
        <v>238</v>
      </c>
      <c r="D3097" s="650" t="s">
        <v>26064</v>
      </c>
    </row>
    <row r="3098" spans="1:4" ht="15" customHeight="1">
      <c r="A3098" s="650" t="s">
        <v>7830</v>
      </c>
      <c r="B3098" s="646" t="s">
        <v>28646</v>
      </c>
      <c r="C3098" s="650" t="s">
        <v>238</v>
      </c>
      <c r="D3098" s="650" t="s">
        <v>26065</v>
      </c>
    </row>
    <row r="3099" spans="1:4" ht="15" customHeight="1">
      <c r="A3099" s="650" t="s">
        <v>7831</v>
      </c>
      <c r="B3099" s="646" t="s">
        <v>28647</v>
      </c>
      <c r="C3099" s="650" t="s">
        <v>238</v>
      </c>
      <c r="D3099" s="650" t="s">
        <v>26066</v>
      </c>
    </row>
    <row r="3100" spans="1:4" ht="15" customHeight="1">
      <c r="A3100" s="650" t="s">
        <v>7832</v>
      </c>
      <c r="B3100" s="646" t="s">
        <v>28648</v>
      </c>
      <c r="C3100" s="650" t="s">
        <v>238</v>
      </c>
      <c r="D3100" s="650" t="s">
        <v>26067</v>
      </c>
    </row>
    <row r="3101" spans="1:4" ht="15" customHeight="1">
      <c r="A3101" s="650" t="s">
        <v>7833</v>
      </c>
      <c r="B3101" s="646" t="s">
        <v>28649</v>
      </c>
      <c r="C3101" s="650" t="s">
        <v>238</v>
      </c>
      <c r="D3101" s="650" t="s">
        <v>26068</v>
      </c>
    </row>
    <row r="3102" spans="1:4" ht="15" customHeight="1">
      <c r="A3102" s="650" t="s">
        <v>7834</v>
      </c>
      <c r="B3102" s="646" t="s">
        <v>28650</v>
      </c>
      <c r="C3102" s="650" t="s">
        <v>238</v>
      </c>
      <c r="D3102" s="650" t="s">
        <v>26069</v>
      </c>
    </row>
    <row r="3103" spans="1:4" ht="15" customHeight="1">
      <c r="A3103" s="650" t="s">
        <v>7835</v>
      </c>
      <c r="B3103" s="646" t="s">
        <v>28651</v>
      </c>
      <c r="C3103" s="650" t="s">
        <v>238</v>
      </c>
      <c r="D3103" s="650" t="s">
        <v>26070</v>
      </c>
    </row>
    <row r="3104" spans="1:4" ht="15" customHeight="1">
      <c r="A3104" s="650" t="s">
        <v>7836</v>
      </c>
      <c r="B3104" s="646" t="s">
        <v>28652</v>
      </c>
      <c r="C3104" s="650" t="s">
        <v>238</v>
      </c>
      <c r="D3104" s="650" t="s">
        <v>26071</v>
      </c>
    </row>
    <row r="3105" spans="1:4" ht="15" customHeight="1">
      <c r="A3105" s="650" t="s">
        <v>7837</v>
      </c>
      <c r="B3105" s="646" t="s">
        <v>28653</v>
      </c>
      <c r="C3105" s="650" t="s">
        <v>238</v>
      </c>
      <c r="D3105" s="650" t="s">
        <v>26072</v>
      </c>
    </row>
    <row r="3106" spans="1:4" ht="15" customHeight="1">
      <c r="A3106" s="650" t="s">
        <v>7838</v>
      </c>
      <c r="B3106" s="646" t="s">
        <v>28654</v>
      </c>
      <c r="C3106" s="650" t="s">
        <v>238</v>
      </c>
      <c r="D3106" s="650" t="s">
        <v>26073</v>
      </c>
    </row>
    <row r="3107" spans="1:4" ht="15" customHeight="1">
      <c r="A3107" s="650" t="s">
        <v>7839</v>
      </c>
      <c r="B3107" s="646" t="s">
        <v>28655</v>
      </c>
      <c r="C3107" s="650" t="s">
        <v>238</v>
      </c>
      <c r="D3107" s="650" t="s">
        <v>26074</v>
      </c>
    </row>
    <row r="3108" spans="1:4" ht="15" customHeight="1">
      <c r="A3108" s="650" t="s">
        <v>7840</v>
      </c>
      <c r="B3108" s="646" t="s">
        <v>28656</v>
      </c>
      <c r="C3108" s="650" t="s">
        <v>238</v>
      </c>
      <c r="D3108" s="650" t="s">
        <v>26075</v>
      </c>
    </row>
    <row r="3109" spans="1:4" ht="15" customHeight="1">
      <c r="A3109" s="650" t="s">
        <v>7841</v>
      </c>
      <c r="B3109" s="646" t="s">
        <v>28657</v>
      </c>
      <c r="C3109" s="650" t="s">
        <v>238</v>
      </c>
      <c r="D3109" s="650" t="s">
        <v>26076</v>
      </c>
    </row>
    <row r="3110" spans="1:4" ht="15" customHeight="1">
      <c r="A3110" s="650" t="s">
        <v>7842</v>
      </c>
      <c r="B3110" s="646" t="s">
        <v>28658</v>
      </c>
      <c r="C3110" s="650" t="s">
        <v>238</v>
      </c>
      <c r="D3110" s="650" t="s">
        <v>26077</v>
      </c>
    </row>
    <row r="3111" spans="1:4" ht="15" customHeight="1">
      <c r="A3111" s="650" t="s">
        <v>7843</v>
      </c>
      <c r="B3111" s="646" t="s">
        <v>28659</v>
      </c>
      <c r="C3111" s="650" t="s">
        <v>238</v>
      </c>
      <c r="D3111" s="650" t="s">
        <v>26078</v>
      </c>
    </row>
    <row r="3112" spans="1:4" ht="15" customHeight="1">
      <c r="A3112" s="650" t="s">
        <v>7844</v>
      </c>
      <c r="B3112" s="646" t="s">
        <v>28660</v>
      </c>
      <c r="C3112" s="650" t="s">
        <v>238</v>
      </c>
      <c r="D3112" s="650" t="s">
        <v>26079</v>
      </c>
    </row>
    <row r="3113" spans="1:4" ht="15" customHeight="1">
      <c r="A3113" s="650" t="s">
        <v>7845</v>
      </c>
      <c r="B3113" s="646" t="s">
        <v>28661</v>
      </c>
      <c r="C3113" s="650" t="s">
        <v>238</v>
      </c>
      <c r="D3113" s="650" t="s">
        <v>26080</v>
      </c>
    </row>
    <row r="3114" spans="1:4" ht="15" customHeight="1">
      <c r="A3114" s="650" t="s">
        <v>7846</v>
      </c>
      <c r="B3114" s="646" t="s">
        <v>28662</v>
      </c>
      <c r="C3114" s="650" t="s">
        <v>238</v>
      </c>
      <c r="D3114" s="650" t="s">
        <v>26081</v>
      </c>
    </row>
    <row r="3115" spans="1:4" ht="15" customHeight="1">
      <c r="A3115" s="650" t="s">
        <v>7847</v>
      </c>
      <c r="B3115" s="646" t="s">
        <v>28663</v>
      </c>
      <c r="C3115" s="650" t="s">
        <v>238</v>
      </c>
      <c r="D3115" s="650" t="s">
        <v>26082</v>
      </c>
    </row>
    <row r="3116" spans="1:4" ht="15" customHeight="1">
      <c r="A3116" s="650" t="s">
        <v>7848</v>
      </c>
      <c r="B3116" s="646" t="s">
        <v>28664</v>
      </c>
      <c r="C3116" s="650" t="s">
        <v>238</v>
      </c>
      <c r="D3116" s="650" t="s">
        <v>26083</v>
      </c>
    </row>
    <row r="3117" spans="1:4" ht="15" customHeight="1">
      <c r="A3117" s="650" t="s">
        <v>7849</v>
      </c>
      <c r="B3117" s="646" t="s">
        <v>28665</v>
      </c>
      <c r="C3117" s="650" t="s">
        <v>238</v>
      </c>
      <c r="D3117" s="650" t="s">
        <v>26084</v>
      </c>
    </row>
    <row r="3118" spans="1:4" ht="15" customHeight="1">
      <c r="A3118" s="650" t="s">
        <v>7850</v>
      </c>
      <c r="B3118" s="646" t="s">
        <v>28666</v>
      </c>
      <c r="C3118" s="650" t="s">
        <v>238</v>
      </c>
      <c r="D3118" s="650" t="s">
        <v>26085</v>
      </c>
    </row>
    <row r="3119" spans="1:4" ht="15" customHeight="1">
      <c r="A3119" s="650" t="s">
        <v>7851</v>
      </c>
      <c r="B3119" s="646" t="s">
        <v>28667</v>
      </c>
      <c r="C3119" s="650" t="s">
        <v>238</v>
      </c>
      <c r="D3119" s="650" t="s">
        <v>26086</v>
      </c>
    </row>
    <row r="3120" spans="1:4" ht="15" customHeight="1">
      <c r="A3120" s="650" t="s">
        <v>7852</v>
      </c>
      <c r="B3120" s="646" t="s">
        <v>28668</v>
      </c>
      <c r="C3120" s="650" t="s">
        <v>238</v>
      </c>
      <c r="D3120" s="650" t="s">
        <v>26087</v>
      </c>
    </row>
    <row r="3121" spans="1:4" ht="15" customHeight="1">
      <c r="A3121" s="650" t="s">
        <v>7853</v>
      </c>
      <c r="B3121" s="646" t="s">
        <v>28669</v>
      </c>
      <c r="C3121" s="650" t="s">
        <v>238</v>
      </c>
      <c r="D3121" s="650" t="s">
        <v>26088</v>
      </c>
    </row>
    <row r="3122" spans="1:4" ht="15" customHeight="1">
      <c r="A3122" s="650" t="s">
        <v>7854</v>
      </c>
      <c r="B3122" s="646" t="s">
        <v>28670</v>
      </c>
      <c r="C3122" s="650" t="s">
        <v>238</v>
      </c>
      <c r="D3122" s="650" t="s">
        <v>26089</v>
      </c>
    </row>
    <row r="3123" spans="1:4" ht="15" customHeight="1">
      <c r="A3123" s="650" t="s">
        <v>7855</v>
      </c>
      <c r="B3123" s="646" t="s">
        <v>28671</v>
      </c>
      <c r="C3123" s="650" t="s">
        <v>238</v>
      </c>
      <c r="D3123" s="650" t="s">
        <v>26090</v>
      </c>
    </row>
    <row r="3124" spans="1:4" ht="15" customHeight="1">
      <c r="A3124" s="650" t="s">
        <v>7856</v>
      </c>
      <c r="B3124" s="646" t="s">
        <v>28672</v>
      </c>
      <c r="C3124" s="650" t="s">
        <v>238</v>
      </c>
      <c r="D3124" s="650" t="s">
        <v>26091</v>
      </c>
    </row>
    <row r="3125" spans="1:4" ht="15" customHeight="1">
      <c r="A3125" s="650" t="s">
        <v>7857</v>
      </c>
      <c r="B3125" s="646" t="s">
        <v>28673</v>
      </c>
      <c r="C3125" s="650" t="s">
        <v>238</v>
      </c>
      <c r="D3125" s="650" t="s">
        <v>26092</v>
      </c>
    </row>
    <row r="3126" spans="1:4" ht="15" customHeight="1">
      <c r="A3126" s="650" t="s">
        <v>7858</v>
      </c>
      <c r="B3126" s="646" t="s">
        <v>28674</v>
      </c>
      <c r="C3126" s="650" t="s">
        <v>238</v>
      </c>
      <c r="D3126" s="650" t="s">
        <v>26093</v>
      </c>
    </row>
    <row r="3127" spans="1:4" ht="15" customHeight="1">
      <c r="A3127" s="650" t="s">
        <v>7859</v>
      </c>
      <c r="B3127" s="646" t="s">
        <v>28675</v>
      </c>
      <c r="C3127" s="650" t="s">
        <v>238</v>
      </c>
      <c r="D3127" s="650" t="s">
        <v>26094</v>
      </c>
    </row>
    <row r="3128" spans="1:4" ht="15" customHeight="1">
      <c r="A3128" s="650" t="s">
        <v>7860</v>
      </c>
      <c r="B3128" s="646" t="s">
        <v>28676</v>
      </c>
      <c r="C3128" s="650" t="s">
        <v>238</v>
      </c>
      <c r="D3128" s="650" t="s">
        <v>26095</v>
      </c>
    </row>
    <row r="3129" spans="1:4" ht="15" customHeight="1">
      <c r="A3129" s="650" t="s">
        <v>7861</v>
      </c>
      <c r="B3129" s="646" t="s">
        <v>28677</v>
      </c>
      <c r="C3129" s="650" t="s">
        <v>238</v>
      </c>
      <c r="D3129" s="650" t="s">
        <v>26096</v>
      </c>
    </row>
    <row r="3130" spans="1:4" ht="15" customHeight="1">
      <c r="A3130" s="650" t="s">
        <v>7862</v>
      </c>
      <c r="B3130" s="646" t="s">
        <v>28678</v>
      </c>
      <c r="C3130" s="650" t="s">
        <v>238</v>
      </c>
      <c r="D3130" s="650" t="s">
        <v>21226</v>
      </c>
    </row>
    <row r="3131" spans="1:4" ht="15" customHeight="1">
      <c r="A3131" s="650" t="s">
        <v>7863</v>
      </c>
      <c r="B3131" s="646" t="s">
        <v>28679</v>
      </c>
      <c r="C3131" s="650" t="s">
        <v>238</v>
      </c>
      <c r="D3131" s="650" t="s">
        <v>26097</v>
      </c>
    </row>
    <row r="3132" spans="1:4" ht="15" customHeight="1">
      <c r="A3132" s="650" t="s">
        <v>7864</v>
      </c>
      <c r="B3132" s="646" t="s">
        <v>28680</v>
      </c>
      <c r="C3132" s="650" t="s">
        <v>238</v>
      </c>
      <c r="D3132" s="650" t="s">
        <v>26098</v>
      </c>
    </row>
    <row r="3133" spans="1:4" ht="15" customHeight="1">
      <c r="A3133" s="650" t="s">
        <v>7865</v>
      </c>
      <c r="B3133" s="646" t="s">
        <v>28681</v>
      </c>
      <c r="C3133" s="650" t="s">
        <v>238</v>
      </c>
      <c r="D3133" s="650" t="s">
        <v>26099</v>
      </c>
    </row>
    <row r="3134" spans="1:4" ht="15" customHeight="1">
      <c r="A3134" s="650" t="s">
        <v>7866</v>
      </c>
      <c r="B3134" s="646" t="s">
        <v>28682</v>
      </c>
      <c r="C3134" s="650" t="s">
        <v>238</v>
      </c>
      <c r="D3134" s="650" t="s">
        <v>26100</v>
      </c>
    </row>
    <row r="3135" spans="1:4" ht="15" customHeight="1">
      <c r="A3135" s="650" t="s">
        <v>7867</v>
      </c>
      <c r="B3135" s="646" t="s">
        <v>28683</v>
      </c>
      <c r="C3135" s="650" t="s">
        <v>238</v>
      </c>
      <c r="D3135" s="650" t="s">
        <v>26101</v>
      </c>
    </row>
    <row r="3136" spans="1:4" ht="15" customHeight="1">
      <c r="A3136" s="650" t="s">
        <v>7868</v>
      </c>
      <c r="B3136" s="646" t="s">
        <v>28684</v>
      </c>
      <c r="C3136" s="650" t="s">
        <v>238</v>
      </c>
      <c r="D3136" s="650" t="s">
        <v>26102</v>
      </c>
    </row>
    <row r="3137" spans="1:4" ht="15" customHeight="1">
      <c r="A3137" s="650" t="s">
        <v>7869</v>
      </c>
      <c r="B3137" s="646" t="s">
        <v>28685</v>
      </c>
      <c r="C3137" s="650" t="s">
        <v>238</v>
      </c>
      <c r="D3137" s="650" t="s">
        <v>26103</v>
      </c>
    </row>
    <row r="3138" spans="1:4" ht="15" customHeight="1">
      <c r="A3138" s="650" t="s">
        <v>7870</v>
      </c>
      <c r="B3138" s="646" t="s">
        <v>14526</v>
      </c>
      <c r="C3138" s="650" t="s">
        <v>238</v>
      </c>
      <c r="D3138" s="650" t="s">
        <v>22610</v>
      </c>
    </row>
    <row r="3139" spans="1:4" ht="15" customHeight="1">
      <c r="A3139" s="650" t="s">
        <v>7871</v>
      </c>
      <c r="B3139" s="646" t="s">
        <v>14527</v>
      </c>
      <c r="C3139" s="650" t="s">
        <v>238</v>
      </c>
      <c r="D3139" s="650" t="s">
        <v>26104</v>
      </c>
    </row>
    <row r="3140" spans="1:4" ht="15" customHeight="1">
      <c r="A3140" s="650" t="s">
        <v>7872</v>
      </c>
      <c r="B3140" s="646" t="s">
        <v>14528</v>
      </c>
      <c r="C3140" s="650" t="s">
        <v>238</v>
      </c>
      <c r="D3140" s="650" t="s">
        <v>26105</v>
      </c>
    </row>
    <row r="3141" spans="1:4" ht="15" customHeight="1">
      <c r="A3141" s="650" t="s">
        <v>7873</v>
      </c>
      <c r="B3141" s="646" t="s">
        <v>14529</v>
      </c>
      <c r="C3141" s="650" t="s">
        <v>238</v>
      </c>
      <c r="D3141" s="650" t="s">
        <v>26106</v>
      </c>
    </row>
    <row r="3142" spans="1:4" ht="15" customHeight="1">
      <c r="A3142" s="650" t="s">
        <v>7874</v>
      </c>
      <c r="B3142" s="646" t="s">
        <v>14530</v>
      </c>
      <c r="C3142" s="650" t="s">
        <v>238</v>
      </c>
      <c r="D3142" s="650" t="s">
        <v>26107</v>
      </c>
    </row>
    <row r="3143" spans="1:4" ht="15" customHeight="1">
      <c r="A3143" s="650" t="s">
        <v>7875</v>
      </c>
      <c r="B3143" s="646" t="s">
        <v>14531</v>
      </c>
      <c r="C3143" s="650" t="s">
        <v>238</v>
      </c>
      <c r="D3143" s="650" t="s">
        <v>18639</v>
      </c>
    </row>
    <row r="3144" spans="1:4" ht="15" customHeight="1">
      <c r="A3144" s="650" t="s">
        <v>7876</v>
      </c>
      <c r="B3144" s="646" t="s">
        <v>14532</v>
      </c>
      <c r="C3144" s="650" t="s">
        <v>238</v>
      </c>
      <c r="D3144" s="650" t="s">
        <v>26108</v>
      </c>
    </row>
    <row r="3145" spans="1:4" ht="15" customHeight="1">
      <c r="A3145" s="650" t="s">
        <v>7877</v>
      </c>
      <c r="B3145" s="646" t="s">
        <v>14533</v>
      </c>
      <c r="C3145" s="650" t="s">
        <v>238</v>
      </c>
      <c r="D3145" s="650" t="s">
        <v>26109</v>
      </c>
    </row>
    <row r="3146" spans="1:4" ht="15" customHeight="1">
      <c r="A3146" s="650" t="s">
        <v>7878</v>
      </c>
      <c r="B3146" s="646" t="s">
        <v>14534</v>
      </c>
      <c r="C3146" s="650" t="s">
        <v>238</v>
      </c>
      <c r="D3146" s="650" t="s">
        <v>26110</v>
      </c>
    </row>
    <row r="3147" spans="1:4" ht="15" customHeight="1">
      <c r="A3147" s="650" t="s">
        <v>7879</v>
      </c>
      <c r="B3147" s="646" t="s">
        <v>14535</v>
      </c>
      <c r="C3147" s="650" t="s">
        <v>238</v>
      </c>
      <c r="D3147" s="650" t="s">
        <v>26111</v>
      </c>
    </row>
    <row r="3148" spans="1:4" ht="15" customHeight="1">
      <c r="A3148" s="650" t="s">
        <v>7880</v>
      </c>
      <c r="B3148" s="646" t="s">
        <v>14536</v>
      </c>
      <c r="C3148" s="650" t="s">
        <v>238</v>
      </c>
      <c r="D3148" s="650" t="s">
        <v>26112</v>
      </c>
    </row>
    <row r="3149" spans="1:4" ht="15" customHeight="1">
      <c r="A3149" s="650" t="s">
        <v>7881</v>
      </c>
      <c r="B3149" s="646" t="s">
        <v>14537</v>
      </c>
      <c r="C3149" s="650" t="s">
        <v>238</v>
      </c>
      <c r="D3149" s="650" t="s">
        <v>20997</v>
      </c>
    </row>
    <row r="3150" spans="1:4" ht="15" customHeight="1">
      <c r="A3150" s="650" t="s">
        <v>7882</v>
      </c>
      <c r="B3150" s="646" t="s">
        <v>14538</v>
      </c>
      <c r="C3150" s="650" t="s">
        <v>238</v>
      </c>
      <c r="D3150" s="650" t="s">
        <v>26113</v>
      </c>
    </row>
    <row r="3151" spans="1:4" ht="15" customHeight="1">
      <c r="A3151" s="650" t="s">
        <v>7883</v>
      </c>
      <c r="B3151" s="646" t="s">
        <v>14539</v>
      </c>
      <c r="C3151" s="650" t="s">
        <v>238</v>
      </c>
      <c r="D3151" s="650" t="s">
        <v>22531</v>
      </c>
    </row>
    <row r="3152" spans="1:4" ht="15" customHeight="1">
      <c r="A3152" s="650" t="s">
        <v>7884</v>
      </c>
      <c r="B3152" s="646" t="s">
        <v>14540</v>
      </c>
      <c r="C3152" s="650" t="s">
        <v>238</v>
      </c>
      <c r="D3152" s="650" t="s">
        <v>17771</v>
      </c>
    </row>
    <row r="3153" spans="1:4" ht="15" customHeight="1">
      <c r="A3153" s="650" t="s">
        <v>7885</v>
      </c>
      <c r="B3153" s="646" t="s">
        <v>14541</v>
      </c>
      <c r="C3153" s="650" t="s">
        <v>238</v>
      </c>
      <c r="D3153" s="650" t="s">
        <v>18594</v>
      </c>
    </row>
    <row r="3154" spans="1:4" ht="15" customHeight="1">
      <c r="A3154" s="650" t="s">
        <v>7886</v>
      </c>
      <c r="B3154" s="646" t="s">
        <v>14542</v>
      </c>
      <c r="C3154" s="650" t="s">
        <v>238</v>
      </c>
      <c r="D3154" s="650" t="s">
        <v>18054</v>
      </c>
    </row>
    <row r="3155" spans="1:4" ht="15" customHeight="1">
      <c r="A3155" s="650" t="s">
        <v>7887</v>
      </c>
      <c r="B3155" s="646" t="s">
        <v>14543</v>
      </c>
      <c r="C3155" s="650" t="s">
        <v>233</v>
      </c>
      <c r="D3155" s="650" t="s">
        <v>20639</v>
      </c>
    </row>
    <row r="3156" spans="1:4" ht="15" customHeight="1">
      <c r="A3156" s="650" t="s">
        <v>7888</v>
      </c>
      <c r="B3156" s="646" t="s">
        <v>14544</v>
      </c>
      <c r="C3156" s="650" t="s">
        <v>233</v>
      </c>
      <c r="D3156" s="650" t="s">
        <v>26114</v>
      </c>
    </row>
    <row r="3157" spans="1:4" ht="15" customHeight="1">
      <c r="A3157" s="650" t="s">
        <v>7889</v>
      </c>
      <c r="B3157" s="646" t="s">
        <v>14545</v>
      </c>
      <c r="C3157" s="650" t="s">
        <v>233</v>
      </c>
      <c r="D3157" s="650" t="s">
        <v>21524</v>
      </c>
    </row>
    <row r="3158" spans="1:4" ht="15" customHeight="1">
      <c r="A3158" s="650" t="s">
        <v>7890</v>
      </c>
      <c r="B3158" s="646" t="s">
        <v>14546</v>
      </c>
      <c r="C3158" s="650" t="s">
        <v>233</v>
      </c>
      <c r="D3158" s="650" t="s">
        <v>21748</v>
      </c>
    </row>
    <row r="3159" spans="1:4" ht="15" customHeight="1">
      <c r="A3159" s="650" t="s">
        <v>7891</v>
      </c>
      <c r="B3159" s="646" t="s">
        <v>14547</v>
      </c>
      <c r="C3159" s="650" t="s">
        <v>233</v>
      </c>
      <c r="D3159" s="650" t="s">
        <v>26115</v>
      </c>
    </row>
    <row r="3160" spans="1:4" ht="15" customHeight="1">
      <c r="A3160" s="650" t="s">
        <v>7892</v>
      </c>
      <c r="B3160" s="646" t="s">
        <v>14548</v>
      </c>
      <c r="C3160" s="650" t="s">
        <v>233</v>
      </c>
      <c r="D3160" s="650" t="s">
        <v>21131</v>
      </c>
    </row>
    <row r="3161" spans="1:4" ht="15" customHeight="1">
      <c r="A3161" s="650" t="s">
        <v>7893</v>
      </c>
      <c r="B3161" s="646" t="s">
        <v>14549</v>
      </c>
      <c r="C3161" s="650" t="s">
        <v>233</v>
      </c>
      <c r="D3161" s="650" t="s">
        <v>21753</v>
      </c>
    </row>
    <row r="3162" spans="1:4" ht="15" customHeight="1">
      <c r="A3162" s="650" t="s">
        <v>7894</v>
      </c>
      <c r="B3162" s="646" t="s">
        <v>14550</v>
      </c>
      <c r="C3162" s="650" t="s">
        <v>233</v>
      </c>
      <c r="D3162" s="650" t="s">
        <v>26116</v>
      </c>
    </row>
    <row r="3163" spans="1:4" ht="15" customHeight="1">
      <c r="A3163" s="650" t="s">
        <v>7895</v>
      </c>
      <c r="B3163" s="646" t="s">
        <v>14551</v>
      </c>
      <c r="C3163" s="650" t="s">
        <v>238</v>
      </c>
      <c r="D3163" s="650" t="s">
        <v>26117</v>
      </c>
    </row>
    <row r="3164" spans="1:4" ht="15" customHeight="1">
      <c r="A3164" s="650" t="s">
        <v>7896</v>
      </c>
      <c r="B3164" s="646" t="s">
        <v>14552</v>
      </c>
      <c r="C3164" s="650" t="s">
        <v>238</v>
      </c>
      <c r="D3164" s="650" t="s">
        <v>26118</v>
      </c>
    </row>
    <row r="3165" spans="1:4" ht="15" customHeight="1">
      <c r="A3165" s="650" t="s">
        <v>7897</v>
      </c>
      <c r="B3165" s="646" t="s">
        <v>14553</v>
      </c>
      <c r="C3165" s="650" t="s">
        <v>238</v>
      </c>
      <c r="D3165" s="650" t="s">
        <v>24525</v>
      </c>
    </row>
    <row r="3166" spans="1:4" ht="15" customHeight="1">
      <c r="A3166" s="650" t="s">
        <v>7898</v>
      </c>
      <c r="B3166" s="646" t="s">
        <v>14554</v>
      </c>
      <c r="C3166" s="650" t="s">
        <v>238</v>
      </c>
      <c r="D3166" s="650" t="s">
        <v>26119</v>
      </c>
    </row>
    <row r="3167" spans="1:4" ht="15" customHeight="1">
      <c r="A3167" s="650" t="s">
        <v>7899</v>
      </c>
      <c r="B3167" s="646" t="s">
        <v>14555</v>
      </c>
      <c r="C3167" s="650" t="s">
        <v>238</v>
      </c>
      <c r="D3167" s="650" t="s">
        <v>22458</v>
      </c>
    </row>
    <row r="3168" spans="1:4" ht="15" customHeight="1">
      <c r="A3168" s="650" t="s">
        <v>7900</v>
      </c>
      <c r="B3168" s="646" t="s">
        <v>14556</v>
      </c>
      <c r="C3168" s="650" t="s">
        <v>238</v>
      </c>
      <c r="D3168" s="650" t="s">
        <v>18704</v>
      </c>
    </row>
    <row r="3169" spans="1:4" ht="15" customHeight="1">
      <c r="A3169" s="650" t="s">
        <v>7901</v>
      </c>
      <c r="B3169" s="646" t="s">
        <v>14557</v>
      </c>
      <c r="C3169" s="650" t="s">
        <v>238</v>
      </c>
      <c r="D3169" s="650" t="s">
        <v>20494</v>
      </c>
    </row>
    <row r="3170" spans="1:4" ht="15" customHeight="1">
      <c r="A3170" s="650" t="s">
        <v>7902</v>
      </c>
      <c r="B3170" s="646" t="s">
        <v>14558</v>
      </c>
      <c r="C3170" s="650" t="s">
        <v>238</v>
      </c>
      <c r="D3170" s="650" t="s">
        <v>26120</v>
      </c>
    </row>
    <row r="3171" spans="1:4" ht="15" customHeight="1">
      <c r="A3171" s="650" t="s">
        <v>7903</v>
      </c>
      <c r="B3171" s="646" t="s">
        <v>14559</v>
      </c>
      <c r="C3171" s="650" t="s">
        <v>238</v>
      </c>
      <c r="D3171" s="650" t="s">
        <v>26121</v>
      </c>
    </row>
    <row r="3172" spans="1:4" ht="15" customHeight="1">
      <c r="A3172" s="650" t="s">
        <v>7904</v>
      </c>
      <c r="B3172" s="646" t="s">
        <v>14560</v>
      </c>
      <c r="C3172" s="650" t="s">
        <v>238</v>
      </c>
      <c r="D3172" s="650" t="s">
        <v>26122</v>
      </c>
    </row>
    <row r="3173" spans="1:4" ht="15" customHeight="1">
      <c r="A3173" s="650" t="s">
        <v>7905</v>
      </c>
      <c r="B3173" s="646" t="s">
        <v>14561</v>
      </c>
      <c r="C3173" s="650" t="s">
        <v>238</v>
      </c>
      <c r="D3173" s="650" t="s">
        <v>22421</v>
      </c>
    </row>
    <row r="3174" spans="1:4" ht="15" customHeight="1">
      <c r="A3174" s="650" t="s">
        <v>7906</v>
      </c>
      <c r="B3174" s="646" t="s">
        <v>14562</v>
      </c>
      <c r="C3174" s="650" t="s">
        <v>238</v>
      </c>
      <c r="D3174" s="650" t="s">
        <v>24732</v>
      </c>
    </row>
    <row r="3175" spans="1:4" ht="15" customHeight="1">
      <c r="A3175" s="650" t="s">
        <v>7907</v>
      </c>
      <c r="B3175" s="646" t="s">
        <v>14563</v>
      </c>
      <c r="C3175" s="650" t="s">
        <v>238</v>
      </c>
      <c r="D3175" s="650" t="s">
        <v>17993</v>
      </c>
    </row>
    <row r="3176" spans="1:4" ht="15" customHeight="1">
      <c r="A3176" s="650" t="s">
        <v>7908</v>
      </c>
      <c r="B3176" s="646" t="s">
        <v>14564</v>
      </c>
      <c r="C3176" s="650" t="s">
        <v>238</v>
      </c>
      <c r="D3176" s="650" t="s">
        <v>22238</v>
      </c>
    </row>
    <row r="3177" spans="1:4" ht="15" customHeight="1">
      <c r="A3177" s="650" t="s">
        <v>7909</v>
      </c>
      <c r="B3177" s="646" t="s">
        <v>14565</v>
      </c>
      <c r="C3177" s="650" t="s">
        <v>238</v>
      </c>
      <c r="D3177" s="650" t="s">
        <v>20976</v>
      </c>
    </row>
    <row r="3178" spans="1:4" ht="15" customHeight="1">
      <c r="A3178" s="650" t="s">
        <v>7910</v>
      </c>
      <c r="B3178" s="646" t="s">
        <v>14566</v>
      </c>
      <c r="C3178" s="650" t="s">
        <v>238</v>
      </c>
      <c r="D3178" s="650" t="s">
        <v>18135</v>
      </c>
    </row>
    <row r="3179" spans="1:4" ht="15" customHeight="1">
      <c r="A3179" s="650" t="s">
        <v>7911</v>
      </c>
      <c r="B3179" s="646" t="s">
        <v>14567</v>
      </c>
      <c r="C3179" s="650" t="s">
        <v>238</v>
      </c>
      <c r="D3179" s="650" t="s">
        <v>26123</v>
      </c>
    </row>
    <row r="3180" spans="1:4" ht="15" customHeight="1">
      <c r="A3180" s="650" t="s">
        <v>7912</v>
      </c>
      <c r="B3180" s="646" t="s">
        <v>14568</v>
      </c>
      <c r="C3180" s="650" t="s">
        <v>238</v>
      </c>
      <c r="D3180" s="650" t="s">
        <v>21064</v>
      </c>
    </row>
    <row r="3181" spans="1:4" ht="15" customHeight="1">
      <c r="A3181" s="650" t="s">
        <v>7913</v>
      </c>
      <c r="B3181" s="646" t="s">
        <v>14569</v>
      </c>
      <c r="C3181" s="650" t="s">
        <v>238</v>
      </c>
      <c r="D3181" s="650" t="s">
        <v>26124</v>
      </c>
    </row>
    <row r="3182" spans="1:4" ht="15" customHeight="1">
      <c r="A3182" s="650" t="s">
        <v>7914</v>
      </c>
      <c r="B3182" s="646" t="s">
        <v>14570</v>
      </c>
      <c r="C3182" s="650" t="s">
        <v>238</v>
      </c>
      <c r="D3182" s="650" t="s">
        <v>22298</v>
      </c>
    </row>
    <row r="3183" spans="1:4" ht="15" customHeight="1">
      <c r="A3183" s="650" t="s">
        <v>7915</v>
      </c>
      <c r="B3183" s="646" t="s">
        <v>14571</v>
      </c>
      <c r="C3183" s="650" t="s">
        <v>238</v>
      </c>
      <c r="D3183" s="650" t="s">
        <v>26125</v>
      </c>
    </row>
    <row r="3184" spans="1:4" ht="15" customHeight="1">
      <c r="A3184" s="650" t="s">
        <v>7916</v>
      </c>
      <c r="B3184" s="646" t="s">
        <v>14572</v>
      </c>
      <c r="C3184" s="650" t="s">
        <v>238</v>
      </c>
      <c r="D3184" s="650" t="s">
        <v>21539</v>
      </c>
    </row>
    <row r="3185" spans="1:4" ht="15" customHeight="1">
      <c r="A3185" s="650" t="s">
        <v>7917</v>
      </c>
      <c r="B3185" s="646" t="s">
        <v>14573</v>
      </c>
      <c r="C3185" s="650" t="s">
        <v>238</v>
      </c>
      <c r="D3185" s="650" t="s">
        <v>26126</v>
      </c>
    </row>
    <row r="3186" spans="1:4" ht="15" customHeight="1">
      <c r="A3186" s="650" t="s">
        <v>7918</v>
      </c>
      <c r="B3186" s="646" t="s">
        <v>14574</v>
      </c>
      <c r="C3186" s="650" t="s">
        <v>238</v>
      </c>
      <c r="D3186" s="650" t="s">
        <v>26127</v>
      </c>
    </row>
    <row r="3187" spans="1:4" ht="15" customHeight="1">
      <c r="A3187" s="650" t="s">
        <v>7919</v>
      </c>
      <c r="B3187" s="646" t="s">
        <v>14575</v>
      </c>
      <c r="C3187" s="650" t="s">
        <v>238</v>
      </c>
      <c r="D3187" s="650" t="s">
        <v>25538</v>
      </c>
    </row>
    <row r="3188" spans="1:4" ht="15" customHeight="1">
      <c r="A3188" s="650" t="s">
        <v>7920</v>
      </c>
      <c r="B3188" s="646" t="s">
        <v>14576</v>
      </c>
      <c r="C3188" s="650" t="s">
        <v>238</v>
      </c>
      <c r="D3188" s="650" t="s">
        <v>26128</v>
      </c>
    </row>
    <row r="3189" spans="1:4" ht="15" customHeight="1">
      <c r="A3189" s="650" t="s">
        <v>7921</v>
      </c>
      <c r="B3189" s="646" t="s">
        <v>14577</v>
      </c>
      <c r="C3189" s="650" t="s">
        <v>238</v>
      </c>
      <c r="D3189" s="650" t="s">
        <v>26129</v>
      </c>
    </row>
    <row r="3190" spans="1:4" ht="15" customHeight="1">
      <c r="A3190" s="650" t="s">
        <v>7922</v>
      </c>
      <c r="B3190" s="646" t="s">
        <v>14578</v>
      </c>
      <c r="C3190" s="650" t="s">
        <v>238</v>
      </c>
      <c r="D3190" s="650" t="s">
        <v>26130</v>
      </c>
    </row>
    <row r="3191" spans="1:4" ht="15" customHeight="1">
      <c r="A3191" s="650" t="s">
        <v>7923</v>
      </c>
      <c r="B3191" s="646" t="s">
        <v>14579</v>
      </c>
      <c r="C3191" s="650" t="s">
        <v>238</v>
      </c>
      <c r="D3191" s="650" t="s">
        <v>26131</v>
      </c>
    </row>
    <row r="3192" spans="1:4" ht="15" customHeight="1">
      <c r="A3192" s="650" t="s">
        <v>7924</v>
      </c>
      <c r="B3192" s="646" t="s">
        <v>14580</v>
      </c>
      <c r="C3192" s="650" t="s">
        <v>238</v>
      </c>
      <c r="D3192" s="650" t="s">
        <v>26132</v>
      </c>
    </row>
    <row r="3193" spans="1:4" ht="15" customHeight="1">
      <c r="A3193" s="650" t="s">
        <v>7925</v>
      </c>
      <c r="B3193" s="646" t="s">
        <v>14581</v>
      </c>
      <c r="C3193" s="650" t="s">
        <v>238</v>
      </c>
      <c r="D3193" s="650" t="s">
        <v>26133</v>
      </c>
    </row>
    <row r="3194" spans="1:4" ht="15" customHeight="1">
      <c r="A3194" s="650" t="s">
        <v>7926</v>
      </c>
      <c r="B3194" s="646" t="s">
        <v>14582</v>
      </c>
      <c r="C3194" s="650" t="s">
        <v>238</v>
      </c>
      <c r="D3194" s="650" t="s">
        <v>26134</v>
      </c>
    </row>
    <row r="3195" spans="1:4" ht="15" customHeight="1">
      <c r="A3195" s="650" t="s">
        <v>7927</v>
      </c>
      <c r="B3195" s="646" t="s">
        <v>14583</v>
      </c>
      <c r="C3195" s="650" t="s">
        <v>238</v>
      </c>
      <c r="D3195" s="650" t="s">
        <v>26135</v>
      </c>
    </row>
    <row r="3196" spans="1:4" ht="15" customHeight="1">
      <c r="A3196" s="650" t="s">
        <v>7928</v>
      </c>
      <c r="B3196" s="646" t="s">
        <v>14584</v>
      </c>
      <c r="C3196" s="650" t="s">
        <v>238</v>
      </c>
      <c r="D3196" s="650" t="s">
        <v>26136</v>
      </c>
    </row>
    <row r="3197" spans="1:4" ht="15" customHeight="1">
      <c r="A3197" s="650" t="s">
        <v>7929</v>
      </c>
      <c r="B3197" s="646" t="s">
        <v>14585</v>
      </c>
      <c r="C3197" s="650" t="s">
        <v>238</v>
      </c>
      <c r="D3197" s="650" t="s">
        <v>26137</v>
      </c>
    </row>
    <row r="3198" spans="1:4" ht="15" customHeight="1">
      <c r="A3198" s="650" t="s">
        <v>7930</v>
      </c>
      <c r="B3198" s="646" t="s">
        <v>14586</v>
      </c>
      <c r="C3198" s="650" t="s">
        <v>238</v>
      </c>
      <c r="D3198" s="650" t="s">
        <v>26138</v>
      </c>
    </row>
    <row r="3199" spans="1:4" ht="15" customHeight="1">
      <c r="A3199" s="650" t="s">
        <v>7931</v>
      </c>
      <c r="B3199" s="646" t="s">
        <v>14587</v>
      </c>
      <c r="C3199" s="650" t="s">
        <v>238</v>
      </c>
      <c r="D3199" s="650" t="s">
        <v>26139</v>
      </c>
    </row>
    <row r="3200" spans="1:4" ht="15" customHeight="1">
      <c r="A3200" s="650" t="s">
        <v>7932</v>
      </c>
      <c r="B3200" s="646" t="s">
        <v>14588</v>
      </c>
      <c r="C3200" s="650" t="s">
        <v>238</v>
      </c>
      <c r="D3200" s="650" t="s">
        <v>26140</v>
      </c>
    </row>
    <row r="3201" spans="1:4" ht="15" customHeight="1">
      <c r="A3201" s="650" t="s">
        <v>7933</v>
      </c>
      <c r="B3201" s="646" t="s">
        <v>14589</v>
      </c>
      <c r="C3201" s="650" t="s">
        <v>238</v>
      </c>
      <c r="D3201" s="650" t="s">
        <v>24725</v>
      </c>
    </row>
    <row r="3202" spans="1:4" ht="15" customHeight="1">
      <c r="A3202" s="650" t="s">
        <v>7934</v>
      </c>
      <c r="B3202" s="646" t="s">
        <v>14590</v>
      </c>
      <c r="C3202" s="650" t="s">
        <v>238</v>
      </c>
      <c r="D3202" s="650" t="s">
        <v>26141</v>
      </c>
    </row>
    <row r="3203" spans="1:4" ht="15" customHeight="1">
      <c r="A3203" s="650" t="s">
        <v>7935</v>
      </c>
      <c r="B3203" s="646" t="s">
        <v>14591</v>
      </c>
      <c r="C3203" s="650" t="s">
        <v>238</v>
      </c>
      <c r="D3203" s="650" t="s">
        <v>26142</v>
      </c>
    </row>
    <row r="3204" spans="1:4" ht="15" customHeight="1">
      <c r="A3204" s="650" t="s">
        <v>7936</v>
      </c>
      <c r="B3204" s="646" t="s">
        <v>14592</v>
      </c>
      <c r="C3204" s="650" t="s">
        <v>238</v>
      </c>
      <c r="D3204" s="650" t="s">
        <v>26143</v>
      </c>
    </row>
    <row r="3205" spans="1:4" ht="15" customHeight="1">
      <c r="A3205" s="650" t="s">
        <v>7937</v>
      </c>
      <c r="B3205" s="646" t="s">
        <v>14593</v>
      </c>
      <c r="C3205" s="650" t="s">
        <v>238</v>
      </c>
      <c r="D3205" s="650" t="s">
        <v>26144</v>
      </c>
    </row>
    <row r="3206" spans="1:4" ht="15" customHeight="1">
      <c r="A3206" s="650" t="s">
        <v>7938</v>
      </c>
      <c r="B3206" s="646" t="s">
        <v>14594</v>
      </c>
      <c r="C3206" s="650" t="s">
        <v>238</v>
      </c>
      <c r="D3206" s="650" t="s">
        <v>26145</v>
      </c>
    </row>
    <row r="3207" spans="1:4" ht="15" customHeight="1">
      <c r="A3207" s="650" t="s">
        <v>7939</v>
      </c>
      <c r="B3207" s="646" t="s">
        <v>14595</v>
      </c>
      <c r="C3207" s="650" t="s">
        <v>238</v>
      </c>
      <c r="D3207" s="650" t="s">
        <v>26146</v>
      </c>
    </row>
    <row r="3208" spans="1:4" ht="15" customHeight="1">
      <c r="A3208" s="650" t="s">
        <v>7940</v>
      </c>
      <c r="B3208" s="646" t="s">
        <v>14596</v>
      </c>
      <c r="C3208" s="650" t="s">
        <v>238</v>
      </c>
      <c r="D3208" s="650" t="s">
        <v>26147</v>
      </c>
    </row>
    <row r="3209" spans="1:4" ht="15" customHeight="1">
      <c r="A3209" s="650" t="s">
        <v>7941</v>
      </c>
      <c r="B3209" s="646" t="s">
        <v>14597</v>
      </c>
      <c r="C3209" s="650" t="s">
        <v>238</v>
      </c>
      <c r="D3209" s="650" t="s">
        <v>26148</v>
      </c>
    </row>
    <row r="3210" spans="1:4" ht="15" customHeight="1">
      <c r="A3210" s="650" t="s">
        <v>7942</v>
      </c>
      <c r="B3210" s="646" t="s">
        <v>14598</v>
      </c>
      <c r="C3210" s="650" t="s">
        <v>238</v>
      </c>
      <c r="D3210" s="650" t="s">
        <v>26149</v>
      </c>
    </row>
    <row r="3211" spans="1:4" ht="15" customHeight="1">
      <c r="A3211" s="650" t="s">
        <v>7943</v>
      </c>
      <c r="B3211" s="646" t="s">
        <v>14599</v>
      </c>
      <c r="C3211" s="650" t="s">
        <v>238</v>
      </c>
      <c r="D3211" s="650" t="s">
        <v>26150</v>
      </c>
    </row>
    <row r="3212" spans="1:4" ht="15" customHeight="1">
      <c r="A3212" s="650" t="s">
        <v>7944</v>
      </c>
      <c r="B3212" s="646" t="s">
        <v>14600</v>
      </c>
      <c r="C3212" s="650" t="s">
        <v>238</v>
      </c>
      <c r="D3212" s="650" t="s">
        <v>26151</v>
      </c>
    </row>
    <row r="3213" spans="1:4" ht="15" customHeight="1">
      <c r="A3213" s="650" t="s">
        <v>7945</v>
      </c>
      <c r="B3213" s="646" t="s">
        <v>14601</v>
      </c>
      <c r="C3213" s="650" t="s">
        <v>238</v>
      </c>
      <c r="D3213" s="650" t="s">
        <v>21286</v>
      </c>
    </row>
    <row r="3214" spans="1:4" ht="15" customHeight="1">
      <c r="A3214" s="650" t="s">
        <v>7946</v>
      </c>
      <c r="B3214" s="646" t="s">
        <v>14602</v>
      </c>
      <c r="C3214" s="650" t="s">
        <v>238</v>
      </c>
      <c r="D3214" s="650" t="s">
        <v>26152</v>
      </c>
    </row>
    <row r="3215" spans="1:4" ht="15" customHeight="1">
      <c r="A3215" s="650" t="s">
        <v>7947</v>
      </c>
      <c r="B3215" s="646" t="s">
        <v>14603</v>
      </c>
      <c r="C3215" s="650" t="s">
        <v>238</v>
      </c>
      <c r="D3215" s="650" t="s">
        <v>26153</v>
      </c>
    </row>
    <row r="3216" spans="1:4" ht="15" customHeight="1">
      <c r="A3216" s="650" t="s">
        <v>7948</v>
      </c>
      <c r="B3216" s="646" t="s">
        <v>14604</v>
      </c>
      <c r="C3216" s="650" t="s">
        <v>238</v>
      </c>
      <c r="D3216" s="650" t="s">
        <v>26154</v>
      </c>
    </row>
    <row r="3217" spans="1:4" ht="15" customHeight="1">
      <c r="A3217" s="650" t="s">
        <v>7949</v>
      </c>
      <c r="B3217" s="646" t="s">
        <v>14605</v>
      </c>
      <c r="C3217" s="650" t="s">
        <v>238</v>
      </c>
      <c r="D3217" s="650" t="s">
        <v>26155</v>
      </c>
    </row>
    <row r="3218" spans="1:4" ht="15" customHeight="1">
      <c r="A3218" s="650" t="s">
        <v>7950</v>
      </c>
      <c r="B3218" s="646" t="s">
        <v>14606</v>
      </c>
      <c r="C3218" s="650" t="s">
        <v>238</v>
      </c>
      <c r="D3218" s="650" t="s">
        <v>26156</v>
      </c>
    </row>
    <row r="3219" spans="1:4" ht="15" customHeight="1">
      <c r="A3219" s="650" t="s">
        <v>7951</v>
      </c>
      <c r="B3219" s="646" t="s">
        <v>14607</v>
      </c>
      <c r="C3219" s="650" t="s">
        <v>238</v>
      </c>
      <c r="D3219" s="650" t="s">
        <v>26157</v>
      </c>
    </row>
    <row r="3220" spans="1:4" ht="15" customHeight="1">
      <c r="A3220" s="650" t="s">
        <v>7952</v>
      </c>
      <c r="B3220" s="646" t="s">
        <v>14608</v>
      </c>
      <c r="C3220" s="650" t="s">
        <v>238</v>
      </c>
      <c r="D3220" s="650" t="s">
        <v>26158</v>
      </c>
    </row>
    <row r="3221" spans="1:4" ht="15" customHeight="1">
      <c r="A3221" s="650" t="s">
        <v>7953</v>
      </c>
      <c r="B3221" s="646" t="s">
        <v>14609</v>
      </c>
      <c r="C3221" s="650" t="s">
        <v>238</v>
      </c>
      <c r="D3221" s="650" t="s">
        <v>26159</v>
      </c>
    </row>
    <row r="3222" spans="1:4" ht="15" customHeight="1">
      <c r="A3222" s="650" t="s">
        <v>7954</v>
      </c>
      <c r="B3222" s="646" t="s">
        <v>14610</v>
      </c>
      <c r="C3222" s="650" t="s">
        <v>238</v>
      </c>
      <c r="D3222" s="650" t="s">
        <v>26160</v>
      </c>
    </row>
    <row r="3223" spans="1:4" ht="15" customHeight="1">
      <c r="A3223" s="650" t="s">
        <v>7955</v>
      </c>
      <c r="B3223" s="646" t="s">
        <v>14611</v>
      </c>
      <c r="C3223" s="650" t="s">
        <v>238</v>
      </c>
      <c r="D3223" s="650" t="s">
        <v>26161</v>
      </c>
    </row>
    <row r="3224" spans="1:4" ht="15" customHeight="1">
      <c r="A3224" s="650" t="s">
        <v>7956</v>
      </c>
      <c r="B3224" s="646" t="s">
        <v>14612</v>
      </c>
      <c r="C3224" s="650" t="s">
        <v>238</v>
      </c>
      <c r="D3224" s="650" t="s">
        <v>26162</v>
      </c>
    </row>
    <row r="3225" spans="1:4" ht="15" customHeight="1">
      <c r="A3225" s="650" t="s">
        <v>7957</v>
      </c>
      <c r="B3225" s="646" t="s">
        <v>14613</v>
      </c>
      <c r="C3225" s="650" t="s">
        <v>238</v>
      </c>
      <c r="D3225" s="650" t="s">
        <v>26163</v>
      </c>
    </row>
    <row r="3226" spans="1:4" ht="15" customHeight="1">
      <c r="A3226" s="650" t="s">
        <v>7958</v>
      </c>
      <c r="B3226" s="646" t="s">
        <v>14614</v>
      </c>
      <c r="C3226" s="650" t="s">
        <v>238</v>
      </c>
      <c r="D3226" s="650" t="s">
        <v>26164</v>
      </c>
    </row>
    <row r="3227" spans="1:4" ht="15" customHeight="1">
      <c r="A3227" s="650" t="s">
        <v>7959</v>
      </c>
      <c r="B3227" s="646" t="s">
        <v>14615</v>
      </c>
      <c r="C3227" s="650" t="s">
        <v>238</v>
      </c>
      <c r="D3227" s="650" t="s">
        <v>26165</v>
      </c>
    </row>
    <row r="3228" spans="1:4" ht="15" customHeight="1">
      <c r="A3228" s="650" t="s">
        <v>7960</v>
      </c>
      <c r="B3228" s="646" t="s">
        <v>14616</v>
      </c>
      <c r="C3228" s="650" t="s">
        <v>238</v>
      </c>
      <c r="D3228" s="650" t="s">
        <v>26166</v>
      </c>
    </row>
    <row r="3229" spans="1:4" ht="15" customHeight="1">
      <c r="A3229" s="650" t="s">
        <v>7961</v>
      </c>
      <c r="B3229" s="646" t="s">
        <v>14617</v>
      </c>
      <c r="C3229" s="650" t="s">
        <v>238</v>
      </c>
      <c r="D3229" s="650" t="s">
        <v>26167</v>
      </c>
    </row>
    <row r="3230" spans="1:4" ht="15" customHeight="1">
      <c r="A3230" s="650" t="s">
        <v>7962</v>
      </c>
      <c r="B3230" s="646" t="s">
        <v>14618</v>
      </c>
      <c r="C3230" s="650" t="s">
        <v>238</v>
      </c>
      <c r="D3230" s="650" t="s">
        <v>26168</v>
      </c>
    </row>
    <row r="3231" spans="1:4" ht="15" customHeight="1">
      <c r="A3231" s="650" t="s">
        <v>7963</v>
      </c>
      <c r="B3231" s="646" t="s">
        <v>14619</v>
      </c>
      <c r="C3231" s="650" t="s">
        <v>238</v>
      </c>
      <c r="D3231" s="650" t="s">
        <v>26169</v>
      </c>
    </row>
    <row r="3232" spans="1:4" ht="15" customHeight="1">
      <c r="A3232" s="650" t="s">
        <v>7964</v>
      </c>
      <c r="B3232" s="646" t="s">
        <v>14620</v>
      </c>
      <c r="C3232" s="650" t="s">
        <v>238</v>
      </c>
      <c r="D3232" s="650" t="s">
        <v>26170</v>
      </c>
    </row>
    <row r="3233" spans="1:4" ht="15" customHeight="1">
      <c r="A3233" s="650" t="s">
        <v>7965</v>
      </c>
      <c r="B3233" s="646" t="s">
        <v>14621</v>
      </c>
      <c r="C3233" s="650" t="s">
        <v>238</v>
      </c>
      <c r="D3233" s="650" t="s">
        <v>26171</v>
      </c>
    </row>
    <row r="3234" spans="1:4" ht="15" customHeight="1">
      <c r="A3234" s="650" t="s">
        <v>7966</v>
      </c>
      <c r="B3234" s="646" t="s">
        <v>14622</v>
      </c>
      <c r="C3234" s="650" t="s">
        <v>238</v>
      </c>
      <c r="D3234" s="650" t="s">
        <v>26172</v>
      </c>
    </row>
    <row r="3235" spans="1:4" ht="15" customHeight="1">
      <c r="A3235" s="650" t="s">
        <v>7967</v>
      </c>
      <c r="B3235" s="646" t="s">
        <v>14623</v>
      </c>
      <c r="C3235" s="650" t="s">
        <v>238</v>
      </c>
      <c r="D3235" s="650" t="s">
        <v>26173</v>
      </c>
    </row>
    <row r="3236" spans="1:4" ht="15" customHeight="1">
      <c r="A3236" s="650" t="s">
        <v>7968</v>
      </c>
      <c r="B3236" s="646" t="s">
        <v>14624</v>
      </c>
      <c r="C3236" s="650" t="s">
        <v>238</v>
      </c>
      <c r="D3236" s="650" t="s">
        <v>26174</v>
      </c>
    </row>
    <row r="3237" spans="1:4" ht="15" customHeight="1">
      <c r="A3237" s="650" t="s">
        <v>7969</v>
      </c>
      <c r="B3237" s="646" t="s">
        <v>14625</v>
      </c>
      <c r="C3237" s="650" t="s">
        <v>238</v>
      </c>
      <c r="D3237" s="650" t="s">
        <v>26175</v>
      </c>
    </row>
    <row r="3238" spans="1:4" ht="15" customHeight="1">
      <c r="A3238" s="650" t="s">
        <v>7970</v>
      </c>
      <c r="B3238" s="646" t="s">
        <v>14626</v>
      </c>
      <c r="C3238" s="650" t="s">
        <v>238</v>
      </c>
      <c r="D3238" s="650" t="s">
        <v>26176</v>
      </c>
    </row>
    <row r="3239" spans="1:4" ht="15" customHeight="1">
      <c r="A3239" s="650" t="s">
        <v>7971</v>
      </c>
      <c r="B3239" s="646" t="s">
        <v>14627</v>
      </c>
      <c r="C3239" s="650" t="s">
        <v>238</v>
      </c>
      <c r="D3239" s="650" t="s">
        <v>26177</v>
      </c>
    </row>
    <row r="3240" spans="1:4" ht="15" customHeight="1">
      <c r="A3240" s="650" t="s">
        <v>7972</v>
      </c>
      <c r="B3240" s="646" t="s">
        <v>14628</v>
      </c>
      <c r="C3240" s="650" t="s">
        <v>238</v>
      </c>
      <c r="D3240" s="650" t="s">
        <v>26178</v>
      </c>
    </row>
    <row r="3241" spans="1:4" ht="15" customHeight="1">
      <c r="A3241" s="650" t="s">
        <v>7973</v>
      </c>
      <c r="B3241" s="646" t="s">
        <v>14629</v>
      </c>
      <c r="C3241" s="650" t="s">
        <v>238</v>
      </c>
      <c r="D3241" s="650" t="s">
        <v>26179</v>
      </c>
    </row>
    <row r="3242" spans="1:4" ht="15" customHeight="1">
      <c r="A3242" s="650" t="s">
        <v>7974</v>
      </c>
      <c r="B3242" s="646" t="s">
        <v>14630</v>
      </c>
      <c r="C3242" s="650" t="s">
        <v>238</v>
      </c>
      <c r="D3242" s="650" t="s">
        <v>26180</v>
      </c>
    </row>
    <row r="3243" spans="1:4" ht="15" customHeight="1">
      <c r="A3243" s="650" t="s">
        <v>7975</v>
      </c>
      <c r="B3243" s="646" t="s">
        <v>14631</v>
      </c>
      <c r="C3243" s="650" t="s">
        <v>238</v>
      </c>
      <c r="D3243" s="650" t="s">
        <v>26181</v>
      </c>
    </row>
    <row r="3244" spans="1:4" ht="15" customHeight="1">
      <c r="A3244" s="650" t="s">
        <v>7976</v>
      </c>
      <c r="B3244" s="646" t="s">
        <v>14632</v>
      </c>
      <c r="C3244" s="650" t="s">
        <v>238</v>
      </c>
      <c r="D3244" s="650" t="s">
        <v>26182</v>
      </c>
    </row>
    <row r="3245" spans="1:4" ht="15" customHeight="1">
      <c r="A3245" s="650" t="s">
        <v>7977</v>
      </c>
      <c r="B3245" s="646" t="s">
        <v>14633</v>
      </c>
      <c r="C3245" s="650" t="s">
        <v>238</v>
      </c>
      <c r="D3245" s="650" t="s">
        <v>26183</v>
      </c>
    </row>
    <row r="3246" spans="1:4" ht="15" customHeight="1">
      <c r="A3246" s="650" t="s">
        <v>7978</v>
      </c>
      <c r="B3246" s="646" t="s">
        <v>14634</v>
      </c>
      <c r="C3246" s="650" t="s">
        <v>238</v>
      </c>
      <c r="D3246" s="650" t="s">
        <v>26184</v>
      </c>
    </row>
    <row r="3247" spans="1:4" ht="15" customHeight="1">
      <c r="A3247" s="650" t="s">
        <v>7979</v>
      </c>
      <c r="B3247" s="646" t="s">
        <v>14635</v>
      </c>
      <c r="C3247" s="650" t="s">
        <v>238</v>
      </c>
      <c r="D3247" s="650" t="s">
        <v>26185</v>
      </c>
    </row>
    <row r="3248" spans="1:4" ht="15" customHeight="1">
      <c r="A3248" s="650" t="s">
        <v>7980</v>
      </c>
      <c r="B3248" s="646" t="s">
        <v>14636</v>
      </c>
      <c r="C3248" s="650" t="s">
        <v>238</v>
      </c>
      <c r="D3248" s="650" t="s">
        <v>26186</v>
      </c>
    </row>
    <row r="3249" spans="1:4" ht="15" customHeight="1">
      <c r="A3249" s="650" t="s">
        <v>7981</v>
      </c>
      <c r="B3249" s="646" t="s">
        <v>14637</v>
      </c>
      <c r="C3249" s="650" t="s">
        <v>238</v>
      </c>
      <c r="D3249" s="650" t="s">
        <v>26187</v>
      </c>
    </row>
    <row r="3250" spans="1:4" ht="15" customHeight="1">
      <c r="A3250" s="650" t="s">
        <v>7982</v>
      </c>
      <c r="B3250" s="646" t="s">
        <v>14638</v>
      </c>
      <c r="C3250" s="650" t="s">
        <v>238</v>
      </c>
      <c r="D3250" s="650" t="s">
        <v>26188</v>
      </c>
    </row>
    <row r="3251" spans="1:4" ht="15" customHeight="1">
      <c r="A3251" s="650" t="s">
        <v>7983</v>
      </c>
      <c r="B3251" s="646" t="s">
        <v>14639</v>
      </c>
      <c r="C3251" s="650" t="s">
        <v>238</v>
      </c>
      <c r="D3251" s="650" t="s">
        <v>26189</v>
      </c>
    </row>
    <row r="3252" spans="1:4" ht="15" customHeight="1">
      <c r="A3252" s="650" t="s">
        <v>7984</v>
      </c>
      <c r="B3252" s="646" t="s">
        <v>14640</v>
      </c>
      <c r="C3252" s="650" t="s">
        <v>238</v>
      </c>
      <c r="D3252" s="650" t="s">
        <v>26190</v>
      </c>
    </row>
    <row r="3253" spans="1:4" ht="15" customHeight="1">
      <c r="A3253" s="650" t="s">
        <v>7985</v>
      </c>
      <c r="B3253" s="646" t="s">
        <v>14641</v>
      </c>
      <c r="C3253" s="650" t="s">
        <v>238</v>
      </c>
      <c r="D3253" s="650" t="s">
        <v>26191</v>
      </c>
    </row>
    <row r="3254" spans="1:4" ht="15" customHeight="1">
      <c r="A3254" s="650" t="s">
        <v>7986</v>
      </c>
      <c r="B3254" s="646" t="s">
        <v>14642</v>
      </c>
      <c r="C3254" s="650" t="s">
        <v>238</v>
      </c>
      <c r="D3254" s="650" t="s">
        <v>26192</v>
      </c>
    </row>
    <row r="3255" spans="1:4" ht="15" customHeight="1">
      <c r="A3255" s="650" t="s">
        <v>7987</v>
      </c>
      <c r="B3255" s="646" t="s">
        <v>14643</v>
      </c>
      <c r="C3255" s="650" t="s">
        <v>238</v>
      </c>
      <c r="D3255" s="650" t="s">
        <v>26193</v>
      </c>
    </row>
    <row r="3256" spans="1:4" ht="15" customHeight="1">
      <c r="A3256" s="650" t="s">
        <v>7988</v>
      </c>
      <c r="B3256" s="646" t="s">
        <v>14644</v>
      </c>
      <c r="C3256" s="650" t="s">
        <v>238</v>
      </c>
      <c r="D3256" s="650" t="s">
        <v>26194</v>
      </c>
    </row>
    <row r="3257" spans="1:4" ht="15" customHeight="1">
      <c r="A3257" s="650" t="s">
        <v>7989</v>
      </c>
      <c r="B3257" s="646" t="s">
        <v>14645</v>
      </c>
      <c r="C3257" s="650" t="s">
        <v>238</v>
      </c>
      <c r="D3257" s="650" t="s">
        <v>26195</v>
      </c>
    </row>
    <row r="3258" spans="1:4" ht="15" customHeight="1">
      <c r="A3258" s="650" t="s">
        <v>7990</v>
      </c>
      <c r="B3258" s="646" t="s">
        <v>14646</v>
      </c>
      <c r="C3258" s="650" t="s">
        <v>238</v>
      </c>
      <c r="D3258" s="650" t="s">
        <v>26196</v>
      </c>
    </row>
    <row r="3259" spans="1:4" ht="15" customHeight="1">
      <c r="A3259" s="650" t="s">
        <v>7991</v>
      </c>
      <c r="B3259" s="646" t="s">
        <v>14647</v>
      </c>
      <c r="C3259" s="650" t="s">
        <v>238</v>
      </c>
      <c r="D3259" s="650" t="s">
        <v>26197</v>
      </c>
    </row>
    <row r="3260" spans="1:4" ht="15" customHeight="1">
      <c r="A3260" s="650" t="s">
        <v>7992</v>
      </c>
      <c r="B3260" s="646" t="s">
        <v>14648</v>
      </c>
      <c r="C3260" s="650" t="s">
        <v>238</v>
      </c>
      <c r="D3260" s="650" t="s">
        <v>21558</v>
      </c>
    </row>
    <row r="3261" spans="1:4" ht="15" customHeight="1">
      <c r="A3261" s="650" t="s">
        <v>7993</v>
      </c>
      <c r="B3261" s="646" t="s">
        <v>14649</v>
      </c>
      <c r="C3261" s="650" t="s">
        <v>238</v>
      </c>
      <c r="D3261" s="650" t="s">
        <v>26198</v>
      </c>
    </row>
    <row r="3262" spans="1:4" ht="15" customHeight="1">
      <c r="A3262" s="650" t="s">
        <v>20423</v>
      </c>
      <c r="B3262" s="646" t="s">
        <v>20447</v>
      </c>
      <c r="C3262" s="650" t="s">
        <v>238</v>
      </c>
      <c r="D3262" s="650" t="s">
        <v>26199</v>
      </c>
    </row>
    <row r="3263" spans="1:4" ht="15" customHeight="1">
      <c r="A3263" s="650" t="s">
        <v>20424</v>
      </c>
      <c r="B3263" s="646" t="s">
        <v>20448</v>
      </c>
      <c r="C3263" s="650" t="s">
        <v>238</v>
      </c>
      <c r="D3263" s="650" t="s">
        <v>26200</v>
      </c>
    </row>
    <row r="3264" spans="1:4" ht="15" customHeight="1">
      <c r="A3264" s="650" t="s">
        <v>20425</v>
      </c>
      <c r="B3264" s="646" t="s">
        <v>20449</v>
      </c>
      <c r="C3264" s="650" t="s">
        <v>238</v>
      </c>
      <c r="D3264" s="650" t="s">
        <v>26201</v>
      </c>
    </row>
    <row r="3265" spans="1:4" ht="15" customHeight="1">
      <c r="A3265" s="650" t="s">
        <v>28686</v>
      </c>
      <c r="B3265" s="646" t="s">
        <v>28687</v>
      </c>
      <c r="C3265" s="650" t="s">
        <v>238</v>
      </c>
      <c r="D3265" s="650" t="s">
        <v>26202</v>
      </c>
    </row>
    <row r="3266" spans="1:4" ht="15" customHeight="1">
      <c r="A3266" s="650" t="s">
        <v>28688</v>
      </c>
      <c r="B3266" s="646" t="s">
        <v>28689</v>
      </c>
      <c r="C3266" s="650" t="s">
        <v>238</v>
      </c>
      <c r="D3266" s="650" t="s">
        <v>26203</v>
      </c>
    </row>
    <row r="3267" spans="1:4" ht="15" customHeight="1">
      <c r="A3267" s="650" t="s">
        <v>28690</v>
      </c>
      <c r="B3267" s="646" t="s">
        <v>28691</v>
      </c>
      <c r="C3267" s="650" t="s">
        <v>238</v>
      </c>
      <c r="D3267" s="650" t="s">
        <v>26204</v>
      </c>
    </row>
    <row r="3268" spans="1:4" ht="15" customHeight="1">
      <c r="A3268" s="650" t="s">
        <v>28692</v>
      </c>
      <c r="B3268" s="646" t="s">
        <v>28693</v>
      </c>
      <c r="C3268" s="650" t="s">
        <v>238</v>
      </c>
      <c r="D3268" s="650" t="s">
        <v>26205</v>
      </c>
    </row>
    <row r="3269" spans="1:4" ht="15" customHeight="1">
      <c r="A3269" s="650" t="s">
        <v>28694</v>
      </c>
      <c r="B3269" s="646" t="s">
        <v>28695</v>
      </c>
      <c r="C3269" s="650" t="s">
        <v>238</v>
      </c>
      <c r="D3269" s="650" t="s">
        <v>26206</v>
      </c>
    </row>
    <row r="3270" spans="1:4" ht="15" customHeight="1">
      <c r="A3270" s="650" t="s">
        <v>28696</v>
      </c>
      <c r="B3270" s="646" t="s">
        <v>28697</v>
      </c>
      <c r="C3270" s="650" t="s">
        <v>238</v>
      </c>
      <c r="D3270" s="650" t="s">
        <v>26207</v>
      </c>
    </row>
    <row r="3271" spans="1:4" ht="15" customHeight="1">
      <c r="A3271" s="650" t="s">
        <v>28698</v>
      </c>
      <c r="B3271" s="646" t="s">
        <v>28699</v>
      </c>
      <c r="C3271" s="650" t="s">
        <v>238</v>
      </c>
      <c r="D3271" s="650" t="s">
        <v>26208</v>
      </c>
    </row>
    <row r="3272" spans="1:4" ht="15" customHeight="1">
      <c r="A3272" s="650" t="s">
        <v>28700</v>
      </c>
      <c r="B3272" s="646" t="s">
        <v>28701</v>
      </c>
      <c r="C3272" s="650" t="s">
        <v>238</v>
      </c>
      <c r="D3272" s="650" t="s">
        <v>26209</v>
      </c>
    </row>
    <row r="3273" spans="1:4" ht="15" customHeight="1">
      <c r="A3273" s="650" t="s">
        <v>28702</v>
      </c>
      <c r="B3273" s="646" t="s">
        <v>28703</v>
      </c>
      <c r="C3273" s="650" t="s">
        <v>238</v>
      </c>
      <c r="D3273" s="650" t="s">
        <v>26210</v>
      </c>
    </row>
    <row r="3274" spans="1:4" ht="15" customHeight="1">
      <c r="A3274" s="650" t="s">
        <v>7994</v>
      </c>
      <c r="B3274" s="646" t="s">
        <v>14650</v>
      </c>
      <c r="C3274" s="650" t="s">
        <v>233</v>
      </c>
      <c r="D3274" s="650" t="s">
        <v>21019</v>
      </c>
    </row>
    <row r="3275" spans="1:4" ht="15" customHeight="1">
      <c r="A3275" s="650" t="s">
        <v>7995</v>
      </c>
      <c r="B3275" s="646" t="s">
        <v>14651</v>
      </c>
      <c r="C3275" s="650" t="s">
        <v>233</v>
      </c>
      <c r="D3275" s="650" t="s">
        <v>21261</v>
      </c>
    </row>
    <row r="3276" spans="1:4" ht="15" customHeight="1">
      <c r="A3276" s="650" t="s">
        <v>7996</v>
      </c>
      <c r="B3276" s="646" t="s">
        <v>14652</v>
      </c>
      <c r="C3276" s="650" t="s">
        <v>233</v>
      </c>
      <c r="D3276" s="650" t="s">
        <v>21771</v>
      </c>
    </row>
    <row r="3277" spans="1:4" ht="15" customHeight="1">
      <c r="A3277" s="650" t="s">
        <v>7997</v>
      </c>
      <c r="B3277" s="646" t="s">
        <v>14653</v>
      </c>
      <c r="C3277" s="650" t="s">
        <v>233</v>
      </c>
      <c r="D3277" s="650" t="s">
        <v>21663</v>
      </c>
    </row>
    <row r="3278" spans="1:4" ht="15" customHeight="1">
      <c r="A3278" s="650" t="s">
        <v>7998</v>
      </c>
      <c r="B3278" s="646" t="s">
        <v>14654</v>
      </c>
      <c r="C3278" s="650" t="s">
        <v>233</v>
      </c>
      <c r="D3278" s="650" t="s">
        <v>26211</v>
      </c>
    </row>
    <row r="3279" spans="1:4" ht="15" customHeight="1">
      <c r="A3279" s="650" t="s">
        <v>7999</v>
      </c>
      <c r="B3279" s="646" t="s">
        <v>14655</v>
      </c>
      <c r="C3279" s="650" t="s">
        <v>233</v>
      </c>
      <c r="D3279" s="650" t="s">
        <v>26212</v>
      </c>
    </row>
    <row r="3280" spans="1:4" ht="15" customHeight="1">
      <c r="A3280" s="650" t="s">
        <v>8000</v>
      </c>
      <c r="B3280" s="646" t="s">
        <v>14656</v>
      </c>
      <c r="C3280" s="650" t="s">
        <v>233</v>
      </c>
      <c r="D3280" s="650" t="s">
        <v>26213</v>
      </c>
    </row>
    <row r="3281" spans="1:4" ht="15" customHeight="1">
      <c r="A3281" s="650" t="s">
        <v>8001</v>
      </c>
      <c r="B3281" s="646" t="s">
        <v>14657</v>
      </c>
      <c r="C3281" s="650" t="s">
        <v>233</v>
      </c>
      <c r="D3281" s="650" t="s">
        <v>26214</v>
      </c>
    </row>
    <row r="3282" spans="1:4" ht="15" customHeight="1">
      <c r="A3282" s="650" t="s">
        <v>8002</v>
      </c>
      <c r="B3282" s="646" t="s">
        <v>14658</v>
      </c>
      <c r="C3282" s="650" t="s">
        <v>233</v>
      </c>
      <c r="D3282" s="650" t="s">
        <v>26215</v>
      </c>
    </row>
    <row r="3283" spans="1:4" ht="15" customHeight="1">
      <c r="A3283" s="650" t="s">
        <v>8003</v>
      </c>
      <c r="B3283" s="646" t="s">
        <v>14659</v>
      </c>
      <c r="C3283" s="650" t="s">
        <v>238</v>
      </c>
      <c r="D3283" s="650" t="s">
        <v>26216</v>
      </c>
    </row>
    <row r="3284" spans="1:4" ht="15" customHeight="1">
      <c r="A3284" s="650" t="s">
        <v>8004</v>
      </c>
      <c r="B3284" s="646" t="s">
        <v>14660</v>
      </c>
      <c r="C3284" s="650" t="s">
        <v>238</v>
      </c>
      <c r="D3284" s="650" t="s">
        <v>22623</v>
      </c>
    </row>
    <row r="3285" spans="1:4" ht="15" customHeight="1">
      <c r="A3285" s="650" t="s">
        <v>8005</v>
      </c>
      <c r="B3285" s="646" t="s">
        <v>14661</v>
      </c>
      <c r="C3285" s="650" t="s">
        <v>238</v>
      </c>
      <c r="D3285" s="650" t="s">
        <v>26217</v>
      </c>
    </row>
    <row r="3286" spans="1:4" ht="15" customHeight="1">
      <c r="A3286" s="650" t="s">
        <v>8006</v>
      </c>
      <c r="B3286" s="646" t="s">
        <v>14662</v>
      </c>
      <c r="C3286" s="650" t="s">
        <v>238</v>
      </c>
      <c r="D3286" s="650" t="s">
        <v>26218</v>
      </c>
    </row>
    <row r="3287" spans="1:4" ht="15" customHeight="1">
      <c r="A3287" s="650" t="s">
        <v>8007</v>
      </c>
      <c r="B3287" s="646" t="s">
        <v>14663</v>
      </c>
      <c r="C3287" s="650" t="s">
        <v>238</v>
      </c>
      <c r="D3287" s="650" t="s">
        <v>22539</v>
      </c>
    </row>
    <row r="3288" spans="1:4" ht="15" customHeight="1">
      <c r="A3288" s="650" t="s">
        <v>8008</v>
      </c>
      <c r="B3288" s="646" t="s">
        <v>14664</v>
      </c>
      <c r="C3288" s="650" t="s">
        <v>238</v>
      </c>
      <c r="D3288" s="650" t="s">
        <v>26219</v>
      </c>
    </row>
    <row r="3289" spans="1:4" ht="15" customHeight="1">
      <c r="A3289" s="650" t="s">
        <v>8009</v>
      </c>
      <c r="B3289" s="646" t="s">
        <v>14665</v>
      </c>
      <c r="C3289" s="650" t="s">
        <v>238</v>
      </c>
      <c r="D3289" s="650" t="s">
        <v>21279</v>
      </c>
    </row>
    <row r="3290" spans="1:4" ht="15" customHeight="1">
      <c r="A3290" s="650" t="s">
        <v>8010</v>
      </c>
      <c r="B3290" s="646" t="s">
        <v>14666</v>
      </c>
      <c r="C3290" s="650" t="s">
        <v>240</v>
      </c>
      <c r="D3290" s="650" t="s">
        <v>26220</v>
      </c>
    </row>
    <row r="3291" spans="1:4" ht="15" customHeight="1">
      <c r="A3291" s="650" t="s">
        <v>8011</v>
      </c>
      <c r="B3291" s="646" t="s">
        <v>14667</v>
      </c>
      <c r="C3291" s="650" t="s">
        <v>240</v>
      </c>
      <c r="D3291" s="650" t="s">
        <v>26221</v>
      </c>
    </row>
    <row r="3292" spans="1:4" ht="15" customHeight="1">
      <c r="A3292" s="650" t="s">
        <v>8012</v>
      </c>
      <c r="B3292" s="646" t="s">
        <v>14668</v>
      </c>
      <c r="C3292" s="650" t="s">
        <v>238</v>
      </c>
      <c r="D3292" s="650" t="s">
        <v>26222</v>
      </c>
    </row>
    <row r="3293" spans="1:4" ht="15" customHeight="1">
      <c r="A3293" s="650" t="s">
        <v>8013</v>
      </c>
      <c r="B3293" s="646" t="s">
        <v>28704</v>
      </c>
      <c r="C3293" s="650" t="s">
        <v>238</v>
      </c>
      <c r="D3293" s="650" t="s">
        <v>26223</v>
      </c>
    </row>
    <row r="3294" spans="1:4" ht="15" customHeight="1">
      <c r="A3294" s="650" t="s">
        <v>8014</v>
      </c>
      <c r="B3294" s="646" t="s">
        <v>28705</v>
      </c>
      <c r="C3294" s="650" t="s">
        <v>238</v>
      </c>
      <c r="D3294" s="650" t="s">
        <v>26224</v>
      </c>
    </row>
    <row r="3295" spans="1:4" ht="15" customHeight="1">
      <c r="A3295" s="650" t="s">
        <v>8015</v>
      </c>
      <c r="B3295" s="646" t="s">
        <v>28706</v>
      </c>
      <c r="C3295" s="650" t="s">
        <v>238</v>
      </c>
      <c r="D3295" s="650" t="s">
        <v>26225</v>
      </c>
    </row>
    <row r="3296" spans="1:4" ht="15" customHeight="1">
      <c r="A3296" s="650" t="s">
        <v>8016</v>
      </c>
      <c r="B3296" s="646" t="s">
        <v>28707</v>
      </c>
      <c r="C3296" s="650" t="s">
        <v>238</v>
      </c>
      <c r="D3296" s="650" t="s">
        <v>26226</v>
      </c>
    </row>
    <row r="3297" spans="1:4" ht="15" customHeight="1">
      <c r="A3297" s="650" t="s">
        <v>8017</v>
      </c>
      <c r="B3297" s="646" t="s">
        <v>28708</v>
      </c>
      <c r="C3297" s="650" t="s">
        <v>238</v>
      </c>
      <c r="D3297" s="650" t="s">
        <v>26227</v>
      </c>
    </row>
    <row r="3298" spans="1:4" ht="15" customHeight="1">
      <c r="A3298" s="650" t="s">
        <v>8018</v>
      </c>
      <c r="B3298" s="646" t="s">
        <v>28709</v>
      </c>
      <c r="C3298" s="650" t="s">
        <v>238</v>
      </c>
      <c r="D3298" s="650" t="s">
        <v>26228</v>
      </c>
    </row>
    <row r="3299" spans="1:4" ht="15" customHeight="1">
      <c r="A3299" s="650" t="s">
        <v>8019</v>
      </c>
      <c r="B3299" s="646" t="s">
        <v>28710</v>
      </c>
      <c r="C3299" s="650" t="s">
        <v>238</v>
      </c>
      <c r="D3299" s="650" t="s">
        <v>26229</v>
      </c>
    </row>
    <row r="3300" spans="1:4" ht="15" customHeight="1">
      <c r="A3300" s="650" t="s">
        <v>8020</v>
      </c>
      <c r="B3300" s="646" t="s">
        <v>14669</v>
      </c>
      <c r="C3300" s="650" t="s">
        <v>238</v>
      </c>
      <c r="D3300" s="650" t="s">
        <v>26230</v>
      </c>
    </row>
    <row r="3301" spans="1:4" ht="15" customHeight="1">
      <c r="A3301" s="650" t="s">
        <v>8021</v>
      </c>
      <c r="B3301" s="646" t="s">
        <v>14670</v>
      </c>
      <c r="C3301" s="650" t="s">
        <v>238</v>
      </c>
      <c r="D3301" s="650" t="s">
        <v>26231</v>
      </c>
    </row>
    <row r="3302" spans="1:4" ht="15" customHeight="1">
      <c r="A3302" s="650" t="s">
        <v>8022</v>
      </c>
      <c r="B3302" s="646" t="s">
        <v>14671</v>
      </c>
      <c r="C3302" s="650" t="s">
        <v>238</v>
      </c>
      <c r="D3302" s="650" t="s">
        <v>26232</v>
      </c>
    </row>
    <row r="3303" spans="1:4" ht="15" customHeight="1">
      <c r="A3303" s="650" t="s">
        <v>8023</v>
      </c>
      <c r="B3303" s="646" t="s">
        <v>14672</v>
      </c>
      <c r="C3303" s="650" t="s">
        <v>238</v>
      </c>
      <c r="D3303" s="650" t="s">
        <v>26233</v>
      </c>
    </row>
    <row r="3304" spans="1:4" ht="15" customHeight="1">
      <c r="A3304" s="650" t="s">
        <v>8024</v>
      </c>
      <c r="B3304" s="646" t="s">
        <v>14673</v>
      </c>
      <c r="C3304" s="650" t="s">
        <v>238</v>
      </c>
      <c r="D3304" s="650" t="s">
        <v>26234</v>
      </c>
    </row>
    <row r="3305" spans="1:4" ht="15" customHeight="1">
      <c r="A3305" s="650" t="s">
        <v>8025</v>
      </c>
      <c r="B3305" s="646" t="s">
        <v>14674</v>
      </c>
      <c r="C3305" s="650" t="s">
        <v>238</v>
      </c>
      <c r="D3305" s="650" t="s">
        <v>26235</v>
      </c>
    </row>
    <row r="3306" spans="1:4" ht="15" customHeight="1">
      <c r="A3306" s="650" t="s">
        <v>8026</v>
      </c>
      <c r="B3306" s="646" t="s">
        <v>14675</v>
      </c>
      <c r="C3306" s="650" t="s">
        <v>233</v>
      </c>
      <c r="D3306" s="650" t="s">
        <v>18277</v>
      </c>
    </row>
    <row r="3307" spans="1:4" ht="15" customHeight="1">
      <c r="A3307" s="650" t="s">
        <v>8027</v>
      </c>
      <c r="B3307" s="646" t="s">
        <v>14676</v>
      </c>
      <c r="C3307" s="650" t="s">
        <v>233</v>
      </c>
      <c r="D3307" s="650" t="s">
        <v>21165</v>
      </c>
    </row>
    <row r="3308" spans="1:4" ht="15" customHeight="1">
      <c r="A3308" s="650" t="s">
        <v>8028</v>
      </c>
      <c r="B3308" s="646" t="s">
        <v>14677</v>
      </c>
      <c r="C3308" s="650" t="s">
        <v>233</v>
      </c>
      <c r="D3308" s="650" t="s">
        <v>17617</v>
      </c>
    </row>
    <row r="3309" spans="1:4" ht="15" customHeight="1">
      <c r="A3309" s="650" t="s">
        <v>8029</v>
      </c>
      <c r="B3309" s="646" t="s">
        <v>14678</v>
      </c>
      <c r="C3309" s="650" t="s">
        <v>233</v>
      </c>
      <c r="D3309" s="650" t="s">
        <v>18283</v>
      </c>
    </row>
    <row r="3310" spans="1:4" ht="15" customHeight="1">
      <c r="A3310" s="650" t="s">
        <v>8030</v>
      </c>
      <c r="B3310" s="646" t="s">
        <v>14679</v>
      </c>
      <c r="C3310" s="650" t="s">
        <v>233</v>
      </c>
      <c r="D3310" s="650" t="s">
        <v>17603</v>
      </c>
    </row>
    <row r="3311" spans="1:4" ht="15" customHeight="1">
      <c r="A3311" s="650" t="s">
        <v>8031</v>
      </c>
      <c r="B3311" s="646" t="s">
        <v>14680</v>
      </c>
      <c r="C3311" s="650" t="s">
        <v>233</v>
      </c>
      <c r="D3311" s="650" t="s">
        <v>24272</v>
      </c>
    </row>
    <row r="3312" spans="1:4" ht="15" customHeight="1">
      <c r="A3312" s="650" t="s">
        <v>8032</v>
      </c>
      <c r="B3312" s="646" t="s">
        <v>14681</v>
      </c>
      <c r="C3312" s="650" t="s">
        <v>233</v>
      </c>
      <c r="D3312" s="650" t="s">
        <v>17862</v>
      </c>
    </row>
    <row r="3313" spans="1:4" ht="15" customHeight="1">
      <c r="A3313" s="650" t="s">
        <v>8033</v>
      </c>
      <c r="B3313" s="646" t="s">
        <v>14682</v>
      </c>
      <c r="C3313" s="650" t="s">
        <v>233</v>
      </c>
      <c r="D3313" s="650" t="s">
        <v>26236</v>
      </c>
    </row>
    <row r="3314" spans="1:4" ht="15" customHeight="1">
      <c r="A3314" s="650" t="s">
        <v>8034</v>
      </c>
      <c r="B3314" s="646" t="s">
        <v>14683</v>
      </c>
      <c r="C3314" s="650" t="s">
        <v>233</v>
      </c>
      <c r="D3314" s="650" t="s">
        <v>26237</v>
      </c>
    </row>
    <row r="3315" spans="1:4" ht="15" customHeight="1">
      <c r="A3315" s="650" t="s">
        <v>8035</v>
      </c>
      <c r="B3315" s="646" t="s">
        <v>14684</v>
      </c>
      <c r="C3315" s="650" t="s">
        <v>233</v>
      </c>
      <c r="D3315" s="650" t="s">
        <v>26238</v>
      </c>
    </row>
    <row r="3316" spans="1:4" ht="15" customHeight="1">
      <c r="A3316" s="650" t="s">
        <v>8036</v>
      </c>
      <c r="B3316" s="646" t="s">
        <v>14685</v>
      </c>
      <c r="C3316" s="650" t="s">
        <v>233</v>
      </c>
      <c r="D3316" s="650" t="s">
        <v>20516</v>
      </c>
    </row>
    <row r="3317" spans="1:4" ht="15" customHeight="1">
      <c r="A3317" s="650" t="s">
        <v>8037</v>
      </c>
      <c r="B3317" s="646" t="s">
        <v>14686</v>
      </c>
      <c r="C3317" s="650" t="s">
        <v>233</v>
      </c>
      <c r="D3317" s="650" t="s">
        <v>26239</v>
      </c>
    </row>
    <row r="3318" spans="1:4" ht="15" customHeight="1">
      <c r="A3318" s="650" t="s">
        <v>8038</v>
      </c>
      <c r="B3318" s="646" t="s">
        <v>14687</v>
      </c>
      <c r="C3318" s="650" t="s">
        <v>233</v>
      </c>
      <c r="D3318" s="650" t="s">
        <v>18556</v>
      </c>
    </row>
    <row r="3319" spans="1:4" ht="15" customHeight="1">
      <c r="A3319" s="650" t="s">
        <v>8039</v>
      </c>
      <c r="B3319" s="646" t="s">
        <v>14688</v>
      </c>
      <c r="C3319" s="650" t="s">
        <v>233</v>
      </c>
      <c r="D3319" s="650" t="s">
        <v>18268</v>
      </c>
    </row>
    <row r="3320" spans="1:4" ht="15" customHeight="1">
      <c r="A3320" s="650" t="s">
        <v>8040</v>
      </c>
      <c r="B3320" s="646" t="s">
        <v>14689</v>
      </c>
      <c r="C3320" s="650" t="s">
        <v>233</v>
      </c>
      <c r="D3320" s="650" t="s">
        <v>17938</v>
      </c>
    </row>
    <row r="3321" spans="1:4" ht="15" customHeight="1">
      <c r="A3321" s="650" t="s">
        <v>8041</v>
      </c>
      <c r="B3321" s="646" t="s">
        <v>14690</v>
      </c>
      <c r="C3321" s="650" t="s">
        <v>233</v>
      </c>
      <c r="D3321" s="650" t="s">
        <v>20601</v>
      </c>
    </row>
    <row r="3322" spans="1:4" ht="15" customHeight="1">
      <c r="A3322" s="650" t="s">
        <v>8042</v>
      </c>
      <c r="B3322" s="646" t="s">
        <v>14691</v>
      </c>
      <c r="C3322" s="650" t="s">
        <v>233</v>
      </c>
      <c r="D3322" s="650" t="s">
        <v>17895</v>
      </c>
    </row>
    <row r="3323" spans="1:4" ht="15" customHeight="1">
      <c r="A3323" s="650" t="s">
        <v>8043</v>
      </c>
      <c r="B3323" s="646" t="s">
        <v>14692</v>
      </c>
      <c r="C3323" s="650" t="s">
        <v>233</v>
      </c>
      <c r="D3323" s="650" t="s">
        <v>18339</v>
      </c>
    </row>
    <row r="3324" spans="1:4" ht="15" customHeight="1">
      <c r="A3324" s="650" t="s">
        <v>8044</v>
      </c>
      <c r="B3324" s="646" t="s">
        <v>14693</v>
      </c>
      <c r="C3324" s="650" t="s">
        <v>233</v>
      </c>
      <c r="D3324" s="650" t="s">
        <v>26240</v>
      </c>
    </row>
    <row r="3325" spans="1:4" ht="15" customHeight="1">
      <c r="A3325" s="650" t="s">
        <v>8045</v>
      </c>
      <c r="B3325" s="646" t="s">
        <v>14694</v>
      </c>
      <c r="C3325" s="650" t="s">
        <v>233</v>
      </c>
      <c r="D3325" s="650" t="s">
        <v>21546</v>
      </c>
    </row>
    <row r="3326" spans="1:4" ht="15" customHeight="1">
      <c r="A3326" s="650" t="s">
        <v>8046</v>
      </c>
      <c r="B3326" s="646" t="s">
        <v>14695</v>
      </c>
      <c r="C3326" s="650" t="s">
        <v>233</v>
      </c>
      <c r="D3326" s="650" t="s">
        <v>18417</v>
      </c>
    </row>
    <row r="3327" spans="1:4" ht="15" customHeight="1">
      <c r="A3327" s="650" t="s">
        <v>8047</v>
      </c>
      <c r="B3327" s="646" t="s">
        <v>14696</v>
      </c>
      <c r="C3327" s="650" t="s">
        <v>233</v>
      </c>
      <c r="D3327" s="650" t="s">
        <v>17449</v>
      </c>
    </row>
    <row r="3328" spans="1:4" ht="15" customHeight="1">
      <c r="A3328" s="650" t="s">
        <v>8048</v>
      </c>
      <c r="B3328" s="646" t="s">
        <v>14697</v>
      </c>
      <c r="C3328" s="650" t="s">
        <v>233</v>
      </c>
      <c r="D3328" s="650" t="s">
        <v>18028</v>
      </c>
    </row>
    <row r="3329" spans="1:4" ht="15" customHeight="1">
      <c r="A3329" s="650" t="s">
        <v>8049</v>
      </c>
      <c r="B3329" s="646" t="s">
        <v>14698</v>
      </c>
      <c r="C3329" s="650" t="s">
        <v>233</v>
      </c>
      <c r="D3329" s="650" t="s">
        <v>18067</v>
      </c>
    </row>
    <row r="3330" spans="1:4" ht="15" customHeight="1">
      <c r="A3330" s="650" t="s">
        <v>8050</v>
      </c>
      <c r="B3330" s="646" t="s">
        <v>14699</v>
      </c>
      <c r="C3330" s="650" t="s">
        <v>233</v>
      </c>
      <c r="D3330" s="650" t="s">
        <v>22266</v>
      </c>
    </row>
    <row r="3331" spans="1:4" ht="15" customHeight="1">
      <c r="A3331" s="650" t="s">
        <v>8051</v>
      </c>
      <c r="B3331" s="646" t="s">
        <v>14700</v>
      </c>
      <c r="C3331" s="650" t="s">
        <v>233</v>
      </c>
      <c r="D3331" s="650" t="s">
        <v>21701</v>
      </c>
    </row>
    <row r="3332" spans="1:4" ht="15" customHeight="1">
      <c r="A3332" s="650" t="s">
        <v>8052</v>
      </c>
      <c r="B3332" s="646" t="s">
        <v>14701</v>
      </c>
      <c r="C3332" s="650" t="s">
        <v>233</v>
      </c>
      <c r="D3332" s="650" t="s">
        <v>18568</v>
      </c>
    </row>
    <row r="3333" spans="1:4" ht="15" customHeight="1">
      <c r="A3333" s="650" t="s">
        <v>8053</v>
      </c>
      <c r="B3333" s="646" t="s">
        <v>14702</v>
      </c>
      <c r="C3333" s="650" t="s">
        <v>233</v>
      </c>
      <c r="D3333" s="650" t="s">
        <v>18270</v>
      </c>
    </row>
    <row r="3334" spans="1:4" ht="15" customHeight="1">
      <c r="A3334" s="650" t="s">
        <v>8054</v>
      </c>
      <c r="B3334" s="646" t="s">
        <v>14703</v>
      </c>
      <c r="C3334" s="650" t="s">
        <v>233</v>
      </c>
      <c r="D3334" s="650" t="s">
        <v>18272</v>
      </c>
    </row>
    <row r="3335" spans="1:4" ht="15" customHeight="1">
      <c r="A3335" s="650" t="s">
        <v>8055</v>
      </c>
      <c r="B3335" s="646" t="s">
        <v>14704</v>
      </c>
      <c r="C3335" s="650" t="s">
        <v>233</v>
      </c>
      <c r="D3335" s="650" t="s">
        <v>21180</v>
      </c>
    </row>
    <row r="3336" spans="1:4" ht="15" customHeight="1">
      <c r="A3336" s="650" t="s">
        <v>8056</v>
      </c>
      <c r="B3336" s="646" t="s">
        <v>14705</v>
      </c>
      <c r="C3336" s="650" t="s">
        <v>233</v>
      </c>
      <c r="D3336" s="650" t="s">
        <v>18119</v>
      </c>
    </row>
    <row r="3337" spans="1:4" ht="15" customHeight="1">
      <c r="A3337" s="650" t="s">
        <v>8057</v>
      </c>
      <c r="B3337" s="646" t="s">
        <v>14706</v>
      </c>
      <c r="C3337" s="650" t="s">
        <v>233</v>
      </c>
      <c r="D3337" s="650" t="s">
        <v>18705</v>
      </c>
    </row>
    <row r="3338" spans="1:4" ht="15" customHeight="1">
      <c r="A3338" s="650" t="s">
        <v>8058</v>
      </c>
      <c r="B3338" s="646" t="s">
        <v>14707</v>
      </c>
      <c r="C3338" s="650" t="s">
        <v>233</v>
      </c>
      <c r="D3338" s="650" t="s">
        <v>20498</v>
      </c>
    </row>
    <row r="3339" spans="1:4" ht="15" customHeight="1">
      <c r="A3339" s="650" t="s">
        <v>8059</v>
      </c>
      <c r="B3339" s="646" t="s">
        <v>14708</v>
      </c>
      <c r="C3339" s="650" t="s">
        <v>233</v>
      </c>
      <c r="D3339" s="650" t="s">
        <v>17483</v>
      </c>
    </row>
    <row r="3340" spans="1:4" ht="15" customHeight="1">
      <c r="A3340" s="650" t="s">
        <v>8060</v>
      </c>
      <c r="B3340" s="646" t="s">
        <v>14709</v>
      </c>
      <c r="C3340" s="650" t="s">
        <v>233</v>
      </c>
      <c r="D3340" s="650" t="s">
        <v>26241</v>
      </c>
    </row>
    <row r="3341" spans="1:4" ht="15" customHeight="1">
      <c r="A3341" s="650" t="s">
        <v>8061</v>
      </c>
      <c r="B3341" s="646" t="s">
        <v>14710</v>
      </c>
      <c r="C3341" s="650" t="s">
        <v>233</v>
      </c>
      <c r="D3341" s="650" t="s">
        <v>26242</v>
      </c>
    </row>
    <row r="3342" spans="1:4" ht="15" customHeight="1">
      <c r="A3342" s="650" t="s">
        <v>8062</v>
      </c>
      <c r="B3342" s="646" t="s">
        <v>14711</v>
      </c>
      <c r="C3342" s="650" t="s">
        <v>238</v>
      </c>
      <c r="D3342" s="650" t="s">
        <v>22292</v>
      </c>
    </row>
    <row r="3343" spans="1:4" ht="15" customHeight="1">
      <c r="A3343" s="650" t="s">
        <v>8063</v>
      </c>
      <c r="B3343" s="646" t="s">
        <v>14712</v>
      </c>
      <c r="C3343" s="650" t="s">
        <v>238</v>
      </c>
      <c r="D3343" s="650" t="s">
        <v>26243</v>
      </c>
    </row>
    <row r="3344" spans="1:4" ht="15" customHeight="1">
      <c r="A3344" s="650" t="s">
        <v>8064</v>
      </c>
      <c r="B3344" s="646" t="s">
        <v>14713</v>
      </c>
      <c r="C3344" s="650" t="s">
        <v>238</v>
      </c>
      <c r="D3344" s="650" t="s">
        <v>26244</v>
      </c>
    </row>
    <row r="3345" spans="1:4" ht="15" customHeight="1">
      <c r="A3345" s="650" t="s">
        <v>8065</v>
      </c>
      <c r="B3345" s="646" t="s">
        <v>14714</v>
      </c>
      <c r="C3345" s="650" t="s">
        <v>238</v>
      </c>
      <c r="D3345" s="650" t="s">
        <v>26245</v>
      </c>
    </row>
    <row r="3346" spans="1:4" ht="15" customHeight="1">
      <c r="A3346" s="650" t="s">
        <v>8066</v>
      </c>
      <c r="B3346" s="646" t="s">
        <v>14715</v>
      </c>
      <c r="C3346" s="650" t="s">
        <v>238</v>
      </c>
      <c r="D3346" s="650" t="s">
        <v>26246</v>
      </c>
    </row>
    <row r="3347" spans="1:4" ht="15" customHeight="1">
      <c r="A3347" s="650" t="s">
        <v>8067</v>
      </c>
      <c r="B3347" s="646" t="s">
        <v>14716</v>
      </c>
      <c r="C3347" s="650" t="s">
        <v>238</v>
      </c>
      <c r="D3347" s="650" t="s">
        <v>26247</v>
      </c>
    </row>
    <row r="3348" spans="1:4" ht="15" customHeight="1">
      <c r="A3348" s="650" t="s">
        <v>8068</v>
      </c>
      <c r="B3348" s="646" t="s">
        <v>14717</v>
      </c>
      <c r="C3348" s="650" t="s">
        <v>238</v>
      </c>
      <c r="D3348" s="650" t="s">
        <v>26248</v>
      </c>
    </row>
    <row r="3349" spans="1:4" ht="15" customHeight="1">
      <c r="A3349" s="650" t="s">
        <v>8069</v>
      </c>
      <c r="B3349" s="646" t="s">
        <v>14718</v>
      </c>
      <c r="C3349" s="650" t="s">
        <v>238</v>
      </c>
      <c r="D3349" s="650" t="s">
        <v>26249</v>
      </c>
    </row>
    <row r="3350" spans="1:4" ht="15" customHeight="1">
      <c r="A3350" s="650" t="s">
        <v>8070</v>
      </c>
      <c r="B3350" s="646" t="s">
        <v>14719</v>
      </c>
      <c r="C3350" s="650" t="s">
        <v>238</v>
      </c>
      <c r="D3350" s="650" t="s">
        <v>26250</v>
      </c>
    </row>
    <row r="3351" spans="1:4" ht="15" customHeight="1">
      <c r="A3351" s="650" t="s">
        <v>8071</v>
      </c>
      <c r="B3351" s="646" t="s">
        <v>14720</v>
      </c>
      <c r="C3351" s="650" t="s">
        <v>239</v>
      </c>
      <c r="D3351" s="650" t="s">
        <v>17781</v>
      </c>
    </row>
    <row r="3352" spans="1:4" ht="15" customHeight="1">
      <c r="A3352" s="650" t="s">
        <v>8072</v>
      </c>
      <c r="B3352" s="646" t="s">
        <v>28711</v>
      </c>
      <c r="C3352" s="650" t="s">
        <v>238</v>
      </c>
      <c r="D3352" s="650" t="s">
        <v>26251</v>
      </c>
    </row>
    <row r="3353" spans="1:4" ht="15" customHeight="1">
      <c r="A3353" s="650" t="s">
        <v>8073</v>
      </c>
      <c r="B3353" s="646" t="s">
        <v>28712</v>
      </c>
      <c r="C3353" s="650" t="s">
        <v>238</v>
      </c>
      <c r="D3353" s="650" t="s">
        <v>26252</v>
      </c>
    </row>
    <row r="3354" spans="1:4" ht="15" customHeight="1">
      <c r="A3354" s="650" t="s">
        <v>8074</v>
      </c>
      <c r="B3354" s="646" t="s">
        <v>28713</v>
      </c>
      <c r="C3354" s="650" t="s">
        <v>238</v>
      </c>
      <c r="D3354" s="650" t="s">
        <v>26253</v>
      </c>
    </row>
    <row r="3355" spans="1:4" ht="15" customHeight="1">
      <c r="A3355" s="650" t="s">
        <v>8075</v>
      </c>
      <c r="B3355" s="646" t="s">
        <v>28714</v>
      </c>
      <c r="C3355" s="650" t="s">
        <v>238</v>
      </c>
      <c r="D3355" s="650" t="s">
        <v>26254</v>
      </c>
    </row>
    <row r="3356" spans="1:4" ht="15" customHeight="1">
      <c r="A3356" s="650" t="s">
        <v>8076</v>
      </c>
      <c r="B3356" s="646" t="s">
        <v>28715</v>
      </c>
      <c r="C3356" s="650" t="s">
        <v>238</v>
      </c>
      <c r="D3356" s="650" t="s">
        <v>26255</v>
      </c>
    </row>
    <row r="3357" spans="1:4" ht="15" customHeight="1">
      <c r="A3357" s="650" t="s">
        <v>8077</v>
      </c>
      <c r="B3357" s="646" t="s">
        <v>28716</v>
      </c>
      <c r="C3357" s="650" t="s">
        <v>238</v>
      </c>
      <c r="D3357" s="650" t="s">
        <v>26256</v>
      </c>
    </row>
    <row r="3358" spans="1:4" ht="15" customHeight="1">
      <c r="A3358" s="650" t="s">
        <v>8078</v>
      </c>
      <c r="B3358" s="646" t="s">
        <v>28717</v>
      </c>
      <c r="C3358" s="650" t="s">
        <v>238</v>
      </c>
      <c r="D3358" s="650" t="s">
        <v>26257</v>
      </c>
    </row>
    <row r="3359" spans="1:4" ht="15" customHeight="1">
      <c r="A3359" s="650" t="s">
        <v>8079</v>
      </c>
      <c r="B3359" s="646" t="s">
        <v>28718</v>
      </c>
      <c r="C3359" s="650" t="s">
        <v>238</v>
      </c>
      <c r="D3359" s="650" t="s">
        <v>26258</v>
      </c>
    </row>
    <row r="3360" spans="1:4" ht="15" customHeight="1">
      <c r="A3360" s="650" t="s">
        <v>8080</v>
      </c>
      <c r="B3360" s="646" t="s">
        <v>28719</v>
      </c>
      <c r="C3360" s="650" t="s">
        <v>238</v>
      </c>
      <c r="D3360" s="650" t="s">
        <v>26259</v>
      </c>
    </row>
    <row r="3361" spans="1:4" ht="15" customHeight="1">
      <c r="A3361" s="650" t="s">
        <v>8081</v>
      </c>
      <c r="B3361" s="646" t="s">
        <v>28720</v>
      </c>
      <c r="C3361" s="650" t="s">
        <v>238</v>
      </c>
      <c r="D3361" s="650" t="s">
        <v>26260</v>
      </c>
    </row>
    <row r="3362" spans="1:4" ht="15" customHeight="1">
      <c r="A3362" s="650" t="s">
        <v>8082</v>
      </c>
      <c r="B3362" s="646" t="s">
        <v>28721</v>
      </c>
      <c r="C3362" s="650" t="s">
        <v>238</v>
      </c>
      <c r="D3362" s="650" t="s">
        <v>26261</v>
      </c>
    </row>
    <row r="3363" spans="1:4" ht="15" customHeight="1">
      <c r="A3363" s="650" t="s">
        <v>8083</v>
      </c>
      <c r="B3363" s="646" t="s">
        <v>28722</v>
      </c>
      <c r="C3363" s="650" t="s">
        <v>238</v>
      </c>
      <c r="D3363" s="650" t="s">
        <v>26262</v>
      </c>
    </row>
    <row r="3364" spans="1:4" ht="15" customHeight="1">
      <c r="A3364" s="650" t="s">
        <v>8084</v>
      </c>
      <c r="B3364" s="646" t="s">
        <v>28723</v>
      </c>
      <c r="C3364" s="650" t="s">
        <v>238</v>
      </c>
      <c r="D3364" s="650" t="s">
        <v>26263</v>
      </c>
    </row>
    <row r="3365" spans="1:4" ht="15" customHeight="1">
      <c r="A3365" s="650" t="s">
        <v>8085</v>
      </c>
      <c r="B3365" s="646" t="s">
        <v>28724</v>
      </c>
      <c r="C3365" s="650" t="s">
        <v>238</v>
      </c>
      <c r="D3365" s="650" t="s">
        <v>26264</v>
      </c>
    </row>
    <row r="3366" spans="1:4" ht="15" customHeight="1">
      <c r="A3366" s="650" t="s">
        <v>8086</v>
      </c>
      <c r="B3366" s="646" t="s">
        <v>28725</v>
      </c>
      <c r="C3366" s="650" t="s">
        <v>238</v>
      </c>
      <c r="D3366" s="650" t="s">
        <v>26265</v>
      </c>
    </row>
    <row r="3367" spans="1:4" ht="15" customHeight="1">
      <c r="A3367" s="650" t="s">
        <v>8087</v>
      </c>
      <c r="B3367" s="646" t="s">
        <v>28726</v>
      </c>
      <c r="C3367" s="650" t="s">
        <v>238</v>
      </c>
      <c r="D3367" s="650" t="s">
        <v>26266</v>
      </c>
    </row>
    <row r="3368" spans="1:4" ht="15" customHeight="1">
      <c r="A3368" s="650" t="s">
        <v>8088</v>
      </c>
      <c r="B3368" s="646" t="s">
        <v>28727</v>
      </c>
      <c r="C3368" s="650" t="s">
        <v>238</v>
      </c>
      <c r="D3368" s="650" t="s">
        <v>26267</v>
      </c>
    </row>
    <row r="3369" spans="1:4" ht="15" customHeight="1">
      <c r="A3369" s="650" t="s">
        <v>8089</v>
      </c>
      <c r="B3369" s="646" t="s">
        <v>28728</v>
      </c>
      <c r="C3369" s="650" t="s">
        <v>238</v>
      </c>
      <c r="D3369" s="650" t="s">
        <v>26268</v>
      </c>
    </row>
    <row r="3370" spans="1:4" ht="15" customHeight="1">
      <c r="A3370" s="650" t="s">
        <v>8090</v>
      </c>
      <c r="B3370" s="646" t="s">
        <v>28729</v>
      </c>
      <c r="C3370" s="650" t="s">
        <v>238</v>
      </c>
      <c r="D3370" s="650" t="s">
        <v>26269</v>
      </c>
    </row>
    <row r="3371" spans="1:4" ht="15" customHeight="1">
      <c r="A3371" s="650" t="s">
        <v>8091</v>
      </c>
      <c r="B3371" s="646" t="s">
        <v>28730</v>
      </c>
      <c r="C3371" s="650" t="s">
        <v>238</v>
      </c>
      <c r="D3371" s="650" t="s">
        <v>26270</v>
      </c>
    </row>
    <row r="3372" spans="1:4" ht="15" customHeight="1">
      <c r="A3372" s="650" t="s">
        <v>8092</v>
      </c>
      <c r="B3372" s="646" t="s">
        <v>28731</v>
      </c>
      <c r="C3372" s="650" t="s">
        <v>238</v>
      </c>
      <c r="D3372" s="650" t="s">
        <v>26271</v>
      </c>
    </row>
    <row r="3373" spans="1:4" ht="15" customHeight="1">
      <c r="A3373" s="650" t="s">
        <v>8093</v>
      </c>
      <c r="B3373" s="646" t="s">
        <v>28732</v>
      </c>
      <c r="C3373" s="650" t="s">
        <v>238</v>
      </c>
      <c r="D3373" s="650" t="s">
        <v>26272</v>
      </c>
    </row>
    <row r="3374" spans="1:4" ht="15" customHeight="1">
      <c r="A3374" s="650" t="s">
        <v>8094</v>
      </c>
      <c r="B3374" s="646" t="s">
        <v>28733</v>
      </c>
      <c r="C3374" s="650" t="s">
        <v>238</v>
      </c>
      <c r="D3374" s="650" t="s">
        <v>26273</v>
      </c>
    </row>
    <row r="3375" spans="1:4" ht="15" customHeight="1">
      <c r="A3375" s="650" t="s">
        <v>8095</v>
      </c>
      <c r="B3375" s="646" t="s">
        <v>28734</v>
      </c>
      <c r="C3375" s="650" t="s">
        <v>238</v>
      </c>
      <c r="D3375" s="650" t="s">
        <v>26274</v>
      </c>
    </row>
    <row r="3376" spans="1:4" ht="15" customHeight="1">
      <c r="A3376" s="650" t="s">
        <v>8096</v>
      </c>
      <c r="B3376" s="646" t="s">
        <v>28735</v>
      </c>
      <c r="C3376" s="650" t="s">
        <v>238</v>
      </c>
      <c r="D3376" s="650" t="s">
        <v>26275</v>
      </c>
    </row>
    <row r="3377" spans="1:4" ht="15" customHeight="1">
      <c r="A3377" s="650" t="s">
        <v>8097</v>
      </c>
      <c r="B3377" s="646" t="s">
        <v>28736</v>
      </c>
      <c r="C3377" s="650" t="s">
        <v>238</v>
      </c>
      <c r="D3377" s="650" t="s">
        <v>26276</v>
      </c>
    </row>
    <row r="3378" spans="1:4" ht="15" customHeight="1">
      <c r="A3378" s="650" t="s">
        <v>8098</v>
      </c>
      <c r="B3378" s="646" t="s">
        <v>28737</v>
      </c>
      <c r="C3378" s="650" t="s">
        <v>238</v>
      </c>
      <c r="D3378" s="650" t="s">
        <v>26277</v>
      </c>
    </row>
    <row r="3379" spans="1:4" ht="15" customHeight="1">
      <c r="A3379" s="650" t="s">
        <v>8099</v>
      </c>
      <c r="B3379" s="646" t="s">
        <v>28738</v>
      </c>
      <c r="C3379" s="650" t="s">
        <v>238</v>
      </c>
      <c r="D3379" s="650" t="s">
        <v>26278</v>
      </c>
    </row>
    <row r="3380" spans="1:4" ht="15" customHeight="1">
      <c r="A3380" s="650" t="s">
        <v>8100</v>
      </c>
      <c r="B3380" s="646" t="s">
        <v>28739</v>
      </c>
      <c r="C3380" s="650" t="s">
        <v>238</v>
      </c>
      <c r="D3380" s="650" t="s">
        <v>26279</v>
      </c>
    </row>
    <row r="3381" spans="1:4" ht="15" customHeight="1">
      <c r="A3381" s="650" t="s">
        <v>8101</v>
      </c>
      <c r="B3381" s="646" t="s">
        <v>28740</v>
      </c>
      <c r="C3381" s="650" t="s">
        <v>238</v>
      </c>
      <c r="D3381" s="650" t="s">
        <v>26280</v>
      </c>
    </row>
    <row r="3382" spans="1:4" ht="15" customHeight="1">
      <c r="A3382" s="650" t="s">
        <v>8102</v>
      </c>
      <c r="B3382" s="646" t="s">
        <v>28741</v>
      </c>
      <c r="C3382" s="650" t="s">
        <v>238</v>
      </c>
      <c r="D3382" s="650" t="s">
        <v>26281</v>
      </c>
    </row>
    <row r="3383" spans="1:4" ht="15" customHeight="1">
      <c r="A3383" s="650" t="s">
        <v>8103</v>
      </c>
      <c r="B3383" s="646" t="s">
        <v>28742</v>
      </c>
      <c r="C3383" s="650" t="s">
        <v>238</v>
      </c>
      <c r="D3383" s="650" t="s">
        <v>26282</v>
      </c>
    </row>
    <row r="3384" spans="1:4" ht="15" customHeight="1">
      <c r="A3384" s="650" t="s">
        <v>8104</v>
      </c>
      <c r="B3384" s="646" t="s">
        <v>28743</v>
      </c>
      <c r="C3384" s="650" t="s">
        <v>238</v>
      </c>
      <c r="D3384" s="650" t="s">
        <v>26283</v>
      </c>
    </row>
    <row r="3385" spans="1:4" ht="15" customHeight="1">
      <c r="A3385" s="650" t="s">
        <v>8105</v>
      </c>
      <c r="B3385" s="646" t="s">
        <v>28744</v>
      </c>
      <c r="C3385" s="650" t="s">
        <v>238</v>
      </c>
      <c r="D3385" s="650" t="s">
        <v>26284</v>
      </c>
    </row>
    <row r="3386" spans="1:4" ht="15" customHeight="1">
      <c r="A3386" s="650" t="s">
        <v>8106</v>
      </c>
      <c r="B3386" s="646" t="s">
        <v>28745</v>
      </c>
      <c r="C3386" s="650" t="s">
        <v>238</v>
      </c>
      <c r="D3386" s="650" t="s">
        <v>26285</v>
      </c>
    </row>
    <row r="3387" spans="1:4" ht="15" customHeight="1">
      <c r="A3387" s="650" t="s">
        <v>8107</v>
      </c>
      <c r="B3387" s="646" t="s">
        <v>14721</v>
      </c>
      <c r="C3387" s="650" t="s">
        <v>238</v>
      </c>
      <c r="D3387" s="650" t="s">
        <v>17907</v>
      </c>
    </row>
    <row r="3388" spans="1:4" ht="15" customHeight="1">
      <c r="A3388" s="650" t="s">
        <v>8108</v>
      </c>
      <c r="B3388" s="646" t="s">
        <v>14722</v>
      </c>
      <c r="C3388" s="650" t="s">
        <v>233</v>
      </c>
      <c r="D3388" s="650" t="s">
        <v>26286</v>
      </c>
    </row>
    <row r="3389" spans="1:4" ht="15" customHeight="1">
      <c r="A3389" s="650" t="s">
        <v>8109</v>
      </c>
      <c r="B3389" s="646" t="s">
        <v>14723</v>
      </c>
      <c r="C3389" s="650" t="s">
        <v>233</v>
      </c>
      <c r="D3389" s="650" t="s">
        <v>26287</v>
      </c>
    </row>
    <row r="3390" spans="1:4" ht="15" customHeight="1">
      <c r="A3390" s="650" t="s">
        <v>8110</v>
      </c>
      <c r="B3390" s="646" t="s">
        <v>14724</v>
      </c>
      <c r="C3390" s="650" t="s">
        <v>233</v>
      </c>
      <c r="D3390" s="650" t="s">
        <v>26288</v>
      </c>
    </row>
    <row r="3391" spans="1:4" ht="15" customHeight="1">
      <c r="A3391" s="650" t="s">
        <v>8111</v>
      </c>
      <c r="B3391" s="646" t="s">
        <v>14725</v>
      </c>
      <c r="C3391" s="650" t="s">
        <v>233</v>
      </c>
      <c r="D3391" s="650" t="s">
        <v>26289</v>
      </c>
    </row>
    <row r="3392" spans="1:4" ht="15" customHeight="1">
      <c r="A3392" s="650" t="s">
        <v>8112</v>
      </c>
      <c r="B3392" s="646" t="s">
        <v>14726</v>
      </c>
      <c r="C3392" s="650" t="s">
        <v>238</v>
      </c>
      <c r="D3392" s="650" t="s">
        <v>26290</v>
      </c>
    </row>
    <row r="3393" spans="1:4" ht="15" customHeight="1">
      <c r="A3393" s="650" t="s">
        <v>8113</v>
      </c>
      <c r="B3393" s="646" t="s">
        <v>14727</v>
      </c>
      <c r="C3393" s="650" t="s">
        <v>238</v>
      </c>
      <c r="D3393" s="650" t="s">
        <v>26291</v>
      </c>
    </row>
    <row r="3394" spans="1:4" ht="15" customHeight="1">
      <c r="A3394" s="650" t="s">
        <v>8114</v>
      </c>
      <c r="B3394" s="646" t="s">
        <v>14728</v>
      </c>
      <c r="C3394" s="650" t="s">
        <v>233</v>
      </c>
      <c r="D3394" s="650" t="s">
        <v>17869</v>
      </c>
    </row>
    <row r="3395" spans="1:4" ht="15" customHeight="1">
      <c r="A3395" s="650" t="s">
        <v>8115</v>
      </c>
      <c r="B3395" s="646" t="s">
        <v>14729</v>
      </c>
      <c r="C3395" s="650" t="s">
        <v>233</v>
      </c>
      <c r="D3395" s="650" t="s">
        <v>17686</v>
      </c>
    </row>
    <row r="3396" spans="1:4" ht="15" customHeight="1">
      <c r="A3396" s="650" t="s">
        <v>8116</v>
      </c>
      <c r="B3396" s="646" t="s">
        <v>14730</v>
      </c>
      <c r="C3396" s="650" t="s">
        <v>233</v>
      </c>
      <c r="D3396" s="650" t="s">
        <v>26292</v>
      </c>
    </row>
    <row r="3397" spans="1:4" ht="15" customHeight="1">
      <c r="A3397" s="650" t="s">
        <v>8117</v>
      </c>
      <c r="B3397" s="646" t="s">
        <v>14731</v>
      </c>
      <c r="C3397" s="650" t="s">
        <v>233</v>
      </c>
      <c r="D3397" s="650" t="s">
        <v>18632</v>
      </c>
    </row>
    <row r="3398" spans="1:4" ht="15" customHeight="1">
      <c r="A3398" s="650" t="s">
        <v>28746</v>
      </c>
      <c r="B3398" s="646" t="s">
        <v>28747</v>
      </c>
      <c r="C3398" s="650" t="s">
        <v>233</v>
      </c>
      <c r="D3398" s="650" t="s">
        <v>26293</v>
      </c>
    </row>
    <row r="3399" spans="1:4" ht="15" customHeight="1">
      <c r="A3399" s="650" t="s">
        <v>28748</v>
      </c>
      <c r="B3399" s="646" t="s">
        <v>28749</v>
      </c>
      <c r="C3399" s="650" t="s">
        <v>233</v>
      </c>
      <c r="D3399" s="650" t="s">
        <v>17960</v>
      </c>
    </row>
    <row r="3400" spans="1:4" ht="15" customHeight="1">
      <c r="A3400" s="650" t="s">
        <v>28750</v>
      </c>
      <c r="B3400" s="646" t="s">
        <v>28751</v>
      </c>
      <c r="C3400" s="650" t="s">
        <v>233</v>
      </c>
      <c r="D3400" s="650" t="s">
        <v>21331</v>
      </c>
    </row>
    <row r="3401" spans="1:4" ht="15" customHeight="1">
      <c r="A3401" s="650" t="s">
        <v>8118</v>
      </c>
      <c r="B3401" s="646" t="s">
        <v>14732</v>
      </c>
      <c r="C3401" s="650" t="s">
        <v>238</v>
      </c>
      <c r="D3401" s="650" t="s">
        <v>26294</v>
      </c>
    </row>
    <row r="3402" spans="1:4" ht="15" customHeight="1">
      <c r="A3402" s="650" t="s">
        <v>8119</v>
      </c>
      <c r="B3402" s="646" t="s">
        <v>14733</v>
      </c>
      <c r="C3402" s="650" t="s">
        <v>238</v>
      </c>
      <c r="D3402" s="650" t="s">
        <v>26295</v>
      </c>
    </row>
    <row r="3403" spans="1:4" ht="15" customHeight="1">
      <c r="A3403" s="650" t="s">
        <v>8120</v>
      </c>
      <c r="B3403" s="646" t="s">
        <v>14734</v>
      </c>
      <c r="C3403" s="650" t="s">
        <v>238</v>
      </c>
      <c r="D3403" s="650" t="s">
        <v>26296</v>
      </c>
    </row>
    <row r="3404" spans="1:4" ht="15" customHeight="1">
      <c r="A3404" s="650" t="s">
        <v>28752</v>
      </c>
      <c r="B3404" s="646" t="s">
        <v>28753</v>
      </c>
      <c r="C3404" s="650" t="s">
        <v>238</v>
      </c>
      <c r="D3404" s="650" t="s">
        <v>26297</v>
      </c>
    </row>
    <row r="3405" spans="1:4" ht="15" customHeight="1">
      <c r="A3405" s="650" t="s">
        <v>28754</v>
      </c>
      <c r="B3405" s="646" t="s">
        <v>28755</v>
      </c>
      <c r="C3405" s="650" t="s">
        <v>238</v>
      </c>
      <c r="D3405" s="650" t="s">
        <v>26298</v>
      </c>
    </row>
    <row r="3406" spans="1:4" ht="15" customHeight="1">
      <c r="A3406" s="650" t="s">
        <v>8121</v>
      </c>
      <c r="B3406" s="646" t="s">
        <v>14735</v>
      </c>
      <c r="C3406" s="650" t="s">
        <v>238</v>
      </c>
      <c r="D3406" s="650" t="s">
        <v>26299</v>
      </c>
    </row>
    <row r="3407" spans="1:4" ht="15" customHeight="1">
      <c r="A3407" s="650" t="s">
        <v>8122</v>
      </c>
      <c r="B3407" s="646" t="s">
        <v>14736</v>
      </c>
      <c r="C3407" s="650" t="s">
        <v>238</v>
      </c>
      <c r="D3407" s="650" t="s">
        <v>26300</v>
      </c>
    </row>
    <row r="3408" spans="1:4" ht="15" customHeight="1">
      <c r="A3408" s="650" t="s">
        <v>8123</v>
      </c>
      <c r="B3408" s="646" t="s">
        <v>14737</v>
      </c>
      <c r="C3408" s="650" t="s">
        <v>238</v>
      </c>
      <c r="D3408" s="650" t="s">
        <v>26301</v>
      </c>
    </row>
    <row r="3409" spans="1:4" ht="15" customHeight="1">
      <c r="A3409" s="650" t="s">
        <v>28756</v>
      </c>
      <c r="B3409" s="646" t="s">
        <v>28757</v>
      </c>
      <c r="C3409" s="650" t="s">
        <v>233</v>
      </c>
      <c r="D3409" s="650" t="s">
        <v>22567</v>
      </c>
    </row>
    <row r="3410" spans="1:4" ht="15" customHeight="1">
      <c r="A3410" s="650" t="s">
        <v>28758</v>
      </c>
      <c r="B3410" s="646" t="s">
        <v>28759</v>
      </c>
      <c r="C3410" s="650" t="s">
        <v>233</v>
      </c>
      <c r="D3410" s="650" t="s">
        <v>17469</v>
      </c>
    </row>
    <row r="3411" spans="1:4" ht="15" customHeight="1">
      <c r="A3411" s="650" t="s">
        <v>28760</v>
      </c>
      <c r="B3411" s="646" t="s">
        <v>28761</v>
      </c>
      <c r="C3411" s="650" t="s">
        <v>238</v>
      </c>
      <c r="D3411" s="650" t="s">
        <v>26302</v>
      </c>
    </row>
    <row r="3412" spans="1:4" ht="15" customHeight="1">
      <c r="A3412" s="650" t="s">
        <v>8124</v>
      </c>
      <c r="B3412" s="646" t="s">
        <v>28762</v>
      </c>
      <c r="C3412" s="650" t="s">
        <v>233</v>
      </c>
      <c r="D3412" s="650" t="s">
        <v>21525</v>
      </c>
    </row>
    <row r="3413" spans="1:4" ht="15" customHeight="1">
      <c r="A3413" s="650" t="s">
        <v>8125</v>
      </c>
      <c r="B3413" s="646" t="s">
        <v>28763</v>
      </c>
      <c r="C3413" s="650" t="s">
        <v>233</v>
      </c>
      <c r="D3413" s="650" t="s">
        <v>21279</v>
      </c>
    </row>
    <row r="3414" spans="1:4" ht="15" customHeight="1">
      <c r="A3414" s="650" t="s">
        <v>8126</v>
      </c>
      <c r="B3414" s="646" t="s">
        <v>28764</v>
      </c>
      <c r="C3414" s="650" t="s">
        <v>233</v>
      </c>
      <c r="D3414" s="650" t="s">
        <v>26303</v>
      </c>
    </row>
    <row r="3415" spans="1:4" ht="15" customHeight="1">
      <c r="A3415" s="650" t="s">
        <v>8127</v>
      </c>
      <c r="B3415" s="646" t="s">
        <v>28765</v>
      </c>
      <c r="C3415" s="650" t="s">
        <v>233</v>
      </c>
      <c r="D3415" s="650" t="s">
        <v>18096</v>
      </c>
    </row>
    <row r="3416" spans="1:4" ht="15" customHeight="1">
      <c r="A3416" s="650" t="s">
        <v>8128</v>
      </c>
      <c r="B3416" s="646" t="s">
        <v>28766</v>
      </c>
      <c r="C3416" s="650" t="s">
        <v>233</v>
      </c>
      <c r="D3416" s="650" t="s">
        <v>18330</v>
      </c>
    </row>
    <row r="3417" spans="1:4" ht="15" customHeight="1">
      <c r="A3417" s="650" t="s">
        <v>8129</v>
      </c>
      <c r="B3417" s="646" t="s">
        <v>28767</v>
      </c>
      <c r="C3417" s="650" t="s">
        <v>233</v>
      </c>
      <c r="D3417" s="650" t="s">
        <v>20512</v>
      </c>
    </row>
    <row r="3418" spans="1:4" ht="15" customHeight="1">
      <c r="A3418" s="650" t="s">
        <v>8130</v>
      </c>
      <c r="B3418" s="646" t="s">
        <v>28768</v>
      </c>
      <c r="C3418" s="650" t="s">
        <v>233</v>
      </c>
      <c r="D3418" s="650" t="s">
        <v>17619</v>
      </c>
    </row>
    <row r="3419" spans="1:4" ht="15" customHeight="1">
      <c r="A3419" s="650" t="s">
        <v>8131</v>
      </c>
      <c r="B3419" s="646" t="s">
        <v>28769</v>
      </c>
      <c r="C3419" s="650" t="s">
        <v>233</v>
      </c>
      <c r="D3419" s="650" t="s">
        <v>17994</v>
      </c>
    </row>
    <row r="3420" spans="1:4" ht="15" customHeight="1">
      <c r="A3420" s="650" t="s">
        <v>8132</v>
      </c>
      <c r="B3420" s="646" t="s">
        <v>28770</v>
      </c>
      <c r="C3420" s="650" t="s">
        <v>233</v>
      </c>
      <c r="D3420" s="650" t="s">
        <v>26304</v>
      </c>
    </row>
    <row r="3421" spans="1:4" ht="15" customHeight="1">
      <c r="A3421" s="650" t="s">
        <v>8133</v>
      </c>
      <c r="B3421" s="646" t="s">
        <v>28771</v>
      </c>
      <c r="C3421" s="650" t="s">
        <v>233</v>
      </c>
      <c r="D3421" s="650" t="s">
        <v>26305</v>
      </c>
    </row>
    <row r="3422" spans="1:4" ht="15" customHeight="1">
      <c r="A3422" s="650" t="s">
        <v>8134</v>
      </c>
      <c r="B3422" s="646" t="s">
        <v>28772</v>
      </c>
      <c r="C3422" s="650" t="s">
        <v>233</v>
      </c>
      <c r="D3422" s="650" t="s">
        <v>20924</v>
      </c>
    </row>
    <row r="3423" spans="1:4" ht="15" customHeight="1">
      <c r="A3423" s="650" t="s">
        <v>8135</v>
      </c>
      <c r="B3423" s="646" t="s">
        <v>28773</v>
      </c>
      <c r="C3423" s="650" t="s">
        <v>233</v>
      </c>
      <c r="D3423" s="650" t="s">
        <v>26306</v>
      </c>
    </row>
    <row r="3424" spans="1:4" ht="15" customHeight="1">
      <c r="A3424" s="650" t="s">
        <v>8136</v>
      </c>
      <c r="B3424" s="646" t="s">
        <v>28774</v>
      </c>
      <c r="C3424" s="650" t="s">
        <v>233</v>
      </c>
      <c r="D3424" s="650" t="s">
        <v>26307</v>
      </c>
    </row>
    <row r="3425" spans="1:4" ht="15" customHeight="1">
      <c r="A3425" s="650" t="s">
        <v>8137</v>
      </c>
      <c r="B3425" s="646" t="s">
        <v>28775</v>
      </c>
      <c r="C3425" s="650" t="s">
        <v>233</v>
      </c>
      <c r="D3425" s="650" t="s">
        <v>18018</v>
      </c>
    </row>
    <row r="3426" spans="1:4" ht="15" customHeight="1">
      <c r="A3426" s="650" t="s">
        <v>8138</v>
      </c>
      <c r="B3426" s="646" t="s">
        <v>28776</v>
      </c>
      <c r="C3426" s="650" t="s">
        <v>233</v>
      </c>
      <c r="D3426" s="650" t="s">
        <v>17940</v>
      </c>
    </row>
    <row r="3427" spans="1:4" ht="15" customHeight="1">
      <c r="A3427" s="650" t="s">
        <v>8139</v>
      </c>
      <c r="B3427" s="646" t="s">
        <v>28777</v>
      </c>
      <c r="C3427" s="650" t="s">
        <v>233</v>
      </c>
      <c r="D3427" s="650" t="s">
        <v>26308</v>
      </c>
    </row>
    <row r="3428" spans="1:4" ht="15" customHeight="1">
      <c r="A3428" s="650" t="s">
        <v>8140</v>
      </c>
      <c r="B3428" s="646" t="s">
        <v>28778</v>
      </c>
      <c r="C3428" s="650" t="s">
        <v>233</v>
      </c>
      <c r="D3428" s="650" t="s">
        <v>26309</v>
      </c>
    </row>
    <row r="3429" spans="1:4" ht="15" customHeight="1">
      <c r="A3429" s="650" t="s">
        <v>8141</v>
      </c>
      <c r="B3429" s="646" t="s">
        <v>28779</v>
      </c>
      <c r="C3429" s="650" t="s">
        <v>233</v>
      </c>
      <c r="D3429" s="650" t="s">
        <v>24710</v>
      </c>
    </row>
    <row r="3430" spans="1:4" ht="15" customHeight="1">
      <c r="A3430" s="650" t="s">
        <v>8142</v>
      </c>
      <c r="B3430" s="646" t="s">
        <v>28780</v>
      </c>
      <c r="C3430" s="650" t="s">
        <v>233</v>
      </c>
      <c r="D3430" s="650" t="s">
        <v>26310</v>
      </c>
    </row>
    <row r="3431" spans="1:4" ht="15" customHeight="1">
      <c r="A3431" s="650" t="s">
        <v>8143</v>
      </c>
      <c r="B3431" s="646" t="s">
        <v>28781</v>
      </c>
      <c r="C3431" s="650" t="s">
        <v>233</v>
      </c>
      <c r="D3431" s="650" t="s">
        <v>26311</v>
      </c>
    </row>
    <row r="3432" spans="1:4" ht="15" customHeight="1">
      <c r="A3432" s="650" t="s">
        <v>8144</v>
      </c>
      <c r="B3432" s="646" t="s">
        <v>28782</v>
      </c>
      <c r="C3432" s="650" t="s">
        <v>233</v>
      </c>
      <c r="D3432" s="650" t="s">
        <v>26312</v>
      </c>
    </row>
    <row r="3433" spans="1:4" ht="15" customHeight="1">
      <c r="A3433" s="650" t="s">
        <v>8145</v>
      </c>
      <c r="B3433" s="646" t="s">
        <v>28783</v>
      </c>
      <c r="C3433" s="650" t="s">
        <v>233</v>
      </c>
      <c r="D3433" s="650" t="s">
        <v>20584</v>
      </c>
    </row>
    <row r="3434" spans="1:4" ht="15" customHeight="1">
      <c r="A3434" s="650" t="s">
        <v>8146</v>
      </c>
      <c r="B3434" s="646" t="s">
        <v>28784</v>
      </c>
      <c r="C3434" s="650" t="s">
        <v>233</v>
      </c>
      <c r="D3434" s="650" t="s">
        <v>26313</v>
      </c>
    </row>
    <row r="3435" spans="1:4" ht="15" customHeight="1">
      <c r="A3435" s="650" t="s">
        <v>8147</v>
      </c>
      <c r="B3435" s="646" t="s">
        <v>28785</v>
      </c>
      <c r="C3435" s="650" t="s">
        <v>233</v>
      </c>
      <c r="D3435" s="650" t="s">
        <v>26314</v>
      </c>
    </row>
    <row r="3436" spans="1:4" ht="15" customHeight="1">
      <c r="A3436" s="650" t="s">
        <v>8148</v>
      </c>
      <c r="B3436" s="646" t="s">
        <v>28786</v>
      </c>
      <c r="C3436" s="650" t="s">
        <v>233</v>
      </c>
      <c r="D3436" s="650" t="s">
        <v>18715</v>
      </c>
    </row>
    <row r="3437" spans="1:4" ht="15" customHeight="1">
      <c r="A3437" s="650" t="s">
        <v>8149</v>
      </c>
      <c r="B3437" s="646" t="s">
        <v>28787</v>
      </c>
      <c r="C3437" s="650" t="s">
        <v>233</v>
      </c>
      <c r="D3437" s="650" t="s">
        <v>26315</v>
      </c>
    </row>
    <row r="3438" spans="1:4" ht="15" customHeight="1">
      <c r="A3438" s="650" t="s">
        <v>8150</v>
      </c>
      <c r="B3438" s="646" t="s">
        <v>28788</v>
      </c>
      <c r="C3438" s="650" t="s">
        <v>233</v>
      </c>
      <c r="D3438" s="650" t="s">
        <v>26316</v>
      </c>
    </row>
    <row r="3439" spans="1:4" ht="15" customHeight="1">
      <c r="A3439" s="650" t="s">
        <v>8151</v>
      </c>
      <c r="B3439" s="646" t="s">
        <v>28789</v>
      </c>
      <c r="C3439" s="650" t="s">
        <v>233</v>
      </c>
      <c r="D3439" s="650" t="s">
        <v>26310</v>
      </c>
    </row>
    <row r="3440" spans="1:4" ht="15" customHeight="1">
      <c r="A3440" s="650" t="s">
        <v>8152</v>
      </c>
      <c r="B3440" s="646" t="s">
        <v>28790</v>
      </c>
      <c r="C3440" s="650" t="s">
        <v>233</v>
      </c>
      <c r="D3440" s="650" t="s">
        <v>18664</v>
      </c>
    </row>
    <row r="3441" spans="1:4" ht="15" customHeight="1">
      <c r="A3441" s="650" t="s">
        <v>8153</v>
      </c>
      <c r="B3441" s="646" t="s">
        <v>28791</v>
      </c>
      <c r="C3441" s="650" t="s">
        <v>233</v>
      </c>
      <c r="D3441" s="650" t="s">
        <v>21039</v>
      </c>
    </row>
    <row r="3442" spans="1:4" ht="15" customHeight="1">
      <c r="A3442" s="650" t="s">
        <v>8154</v>
      </c>
      <c r="B3442" s="646" t="s">
        <v>28792</v>
      </c>
      <c r="C3442" s="650" t="s">
        <v>233</v>
      </c>
      <c r="D3442" s="650" t="s">
        <v>26317</v>
      </c>
    </row>
    <row r="3443" spans="1:4" ht="15" customHeight="1">
      <c r="A3443" s="650" t="s">
        <v>8155</v>
      </c>
      <c r="B3443" s="646" t="s">
        <v>28793</v>
      </c>
      <c r="C3443" s="650" t="s">
        <v>233</v>
      </c>
      <c r="D3443" s="650" t="s">
        <v>26318</v>
      </c>
    </row>
    <row r="3444" spans="1:4" ht="15" customHeight="1">
      <c r="A3444" s="650" t="s">
        <v>8156</v>
      </c>
      <c r="B3444" s="646" t="s">
        <v>28794</v>
      </c>
      <c r="C3444" s="650" t="s">
        <v>233</v>
      </c>
      <c r="D3444" s="650" t="s">
        <v>26319</v>
      </c>
    </row>
    <row r="3445" spans="1:4" ht="15" customHeight="1">
      <c r="A3445" s="650" t="s">
        <v>8157</v>
      </c>
      <c r="B3445" s="646" t="s">
        <v>28795</v>
      </c>
      <c r="C3445" s="650" t="s">
        <v>233</v>
      </c>
      <c r="D3445" s="650" t="s">
        <v>26320</v>
      </c>
    </row>
    <row r="3446" spans="1:4" ht="15" customHeight="1">
      <c r="A3446" s="650" t="s">
        <v>8158</v>
      </c>
      <c r="B3446" s="646" t="s">
        <v>28796</v>
      </c>
      <c r="C3446" s="650" t="s">
        <v>233</v>
      </c>
      <c r="D3446" s="650" t="s">
        <v>24738</v>
      </c>
    </row>
    <row r="3447" spans="1:4" ht="15" customHeight="1">
      <c r="A3447" s="650" t="s">
        <v>8159</v>
      </c>
      <c r="B3447" s="646" t="s">
        <v>28797</v>
      </c>
      <c r="C3447" s="650" t="s">
        <v>233</v>
      </c>
      <c r="D3447" s="650" t="s">
        <v>26321</v>
      </c>
    </row>
    <row r="3448" spans="1:4" ht="15" customHeight="1">
      <c r="A3448" s="650" t="s">
        <v>8160</v>
      </c>
      <c r="B3448" s="646" t="s">
        <v>28798</v>
      </c>
      <c r="C3448" s="650" t="s">
        <v>233</v>
      </c>
      <c r="D3448" s="650" t="s">
        <v>20752</v>
      </c>
    </row>
    <row r="3449" spans="1:4" ht="15" customHeight="1">
      <c r="A3449" s="650" t="s">
        <v>8161</v>
      </c>
      <c r="B3449" s="646" t="s">
        <v>28799</v>
      </c>
      <c r="C3449" s="650" t="s">
        <v>233</v>
      </c>
      <c r="D3449" s="650" t="s">
        <v>26322</v>
      </c>
    </row>
    <row r="3450" spans="1:4" ht="15" customHeight="1">
      <c r="A3450" s="650" t="s">
        <v>8162</v>
      </c>
      <c r="B3450" s="646" t="s">
        <v>28800</v>
      </c>
      <c r="C3450" s="650" t="s">
        <v>233</v>
      </c>
      <c r="D3450" s="650" t="s">
        <v>26323</v>
      </c>
    </row>
    <row r="3451" spans="1:4" ht="15" customHeight="1">
      <c r="A3451" s="650" t="s">
        <v>8163</v>
      </c>
      <c r="B3451" s="646" t="s">
        <v>28801</v>
      </c>
      <c r="C3451" s="650" t="s">
        <v>233</v>
      </c>
      <c r="D3451" s="650" t="s">
        <v>17669</v>
      </c>
    </row>
    <row r="3452" spans="1:4" ht="15" customHeight="1">
      <c r="A3452" s="650" t="s">
        <v>8164</v>
      </c>
      <c r="B3452" s="646" t="s">
        <v>14738</v>
      </c>
      <c r="C3452" s="650" t="s">
        <v>233</v>
      </c>
      <c r="D3452" s="650" t="s">
        <v>26324</v>
      </c>
    </row>
    <row r="3453" spans="1:4" ht="15" customHeight="1">
      <c r="A3453" s="650" t="s">
        <v>8165</v>
      </c>
      <c r="B3453" s="646" t="s">
        <v>14739</v>
      </c>
      <c r="C3453" s="650" t="s">
        <v>233</v>
      </c>
      <c r="D3453" s="650" t="s">
        <v>26325</v>
      </c>
    </row>
    <row r="3454" spans="1:4" ht="15" customHeight="1">
      <c r="A3454" s="650" t="s">
        <v>8166</v>
      </c>
      <c r="B3454" s="646" t="s">
        <v>14740</v>
      </c>
      <c r="C3454" s="650" t="s">
        <v>233</v>
      </c>
      <c r="D3454" s="650" t="s">
        <v>25880</v>
      </c>
    </row>
    <row r="3455" spans="1:4" ht="15" customHeight="1">
      <c r="A3455" s="650" t="s">
        <v>8167</v>
      </c>
      <c r="B3455" s="646" t="s">
        <v>14741</v>
      </c>
      <c r="C3455" s="650" t="s">
        <v>233</v>
      </c>
      <c r="D3455" s="650" t="s">
        <v>24362</v>
      </c>
    </row>
    <row r="3456" spans="1:4" ht="15" customHeight="1">
      <c r="A3456" s="650" t="s">
        <v>8168</v>
      </c>
      <c r="B3456" s="646" t="s">
        <v>14742</v>
      </c>
      <c r="C3456" s="650" t="s">
        <v>233</v>
      </c>
      <c r="D3456" s="650" t="s">
        <v>21630</v>
      </c>
    </row>
    <row r="3457" spans="1:4" ht="15" customHeight="1">
      <c r="A3457" s="650" t="s">
        <v>8169</v>
      </c>
      <c r="B3457" s="646" t="s">
        <v>14743</v>
      </c>
      <c r="C3457" s="650" t="s">
        <v>233</v>
      </c>
      <c r="D3457" s="650" t="s">
        <v>26326</v>
      </c>
    </row>
    <row r="3458" spans="1:4" ht="15" customHeight="1">
      <c r="A3458" s="650" t="s">
        <v>8170</v>
      </c>
      <c r="B3458" s="646" t="s">
        <v>14744</v>
      </c>
      <c r="C3458" s="650" t="s">
        <v>233</v>
      </c>
      <c r="D3458" s="650" t="s">
        <v>20714</v>
      </c>
    </row>
    <row r="3459" spans="1:4" ht="15" customHeight="1">
      <c r="A3459" s="650" t="s">
        <v>8171</v>
      </c>
      <c r="B3459" s="646" t="s">
        <v>14745</v>
      </c>
      <c r="C3459" s="650" t="s">
        <v>233</v>
      </c>
      <c r="D3459" s="650" t="s">
        <v>26327</v>
      </c>
    </row>
    <row r="3460" spans="1:4" ht="15" customHeight="1">
      <c r="A3460" s="650" t="s">
        <v>8172</v>
      </c>
      <c r="B3460" s="646" t="s">
        <v>14746</v>
      </c>
      <c r="C3460" s="650" t="s">
        <v>233</v>
      </c>
      <c r="D3460" s="650" t="s">
        <v>26328</v>
      </c>
    </row>
    <row r="3461" spans="1:4" ht="15" customHeight="1">
      <c r="A3461" s="650" t="s">
        <v>8173</v>
      </c>
      <c r="B3461" s="646" t="s">
        <v>14747</v>
      </c>
      <c r="C3461" s="650" t="s">
        <v>233</v>
      </c>
      <c r="D3461" s="650" t="s">
        <v>20762</v>
      </c>
    </row>
    <row r="3462" spans="1:4" ht="15" customHeight="1">
      <c r="A3462" s="650" t="s">
        <v>8174</v>
      </c>
      <c r="B3462" s="646" t="s">
        <v>14748</v>
      </c>
      <c r="C3462" s="650" t="s">
        <v>233</v>
      </c>
      <c r="D3462" s="650" t="s">
        <v>26329</v>
      </c>
    </row>
    <row r="3463" spans="1:4" ht="15" customHeight="1">
      <c r="A3463" s="650" t="s">
        <v>8175</v>
      </c>
      <c r="B3463" s="646" t="s">
        <v>14749</v>
      </c>
      <c r="C3463" s="650" t="s">
        <v>233</v>
      </c>
      <c r="D3463" s="650" t="s">
        <v>22563</v>
      </c>
    </row>
    <row r="3464" spans="1:4" ht="15" customHeight="1">
      <c r="A3464" s="650" t="s">
        <v>8176</v>
      </c>
      <c r="B3464" s="646" t="s">
        <v>14750</v>
      </c>
      <c r="C3464" s="650" t="s">
        <v>233</v>
      </c>
      <c r="D3464" s="650" t="s">
        <v>26330</v>
      </c>
    </row>
    <row r="3465" spans="1:4" ht="15" customHeight="1">
      <c r="A3465" s="650" t="s">
        <v>8177</v>
      </c>
      <c r="B3465" s="646" t="s">
        <v>21777</v>
      </c>
      <c r="C3465" s="650" t="s">
        <v>233</v>
      </c>
      <c r="D3465" s="650" t="s">
        <v>18447</v>
      </c>
    </row>
    <row r="3466" spans="1:4" ht="15" customHeight="1">
      <c r="A3466" s="650" t="s">
        <v>8178</v>
      </c>
      <c r="B3466" s="646" t="s">
        <v>21778</v>
      </c>
      <c r="C3466" s="650" t="s">
        <v>233</v>
      </c>
      <c r="D3466" s="650" t="s">
        <v>26331</v>
      </c>
    </row>
    <row r="3467" spans="1:4" ht="15" customHeight="1">
      <c r="A3467" s="650" t="s">
        <v>8179</v>
      </c>
      <c r="B3467" s="646" t="s">
        <v>21779</v>
      </c>
      <c r="C3467" s="650" t="s">
        <v>233</v>
      </c>
      <c r="D3467" s="650" t="s">
        <v>21113</v>
      </c>
    </row>
    <row r="3468" spans="1:4" ht="15" customHeight="1">
      <c r="A3468" s="650" t="s">
        <v>8180</v>
      </c>
      <c r="B3468" s="646" t="s">
        <v>21780</v>
      </c>
      <c r="C3468" s="650" t="s">
        <v>233</v>
      </c>
      <c r="D3468" s="650" t="s">
        <v>26332</v>
      </c>
    </row>
    <row r="3469" spans="1:4" ht="15" customHeight="1">
      <c r="A3469" s="650" t="s">
        <v>8181</v>
      </c>
      <c r="B3469" s="646" t="s">
        <v>21781</v>
      </c>
      <c r="C3469" s="650" t="s">
        <v>233</v>
      </c>
      <c r="D3469" s="650" t="s">
        <v>26333</v>
      </c>
    </row>
    <row r="3470" spans="1:4" ht="15" customHeight="1">
      <c r="A3470" s="650" t="s">
        <v>8182</v>
      </c>
      <c r="B3470" s="646" t="s">
        <v>21782</v>
      </c>
      <c r="C3470" s="650" t="s">
        <v>233</v>
      </c>
      <c r="D3470" s="650" t="s">
        <v>26334</v>
      </c>
    </row>
    <row r="3471" spans="1:4" ht="15" customHeight="1">
      <c r="A3471" s="650" t="s">
        <v>8183</v>
      </c>
      <c r="B3471" s="646" t="s">
        <v>21783</v>
      </c>
      <c r="C3471" s="650" t="s">
        <v>233</v>
      </c>
      <c r="D3471" s="650" t="s">
        <v>24985</v>
      </c>
    </row>
    <row r="3472" spans="1:4" ht="15" customHeight="1">
      <c r="A3472" s="650" t="s">
        <v>8184</v>
      </c>
      <c r="B3472" s="646" t="s">
        <v>21784</v>
      </c>
      <c r="C3472" s="650" t="s">
        <v>233</v>
      </c>
      <c r="D3472" s="650" t="s">
        <v>26335</v>
      </c>
    </row>
    <row r="3473" spans="1:4" ht="15" customHeight="1">
      <c r="A3473" s="650" t="s">
        <v>8185</v>
      </c>
      <c r="B3473" s="646" t="s">
        <v>21785</v>
      </c>
      <c r="C3473" s="650" t="s">
        <v>233</v>
      </c>
      <c r="D3473" s="650" t="s">
        <v>26336</v>
      </c>
    </row>
    <row r="3474" spans="1:4" ht="15" customHeight="1">
      <c r="A3474" s="650" t="s">
        <v>8186</v>
      </c>
      <c r="B3474" s="646" t="s">
        <v>21786</v>
      </c>
      <c r="C3474" s="650" t="s">
        <v>233</v>
      </c>
      <c r="D3474" s="650" t="s">
        <v>26337</v>
      </c>
    </row>
    <row r="3475" spans="1:4" ht="15" customHeight="1">
      <c r="A3475" s="650" t="s">
        <v>8187</v>
      </c>
      <c r="B3475" s="646" t="s">
        <v>21787</v>
      </c>
      <c r="C3475" s="650" t="s">
        <v>233</v>
      </c>
      <c r="D3475" s="650" t="s">
        <v>26338</v>
      </c>
    </row>
    <row r="3476" spans="1:4" ht="15" customHeight="1">
      <c r="A3476" s="650" t="s">
        <v>8188</v>
      </c>
      <c r="B3476" s="646" t="s">
        <v>21788</v>
      </c>
      <c r="C3476" s="650" t="s">
        <v>233</v>
      </c>
      <c r="D3476" s="650" t="s">
        <v>26339</v>
      </c>
    </row>
    <row r="3477" spans="1:4" ht="15" customHeight="1">
      <c r="A3477" s="650" t="s">
        <v>8189</v>
      </c>
      <c r="B3477" s="646" t="s">
        <v>21789</v>
      </c>
      <c r="C3477" s="650" t="s">
        <v>233</v>
      </c>
      <c r="D3477" s="650" t="s">
        <v>21335</v>
      </c>
    </row>
    <row r="3478" spans="1:4" ht="15" customHeight="1">
      <c r="A3478" s="650" t="s">
        <v>8190</v>
      </c>
      <c r="B3478" s="646" t="s">
        <v>21790</v>
      </c>
      <c r="C3478" s="650" t="s">
        <v>233</v>
      </c>
      <c r="D3478" s="650" t="s">
        <v>22661</v>
      </c>
    </row>
    <row r="3479" spans="1:4" ht="15" customHeight="1">
      <c r="A3479" s="650" t="s">
        <v>8191</v>
      </c>
      <c r="B3479" s="646" t="s">
        <v>21792</v>
      </c>
      <c r="C3479" s="650" t="s">
        <v>233</v>
      </c>
      <c r="D3479" s="650" t="s">
        <v>26340</v>
      </c>
    </row>
    <row r="3480" spans="1:4" ht="15" customHeight="1">
      <c r="A3480" s="650" t="s">
        <v>8192</v>
      </c>
      <c r="B3480" s="646" t="s">
        <v>21793</v>
      </c>
      <c r="C3480" s="650" t="s">
        <v>233</v>
      </c>
      <c r="D3480" s="650" t="s">
        <v>26341</v>
      </c>
    </row>
    <row r="3481" spans="1:4" ht="15" customHeight="1">
      <c r="A3481" s="650" t="s">
        <v>8193</v>
      </c>
      <c r="B3481" s="646" t="s">
        <v>21794</v>
      </c>
      <c r="C3481" s="650" t="s">
        <v>233</v>
      </c>
      <c r="D3481" s="650" t="s">
        <v>26342</v>
      </c>
    </row>
    <row r="3482" spans="1:4" ht="15" customHeight="1">
      <c r="A3482" s="650" t="s">
        <v>8194</v>
      </c>
      <c r="B3482" s="646" t="s">
        <v>21795</v>
      </c>
      <c r="C3482" s="650" t="s">
        <v>233</v>
      </c>
      <c r="D3482" s="650" t="s">
        <v>26343</v>
      </c>
    </row>
    <row r="3483" spans="1:4" ht="15" customHeight="1">
      <c r="A3483" s="650" t="s">
        <v>8195</v>
      </c>
      <c r="B3483" s="646" t="s">
        <v>21796</v>
      </c>
      <c r="C3483" s="650" t="s">
        <v>233</v>
      </c>
      <c r="D3483" s="650" t="s">
        <v>24785</v>
      </c>
    </row>
    <row r="3484" spans="1:4" ht="15" customHeight="1">
      <c r="A3484" s="650" t="s">
        <v>8196</v>
      </c>
      <c r="B3484" s="646" t="s">
        <v>21797</v>
      </c>
      <c r="C3484" s="650" t="s">
        <v>233</v>
      </c>
      <c r="D3484" s="650" t="s">
        <v>21535</v>
      </c>
    </row>
    <row r="3485" spans="1:4" ht="15" customHeight="1">
      <c r="A3485" s="650" t="s">
        <v>8197</v>
      </c>
      <c r="B3485" s="646" t="s">
        <v>21798</v>
      </c>
      <c r="C3485" s="650" t="s">
        <v>233</v>
      </c>
      <c r="D3485" s="650" t="s">
        <v>26344</v>
      </c>
    </row>
    <row r="3486" spans="1:4" ht="15" customHeight="1">
      <c r="A3486" s="650" t="s">
        <v>8198</v>
      </c>
      <c r="B3486" s="646" t="s">
        <v>21799</v>
      </c>
      <c r="C3486" s="650" t="s">
        <v>233</v>
      </c>
      <c r="D3486" s="650" t="s">
        <v>21601</v>
      </c>
    </row>
    <row r="3487" spans="1:4" ht="15" customHeight="1">
      <c r="A3487" s="650" t="s">
        <v>8199</v>
      </c>
      <c r="B3487" s="646" t="s">
        <v>21800</v>
      </c>
      <c r="C3487" s="650" t="s">
        <v>233</v>
      </c>
      <c r="D3487" s="650" t="s">
        <v>20939</v>
      </c>
    </row>
    <row r="3488" spans="1:4" ht="15" customHeight="1">
      <c r="A3488" s="650" t="s">
        <v>8200</v>
      </c>
      <c r="B3488" s="646" t="s">
        <v>21801</v>
      </c>
      <c r="C3488" s="650" t="s">
        <v>233</v>
      </c>
      <c r="D3488" s="650" t="s">
        <v>26345</v>
      </c>
    </row>
    <row r="3489" spans="1:4" ht="15" customHeight="1">
      <c r="A3489" s="650" t="s">
        <v>8201</v>
      </c>
      <c r="B3489" s="646" t="s">
        <v>14751</v>
      </c>
      <c r="C3489" s="650" t="s">
        <v>233</v>
      </c>
      <c r="D3489" s="650" t="s">
        <v>26346</v>
      </c>
    </row>
    <row r="3490" spans="1:4" ht="15" customHeight="1">
      <c r="A3490" s="650" t="s">
        <v>8202</v>
      </c>
      <c r="B3490" s="646" t="s">
        <v>14752</v>
      </c>
      <c r="C3490" s="650" t="s">
        <v>233</v>
      </c>
      <c r="D3490" s="650" t="s">
        <v>26347</v>
      </c>
    </row>
    <row r="3491" spans="1:4" ht="15" customHeight="1">
      <c r="A3491" s="650" t="s">
        <v>8203</v>
      </c>
      <c r="B3491" s="646" t="s">
        <v>14753</v>
      </c>
      <c r="C3491" s="650" t="s">
        <v>233</v>
      </c>
      <c r="D3491" s="650" t="s">
        <v>26348</v>
      </c>
    </row>
    <row r="3492" spans="1:4" ht="15" customHeight="1">
      <c r="A3492" s="650" t="s">
        <v>8204</v>
      </c>
      <c r="B3492" s="646" t="s">
        <v>14754</v>
      </c>
      <c r="C3492" s="650" t="s">
        <v>233</v>
      </c>
      <c r="D3492" s="650" t="s">
        <v>26349</v>
      </c>
    </row>
    <row r="3493" spans="1:4" ht="15" customHeight="1">
      <c r="A3493" s="650" t="s">
        <v>8205</v>
      </c>
      <c r="B3493" s="646" t="s">
        <v>14755</v>
      </c>
      <c r="C3493" s="650" t="s">
        <v>233</v>
      </c>
      <c r="D3493" s="650" t="s">
        <v>26350</v>
      </c>
    </row>
    <row r="3494" spans="1:4" ht="15" customHeight="1">
      <c r="A3494" s="650" t="s">
        <v>8206</v>
      </c>
      <c r="B3494" s="646" t="s">
        <v>14756</v>
      </c>
      <c r="C3494" s="650" t="s">
        <v>233</v>
      </c>
      <c r="D3494" s="650" t="s">
        <v>22382</v>
      </c>
    </row>
    <row r="3495" spans="1:4" ht="15" customHeight="1">
      <c r="A3495" s="650" t="s">
        <v>8207</v>
      </c>
      <c r="B3495" s="646" t="s">
        <v>14757</v>
      </c>
      <c r="C3495" s="650" t="s">
        <v>233</v>
      </c>
      <c r="D3495" s="650" t="s">
        <v>26351</v>
      </c>
    </row>
    <row r="3496" spans="1:4" ht="15" customHeight="1">
      <c r="A3496" s="650" t="s">
        <v>8208</v>
      </c>
      <c r="B3496" s="646" t="s">
        <v>14758</v>
      </c>
      <c r="C3496" s="650" t="s">
        <v>233</v>
      </c>
      <c r="D3496" s="650" t="s">
        <v>26352</v>
      </c>
    </row>
    <row r="3497" spans="1:4" ht="15" customHeight="1">
      <c r="A3497" s="650" t="s">
        <v>8209</v>
      </c>
      <c r="B3497" s="646" t="s">
        <v>14759</v>
      </c>
      <c r="C3497" s="650" t="s">
        <v>233</v>
      </c>
      <c r="D3497" s="650" t="s">
        <v>26353</v>
      </c>
    </row>
    <row r="3498" spans="1:4" ht="15" customHeight="1">
      <c r="A3498" s="650" t="s">
        <v>8210</v>
      </c>
      <c r="B3498" s="646" t="s">
        <v>14760</v>
      </c>
      <c r="C3498" s="650" t="s">
        <v>233</v>
      </c>
      <c r="D3498" s="650" t="s">
        <v>26354</v>
      </c>
    </row>
    <row r="3499" spans="1:4" ht="15" customHeight="1">
      <c r="A3499" s="650" t="s">
        <v>8211</v>
      </c>
      <c r="B3499" s="646" t="s">
        <v>14761</v>
      </c>
      <c r="C3499" s="650" t="s">
        <v>233</v>
      </c>
      <c r="D3499" s="650" t="s">
        <v>26355</v>
      </c>
    </row>
    <row r="3500" spans="1:4" ht="15" customHeight="1">
      <c r="A3500" s="650" t="s">
        <v>8212</v>
      </c>
      <c r="B3500" s="646" t="s">
        <v>14762</v>
      </c>
      <c r="C3500" s="650" t="s">
        <v>233</v>
      </c>
      <c r="D3500" s="650" t="s">
        <v>26356</v>
      </c>
    </row>
    <row r="3501" spans="1:4" ht="15" customHeight="1">
      <c r="A3501" s="650" t="s">
        <v>8213</v>
      </c>
      <c r="B3501" s="646" t="s">
        <v>14763</v>
      </c>
      <c r="C3501" s="650" t="s">
        <v>233</v>
      </c>
      <c r="D3501" s="650" t="s">
        <v>26357</v>
      </c>
    </row>
    <row r="3502" spans="1:4" ht="15" customHeight="1">
      <c r="A3502" s="650" t="s">
        <v>8214</v>
      </c>
      <c r="B3502" s="646" t="s">
        <v>14764</v>
      </c>
      <c r="C3502" s="650" t="s">
        <v>233</v>
      </c>
      <c r="D3502" s="650" t="s">
        <v>20729</v>
      </c>
    </row>
    <row r="3503" spans="1:4" ht="15" customHeight="1">
      <c r="A3503" s="650" t="s">
        <v>8215</v>
      </c>
      <c r="B3503" s="646" t="s">
        <v>14765</v>
      </c>
      <c r="C3503" s="650" t="s">
        <v>233</v>
      </c>
      <c r="D3503" s="650" t="s">
        <v>26358</v>
      </c>
    </row>
    <row r="3504" spans="1:4" ht="15" customHeight="1">
      <c r="A3504" s="650" t="s">
        <v>8216</v>
      </c>
      <c r="B3504" s="646" t="s">
        <v>14766</v>
      </c>
      <c r="C3504" s="650" t="s">
        <v>233</v>
      </c>
      <c r="D3504" s="650" t="s">
        <v>26359</v>
      </c>
    </row>
    <row r="3505" spans="1:4" ht="15" customHeight="1">
      <c r="A3505" s="650" t="s">
        <v>8217</v>
      </c>
      <c r="B3505" s="646" t="s">
        <v>14767</v>
      </c>
      <c r="C3505" s="650" t="s">
        <v>233</v>
      </c>
      <c r="D3505" s="650" t="s">
        <v>26360</v>
      </c>
    </row>
    <row r="3506" spans="1:4" ht="15" customHeight="1">
      <c r="A3506" s="650" t="s">
        <v>8218</v>
      </c>
      <c r="B3506" s="646" t="s">
        <v>14768</v>
      </c>
      <c r="C3506" s="650" t="s">
        <v>233</v>
      </c>
      <c r="D3506" s="650" t="s">
        <v>26361</v>
      </c>
    </row>
    <row r="3507" spans="1:4" ht="15" customHeight="1">
      <c r="A3507" s="650" t="s">
        <v>8219</v>
      </c>
      <c r="B3507" s="646" t="s">
        <v>14769</v>
      </c>
      <c r="C3507" s="650" t="s">
        <v>233</v>
      </c>
      <c r="D3507" s="650" t="s">
        <v>26362</v>
      </c>
    </row>
    <row r="3508" spans="1:4" ht="15" customHeight="1">
      <c r="A3508" s="650" t="s">
        <v>8220</v>
      </c>
      <c r="B3508" s="646" t="s">
        <v>14770</v>
      </c>
      <c r="C3508" s="650" t="s">
        <v>233</v>
      </c>
      <c r="D3508" s="650" t="s">
        <v>21515</v>
      </c>
    </row>
    <row r="3509" spans="1:4" ht="15" customHeight="1">
      <c r="A3509" s="650" t="s">
        <v>8221</v>
      </c>
      <c r="B3509" s="646" t="s">
        <v>14771</v>
      </c>
      <c r="C3509" s="650" t="s">
        <v>233</v>
      </c>
      <c r="D3509" s="650" t="s">
        <v>26363</v>
      </c>
    </row>
    <row r="3510" spans="1:4" ht="15" customHeight="1">
      <c r="A3510" s="650" t="s">
        <v>8222</v>
      </c>
      <c r="B3510" s="646" t="s">
        <v>14772</v>
      </c>
      <c r="C3510" s="650" t="s">
        <v>233</v>
      </c>
      <c r="D3510" s="650" t="s">
        <v>26364</v>
      </c>
    </row>
    <row r="3511" spans="1:4" ht="15" customHeight="1">
      <c r="A3511" s="650" t="s">
        <v>8223</v>
      </c>
      <c r="B3511" s="646" t="s">
        <v>14773</v>
      </c>
      <c r="C3511" s="650" t="s">
        <v>233</v>
      </c>
      <c r="D3511" s="650" t="s">
        <v>26365</v>
      </c>
    </row>
    <row r="3512" spans="1:4" ht="15" customHeight="1">
      <c r="A3512" s="650" t="s">
        <v>8224</v>
      </c>
      <c r="B3512" s="646" t="s">
        <v>14774</v>
      </c>
      <c r="C3512" s="650" t="s">
        <v>233</v>
      </c>
      <c r="D3512" s="650" t="s">
        <v>26366</v>
      </c>
    </row>
    <row r="3513" spans="1:4" ht="15" customHeight="1">
      <c r="A3513" s="650" t="s">
        <v>8225</v>
      </c>
      <c r="B3513" s="646" t="s">
        <v>14775</v>
      </c>
      <c r="C3513" s="650" t="s">
        <v>233</v>
      </c>
      <c r="D3513" s="650" t="s">
        <v>26367</v>
      </c>
    </row>
    <row r="3514" spans="1:4" ht="15" customHeight="1">
      <c r="A3514" s="650" t="s">
        <v>8226</v>
      </c>
      <c r="B3514" s="646" t="s">
        <v>14776</v>
      </c>
      <c r="C3514" s="650" t="s">
        <v>233</v>
      </c>
      <c r="D3514" s="650" t="s">
        <v>26368</v>
      </c>
    </row>
    <row r="3515" spans="1:4" ht="15" customHeight="1">
      <c r="A3515" s="650" t="s">
        <v>8227</v>
      </c>
      <c r="B3515" s="646" t="s">
        <v>14777</v>
      </c>
      <c r="C3515" s="650" t="s">
        <v>233</v>
      </c>
      <c r="D3515" s="650" t="s">
        <v>26369</v>
      </c>
    </row>
    <row r="3516" spans="1:4" ht="15" customHeight="1">
      <c r="A3516" s="650" t="s">
        <v>8228</v>
      </c>
      <c r="B3516" s="646" t="s">
        <v>14778</v>
      </c>
      <c r="C3516" s="650" t="s">
        <v>233</v>
      </c>
      <c r="D3516" s="650" t="s">
        <v>18665</v>
      </c>
    </row>
    <row r="3517" spans="1:4" ht="15" customHeight="1">
      <c r="A3517" s="650" t="s">
        <v>8229</v>
      </c>
      <c r="B3517" s="646" t="s">
        <v>14779</v>
      </c>
      <c r="C3517" s="650" t="s">
        <v>233</v>
      </c>
      <c r="D3517" s="650" t="s">
        <v>26370</v>
      </c>
    </row>
    <row r="3518" spans="1:4" ht="15" customHeight="1">
      <c r="A3518" s="650" t="s">
        <v>8230</v>
      </c>
      <c r="B3518" s="646" t="s">
        <v>14780</v>
      </c>
      <c r="C3518" s="650" t="s">
        <v>233</v>
      </c>
      <c r="D3518" s="650" t="s">
        <v>21121</v>
      </c>
    </row>
    <row r="3519" spans="1:4" ht="15" customHeight="1">
      <c r="A3519" s="650" t="s">
        <v>8231</v>
      </c>
      <c r="B3519" s="646" t="s">
        <v>14781</v>
      </c>
      <c r="C3519" s="650" t="s">
        <v>233</v>
      </c>
      <c r="D3519" s="650" t="s">
        <v>26371</v>
      </c>
    </row>
    <row r="3520" spans="1:4" ht="15" customHeight="1">
      <c r="A3520" s="650" t="s">
        <v>8232</v>
      </c>
      <c r="B3520" s="646" t="s">
        <v>14782</v>
      </c>
      <c r="C3520" s="650" t="s">
        <v>233</v>
      </c>
      <c r="D3520" s="650" t="s">
        <v>26372</v>
      </c>
    </row>
    <row r="3521" spans="1:4" ht="15" customHeight="1">
      <c r="A3521" s="650" t="s">
        <v>8233</v>
      </c>
      <c r="B3521" s="646" t="s">
        <v>14783</v>
      </c>
      <c r="C3521" s="650" t="s">
        <v>233</v>
      </c>
      <c r="D3521" s="650" t="s">
        <v>26373</v>
      </c>
    </row>
    <row r="3522" spans="1:4" ht="15" customHeight="1">
      <c r="A3522" s="650" t="s">
        <v>8234</v>
      </c>
      <c r="B3522" s="646" t="s">
        <v>14784</v>
      </c>
      <c r="C3522" s="650" t="s">
        <v>233</v>
      </c>
      <c r="D3522" s="650" t="s">
        <v>26374</v>
      </c>
    </row>
    <row r="3523" spans="1:4" ht="15" customHeight="1">
      <c r="A3523" s="650" t="s">
        <v>8235</v>
      </c>
      <c r="B3523" s="646" t="s">
        <v>14785</v>
      </c>
      <c r="C3523" s="650" t="s">
        <v>233</v>
      </c>
      <c r="D3523" s="650" t="s">
        <v>25830</v>
      </c>
    </row>
    <row r="3524" spans="1:4" ht="15" customHeight="1">
      <c r="A3524" s="650" t="s">
        <v>8236</v>
      </c>
      <c r="B3524" s="646" t="s">
        <v>14786</v>
      </c>
      <c r="C3524" s="650" t="s">
        <v>233</v>
      </c>
      <c r="D3524" s="650" t="s">
        <v>26375</v>
      </c>
    </row>
    <row r="3525" spans="1:4" ht="15" customHeight="1">
      <c r="A3525" s="650" t="s">
        <v>8237</v>
      </c>
      <c r="B3525" s="646" t="s">
        <v>14787</v>
      </c>
      <c r="C3525" s="650" t="s">
        <v>233</v>
      </c>
      <c r="D3525" s="650" t="s">
        <v>26376</v>
      </c>
    </row>
    <row r="3526" spans="1:4" ht="15" customHeight="1">
      <c r="A3526" s="650" t="s">
        <v>8238</v>
      </c>
      <c r="B3526" s="646" t="s">
        <v>14788</v>
      </c>
      <c r="C3526" s="650" t="s">
        <v>233</v>
      </c>
      <c r="D3526" s="650" t="s">
        <v>26377</v>
      </c>
    </row>
    <row r="3527" spans="1:4" ht="15" customHeight="1">
      <c r="A3527" s="650" t="s">
        <v>8239</v>
      </c>
      <c r="B3527" s="646" t="s">
        <v>14789</v>
      </c>
      <c r="C3527" s="650" t="s">
        <v>233</v>
      </c>
      <c r="D3527" s="650" t="s">
        <v>26378</v>
      </c>
    </row>
    <row r="3528" spans="1:4" ht="15" customHeight="1">
      <c r="A3528" s="650" t="s">
        <v>8240</v>
      </c>
      <c r="B3528" s="646" t="s">
        <v>14790</v>
      </c>
      <c r="C3528" s="650" t="s">
        <v>233</v>
      </c>
      <c r="D3528" s="650" t="s">
        <v>24950</v>
      </c>
    </row>
    <row r="3529" spans="1:4" ht="15" customHeight="1">
      <c r="A3529" s="650" t="s">
        <v>8241</v>
      </c>
      <c r="B3529" s="646" t="s">
        <v>14791</v>
      </c>
      <c r="C3529" s="650" t="s">
        <v>233</v>
      </c>
      <c r="D3529" s="650" t="s">
        <v>21658</v>
      </c>
    </row>
    <row r="3530" spans="1:4" ht="15" customHeight="1">
      <c r="A3530" s="650" t="s">
        <v>8242</v>
      </c>
      <c r="B3530" s="646" t="s">
        <v>14792</v>
      </c>
      <c r="C3530" s="650" t="s">
        <v>233</v>
      </c>
      <c r="D3530" s="650" t="s">
        <v>20711</v>
      </c>
    </row>
    <row r="3531" spans="1:4" ht="15" customHeight="1">
      <c r="A3531" s="650" t="s">
        <v>8243</v>
      </c>
      <c r="B3531" s="646" t="s">
        <v>14793</v>
      </c>
      <c r="C3531" s="650" t="s">
        <v>233</v>
      </c>
      <c r="D3531" s="650" t="s">
        <v>26379</v>
      </c>
    </row>
    <row r="3532" spans="1:4" ht="15" customHeight="1">
      <c r="A3532" s="650" t="s">
        <v>8244</v>
      </c>
      <c r="B3532" s="646" t="s">
        <v>14794</v>
      </c>
      <c r="C3532" s="650" t="s">
        <v>233</v>
      </c>
      <c r="D3532" s="650" t="s">
        <v>26380</v>
      </c>
    </row>
    <row r="3533" spans="1:4" ht="15" customHeight="1">
      <c r="A3533" s="650" t="s">
        <v>8245</v>
      </c>
      <c r="B3533" s="646" t="s">
        <v>14795</v>
      </c>
      <c r="C3533" s="650" t="s">
        <v>233</v>
      </c>
      <c r="D3533" s="650" t="s">
        <v>26381</v>
      </c>
    </row>
    <row r="3534" spans="1:4" ht="15" customHeight="1">
      <c r="A3534" s="650" t="s">
        <v>8246</v>
      </c>
      <c r="B3534" s="646" t="s">
        <v>14796</v>
      </c>
      <c r="C3534" s="650" t="s">
        <v>233</v>
      </c>
      <c r="D3534" s="650" t="s">
        <v>26382</v>
      </c>
    </row>
    <row r="3535" spans="1:4" ht="15" customHeight="1">
      <c r="A3535" s="650" t="s">
        <v>8247</v>
      </c>
      <c r="B3535" s="646" t="s">
        <v>14797</v>
      </c>
      <c r="C3535" s="650" t="s">
        <v>233</v>
      </c>
      <c r="D3535" s="650" t="s">
        <v>22455</v>
      </c>
    </row>
    <row r="3536" spans="1:4" ht="15" customHeight="1">
      <c r="A3536" s="650" t="s">
        <v>8248</v>
      </c>
      <c r="B3536" s="646" t="s">
        <v>14798</v>
      </c>
      <c r="C3536" s="650" t="s">
        <v>233</v>
      </c>
      <c r="D3536" s="650" t="s">
        <v>26383</v>
      </c>
    </row>
    <row r="3537" spans="1:4" ht="15" customHeight="1">
      <c r="A3537" s="650" t="s">
        <v>8249</v>
      </c>
      <c r="B3537" s="646" t="s">
        <v>14799</v>
      </c>
      <c r="C3537" s="650" t="s">
        <v>233</v>
      </c>
      <c r="D3537" s="650" t="s">
        <v>20695</v>
      </c>
    </row>
    <row r="3538" spans="1:4" ht="15" customHeight="1">
      <c r="A3538" s="650" t="s">
        <v>8250</v>
      </c>
      <c r="B3538" s="646" t="s">
        <v>14800</v>
      </c>
      <c r="C3538" s="650" t="s">
        <v>233</v>
      </c>
      <c r="D3538" s="650" t="s">
        <v>26384</v>
      </c>
    </row>
    <row r="3539" spans="1:4" ht="15" customHeight="1">
      <c r="A3539" s="650" t="s">
        <v>8251</v>
      </c>
      <c r="B3539" s="646" t="s">
        <v>14801</v>
      </c>
      <c r="C3539" s="650" t="s">
        <v>233</v>
      </c>
      <c r="D3539" s="650" t="s">
        <v>26385</v>
      </c>
    </row>
    <row r="3540" spans="1:4" ht="15" customHeight="1">
      <c r="A3540" s="650" t="s">
        <v>8252</v>
      </c>
      <c r="B3540" s="646" t="s">
        <v>14802</v>
      </c>
      <c r="C3540" s="650" t="s">
        <v>233</v>
      </c>
      <c r="D3540" s="650" t="s">
        <v>26386</v>
      </c>
    </row>
    <row r="3541" spans="1:4" ht="15" customHeight="1">
      <c r="A3541" s="650" t="s">
        <v>8253</v>
      </c>
      <c r="B3541" s="646" t="s">
        <v>14803</v>
      </c>
      <c r="C3541" s="650" t="s">
        <v>233</v>
      </c>
      <c r="D3541" s="650" t="s">
        <v>26387</v>
      </c>
    </row>
    <row r="3542" spans="1:4" ht="15" customHeight="1">
      <c r="A3542" s="650" t="s">
        <v>8254</v>
      </c>
      <c r="B3542" s="646" t="s">
        <v>14804</v>
      </c>
      <c r="C3542" s="650" t="s">
        <v>233</v>
      </c>
      <c r="D3542" s="650" t="s">
        <v>26388</v>
      </c>
    </row>
    <row r="3543" spans="1:4" ht="15" customHeight="1">
      <c r="A3543" s="650" t="s">
        <v>28802</v>
      </c>
      <c r="B3543" s="646" t="s">
        <v>28803</v>
      </c>
      <c r="C3543" s="650" t="s">
        <v>233</v>
      </c>
      <c r="D3543" s="650" t="s">
        <v>21512</v>
      </c>
    </row>
    <row r="3544" spans="1:4" ht="15" customHeight="1">
      <c r="A3544" s="650" t="s">
        <v>8255</v>
      </c>
      <c r="B3544" s="646" t="s">
        <v>14805</v>
      </c>
      <c r="C3544" s="650" t="s">
        <v>233</v>
      </c>
      <c r="D3544" s="650" t="s">
        <v>22573</v>
      </c>
    </row>
    <row r="3545" spans="1:4" ht="15" customHeight="1">
      <c r="A3545" s="650" t="s">
        <v>8256</v>
      </c>
      <c r="B3545" s="646" t="s">
        <v>28804</v>
      </c>
      <c r="C3545" s="650" t="s">
        <v>233</v>
      </c>
      <c r="D3545" s="650" t="s">
        <v>26389</v>
      </c>
    </row>
    <row r="3546" spans="1:4" ht="15" customHeight="1">
      <c r="A3546" s="650" t="s">
        <v>8257</v>
      </c>
      <c r="B3546" s="646" t="s">
        <v>28805</v>
      </c>
      <c r="C3546" s="650" t="s">
        <v>233</v>
      </c>
      <c r="D3546" s="650" t="s">
        <v>26390</v>
      </c>
    </row>
    <row r="3547" spans="1:4" ht="15" customHeight="1">
      <c r="A3547" s="650" t="s">
        <v>8258</v>
      </c>
      <c r="B3547" s="646" t="s">
        <v>28806</v>
      </c>
      <c r="C3547" s="650" t="s">
        <v>233</v>
      </c>
      <c r="D3547" s="650" t="s">
        <v>17779</v>
      </c>
    </row>
    <row r="3548" spans="1:4" ht="15" customHeight="1">
      <c r="A3548" s="650" t="s">
        <v>8259</v>
      </c>
      <c r="B3548" s="646" t="s">
        <v>28807</v>
      </c>
      <c r="C3548" s="650" t="s">
        <v>233</v>
      </c>
      <c r="D3548" s="650" t="s">
        <v>26391</v>
      </c>
    </row>
    <row r="3549" spans="1:4" ht="15" customHeight="1">
      <c r="A3549" s="650" t="s">
        <v>8260</v>
      </c>
      <c r="B3549" s="646" t="s">
        <v>28808</v>
      </c>
      <c r="C3549" s="650" t="s">
        <v>233</v>
      </c>
      <c r="D3549" s="650" t="s">
        <v>26392</v>
      </c>
    </row>
    <row r="3550" spans="1:4" ht="15" customHeight="1">
      <c r="A3550" s="650" t="s">
        <v>8261</v>
      </c>
      <c r="B3550" s="646" t="s">
        <v>28809</v>
      </c>
      <c r="C3550" s="650" t="s">
        <v>233</v>
      </c>
      <c r="D3550" s="650" t="s">
        <v>24284</v>
      </c>
    </row>
    <row r="3551" spans="1:4" ht="15" customHeight="1">
      <c r="A3551" s="650" t="s">
        <v>8262</v>
      </c>
      <c r="B3551" s="646" t="s">
        <v>28810</v>
      </c>
      <c r="C3551" s="650" t="s">
        <v>233</v>
      </c>
      <c r="D3551" s="650" t="s">
        <v>17906</v>
      </c>
    </row>
    <row r="3552" spans="1:4" ht="15" customHeight="1">
      <c r="A3552" s="650" t="s">
        <v>8263</v>
      </c>
      <c r="B3552" s="646" t="s">
        <v>28811</v>
      </c>
      <c r="C3552" s="650" t="s">
        <v>233</v>
      </c>
      <c r="D3552" s="650" t="s">
        <v>21033</v>
      </c>
    </row>
    <row r="3553" spans="1:4" ht="15" customHeight="1">
      <c r="A3553" s="650" t="s">
        <v>8264</v>
      </c>
      <c r="B3553" s="646" t="s">
        <v>28812</v>
      </c>
      <c r="C3553" s="650" t="s">
        <v>233</v>
      </c>
      <c r="D3553" s="650" t="s">
        <v>18419</v>
      </c>
    </row>
    <row r="3554" spans="1:4" ht="15" customHeight="1">
      <c r="A3554" s="650" t="s">
        <v>8265</v>
      </c>
      <c r="B3554" s="646" t="s">
        <v>28813</v>
      </c>
      <c r="C3554" s="650" t="s">
        <v>233</v>
      </c>
      <c r="D3554" s="650" t="s">
        <v>18133</v>
      </c>
    </row>
    <row r="3555" spans="1:4" ht="15" customHeight="1">
      <c r="A3555" s="650" t="s">
        <v>8266</v>
      </c>
      <c r="B3555" s="646" t="s">
        <v>28814</v>
      </c>
      <c r="C3555" s="650" t="s">
        <v>233</v>
      </c>
      <c r="D3555" s="650" t="s">
        <v>26393</v>
      </c>
    </row>
    <row r="3556" spans="1:4" ht="15" customHeight="1">
      <c r="A3556" s="650" t="s">
        <v>8267</v>
      </c>
      <c r="B3556" s="646" t="s">
        <v>28815</v>
      </c>
      <c r="C3556" s="650" t="s">
        <v>233</v>
      </c>
      <c r="D3556" s="650" t="s">
        <v>17972</v>
      </c>
    </row>
    <row r="3557" spans="1:4" ht="15" customHeight="1">
      <c r="A3557" s="650" t="s">
        <v>8268</v>
      </c>
      <c r="B3557" s="646" t="s">
        <v>28816</v>
      </c>
      <c r="C3557" s="650" t="s">
        <v>233</v>
      </c>
      <c r="D3557" s="650" t="s">
        <v>26394</v>
      </c>
    </row>
    <row r="3558" spans="1:4" ht="15" customHeight="1">
      <c r="A3558" s="650" t="s">
        <v>8269</v>
      </c>
      <c r="B3558" s="646" t="s">
        <v>28817</v>
      </c>
      <c r="C3558" s="650" t="s">
        <v>233</v>
      </c>
      <c r="D3558" s="650" t="s">
        <v>26395</v>
      </c>
    </row>
    <row r="3559" spans="1:4" ht="15" customHeight="1">
      <c r="A3559" s="650" t="s">
        <v>8270</v>
      </c>
      <c r="B3559" s="646" t="s">
        <v>28818</v>
      </c>
      <c r="C3559" s="650" t="s">
        <v>233</v>
      </c>
      <c r="D3559" s="650" t="s">
        <v>26396</v>
      </c>
    </row>
    <row r="3560" spans="1:4" ht="15" customHeight="1">
      <c r="A3560" s="650" t="s">
        <v>8271</v>
      </c>
      <c r="B3560" s="646" t="s">
        <v>28819</v>
      </c>
      <c r="C3560" s="650" t="s">
        <v>233</v>
      </c>
      <c r="D3560" s="650" t="s">
        <v>26397</v>
      </c>
    </row>
    <row r="3561" spans="1:4" ht="15" customHeight="1">
      <c r="A3561" s="650" t="s">
        <v>8272</v>
      </c>
      <c r="B3561" s="646" t="s">
        <v>28820</v>
      </c>
      <c r="C3561" s="650" t="s">
        <v>233</v>
      </c>
      <c r="D3561" s="650" t="s">
        <v>26398</v>
      </c>
    </row>
    <row r="3562" spans="1:4" ht="15" customHeight="1">
      <c r="A3562" s="650" t="s">
        <v>8273</v>
      </c>
      <c r="B3562" s="646" t="s">
        <v>28821</v>
      </c>
      <c r="C3562" s="650" t="s">
        <v>233</v>
      </c>
      <c r="D3562" s="650" t="s">
        <v>22012</v>
      </c>
    </row>
    <row r="3563" spans="1:4" ht="15" customHeight="1">
      <c r="A3563" s="650" t="s">
        <v>8274</v>
      </c>
      <c r="B3563" s="646" t="s">
        <v>28822</v>
      </c>
      <c r="C3563" s="650" t="s">
        <v>233</v>
      </c>
      <c r="D3563" s="650" t="s">
        <v>26399</v>
      </c>
    </row>
    <row r="3564" spans="1:4" ht="15" customHeight="1">
      <c r="A3564" s="650" t="s">
        <v>8275</v>
      </c>
      <c r="B3564" s="646" t="s">
        <v>28823</v>
      </c>
      <c r="C3564" s="650" t="s">
        <v>233</v>
      </c>
      <c r="D3564" s="650" t="s">
        <v>22555</v>
      </c>
    </row>
    <row r="3565" spans="1:4" ht="15" customHeight="1">
      <c r="A3565" s="650" t="s">
        <v>8276</v>
      </c>
      <c r="B3565" s="646" t="s">
        <v>28824</v>
      </c>
      <c r="C3565" s="650" t="s">
        <v>233</v>
      </c>
      <c r="D3565" s="650" t="s">
        <v>26400</v>
      </c>
    </row>
    <row r="3566" spans="1:4" ht="15" customHeight="1">
      <c r="A3566" s="650" t="s">
        <v>8277</v>
      </c>
      <c r="B3566" s="646" t="s">
        <v>28825</v>
      </c>
      <c r="C3566" s="650" t="s">
        <v>233</v>
      </c>
      <c r="D3566" s="650" t="s">
        <v>26401</v>
      </c>
    </row>
    <row r="3567" spans="1:4" ht="15" customHeight="1">
      <c r="A3567" s="650" t="s">
        <v>8278</v>
      </c>
      <c r="B3567" s="646" t="s">
        <v>28826</v>
      </c>
      <c r="C3567" s="650" t="s">
        <v>233</v>
      </c>
      <c r="D3567" s="650" t="s">
        <v>26402</v>
      </c>
    </row>
    <row r="3568" spans="1:4" ht="15" customHeight="1">
      <c r="A3568" s="650" t="s">
        <v>8279</v>
      </c>
      <c r="B3568" s="646" t="s">
        <v>28827</v>
      </c>
      <c r="C3568" s="650" t="s">
        <v>233</v>
      </c>
      <c r="D3568" s="650" t="s">
        <v>26403</v>
      </c>
    </row>
    <row r="3569" spans="1:4" ht="15" customHeight="1">
      <c r="A3569" s="650" t="s">
        <v>8280</v>
      </c>
      <c r="B3569" s="646" t="s">
        <v>14806</v>
      </c>
      <c r="C3569" s="650" t="s">
        <v>233</v>
      </c>
      <c r="D3569" s="650" t="s">
        <v>26404</v>
      </c>
    </row>
    <row r="3570" spans="1:4" ht="15" customHeight="1">
      <c r="A3570" s="650" t="s">
        <v>8281</v>
      </c>
      <c r="B3570" s="646" t="s">
        <v>14807</v>
      </c>
      <c r="C3570" s="650" t="s">
        <v>233</v>
      </c>
      <c r="D3570" s="650" t="s">
        <v>20964</v>
      </c>
    </row>
    <row r="3571" spans="1:4" ht="15" customHeight="1">
      <c r="A3571" s="650" t="s">
        <v>8282</v>
      </c>
      <c r="B3571" s="646" t="s">
        <v>14808</v>
      </c>
      <c r="C3571" s="650" t="s">
        <v>233</v>
      </c>
      <c r="D3571" s="650" t="s">
        <v>18717</v>
      </c>
    </row>
    <row r="3572" spans="1:4" ht="15" customHeight="1">
      <c r="A3572" s="650" t="s">
        <v>8283</v>
      </c>
      <c r="B3572" s="646" t="s">
        <v>14809</v>
      </c>
      <c r="C3572" s="650" t="s">
        <v>233</v>
      </c>
      <c r="D3572" s="650" t="s">
        <v>22058</v>
      </c>
    </row>
    <row r="3573" spans="1:4" ht="15" customHeight="1">
      <c r="A3573" s="650" t="s">
        <v>8284</v>
      </c>
      <c r="B3573" s="646" t="s">
        <v>14810</v>
      </c>
      <c r="C3573" s="650" t="s">
        <v>233</v>
      </c>
      <c r="D3573" s="650" t="s">
        <v>20621</v>
      </c>
    </row>
    <row r="3574" spans="1:4" ht="15" customHeight="1">
      <c r="A3574" s="650" t="s">
        <v>8285</v>
      </c>
      <c r="B3574" s="646" t="s">
        <v>14811</v>
      </c>
      <c r="C3574" s="650" t="s">
        <v>233</v>
      </c>
      <c r="D3574" s="650" t="s">
        <v>26405</v>
      </c>
    </row>
    <row r="3575" spans="1:4" ht="15" customHeight="1">
      <c r="A3575" s="650" t="s">
        <v>8286</v>
      </c>
      <c r="B3575" s="646" t="s">
        <v>14812</v>
      </c>
      <c r="C3575" s="650" t="s">
        <v>233</v>
      </c>
      <c r="D3575" s="650" t="s">
        <v>22422</v>
      </c>
    </row>
    <row r="3576" spans="1:4" ht="15" customHeight="1">
      <c r="A3576" s="650" t="s">
        <v>8287</v>
      </c>
      <c r="B3576" s="646" t="s">
        <v>14813</v>
      </c>
      <c r="C3576" s="650" t="s">
        <v>233</v>
      </c>
      <c r="D3576" s="650" t="s">
        <v>26406</v>
      </c>
    </row>
    <row r="3577" spans="1:4" ht="15" customHeight="1">
      <c r="A3577" s="650" t="s">
        <v>8288</v>
      </c>
      <c r="B3577" s="646" t="s">
        <v>14814</v>
      </c>
      <c r="C3577" s="650" t="s">
        <v>233</v>
      </c>
      <c r="D3577" s="650" t="s">
        <v>22308</v>
      </c>
    </row>
    <row r="3578" spans="1:4" ht="15" customHeight="1">
      <c r="A3578" s="650" t="s">
        <v>8289</v>
      </c>
      <c r="B3578" s="646" t="s">
        <v>14815</v>
      </c>
      <c r="C3578" s="650" t="s">
        <v>233</v>
      </c>
      <c r="D3578" s="650" t="s">
        <v>26407</v>
      </c>
    </row>
    <row r="3579" spans="1:4" ht="15" customHeight="1">
      <c r="A3579" s="650" t="s">
        <v>8290</v>
      </c>
      <c r="B3579" s="646" t="s">
        <v>14816</v>
      </c>
      <c r="C3579" s="650" t="s">
        <v>233</v>
      </c>
      <c r="D3579" s="650" t="s">
        <v>22665</v>
      </c>
    </row>
    <row r="3580" spans="1:4" ht="15" customHeight="1">
      <c r="A3580" s="650" t="s">
        <v>8291</v>
      </c>
      <c r="B3580" s="646" t="s">
        <v>14817</v>
      </c>
      <c r="C3580" s="650" t="s">
        <v>233</v>
      </c>
      <c r="D3580" s="650" t="s">
        <v>22106</v>
      </c>
    </row>
    <row r="3581" spans="1:4" ht="15" customHeight="1">
      <c r="A3581" s="650" t="s">
        <v>8292</v>
      </c>
      <c r="B3581" s="646" t="s">
        <v>14818</v>
      </c>
      <c r="C3581" s="650" t="s">
        <v>233</v>
      </c>
      <c r="D3581" s="650" t="s">
        <v>26408</v>
      </c>
    </row>
    <row r="3582" spans="1:4" ht="15" customHeight="1">
      <c r="A3582" s="650" t="s">
        <v>8293</v>
      </c>
      <c r="B3582" s="646" t="s">
        <v>14819</v>
      </c>
      <c r="C3582" s="650" t="s">
        <v>233</v>
      </c>
      <c r="D3582" s="650" t="s">
        <v>20739</v>
      </c>
    </row>
    <row r="3583" spans="1:4" ht="15" customHeight="1">
      <c r="A3583" s="650" t="s">
        <v>8294</v>
      </c>
      <c r="B3583" s="646" t="s">
        <v>14820</v>
      </c>
      <c r="C3583" s="650" t="s">
        <v>233</v>
      </c>
      <c r="D3583" s="650" t="s">
        <v>26409</v>
      </c>
    </row>
    <row r="3584" spans="1:4" ht="15" customHeight="1">
      <c r="A3584" s="650" t="s">
        <v>8295</v>
      </c>
      <c r="B3584" s="646" t="s">
        <v>14821</v>
      </c>
      <c r="C3584" s="650" t="s">
        <v>233</v>
      </c>
      <c r="D3584" s="650" t="s">
        <v>26410</v>
      </c>
    </row>
    <row r="3585" spans="1:4" ht="15" customHeight="1">
      <c r="A3585" s="650" t="s">
        <v>8296</v>
      </c>
      <c r="B3585" s="646" t="s">
        <v>14822</v>
      </c>
      <c r="C3585" s="650" t="s">
        <v>233</v>
      </c>
      <c r="D3585" s="650" t="s">
        <v>26411</v>
      </c>
    </row>
    <row r="3586" spans="1:4" ht="15" customHeight="1">
      <c r="A3586" s="650" t="s">
        <v>8297</v>
      </c>
      <c r="B3586" s="646" t="s">
        <v>14823</v>
      </c>
      <c r="C3586" s="650" t="s">
        <v>233</v>
      </c>
      <c r="D3586" s="650" t="s">
        <v>26412</v>
      </c>
    </row>
    <row r="3587" spans="1:4" ht="15" customHeight="1">
      <c r="A3587" s="650" t="s">
        <v>8298</v>
      </c>
      <c r="B3587" s="646" t="s">
        <v>14824</v>
      </c>
      <c r="C3587" s="650" t="s">
        <v>233</v>
      </c>
      <c r="D3587" s="650" t="s">
        <v>25728</v>
      </c>
    </row>
    <row r="3588" spans="1:4" ht="15" customHeight="1">
      <c r="A3588" s="650" t="s">
        <v>8299</v>
      </c>
      <c r="B3588" s="646" t="s">
        <v>14825</v>
      </c>
      <c r="C3588" s="650" t="s">
        <v>233</v>
      </c>
      <c r="D3588" s="650" t="s">
        <v>22397</v>
      </c>
    </row>
    <row r="3589" spans="1:4" ht="15" customHeight="1">
      <c r="A3589" s="650" t="s">
        <v>8300</v>
      </c>
      <c r="B3589" s="646" t="s">
        <v>14826</v>
      </c>
      <c r="C3589" s="650" t="s">
        <v>233</v>
      </c>
      <c r="D3589" s="650" t="s">
        <v>26413</v>
      </c>
    </row>
    <row r="3590" spans="1:4" ht="15" customHeight="1">
      <c r="A3590" s="650" t="s">
        <v>8301</v>
      </c>
      <c r="B3590" s="646" t="s">
        <v>14827</v>
      </c>
      <c r="C3590" s="650" t="s">
        <v>233</v>
      </c>
      <c r="D3590" s="650" t="s">
        <v>18305</v>
      </c>
    </row>
    <row r="3591" spans="1:4" ht="15" customHeight="1">
      <c r="A3591" s="650" t="s">
        <v>8302</v>
      </c>
      <c r="B3591" s="646" t="s">
        <v>14828</v>
      </c>
      <c r="C3591" s="650" t="s">
        <v>233</v>
      </c>
      <c r="D3591" s="650" t="s">
        <v>26414</v>
      </c>
    </row>
    <row r="3592" spans="1:4" ht="15" customHeight="1">
      <c r="A3592" s="650" t="s">
        <v>8303</v>
      </c>
      <c r="B3592" s="646" t="s">
        <v>14829</v>
      </c>
      <c r="C3592" s="650" t="s">
        <v>233</v>
      </c>
      <c r="D3592" s="650" t="s">
        <v>26415</v>
      </c>
    </row>
    <row r="3593" spans="1:4" ht="15" customHeight="1">
      <c r="A3593" s="650" t="s">
        <v>8304</v>
      </c>
      <c r="B3593" s="646" t="s">
        <v>14830</v>
      </c>
      <c r="C3593" s="650" t="s">
        <v>233</v>
      </c>
      <c r="D3593" s="650" t="s">
        <v>18397</v>
      </c>
    </row>
    <row r="3594" spans="1:4" ht="15" customHeight="1">
      <c r="A3594" s="650" t="s">
        <v>8305</v>
      </c>
      <c r="B3594" s="646" t="s">
        <v>14831</v>
      </c>
      <c r="C3594" s="650" t="s">
        <v>233</v>
      </c>
      <c r="D3594" s="650" t="s">
        <v>26416</v>
      </c>
    </row>
    <row r="3595" spans="1:4" ht="15" customHeight="1">
      <c r="A3595" s="650" t="s">
        <v>8306</v>
      </c>
      <c r="B3595" s="646" t="s">
        <v>14832</v>
      </c>
      <c r="C3595" s="650" t="s">
        <v>233</v>
      </c>
      <c r="D3595" s="650" t="s">
        <v>26417</v>
      </c>
    </row>
    <row r="3596" spans="1:4" ht="15" customHeight="1">
      <c r="A3596" s="650" t="s">
        <v>8307</v>
      </c>
      <c r="B3596" s="646" t="s">
        <v>14833</v>
      </c>
      <c r="C3596" s="650" t="s">
        <v>233</v>
      </c>
      <c r="D3596" s="650" t="s">
        <v>26418</v>
      </c>
    </row>
    <row r="3597" spans="1:4" ht="15" customHeight="1">
      <c r="A3597" s="650" t="s">
        <v>8308</v>
      </c>
      <c r="B3597" s="646" t="s">
        <v>14834</v>
      </c>
      <c r="C3597" s="650" t="s">
        <v>233</v>
      </c>
      <c r="D3597" s="650" t="s">
        <v>26419</v>
      </c>
    </row>
    <row r="3598" spans="1:4" ht="15" customHeight="1">
      <c r="A3598" s="650" t="s">
        <v>8309</v>
      </c>
      <c r="B3598" s="646" t="s">
        <v>14835</v>
      </c>
      <c r="C3598" s="650" t="s">
        <v>233</v>
      </c>
      <c r="D3598" s="650" t="s">
        <v>26420</v>
      </c>
    </row>
    <row r="3599" spans="1:4" ht="15" customHeight="1">
      <c r="A3599" s="650" t="s">
        <v>8310</v>
      </c>
      <c r="B3599" s="646" t="s">
        <v>21810</v>
      </c>
      <c r="C3599" s="650" t="s">
        <v>233</v>
      </c>
      <c r="D3599" s="650" t="s">
        <v>26421</v>
      </c>
    </row>
    <row r="3600" spans="1:4" ht="15" customHeight="1">
      <c r="A3600" s="650" t="s">
        <v>8311</v>
      </c>
      <c r="B3600" s="646" t="s">
        <v>21812</v>
      </c>
      <c r="C3600" s="650" t="s">
        <v>233</v>
      </c>
      <c r="D3600" s="650" t="s">
        <v>26422</v>
      </c>
    </row>
    <row r="3601" spans="1:4" ht="15" customHeight="1">
      <c r="A3601" s="650" t="s">
        <v>8312</v>
      </c>
      <c r="B3601" s="646" t="s">
        <v>21813</v>
      </c>
      <c r="C3601" s="650" t="s">
        <v>233</v>
      </c>
      <c r="D3601" s="650" t="s">
        <v>26423</v>
      </c>
    </row>
    <row r="3602" spans="1:4" ht="15" customHeight="1">
      <c r="A3602" s="650" t="s">
        <v>8313</v>
      </c>
      <c r="B3602" s="646" t="s">
        <v>21814</v>
      </c>
      <c r="C3602" s="650" t="s">
        <v>233</v>
      </c>
      <c r="D3602" s="650" t="s">
        <v>26424</v>
      </c>
    </row>
    <row r="3603" spans="1:4" ht="15" customHeight="1">
      <c r="A3603" s="650" t="s">
        <v>8314</v>
      </c>
      <c r="B3603" s="646" t="s">
        <v>21816</v>
      </c>
      <c r="C3603" s="650" t="s">
        <v>233</v>
      </c>
      <c r="D3603" s="650" t="s">
        <v>26333</v>
      </c>
    </row>
    <row r="3604" spans="1:4" ht="15" customHeight="1">
      <c r="A3604" s="650" t="s">
        <v>8315</v>
      </c>
      <c r="B3604" s="646" t="s">
        <v>21817</v>
      </c>
      <c r="C3604" s="650" t="s">
        <v>233</v>
      </c>
      <c r="D3604" s="650" t="s">
        <v>22294</v>
      </c>
    </row>
    <row r="3605" spans="1:4" ht="15" customHeight="1">
      <c r="A3605" s="650" t="s">
        <v>8316</v>
      </c>
      <c r="B3605" s="646" t="s">
        <v>14836</v>
      </c>
      <c r="C3605" s="650" t="s">
        <v>233</v>
      </c>
      <c r="D3605" s="650" t="s">
        <v>26425</v>
      </c>
    </row>
    <row r="3606" spans="1:4" ht="15" customHeight="1">
      <c r="A3606" s="650" t="s">
        <v>8317</v>
      </c>
      <c r="B3606" s="646" t="s">
        <v>14837</v>
      </c>
      <c r="C3606" s="650" t="s">
        <v>233</v>
      </c>
      <c r="D3606" s="650" t="s">
        <v>26426</v>
      </c>
    </row>
    <row r="3607" spans="1:4" ht="15" customHeight="1">
      <c r="A3607" s="650" t="s">
        <v>8318</v>
      </c>
      <c r="B3607" s="646" t="s">
        <v>14838</v>
      </c>
      <c r="C3607" s="650" t="s">
        <v>233</v>
      </c>
      <c r="D3607" s="650" t="s">
        <v>26427</v>
      </c>
    </row>
    <row r="3608" spans="1:4" ht="15" customHeight="1">
      <c r="A3608" s="650" t="s">
        <v>8319</v>
      </c>
      <c r="B3608" s="646" t="s">
        <v>14839</v>
      </c>
      <c r="C3608" s="650" t="s">
        <v>233</v>
      </c>
      <c r="D3608" s="650" t="s">
        <v>26428</v>
      </c>
    </row>
    <row r="3609" spans="1:4" ht="15" customHeight="1">
      <c r="A3609" s="650" t="s">
        <v>8320</v>
      </c>
      <c r="B3609" s="646" t="s">
        <v>14840</v>
      </c>
      <c r="C3609" s="650" t="s">
        <v>233</v>
      </c>
      <c r="D3609" s="650" t="s">
        <v>26429</v>
      </c>
    </row>
    <row r="3610" spans="1:4" ht="15" customHeight="1">
      <c r="A3610" s="650" t="s">
        <v>8321</v>
      </c>
      <c r="B3610" s="646" t="s">
        <v>14841</v>
      </c>
      <c r="C3610" s="650" t="s">
        <v>233</v>
      </c>
      <c r="D3610" s="650" t="s">
        <v>26430</v>
      </c>
    </row>
    <row r="3611" spans="1:4" ht="15" customHeight="1">
      <c r="A3611" s="650" t="s">
        <v>8322</v>
      </c>
      <c r="B3611" s="646" t="s">
        <v>14842</v>
      </c>
      <c r="C3611" s="650" t="s">
        <v>233</v>
      </c>
      <c r="D3611" s="650" t="s">
        <v>26431</v>
      </c>
    </row>
    <row r="3612" spans="1:4" ht="15" customHeight="1">
      <c r="A3612" s="650" t="s">
        <v>8323</v>
      </c>
      <c r="B3612" s="646" t="s">
        <v>14843</v>
      </c>
      <c r="C3612" s="650" t="s">
        <v>233</v>
      </c>
      <c r="D3612" s="650" t="s">
        <v>26432</v>
      </c>
    </row>
    <row r="3613" spans="1:4" ht="15" customHeight="1">
      <c r="A3613" s="650" t="s">
        <v>8324</v>
      </c>
      <c r="B3613" s="646" t="s">
        <v>14844</v>
      </c>
      <c r="C3613" s="650" t="s">
        <v>233</v>
      </c>
      <c r="D3613" s="650" t="s">
        <v>25030</v>
      </c>
    </row>
    <row r="3614" spans="1:4" ht="15" customHeight="1">
      <c r="A3614" s="650" t="s">
        <v>8325</v>
      </c>
      <c r="B3614" s="646" t="s">
        <v>14845</v>
      </c>
      <c r="C3614" s="650" t="s">
        <v>233</v>
      </c>
      <c r="D3614" s="650" t="s">
        <v>26433</v>
      </c>
    </row>
    <row r="3615" spans="1:4" ht="15" customHeight="1">
      <c r="A3615" s="650" t="s">
        <v>8326</v>
      </c>
      <c r="B3615" s="646" t="s">
        <v>14846</v>
      </c>
      <c r="C3615" s="650" t="s">
        <v>233</v>
      </c>
      <c r="D3615" s="650" t="s">
        <v>26434</v>
      </c>
    </row>
    <row r="3616" spans="1:4" ht="15" customHeight="1">
      <c r="A3616" s="650" t="s">
        <v>8327</v>
      </c>
      <c r="B3616" s="646" t="s">
        <v>14847</v>
      </c>
      <c r="C3616" s="650" t="s">
        <v>233</v>
      </c>
      <c r="D3616" s="650" t="s">
        <v>26435</v>
      </c>
    </row>
    <row r="3617" spans="1:4" ht="15" customHeight="1">
      <c r="A3617" s="650" t="s">
        <v>8328</v>
      </c>
      <c r="B3617" s="646" t="s">
        <v>14848</v>
      </c>
      <c r="C3617" s="650" t="s">
        <v>233</v>
      </c>
      <c r="D3617" s="650" t="s">
        <v>20720</v>
      </c>
    </row>
    <row r="3618" spans="1:4" ht="15" customHeight="1">
      <c r="A3618" s="650" t="s">
        <v>8329</v>
      </c>
      <c r="B3618" s="646" t="s">
        <v>14849</v>
      </c>
      <c r="C3618" s="650" t="s">
        <v>233</v>
      </c>
      <c r="D3618" s="650" t="s">
        <v>26436</v>
      </c>
    </row>
    <row r="3619" spans="1:4" ht="15" customHeight="1">
      <c r="A3619" s="650" t="s">
        <v>8330</v>
      </c>
      <c r="B3619" s="646" t="s">
        <v>14850</v>
      </c>
      <c r="C3619" s="650" t="s">
        <v>233</v>
      </c>
      <c r="D3619" s="650" t="s">
        <v>26437</v>
      </c>
    </row>
    <row r="3620" spans="1:4" ht="15" customHeight="1">
      <c r="A3620" s="650" t="s">
        <v>8331</v>
      </c>
      <c r="B3620" s="646" t="s">
        <v>14851</v>
      </c>
      <c r="C3620" s="650" t="s">
        <v>238</v>
      </c>
      <c r="D3620" s="650" t="s">
        <v>26438</v>
      </c>
    </row>
    <row r="3621" spans="1:4" ht="15" customHeight="1">
      <c r="A3621" s="650" t="s">
        <v>8332</v>
      </c>
      <c r="B3621" s="646" t="s">
        <v>14852</v>
      </c>
      <c r="C3621" s="650" t="s">
        <v>233</v>
      </c>
      <c r="D3621" s="650" t="s">
        <v>26439</v>
      </c>
    </row>
    <row r="3622" spans="1:4" ht="15" customHeight="1">
      <c r="A3622" s="650" t="s">
        <v>8333</v>
      </c>
      <c r="B3622" s="646" t="s">
        <v>14853</v>
      </c>
      <c r="C3622" s="650" t="s">
        <v>233</v>
      </c>
      <c r="D3622" s="650" t="s">
        <v>18327</v>
      </c>
    </row>
    <row r="3623" spans="1:4" ht="15" customHeight="1">
      <c r="A3623" s="650" t="s">
        <v>8334</v>
      </c>
      <c r="B3623" s="646" t="s">
        <v>14854</v>
      </c>
      <c r="C3623" s="650" t="s">
        <v>233</v>
      </c>
      <c r="D3623" s="650" t="s">
        <v>26440</v>
      </c>
    </row>
    <row r="3624" spans="1:4" ht="15" customHeight="1">
      <c r="A3624" s="650" t="s">
        <v>8335</v>
      </c>
      <c r="B3624" s="646" t="s">
        <v>14855</v>
      </c>
      <c r="C3624" s="650" t="s">
        <v>233</v>
      </c>
      <c r="D3624" s="650" t="s">
        <v>21862</v>
      </c>
    </row>
    <row r="3625" spans="1:4" ht="15" customHeight="1">
      <c r="A3625" s="650" t="s">
        <v>8336</v>
      </c>
      <c r="B3625" s="646" t="s">
        <v>14856</v>
      </c>
      <c r="C3625" s="650" t="s">
        <v>233</v>
      </c>
      <c r="D3625" s="650" t="s">
        <v>26441</v>
      </c>
    </row>
    <row r="3626" spans="1:4" ht="15" customHeight="1">
      <c r="A3626" s="650" t="s">
        <v>8337</v>
      </c>
      <c r="B3626" s="646" t="s">
        <v>14857</v>
      </c>
      <c r="C3626" s="650" t="s">
        <v>233</v>
      </c>
      <c r="D3626" s="650" t="s">
        <v>26442</v>
      </c>
    </row>
    <row r="3627" spans="1:4" ht="15" customHeight="1">
      <c r="A3627" s="650" t="s">
        <v>8338</v>
      </c>
      <c r="B3627" s="646" t="s">
        <v>14858</v>
      </c>
      <c r="C3627" s="650" t="s">
        <v>233</v>
      </c>
      <c r="D3627" s="650" t="s">
        <v>26443</v>
      </c>
    </row>
    <row r="3628" spans="1:4" ht="15" customHeight="1">
      <c r="A3628" s="650" t="s">
        <v>8339</v>
      </c>
      <c r="B3628" s="646" t="s">
        <v>14859</v>
      </c>
      <c r="C3628" s="650" t="s">
        <v>233</v>
      </c>
      <c r="D3628" s="650" t="s">
        <v>26444</v>
      </c>
    </row>
    <row r="3629" spans="1:4" ht="15" customHeight="1">
      <c r="A3629" s="650" t="s">
        <v>8340</v>
      </c>
      <c r="B3629" s="646" t="s">
        <v>14860</v>
      </c>
      <c r="C3629" s="650" t="s">
        <v>233</v>
      </c>
      <c r="D3629" s="650" t="s">
        <v>18485</v>
      </c>
    </row>
    <row r="3630" spans="1:4" ht="15" customHeight="1">
      <c r="A3630" s="650" t="s">
        <v>8341</v>
      </c>
      <c r="B3630" s="646" t="s">
        <v>14861</v>
      </c>
      <c r="C3630" s="650" t="s">
        <v>233</v>
      </c>
      <c r="D3630" s="650" t="s">
        <v>21615</v>
      </c>
    </row>
    <row r="3631" spans="1:4" ht="15" customHeight="1">
      <c r="A3631" s="650" t="s">
        <v>8342</v>
      </c>
      <c r="B3631" s="646" t="s">
        <v>14862</v>
      </c>
      <c r="C3631" s="650" t="s">
        <v>233</v>
      </c>
      <c r="D3631" s="650" t="s">
        <v>25929</v>
      </c>
    </row>
    <row r="3632" spans="1:4" ht="15" customHeight="1">
      <c r="A3632" s="650" t="s">
        <v>8343</v>
      </c>
      <c r="B3632" s="646" t="s">
        <v>14863</v>
      </c>
      <c r="C3632" s="650" t="s">
        <v>233</v>
      </c>
      <c r="D3632" s="650" t="s">
        <v>26445</v>
      </c>
    </row>
    <row r="3633" spans="1:4" ht="15" customHeight="1">
      <c r="A3633" s="650" t="s">
        <v>8344</v>
      </c>
      <c r="B3633" s="646" t="s">
        <v>14864</v>
      </c>
      <c r="C3633" s="650" t="s">
        <v>233</v>
      </c>
      <c r="D3633" s="650" t="s">
        <v>21631</v>
      </c>
    </row>
    <row r="3634" spans="1:4" ht="15" customHeight="1">
      <c r="A3634" s="650" t="s">
        <v>8345</v>
      </c>
      <c r="B3634" s="646" t="s">
        <v>14865</v>
      </c>
      <c r="C3634" s="650" t="s">
        <v>233</v>
      </c>
      <c r="D3634" s="650" t="s">
        <v>26446</v>
      </c>
    </row>
    <row r="3635" spans="1:4" ht="15" customHeight="1">
      <c r="A3635" s="650" t="s">
        <v>8346</v>
      </c>
      <c r="B3635" s="646" t="s">
        <v>14866</v>
      </c>
      <c r="C3635" s="650" t="s">
        <v>233</v>
      </c>
      <c r="D3635" s="650" t="s">
        <v>22641</v>
      </c>
    </row>
    <row r="3636" spans="1:4" ht="15" customHeight="1">
      <c r="A3636" s="650" t="s">
        <v>8347</v>
      </c>
      <c r="B3636" s="646" t="s">
        <v>14867</v>
      </c>
      <c r="C3636" s="650" t="s">
        <v>233</v>
      </c>
      <c r="D3636" s="650" t="s">
        <v>26447</v>
      </c>
    </row>
    <row r="3637" spans="1:4" ht="15" customHeight="1">
      <c r="A3637" s="650" t="s">
        <v>8348</v>
      </c>
      <c r="B3637" s="646" t="s">
        <v>14868</v>
      </c>
      <c r="C3637" s="650" t="s">
        <v>233</v>
      </c>
      <c r="D3637" s="650" t="s">
        <v>26448</v>
      </c>
    </row>
    <row r="3638" spans="1:4" ht="15" customHeight="1">
      <c r="A3638" s="650" t="s">
        <v>8349</v>
      </c>
      <c r="B3638" s="646" t="s">
        <v>14869</v>
      </c>
      <c r="C3638" s="650" t="s">
        <v>238</v>
      </c>
      <c r="D3638" s="650" t="s">
        <v>26449</v>
      </c>
    </row>
    <row r="3639" spans="1:4" ht="15" customHeight="1">
      <c r="A3639" s="650" t="s">
        <v>8350</v>
      </c>
      <c r="B3639" s="646" t="s">
        <v>14870</v>
      </c>
      <c r="C3639" s="650" t="s">
        <v>238</v>
      </c>
      <c r="D3639" s="650" t="s">
        <v>26450</v>
      </c>
    </row>
    <row r="3640" spans="1:4" ht="15" customHeight="1">
      <c r="A3640" s="650" t="s">
        <v>8351</v>
      </c>
      <c r="B3640" s="646" t="s">
        <v>14871</v>
      </c>
      <c r="C3640" s="650" t="s">
        <v>238</v>
      </c>
      <c r="D3640" s="650" t="s">
        <v>21501</v>
      </c>
    </row>
    <row r="3641" spans="1:4" ht="15" customHeight="1">
      <c r="A3641" s="650" t="s">
        <v>8352</v>
      </c>
      <c r="B3641" s="646" t="s">
        <v>14872</v>
      </c>
      <c r="C3641" s="650" t="s">
        <v>238</v>
      </c>
      <c r="D3641" s="650" t="s">
        <v>21501</v>
      </c>
    </row>
    <row r="3642" spans="1:4" ht="15" customHeight="1">
      <c r="A3642" s="650" t="s">
        <v>8353</v>
      </c>
      <c r="B3642" s="646" t="s">
        <v>14873</v>
      </c>
      <c r="C3642" s="650" t="s">
        <v>238</v>
      </c>
      <c r="D3642" s="650" t="s">
        <v>21501</v>
      </c>
    </row>
    <row r="3643" spans="1:4" ht="15" customHeight="1">
      <c r="A3643" s="650" t="s">
        <v>8354</v>
      </c>
      <c r="B3643" s="646" t="s">
        <v>14874</v>
      </c>
      <c r="C3643" s="650" t="s">
        <v>238</v>
      </c>
      <c r="D3643" s="650" t="s">
        <v>18560</v>
      </c>
    </row>
    <row r="3644" spans="1:4" ht="15" customHeight="1">
      <c r="A3644" s="650" t="s">
        <v>8355</v>
      </c>
      <c r="B3644" s="646" t="s">
        <v>14875</v>
      </c>
      <c r="C3644" s="650" t="s">
        <v>238</v>
      </c>
      <c r="D3644" s="650" t="s">
        <v>26451</v>
      </c>
    </row>
    <row r="3645" spans="1:4" ht="15" customHeight="1">
      <c r="A3645" s="650" t="s">
        <v>8356</v>
      </c>
      <c r="B3645" s="646" t="s">
        <v>14876</v>
      </c>
      <c r="C3645" s="650" t="s">
        <v>238</v>
      </c>
      <c r="D3645" s="650" t="s">
        <v>26452</v>
      </c>
    </row>
    <row r="3646" spans="1:4" ht="15" customHeight="1">
      <c r="A3646" s="650" t="s">
        <v>8357</v>
      </c>
      <c r="B3646" s="646" t="s">
        <v>14877</v>
      </c>
      <c r="C3646" s="650" t="s">
        <v>233</v>
      </c>
      <c r="D3646" s="650" t="s">
        <v>26453</v>
      </c>
    </row>
    <row r="3647" spans="1:4" ht="15" customHeight="1">
      <c r="A3647" s="650" t="s">
        <v>8358</v>
      </c>
      <c r="B3647" s="646" t="s">
        <v>14878</v>
      </c>
      <c r="C3647" s="650" t="s">
        <v>238</v>
      </c>
      <c r="D3647" s="650" t="s">
        <v>26454</v>
      </c>
    </row>
    <row r="3648" spans="1:4" ht="15" customHeight="1">
      <c r="A3648" s="650" t="s">
        <v>8359</v>
      </c>
      <c r="B3648" s="646" t="s">
        <v>14879</v>
      </c>
      <c r="C3648" s="650" t="s">
        <v>238</v>
      </c>
      <c r="D3648" s="650" t="s">
        <v>26455</v>
      </c>
    </row>
    <row r="3649" spans="1:4" ht="15" customHeight="1">
      <c r="A3649" s="650" t="s">
        <v>8360</v>
      </c>
      <c r="B3649" s="646" t="s">
        <v>14880</v>
      </c>
      <c r="C3649" s="650" t="s">
        <v>238</v>
      </c>
      <c r="D3649" s="650" t="s">
        <v>26456</v>
      </c>
    </row>
    <row r="3650" spans="1:4" ht="15" customHeight="1">
      <c r="A3650" s="650" t="s">
        <v>8361</v>
      </c>
      <c r="B3650" s="646" t="s">
        <v>14881</v>
      </c>
      <c r="C3650" s="650" t="s">
        <v>238</v>
      </c>
      <c r="D3650" s="650" t="s">
        <v>26456</v>
      </c>
    </row>
    <row r="3651" spans="1:4" ht="15" customHeight="1">
      <c r="A3651" s="650" t="s">
        <v>8362</v>
      </c>
      <c r="B3651" s="646" t="s">
        <v>14882</v>
      </c>
      <c r="C3651" s="650" t="s">
        <v>238</v>
      </c>
      <c r="D3651" s="650" t="s">
        <v>26456</v>
      </c>
    </row>
    <row r="3652" spans="1:4" ht="15" customHeight="1">
      <c r="A3652" s="650" t="s">
        <v>8363</v>
      </c>
      <c r="B3652" s="646" t="s">
        <v>14883</v>
      </c>
      <c r="C3652" s="650" t="s">
        <v>238</v>
      </c>
      <c r="D3652" s="650" t="s">
        <v>26457</v>
      </c>
    </row>
    <row r="3653" spans="1:4" ht="15" customHeight="1">
      <c r="A3653" s="650" t="s">
        <v>8364</v>
      </c>
      <c r="B3653" s="646" t="s">
        <v>14884</v>
      </c>
      <c r="C3653" s="650" t="s">
        <v>238</v>
      </c>
      <c r="D3653" s="650" t="s">
        <v>26458</v>
      </c>
    </row>
    <row r="3654" spans="1:4" ht="15" customHeight="1">
      <c r="A3654" s="650" t="s">
        <v>8365</v>
      </c>
      <c r="B3654" s="646" t="s">
        <v>14885</v>
      </c>
      <c r="C3654" s="650" t="s">
        <v>238</v>
      </c>
      <c r="D3654" s="650" t="s">
        <v>26459</v>
      </c>
    </row>
    <row r="3655" spans="1:4" ht="15" customHeight="1">
      <c r="A3655" s="650" t="s">
        <v>21821</v>
      </c>
      <c r="B3655" s="646" t="s">
        <v>21822</v>
      </c>
      <c r="C3655" s="650" t="s">
        <v>233</v>
      </c>
      <c r="D3655" s="650" t="s">
        <v>21293</v>
      </c>
    </row>
    <row r="3656" spans="1:4" ht="15" customHeight="1">
      <c r="A3656" s="650" t="s">
        <v>21823</v>
      </c>
      <c r="B3656" s="646" t="s">
        <v>21824</v>
      </c>
      <c r="C3656" s="650" t="s">
        <v>233</v>
      </c>
      <c r="D3656" s="650" t="s">
        <v>26460</v>
      </c>
    </row>
    <row r="3657" spans="1:4" ht="15" customHeight="1">
      <c r="A3657" s="650" t="s">
        <v>21825</v>
      </c>
      <c r="B3657" s="646" t="s">
        <v>21826</v>
      </c>
      <c r="C3657" s="650" t="s">
        <v>233</v>
      </c>
      <c r="D3657" s="650" t="s">
        <v>24869</v>
      </c>
    </row>
    <row r="3658" spans="1:4" ht="15" customHeight="1">
      <c r="A3658" s="650" t="s">
        <v>21828</v>
      </c>
      <c r="B3658" s="646" t="s">
        <v>21829</v>
      </c>
      <c r="C3658" s="650" t="s">
        <v>233</v>
      </c>
      <c r="D3658" s="650" t="s">
        <v>26461</v>
      </c>
    </row>
    <row r="3659" spans="1:4" ht="15" customHeight="1">
      <c r="A3659" s="650" t="s">
        <v>21831</v>
      </c>
      <c r="B3659" s="646" t="s">
        <v>21832</v>
      </c>
      <c r="C3659" s="650" t="s">
        <v>233</v>
      </c>
      <c r="D3659" s="650" t="s">
        <v>21493</v>
      </c>
    </row>
    <row r="3660" spans="1:4" ht="15" customHeight="1">
      <c r="A3660" s="650" t="s">
        <v>21833</v>
      </c>
      <c r="B3660" s="646" t="s">
        <v>21834</v>
      </c>
      <c r="C3660" s="650" t="s">
        <v>233</v>
      </c>
      <c r="D3660" s="650" t="s">
        <v>26462</v>
      </c>
    </row>
    <row r="3661" spans="1:4" ht="15" customHeight="1">
      <c r="A3661" s="650" t="s">
        <v>21835</v>
      </c>
      <c r="B3661" s="646" t="s">
        <v>21836</v>
      </c>
      <c r="C3661" s="650" t="s">
        <v>233</v>
      </c>
      <c r="D3661" s="650" t="s">
        <v>20925</v>
      </c>
    </row>
    <row r="3662" spans="1:4" ht="15" customHeight="1">
      <c r="A3662" s="650" t="s">
        <v>21837</v>
      </c>
      <c r="B3662" s="646" t="s">
        <v>21838</v>
      </c>
      <c r="C3662" s="650" t="s">
        <v>233</v>
      </c>
      <c r="D3662" s="650" t="s">
        <v>26463</v>
      </c>
    </row>
    <row r="3663" spans="1:4" ht="15" customHeight="1">
      <c r="A3663" s="650" t="s">
        <v>21839</v>
      </c>
      <c r="B3663" s="646" t="s">
        <v>21840</v>
      </c>
      <c r="C3663" s="650" t="s">
        <v>233</v>
      </c>
      <c r="D3663" s="650" t="s">
        <v>26464</v>
      </c>
    </row>
    <row r="3664" spans="1:4" ht="15" customHeight="1">
      <c r="A3664" s="650" t="s">
        <v>21841</v>
      </c>
      <c r="B3664" s="646" t="s">
        <v>21842</v>
      </c>
      <c r="C3664" s="650" t="s">
        <v>233</v>
      </c>
      <c r="D3664" s="650" t="s">
        <v>26465</v>
      </c>
    </row>
    <row r="3665" spans="1:4" ht="15" customHeight="1">
      <c r="A3665" s="650" t="s">
        <v>21843</v>
      </c>
      <c r="B3665" s="646" t="s">
        <v>21844</v>
      </c>
      <c r="C3665" s="650" t="s">
        <v>233</v>
      </c>
      <c r="D3665" s="650" t="s">
        <v>26466</v>
      </c>
    </row>
    <row r="3666" spans="1:4" ht="15" customHeight="1">
      <c r="A3666" s="650" t="s">
        <v>21845</v>
      </c>
      <c r="B3666" s="646" t="s">
        <v>21846</v>
      </c>
      <c r="C3666" s="650" t="s">
        <v>233</v>
      </c>
      <c r="D3666" s="650" t="s">
        <v>26467</v>
      </c>
    </row>
    <row r="3667" spans="1:4" ht="15" customHeight="1">
      <c r="A3667" s="650" t="s">
        <v>28828</v>
      </c>
      <c r="B3667" s="646" t="s">
        <v>28829</v>
      </c>
      <c r="C3667" s="650" t="s">
        <v>233</v>
      </c>
      <c r="D3667" s="650" t="s">
        <v>26012</v>
      </c>
    </row>
    <row r="3668" spans="1:4" ht="15" customHeight="1">
      <c r="A3668" s="650" t="s">
        <v>28830</v>
      </c>
      <c r="B3668" s="646" t="s">
        <v>28831</v>
      </c>
      <c r="C3668" s="650" t="s">
        <v>233</v>
      </c>
      <c r="D3668" s="650" t="s">
        <v>22109</v>
      </c>
    </row>
    <row r="3669" spans="1:4" ht="15" customHeight="1">
      <c r="A3669" s="650" t="s">
        <v>28832</v>
      </c>
      <c r="B3669" s="646" t="s">
        <v>28833</v>
      </c>
      <c r="C3669" s="650" t="s">
        <v>233</v>
      </c>
      <c r="D3669" s="650" t="s">
        <v>22389</v>
      </c>
    </row>
    <row r="3670" spans="1:4" ht="15" customHeight="1">
      <c r="A3670" s="650" t="s">
        <v>28834</v>
      </c>
      <c r="B3670" s="646" t="s">
        <v>28835</v>
      </c>
      <c r="C3670" s="650" t="s">
        <v>233</v>
      </c>
      <c r="D3670" s="650" t="s">
        <v>26468</v>
      </c>
    </row>
    <row r="3671" spans="1:4" ht="15" customHeight="1">
      <c r="A3671" s="650" t="s">
        <v>28836</v>
      </c>
      <c r="B3671" s="646" t="s">
        <v>28837</v>
      </c>
      <c r="C3671" s="650" t="s">
        <v>233</v>
      </c>
      <c r="D3671" s="650" t="s">
        <v>20987</v>
      </c>
    </row>
    <row r="3672" spans="1:4" ht="15" customHeight="1">
      <c r="A3672" s="650" t="s">
        <v>28838</v>
      </c>
      <c r="B3672" s="646" t="s">
        <v>28839</v>
      </c>
      <c r="C3672" s="650" t="s">
        <v>233</v>
      </c>
      <c r="D3672" s="650" t="s">
        <v>26469</v>
      </c>
    </row>
    <row r="3673" spans="1:4" ht="15" customHeight="1">
      <c r="A3673" s="650" t="s">
        <v>28840</v>
      </c>
      <c r="B3673" s="646" t="s">
        <v>28841</v>
      </c>
      <c r="C3673" s="650" t="s">
        <v>233</v>
      </c>
      <c r="D3673" s="650" t="s">
        <v>26470</v>
      </c>
    </row>
    <row r="3674" spans="1:4" ht="15" customHeight="1">
      <c r="A3674" s="650" t="s">
        <v>28842</v>
      </c>
      <c r="B3674" s="646" t="s">
        <v>28843</v>
      </c>
      <c r="C3674" s="650" t="s">
        <v>233</v>
      </c>
      <c r="D3674" s="650" t="s">
        <v>26471</v>
      </c>
    </row>
    <row r="3675" spans="1:4" ht="15" customHeight="1">
      <c r="A3675" s="650" t="s">
        <v>8366</v>
      </c>
      <c r="B3675" s="646" t="s">
        <v>28844</v>
      </c>
      <c r="C3675" s="650" t="s">
        <v>238</v>
      </c>
      <c r="D3675" s="650" t="s">
        <v>20545</v>
      </c>
    </row>
    <row r="3676" spans="1:4" ht="15" customHeight="1">
      <c r="A3676" s="650" t="s">
        <v>8367</v>
      </c>
      <c r="B3676" s="646" t="s">
        <v>28845</v>
      </c>
      <c r="C3676" s="650" t="s">
        <v>238</v>
      </c>
      <c r="D3676" s="650" t="s">
        <v>26472</v>
      </c>
    </row>
    <row r="3677" spans="1:4" ht="15" customHeight="1">
      <c r="A3677" s="650" t="s">
        <v>8368</v>
      </c>
      <c r="B3677" s="646" t="s">
        <v>28846</v>
      </c>
      <c r="C3677" s="650" t="s">
        <v>238</v>
      </c>
      <c r="D3677" s="650" t="s">
        <v>17893</v>
      </c>
    </row>
    <row r="3678" spans="1:4" ht="15" customHeight="1">
      <c r="A3678" s="650" t="s">
        <v>8369</v>
      </c>
      <c r="B3678" s="646" t="s">
        <v>28847</v>
      </c>
      <c r="C3678" s="650" t="s">
        <v>238</v>
      </c>
      <c r="D3678" s="650" t="s">
        <v>17797</v>
      </c>
    </row>
    <row r="3679" spans="1:4" ht="15" customHeight="1">
      <c r="A3679" s="650" t="s">
        <v>8370</v>
      </c>
      <c r="B3679" s="646" t="s">
        <v>28848</v>
      </c>
      <c r="C3679" s="650" t="s">
        <v>238</v>
      </c>
      <c r="D3679" s="650" t="s">
        <v>18131</v>
      </c>
    </row>
    <row r="3680" spans="1:4" ht="15" customHeight="1">
      <c r="A3680" s="650" t="s">
        <v>8371</v>
      </c>
      <c r="B3680" s="646" t="s">
        <v>28849</v>
      </c>
      <c r="C3680" s="650" t="s">
        <v>238</v>
      </c>
      <c r="D3680" s="650" t="s">
        <v>17891</v>
      </c>
    </row>
    <row r="3681" spans="1:4" ht="15" customHeight="1">
      <c r="A3681" s="650" t="s">
        <v>8372</v>
      </c>
      <c r="B3681" s="646" t="s">
        <v>28850</v>
      </c>
      <c r="C3681" s="650" t="s">
        <v>238</v>
      </c>
      <c r="D3681" s="650" t="s">
        <v>18008</v>
      </c>
    </row>
    <row r="3682" spans="1:4" ht="15" customHeight="1">
      <c r="A3682" s="650" t="s">
        <v>8373</v>
      </c>
      <c r="B3682" s="646" t="s">
        <v>28851</v>
      </c>
      <c r="C3682" s="650" t="s">
        <v>238</v>
      </c>
      <c r="D3682" s="650" t="s">
        <v>26473</v>
      </c>
    </row>
    <row r="3683" spans="1:4" ht="15" customHeight="1">
      <c r="A3683" s="650" t="s">
        <v>8374</v>
      </c>
      <c r="B3683" s="646" t="s">
        <v>28852</v>
      </c>
      <c r="C3683" s="650" t="s">
        <v>238</v>
      </c>
      <c r="D3683" s="650" t="s">
        <v>18475</v>
      </c>
    </row>
    <row r="3684" spans="1:4" ht="15" customHeight="1">
      <c r="A3684" s="650" t="s">
        <v>8375</v>
      </c>
      <c r="B3684" s="646" t="s">
        <v>28853</v>
      </c>
      <c r="C3684" s="650" t="s">
        <v>238</v>
      </c>
      <c r="D3684" s="650" t="s">
        <v>18514</v>
      </c>
    </row>
    <row r="3685" spans="1:4" ht="15" customHeight="1">
      <c r="A3685" s="650" t="s">
        <v>8376</v>
      </c>
      <c r="B3685" s="646" t="s">
        <v>28854</v>
      </c>
      <c r="C3685" s="650" t="s">
        <v>238</v>
      </c>
      <c r="D3685" s="650" t="s">
        <v>20560</v>
      </c>
    </row>
    <row r="3686" spans="1:4" ht="15" customHeight="1">
      <c r="A3686" s="650" t="s">
        <v>8377</v>
      </c>
      <c r="B3686" s="646" t="s">
        <v>28855</v>
      </c>
      <c r="C3686" s="650" t="s">
        <v>238</v>
      </c>
      <c r="D3686" s="650" t="s">
        <v>20499</v>
      </c>
    </row>
    <row r="3687" spans="1:4" ht="15" customHeight="1">
      <c r="A3687" s="650" t="s">
        <v>8378</v>
      </c>
      <c r="B3687" s="646" t="s">
        <v>28856</v>
      </c>
      <c r="C3687" s="650" t="s">
        <v>238</v>
      </c>
      <c r="D3687" s="650" t="s">
        <v>18181</v>
      </c>
    </row>
    <row r="3688" spans="1:4" ht="15" customHeight="1">
      <c r="A3688" s="650" t="s">
        <v>8379</v>
      </c>
      <c r="B3688" s="646" t="s">
        <v>28857</v>
      </c>
      <c r="C3688" s="650" t="s">
        <v>238</v>
      </c>
      <c r="D3688" s="650" t="s">
        <v>20674</v>
      </c>
    </row>
    <row r="3689" spans="1:4" ht="15" customHeight="1">
      <c r="A3689" s="650" t="s">
        <v>8380</v>
      </c>
      <c r="B3689" s="646" t="s">
        <v>28858</v>
      </c>
      <c r="C3689" s="650" t="s">
        <v>238</v>
      </c>
      <c r="D3689" s="650" t="s">
        <v>26474</v>
      </c>
    </row>
    <row r="3690" spans="1:4" ht="15" customHeight="1">
      <c r="A3690" s="650" t="s">
        <v>8381</v>
      </c>
      <c r="B3690" s="646" t="s">
        <v>28859</v>
      </c>
      <c r="C3690" s="650" t="s">
        <v>238</v>
      </c>
      <c r="D3690" s="650" t="s">
        <v>22652</v>
      </c>
    </row>
    <row r="3691" spans="1:4" ht="15" customHeight="1">
      <c r="A3691" s="650" t="s">
        <v>8382</v>
      </c>
      <c r="B3691" s="646" t="s">
        <v>28860</v>
      </c>
      <c r="C3691" s="650" t="s">
        <v>238</v>
      </c>
      <c r="D3691" s="650" t="s">
        <v>17518</v>
      </c>
    </row>
    <row r="3692" spans="1:4" ht="15" customHeight="1">
      <c r="A3692" s="650" t="s">
        <v>8383</v>
      </c>
      <c r="B3692" s="646" t="s">
        <v>28861</v>
      </c>
      <c r="C3692" s="650" t="s">
        <v>238</v>
      </c>
      <c r="D3692" s="650" t="s">
        <v>18516</v>
      </c>
    </row>
    <row r="3693" spans="1:4" ht="15" customHeight="1">
      <c r="A3693" s="650" t="s">
        <v>8384</v>
      </c>
      <c r="B3693" s="646" t="s">
        <v>28862</v>
      </c>
      <c r="C3693" s="650" t="s">
        <v>238</v>
      </c>
      <c r="D3693" s="650" t="s">
        <v>17995</v>
      </c>
    </row>
    <row r="3694" spans="1:4" ht="15" customHeight="1">
      <c r="A3694" s="650" t="s">
        <v>8385</v>
      </c>
      <c r="B3694" s="646" t="s">
        <v>28863</v>
      </c>
      <c r="C3694" s="650" t="s">
        <v>238</v>
      </c>
      <c r="D3694" s="650" t="s">
        <v>17518</v>
      </c>
    </row>
    <row r="3695" spans="1:4" ht="15" customHeight="1">
      <c r="A3695" s="650" t="s">
        <v>8386</v>
      </c>
      <c r="B3695" s="646" t="s">
        <v>28864</v>
      </c>
      <c r="C3695" s="650" t="s">
        <v>238</v>
      </c>
      <c r="D3695" s="650" t="s">
        <v>20474</v>
      </c>
    </row>
    <row r="3696" spans="1:4" ht="15" customHeight="1">
      <c r="A3696" s="650" t="s">
        <v>8387</v>
      </c>
      <c r="B3696" s="646" t="s">
        <v>14886</v>
      </c>
      <c r="C3696" s="650" t="s">
        <v>238</v>
      </c>
      <c r="D3696" s="650" t="s">
        <v>26475</v>
      </c>
    </row>
    <row r="3697" spans="1:4" ht="15" customHeight="1">
      <c r="A3697" s="650" t="s">
        <v>8388</v>
      </c>
      <c r="B3697" s="646" t="s">
        <v>28865</v>
      </c>
      <c r="C3697" s="650" t="s">
        <v>238</v>
      </c>
      <c r="D3697" s="650" t="s">
        <v>21275</v>
      </c>
    </row>
    <row r="3698" spans="1:4" ht="15" customHeight="1">
      <c r="A3698" s="650" t="s">
        <v>8389</v>
      </c>
      <c r="B3698" s="646" t="s">
        <v>28866</v>
      </c>
      <c r="C3698" s="650" t="s">
        <v>238</v>
      </c>
      <c r="D3698" s="650" t="s">
        <v>21724</v>
      </c>
    </row>
    <row r="3699" spans="1:4" ht="15" customHeight="1">
      <c r="A3699" s="650" t="s">
        <v>8390</v>
      </c>
      <c r="B3699" s="646" t="s">
        <v>28867</v>
      </c>
      <c r="C3699" s="650" t="s">
        <v>238</v>
      </c>
      <c r="D3699" s="650" t="s">
        <v>17517</v>
      </c>
    </row>
    <row r="3700" spans="1:4" ht="15" customHeight="1">
      <c r="A3700" s="650" t="s">
        <v>8391</v>
      </c>
      <c r="B3700" s="646" t="s">
        <v>28868</v>
      </c>
      <c r="C3700" s="650" t="s">
        <v>238</v>
      </c>
      <c r="D3700" s="650" t="s">
        <v>26476</v>
      </c>
    </row>
    <row r="3701" spans="1:4" ht="15" customHeight="1">
      <c r="A3701" s="650" t="s">
        <v>8392</v>
      </c>
      <c r="B3701" s="646" t="s">
        <v>28869</v>
      </c>
      <c r="C3701" s="650" t="s">
        <v>238</v>
      </c>
      <c r="D3701" s="650" t="s">
        <v>26477</v>
      </c>
    </row>
    <row r="3702" spans="1:4" ht="15" customHeight="1">
      <c r="A3702" s="650" t="s">
        <v>8393</v>
      </c>
      <c r="B3702" s="646" t="s">
        <v>28870</v>
      </c>
      <c r="C3702" s="650" t="s">
        <v>238</v>
      </c>
      <c r="D3702" s="650" t="s">
        <v>21542</v>
      </c>
    </row>
    <row r="3703" spans="1:4" ht="15" customHeight="1">
      <c r="A3703" s="650" t="s">
        <v>8394</v>
      </c>
      <c r="B3703" s="646" t="s">
        <v>28871</v>
      </c>
      <c r="C3703" s="650" t="s">
        <v>238</v>
      </c>
      <c r="D3703" s="650" t="s">
        <v>20491</v>
      </c>
    </row>
    <row r="3704" spans="1:4" ht="15" customHeight="1">
      <c r="A3704" s="650" t="s">
        <v>8395</v>
      </c>
      <c r="B3704" s="646" t="s">
        <v>28872</v>
      </c>
      <c r="C3704" s="650" t="s">
        <v>238</v>
      </c>
      <c r="D3704" s="650" t="s">
        <v>21989</v>
      </c>
    </row>
    <row r="3705" spans="1:4" ht="15" customHeight="1">
      <c r="A3705" s="650" t="s">
        <v>8396</v>
      </c>
      <c r="B3705" s="646" t="s">
        <v>28873</v>
      </c>
      <c r="C3705" s="650" t="s">
        <v>238</v>
      </c>
      <c r="D3705" s="650" t="s">
        <v>21278</v>
      </c>
    </row>
    <row r="3706" spans="1:4" ht="15" customHeight="1">
      <c r="A3706" s="650" t="s">
        <v>8397</v>
      </c>
      <c r="B3706" s="646" t="s">
        <v>28874</v>
      </c>
      <c r="C3706" s="650" t="s">
        <v>238</v>
      </c>
      <c r="D3706" s="650" t="s">
        <v>17904</v>
      </c>
    </row>
    <row r="3707" spans="1:4" ht="15" customHeight="1">
      <c r="A3707" s="650" t="s">
        <v>8398</v>
      </c>
      <c r="B3707" s="646" t="s">
        <v>28875</v>
      </c>
      <c r="C3707" s="650" t="s">
        <v>238</v>
      </c>
      <c r="D3707" s="650" t="s">
        <v>17808</v>
      </c>
    </row>
    <row r="3708" spans="1:4" ht="15" customHeight="1">
      <c r="A3708" s="650" t="s">
        <v>8399</v>
      </c>
      <c r="B3708" s="646" t="s">
        <v>28876</v>
      </c>
      <c r="C3708" s="650" t="s">
        <v>238</v>
      </c>
      <c r="D3708" s="650" t="s">
        <v>22303</v>
      </c>
    </row>
    <row r="3709" spans="1:4" ht="15" customHeight="1">
      <c r="A3709" s="650" t="s">
        <v>8400</v>
      </c>
      <c r="B3709" s="646" t="s">
        <v>28877</v>
      </c>
      <c r="C3709" s="650" t="s">
        <v>238</v>
      </c>
      <c r="D3709" s="650" t="s">
        <v>17759</v>
      </c>
    </row>
    <row r="3710" spans="1:4" ht="15" customHeight="1">
      <c r="A3710" s="650" t="s">
        <v>8401</v>
      </c>
      <c r="B3710" s="646" t="s">
        <v>28878</v>
      </c>
      <c r="C3710" s="650" t="s">
        <v>238</v>
      </c>
      <c r="D3710" s="650" t="s">
        <v>17956</v>
      </c>
    </row>
    <row r="3711" spans="1:4" ht="15" customHeight="1">
      <c r="A3711" s="650" t="s">
        <v>8402</v>
      </c>
      <c r="B3711" s="646" t="s">
        <v>28879</v>
      </c>
      <c r="C3711" s="650" t="s">
        <v>238</v>
      </c>
      <c r="D3711" s="650" t="s">
        <v>20595</v>
      </c>
    </row>
    <row r="3712" spans="1:4" ht="15" customHeight="1">
      <c r="A3712" s="650" t="s">
        <v>8403</v>
      </c>
      <c r="B3712" s="646" t="s">
        <v>28880</v>
      </c>
      <c r="C3712" s="650" t="s">
        <v>238</v>
      </c>
      <c r="D3712" s="650" t="s">
        <v>26478</v>
      </c>
    </row>
    <row r="3713" spans="1:4" ht="15" customHeight="1">
      <c r="A3713" s="650" t="s">
        <v>8404</v>
      </c>
      <c r="B3713" s="646" t="s">
        <v>28881</v>
      </c>
      <c r="C3713" s="650" t="s">
        <v>238</v>
      </c>
      <c r="D3713" s="650" t="s">
        <v>17766</v>
      </c>
    </row>
    <row r="3714" spans="1:4" ht="15" customHeight="1">
      <c r="A3714" s="650" t="s">
        <v>8405</v>
      </c>
      <c r="B3714" s="646" t="s">
        <v>28882</v>
      </c>
      <c r="C3714" s="650" t="s">
        <v>238</v>
      </c>
      <c r="D3714" s="650" t="s">
        <v>25721</v>
      </c>
    </row>
    <row r="3715" spans="1:4" ht="15" customHeight="1">
      <c r="A3715" s="650" t="s">
        <v>8406</v>
      </c>
      <c r="B3715" s="646" t="s">
        <v>28883</v>
      </c>
      <c r="C3715" s="650" t="s">
        <v>238</v>
      </c>
      <c r="D3715" s="650" t="s">
        <v>20688</v>
      </c>
    </row>
    <row r="3716" spans="1:4" ht="15" customHeight="1">
      <c r="A3716" s="650" t="s">
        <v>8407</v>
      </c>
      <c r="B3716" s="646" t="s">
        <v>28884</v>
      </c>
      <c r="C3716" s="650" t="s">
        <v>238</v>
      </c>
      <c r="D3716" s="650" t="s">
        <v>21873</v>
      </c>
    </row>
    <row r="3717" spans="1:4" ht="15" customHeight="1">
      <c r="A3717" s="650" t="s">
        <v>8408</v>
      </c>
      <c r="B3717" s="646" t="s">
        <v>28885</v>
      </c>
      <c r="C3717" s="650" t="s">
        <v>238</v>
      </c>
      <c r="D3717" s="650" t="s">
        <v>17888</v>
      </c>
    </row>
    <row r="3718" spans="1:4" ht="15" customHeight="1">
      <c r="A3718" s="650" t="s">
        <v>8409</v>
      </c>
      <c r="B3718" s="646" t="s">
        <v>28886</v>
      </c>
      <c r="C3718" s="650" t="s">
        <v>238</v>
      </c>
      <c r="D3718" s="650" t="s">
        <v>20963</v>
      </c>
    </row>
    <row r="3719" spans="1:4" ht="15" customHeight="1">
      <c r="A3719" s="650" t="s">
        <v>8410</v>
      </c>
      <c r="B3719" s="646" t="s">
        <v>28887</v>
      </c>
      <c r="C3719" s="650" t="s">
        <v>238</v>
      </c>
      <c r="D3719" s="650" t="s">
        <v>26479</v>
      </c>
    </row>
    <row r="3720" spans="1:4" ht="15" customHeight="1">
      <c r="A3720" s="650" t="s">
        <v>8411</v>
      </c>
      <c r="B3720" s="646" t="s">
        <v>28888</v>
      </c>
      <c r="C3720" s="650" t="s">
        <v>238</v>
      </c>
      <c r="D3720" s="650" t="s">
        <v>18028</v>
      </c>
    </row>
    <row r="3721" spans="1:4" ht="15" customHeight="1">
      <c r="A3721" s="650" t="s">
        <v>8412</v>
      </c>
      <c r="B3721" s="646" t="s">
        <v>28889</v>
      </c>
      <c r="C3721" s="650" t="s">
        <v>238</v>
      </c>
      <c r="D3721" s="650" t="s">
        <v>22439</v>
      </c>
    </row>
    <row r="3722" spans="1:4" ht="15" customHeight="1">
      <c r="A3722" s="650" t="s">
        <v>8413</v>
      </c>
      <c r="B3722" s="646" t="s">
        <v>28890</v>
      </c>
      <c r="C3722" s="650" t="s">
        <v>238</v>
      </c>
      <c r="D3722" s="650" t="s">
        <v>17836</v>
      </c>
    </row>
    <row r="3723" spans="1:4" ht="15" customHeight="1">
      <c r="A3723" s="650" t="s">
        <v>8414</v>
      </c>
      <c r="B3723" s="646" t="s">
        <v>28891</v>
      </c>
      <c r="C3723" s="650" t="s">
        <v>238</v>
      </c>
      <c r="D3723" s="650" t="s">
        <v>17802</v>
      </c>
    </row>
    <row r="3724" spans="1:4" ht="15" customHeight="1">
      <c r="A3724" s="650" t="s">
        <v>8415</v>
      </c>
      <c r="B3724" s="646" t="s">
        <v>28892</v>
      </c>
      <c r="C3724" s="650" t="s">
        <v>238</v>
      </c>
      <c r="D3724" s="650" t="s">
        <v>18524</v>
      </c>
    </row>
    <row r="3725" spans="1:4" ht="15" customHeight="1">
      <c r="A3725" s="650" t="s">
        <v>8416</v>
      </c>
      <c r="B3725" s="646" t="s">
        <v>28893</v>
      </c>
      <c r="C3725" s="650" t="s">
        <v>238</v>
      </c>
      <c r="D3725" s="650" t="s">
        <v>18319</v>
      </c>
    </row>
    <row r="3726" spans="1:4" ht="15" customHeight="1">
      <c r="A3726" s="650" t="s">
        <v>8417</v>
      </c>
      <c r="B3726" s="646" t="s">
        <v>28894</v>
      </c>
      <c r="C3726" s="650" t="s">
        <v>238</v>
      </c>
      <c r="D3726" s="650" t="s">
        <v>18421</v>
      </c>
    </row>
    <row r="3727" spans="1:4" ht="15" customHeight="1">
      <c r="A3727" s="650" t="s">
        <v>8418</v>
      </c>
      <c r="B3727" s="646" t="s">
        <v>28895</v>
      </c>
      <c r="C3727" s="650" t="s">
        <v>238</v>
      </c>
      <c r="D3727" s="650" t="s">
        <v>22636</v>
      </c>
    </row>
    <row r="3728" spans="1:4" ht="15" customHeight="1">
      <c r="A3728" s="650" t="s">
        <v>8419</v>
      </c>
      <c r="B3728" s="646" t="s">
        <v>28896</v>
      </c>
      <c r="C3728" s="650" t="s">
        <v>238</v>
      </c>
      <c r="D3728" s="650" t="s">
        <v>18001</v>
      </c>
    </row>
    <row r="3729" spans="1:4" ht="15" customHeight="1">
      <c r="A3729" s="650" t="s">
        <v>8420</v>
      </c>
      <c r="B3729" s="646" t="s">
        <v>28897</v>
      </c>
      <c r="C3729" s="650" t="s">
        <v>238</v>
      </c>
      <c r="D3729" s="650" t="s">
        <v>26480</v>
      </c>
    </row>
    <row r="3730" spans="1:4" ht="15" customHeight="1">
      <c r="A3730" s="650" t="s">
        <v>8421</v>
      </c>
      <c r="B3730" s="646" t="s">
        <v>28898</v>
      </c>
      <c r="C3730" s="650" t="s">
        <v>238</v>
      </c>
      <c r="D3730" s="650" t="s">
        <v>18400</v>
      </c>
    </row>
    <row r="3731" spans="1:4" ht="15" customHeight="1">
      <c r="A3731" s="650" t="s">
        <v>8422</v>
      </c>
      <c r="B3731" s="646" t="s">
        <v>28899</v>
      </c>
      <c r="C3731" s="650" t="s">
        <v>238</v>
      </c>
      <c r="D3731" s="650" t="s">
        <v>26481</v>
      </c>
    </row>
    <row r="3732" spans="1:4" ht="15" customHeight="1">
      <c r="A3732" s="650" t="s">
        <v>8423</v>
      </c>
      <c r="B3732" s="646" t="s">
        <v>28900</v>
      </c>
      <c r="C3732" s="650" t="s">
        <v>238</v>
      </c>
      <c r="D3732" s="650" t="s">
        <v>17646</v>
      </c>
    </row>
    <row r="3733" spans="1:4" ht="15" customHeight="1">
      <c r="A3733" s="650" t="s">
        <v>8424</v>
      </c>
      <c r="B3733" s="646" t="s">
        <v>28901</v>
      </c>
      <c r="C3733" s="650" t="s">
        <v>238</v>
      </c>
      <c r="D3733" s="650" t="s">
        <v>20651</v>
      </c>
    </row>
    <row r="3734" spans="1:4" ht="15" customHeight="1">
      <c r="A3734" s="650" t="s">
        <v>8425</v>
      </c>
      <c r="B3734" s="646" t="s">
        <v>28902</v>
      </c>
      <c r="C3734" s="650" t="s">
        <v>238</v>
      </c>
      <c r="D3734" s="650" t="s">
        <v>17811</v>
      </c>
    </row>
    <row r="3735" spans="1:4" ht="15" customHeight="1">
      <c r="A3735" s="650" t="s">
        <v>8426</v>
      </c>
      <c r="B3735" s="646" t="s">
        <v>28903</v>
      </c>
      <c r="C3735" s="650" t="s">
        <v>238</v>
      </c>
      <c r="D3735" s="650" t="s">
        <v>18223</v>
      </c>
    </row>
    <row r="3736" spans="1:4" ht="15" customHeight="1">
      <c r="A3736" s="650" t="s">
        <v>8427</v>
      </c>
      <c r="B3736" s="646" t="s">
        <v>28904</v>
      </c>
      <c r="C3736" s="650" t="s">
        <v>238</v>
      </c>
      <c r="D3736" s="650" t="s">
        <v>20656</v>
      </c>
    </row>
    <row r="3737" spans="1:4" ht="15" customHeight="1">
      <c r="A3737" s="650" t="s">
        <v>8428</v>
      </c>
      <c r="B3737" s="646" t="s">
        <v>28905</v>
      </c>
      <c r="C3737" s="650" t="s">
        <v>238</v>
      </c>
      <c r="D3737" s="650" t="s">
        <v>21869</v>
      </c>
    </row>
    <row r="3738" spans="1:4" ht="15" customHeight="1">
      <c r="A3738" s="650" t="s">
        <v>8429</v>
      </c>
      <c r="B3738" s="646" t="s">
        <v>28906</v>
      </c>
      <c r="C3738" s="650" t="s">
        <v>238</v>
      </c>
      <c r="D3738" s="650" t="s">
        <v>17832</v>
      </c>
    </row>
    <row r="3739" spans="1:4" ht="15" customHeight="1">
      <c r="A3739" s="650" t="s">
        <v>8430</v>
      </c>
      <c r="B3739" s="646" t="s">
        <v>28907</v>
      </c>
      <c r="C3739" s="650" t="s">
        <v>238</v>
      </c>
      <c r="D3739" s="650" t="s">
        <v>26482</v>
      </c>
    </row>
    <row r="3740" spans="1:4" ht="15" customHeight="1">
      <c r="A3740" s="650" t="s">
        <v>8431</v>
      </c>
      <c r="B3740" s="646" t="s">
        <v>28908</v>
      </c>
      <c r="C3740" s="650" t="s">
        <v>238</v>
      </c>
      <c r="D3740" s="650" t="s">
        <v>17584</v>
      </c>
    </row>
    <row r="3741" spans="1:4" ht="15" customHeight="1">
      <c r="A3741" s="650" t="s">
        <v>8432</v>
      </c>
      <c r="B3741" s="646" t="s">
        <v>28909</v>
      </c>
      <c r="C3741" s="650" t="s">
        <v>238</v>
      </c>
      <c r="D3741" s="650" t="s">
        <v>24753</v>
      </c>
    </row>
    <row r="3742" spans="1:4" ht="15" customHeight="1">
      <c r="A3742" s="650" t="s">
        <v>8433</v>
      </c>
      <c r="B3742" s="646" t="s">
        <v>28910</v>
      </c>
      <c r="C3742" s="650" t="s">
        <v>238</v>
      </c>
      <c r="D3742" s="650" t="s">
        <v>24228</v>
      </c>
    </row>
    <row r="3743" spans="1:4" ht="15" customHeight="1">
      <c r="A3743" s="650" t="s">
        <v>8434</v>
      </c>
      <c r="B3743" s="646" t="s">
        <v>28911</v>
      </c>
      <c r="C3743" s="650" t="s">
        <v>238</v>
      </c>
      <c r="D3743" s="650" t="s">
        <v>26483</v>
      </c>
    </row>
    <row r="3744" spans="1:4" ht="15" customHeight="1">
      <c r="A3744" s="650" t="s">
        <v>8435</v>
      </c>
      <c r="B3744" s="646" t="s">
        <v>28912</v>
      </c>
      <c r="C3744" s="650" t="s">
        <v>238</v>
      </c>
      <c r="D3744" s="650" t="s">
        <v>21965</v>
      </c>
    </row>
    <row r="3745" spans="1:4" ht="15" customHeight="1">
      <c r="A3745" s="650" t="s">
        <v>8436</v>
      </c>
      <c r="B3745" s="646" t="s">
        <v>28913</v>
      </c>
      <c r="C3745" s="650" t="s">
        <v>238</v>
      </c>
      <c r="D3745" s="650" t="s">
        <v>18010</v>
      </c>
    </row>
    <row r="3746" spans="1:4" ht="15" customHeight="1">
      <c r="A3746" s="650" t="s">
        <v>8437</v>
      </c>
      <c r="B3746" s="646" t="s">
        <v>28914</v>
      </c>
      <c r="C3746" s="650" t="s">
        <v>238</v>
      </c>
      <c r="D3746" s="650" t="s">
        <v>21524</v>
      </c>
    </row>
    <row r="3747" spans="1:4" ht="15" customHeight="1">
      <c r="A3747" s="650" t="s">
        <v>8438</v>
      </c>
      <c r="B3747" s="646" t="s">
        <v>28915</v>
      </c>
      <c r="C3747" s="650" t="s">
        <v>238</v>
      </c>
      <c r="D3747" s="650" t="s">
        <v>21720</v>
      </c>
    </row>
    <row r="3748" spans="1:4" ht="15" customHeight="1">
      <c r="A3748" s="650" t="s">
        <v>8439</v>
      </c>
      <c r="B3748" s="646" t="s">
        <v>28916</v>
      </c>
      <c r="C3748" s="650" t="s">
        <v>238</v>
      </c>
      <c r="D3748" s="650" t="s">
        <v>22257</v>
      </c>
    </row>
    <row r="3749" spans="1:4" ht="15" customHeight="1">
      <c r="A3749" s="650" t="s">
        <v>8440</v>
      </c>
      <c r="B3749" s="646" t="s">
        <v>28917</v>
      </c>
      <c r="C3749" s="650" t="s">
        <v>238</v>
      </c>
      <c r="D3749" s="650" t="s">
        <v>20518</v>
      </c>
    </row>
    <row r="3750" spans="1:4" ht="15" customHeight="1">
      <c r="A3750" s="650" t="s">
        <v>8441</v>
      </c>
      <c r="B3750" s="646" t="s">
        <v>28918</v>
      </c>
      <c r="C3750" s="650" t="s">
        <v>238</v>
      </c>
      <c r="D3750" s="650" t="s">
        <v>20507</v>
      </c>
    </row>
    <row r="3751" spans="1:4" ht="15" customHeight="1">
      <c r="A3751" s="650" t="s">
        <v>8442</v>
      </c>
      <c r="B3751" s="646" t="s">
        <v>28919</v>
      </c>
      <c r="C3751" s="650" t="s">
        <v>238</v>
      </c>
      <c r="D3751" s="650" t="s">
        <v>18120</v>
      </c>
    </row>
    <row r="3752" spans="1:4" ht="15" customHeight="1">
      <c r="A3752" s="650" t="s">
        <v>8443</v>
      </c>
      <c r="B3752" s="646" t="s">
        <v>28920</v>
      </c>
      <c r="C3752" s="650" t="s">
        <v>238</v>
      </c>
      <c r="D3752" s="650" t="s">
        <v>17767</v>
      </c>
    </row>
    <row r="3753" spans="1:4" ht="15" customHeight="1">
      <c r="A3753" s="650" t="s">
        <v>8444</v>
      </c>
      <c r="B3753" s="646" t="s">
        <v>28921</v>
      </c>
      <c r="C3753" s="650" t="s">
        <v>238</v>
      </c>
      <c r="D3753" s="650" t="s">
        <v>26484</v>
      </c>
    </row>
    <row r="3754" spans="1:4" ht="15" customHeight="1">
      <c r="A3754" s="650" t="s">
        <v>8445</v>
      </c>
      <c r="B3754" s="646" t="s">
        <v>28922</v>
      </c>
      <c r="C3754" s="650" t="s">
        <v>238</v>
      </c>
      <c r="D3754" s="650" t="s">
        <v>26485</v>
      </c>
    </row>
    <row r="3755" spans="1:4" ht="15" customHeight="1">
      <c r="A3755" s="650" t="s">
        <v>8446</v>
      </c>
      <c r="B3755" s="646" t="s">
        <v>28923</v>
      </c>
      <c r="C3755" s="650" t="s">
        <v>238</v>
      </c>
      <c r="D3755" s="650" t="s">
        <v>17935</v>
      </c>
    </row>
    <row r="3756" spans="1:4" ht="15" customHeight="1">
      <c r="A3756" s="650" t="s">
        <v>8447</v>
      </c>
      <c r="B3756" s="646" t="s">
        <v>28924</v>
      </c>
      <c r="C3756" s="650" t="s">
        <v>238</v>
      </c>
      <c r="D3756" s="650" t="s">
        <v>17507</v>
      </c>
    </row>
    <row r="3757" spans="1:4" ht="15" customHeight="1">
      <c r="A3757" s="650" t="s">
        <v>8448</v>
      </c>
      <c r="B3757" s="646" t="s">
        <v>28925</v>
      </c>
      <c r="C3757" s="650" t="s">
        <v>238</v>
      </c>
      <c r="D3757" s="650" t="s">
        <v>17899</v>
      </c>
    </row>
    <row r="3758" spans="1:4" ht="15" customHeight="1">
      <c r="A3758" s="650" t="s">
        <v>8449</v>
      </c>
      <c r="B3758" s="646" t="s">
        <v>28926</v>
      </c>
      <c r="C3758" s="650" t="s">
        <v>238</v>
      </c>
      <c r="D3758" s="650" t="s">
        <v>18164</v>
      </c>
    </row>
    <row r="3759" spans="1:4" ht="15" customHeight="1">
      <c r="A3759" s="650" t="s">
        <v>8450</v>
      </c>
      <c r="B3759" s="646" t="s">
        <v>28927</v>
      </c>
      <c r="C3759" s="650" t="s">
        <v>238</v>
      </c>
      <c r="D3759" s="650" t="s">
        <v>18387</v>
      </c>
    </row>
    <row r="3760" spans="1:4" ht="15" customHeight="1">
      <c r="A3760" s="650" t="s">
        <v>8451</v>
      </c>
      <c r="B3760" s="646" t="s">
        <v>28928</v>
      </c>
      <c r="C3760" s="650" t="s">
        <v>238</v>
      </c>
      <c r="D3760" s="650" t="s">
        <v>18075</v>
      </c>
    </row>
    <row r="3761" spans="1:4" ht="15" customHeight="1">
      <c r="A3761" s="650" t="s">
        <v>8452</v>
      </c>
      <c r="B3761" s="646" t="s">
        <v>28929</v>
      </c>
      <c r="C3761" s="650" t="s">
        <v>238</v>
      </c>
      <c r="D3761" s="650" t="s">
        <v>18026</v>
      </c>
    </row>
    <row r="3762" spans="1:4" ht="15" customHeight="1">
      <c r="A3762" s="650" t="s">
        <v>8453</v>
      </c>
      <c r="B3762" s="646" t="s">
        <v>28930</v>
      </c>
      <c r="C3762" s="650" t="s">
        <v>238</v>
      </c>
      <c r="D3762" s="650" t="s">
        <v>18728</v>
      </c>
    </row>
    <row r="3763" spans="1:4" ht="15" customHeight="1">
      <c r="A3763" s="650" t="s">
        <v>8454</v>
      </c>
      <c r="B3763" s="646" t="s">
        <v>28931</v>
      </c>
      <c r="C3763" s="650" t="s">
        <v>238</v>
      </c>
      <c r="D3763" s="650" t="s">
        <v>18439</v>
      </c>
    </row>
    <row r="3764" spans="1:4" ht="15" customHeight="1">
      <c r="A3764" s="650" t="s">
        <v>8455</v>
      </c>
      <c r="B3764" s="646" t="s">
        <v>28932</v>
      </c>
      <c r="C3764" s="650" t="s">
        <v>238</v>
      </c>
      <c r="D3764" s="650" t="s">
        <v>26486</v>
      </c>
    </row>
    <row r="3765" spans="1:4" ht="15" customHeight="1">
      <c r="A3765" s="650" t="s">
        <v>8456</v>
      </c>
      <c r="B3765" s="646" t="s">
        <v>28933</v>
      </c>
      <c r="C3765" s="650" t="s">
        <v>238</v>
      </c>
      <c r="D3765" s="650" t="s">
        <v>21237</v>
      </c>
    </row>
    <row r="3766" spans="1:4" ht="15" customHeight="1">
      <c r="A3766" s="650" t="s">
        <v>8457</v>
      </c>
      <c r="B3766" s="646" t="s">
        <v>28934</v>
      </c>
      <c r="C3766" s="650" t="s">
        <v>238</v>
      </c>
      <c r="D3766" s="650" t="s">
        <v>20704</v>
      </c>
    </row>
    <row r="3767" spans="1:4" ht="15" customHeight="1">
      <c r="A3767" s="650" t="s">
        <v>8458</v>
      </c>
      <c r="B3767" s="646" t="s">
        <v>28935</v>
      </c>
      <c r="C3767" s="650" t="s">
        <v>238</v>
      </c>
      <c r="D3767" s="650" t="s">
        <v>22536</v>
      </c>
    </row>
    <row r="3768" spans="1:4" ht="15" customHeight="1">
      <c r="A3768" s="650" t="s">
        <v>8459</v>
      </c>
      <c r="B3768" s="646" t="s">
        <v>28936</v>
      </c>
      <c r="C3768" s="650" t="s">
        <v>238</v>
      </c>
      <c r="D3768" s="650" t="s">
        <v>18081</v>
      </c>
    </row>
    <row r="3769" spans="1:4" ht="15" customHeight="1">
      <c r="A3769" s="650" t="s">
        <v>8460</v>
      </c>
      <c r="B3769" s="646" t="s">
        <v>28937</v>
      </c>
      <c r="C3769" s="650" t="s">
        <v>238</v>
      </c>
      <c r="D3769" s="650" t="s">
        <v>26487</v>
      </c>
    </row>
    <row r="3770" spans="1:4" ht="15" customHeight="1">
      <c r="A3770" s="650" t="s">
        <v>8461</v>
      </c>
      <c r="B3770" s="646" t="s">
        <v>28938</v>
      </c>
      <c r="C3770" s="650" t="s">
        <v>238</v>
      </c>
      <c r="D3770" s="650" t="s">
        <v>26488</v>
      </c>
    </row>
    <row r="3771" spans="1:4" ht="15" customHeight="1">
      <c r="A3771" s="650" t="s">
        <v>8462</v>
      </c>
      <c r="B3771" s="646" t="s">
        <v>28939</v>
      </c>
      <c r="C3771" s="650" t="s">
        <v>238</v>
      </c>
      <c r="D3771" s="650" t="s">
        <v>18089</v>
      </c>
    </row>
    <row r="3772" spans="1:4" ht="15" customHeight="1">
      <c r="A3772" s="650" t="s">
        <v>8463</v>
      </c>
      <c r="B3772" s="646" t="s">
        <v>28940</v>
      </c>
      <c r="C3772" s="650" t="s">
        <v>238</v>
      </c>
      <c r="D3772" s="650" t="s">
        <v>26489</v>
      </c>
    </row>
    <row r="3773" spans="1:4" ht="15" customHeight="1">
      <c r="A3773" s="650" t="s">
        <v>8464</v>
      </c>
      <c r="B3773" s="646" t="s">
        <v>28941</v>
      </c>
      <c r="C3773" s="650" t="s">
        <v>238</v>
      </c>
      <c r="D3773" s="650" t="s">
        <v>26490</v>
      </c>
    </row>
    <row r="3774" spans="1:4" ht="15" customHeight="1">
      <c r="A3774" s="650" t="s">
        <v>8465</v>
      </c>
      <c r="B3774" s="646" t="s">
        <v>28942</v>
      </c>
      <c r="C3774" s="650" t="s">
        <v>238</v>
      </c>
      <c r="D3774" s="650" t="s">
        <v>21484</v>
      </c>
    </row>
    <row r="3775" spans="1:4" ht="15" customHeight="1">
      <c r="A3775" s="650" t="s">
        <v>8466</v>
      </c>
      <c r="B3775" s="646" t="s">
        <v>28943</v>
      </c>
      <c r="C3775" s="650" t="s">
        <v>238</v>
      </c>
      <c r="D3775" s="650" t="s">
        <v>26491</v>
      </c>
    </row>
    <row r="3776" spans="1:4" ht="15" customHeight="1">
      <c r="A3776" s="650" t="s">
        <v>8467</v>
      </c>
      <c r="B3776" s="646" t="s">
        <v>28944</v>
      </c>
      <c r="C3776" s="650" t="s">
        <v>238</v>
      </c>
      <c r="D3776" s="650" t="s">
        <v>26492</v>
      </c>
    </row>
    <row r="3777" spans="1:4" ht="15" customHeight="1">
      <c r="A3777" s="650" t="s">
        <v>8468</v>
      </c>
      <c r="B3777" s="646" t="s">
        <v>28945</v>
      </c>
      <c r="C3777" s="650" t="s">
        <v>238</v>
      </c>
      <c r="D3777" s="650" t="s">
        <v>18707</v>
      </c>
    </row>
    <row r="3778" spans="1:4" ht="15" customHeight="1">
      <c r="A3778" s="650" t="s">
        <v>8469</v>
      </c>
      <c r="B3778" s="646" t="s">
        <v>28946</v>
      </c>
      <c r="C3778" s="650" t="s">
        <v>238</v>
      </c>
      <c r="D3778" s="650" t="s">
        <v>26493</v>
      </c>
    </row>
    <row r="3779" spans="1:4" ht="15" customHeight="1">
      <c r="A3779" s="650" t="s">
        <v>8470</v>
      </c>
      <c r="B3779" s="646" t="s">
        <v>28947</v>
      </c>
      <c r="C3779" s="650" t="s">
        <v>238</v>
      </c>
      <c r="D3779" s="650" t="s">
        <v>17944</v>
      </c>
    </row>
    <row r="3780" spans="1:4" ht="15" customHeight="1">
      <c r="A3780" s="650" t="s">
        <v>8471</v>
      </c>
      <c r="B3780" s="646" t="s">
        <v>28948</v>
      </c>
      <c r="C3780" s="650" t="s">
        <v>238</v>
      </c>
      <c r="D3780" s="650" t="s">
        <v>26494</v>
      </c>
    </row>
    <row r="3781" spans="1:4" ht="15" customHeight="1">
      <c r="A3781" s="650" t="s">
        <v>8472</v>
      </c>
      <c r="B3781" s="646" t="s">
        <v>28949</v>
      </c>
      <c r="C3781" s="650" t="s">
        <v>238</v>
      </c>
      <c r="D3781" s="650" t="s">
        <v>18577</v>
      </c>
    </row>
    <row r="3782" spans="1:4" ht="15" customHeight="1">
      <c r="A3782" s="650" t="s">
        <v>8473</v>
      </c>
      <c r="B3782" s="646" t="s">
        <v>28950</v>
      </c>
      <c r="C3782" s="650" t="s">
        <v>238</v>
      </c>
      <c r="D3782" s="650" t="s">
        <v>22016</v>
      </c>
    </row>
    <row r="3783" spans="1:4" ht="15" customHeight="1">
      <c r="A3783" s="650" t="s">
        <v>8474</v>
      </c>
      <c r="B3783" s="646" t="s">
        <v>28951</v>
      </c>
      <c r="C3783" s="650" t="s">
        <v>238</v>
      </c>
      <c r="D3783" s="650" t="s">
        <v>18312</v>
      </c>
    </row>
    <row r="3784" spans="1:4" ht="15" customHeight="1">
      <c r="A3784" s="650" t="s">
        <v>8475</v>
      </c>
      <c r="B3784" s="646" t="s">
        <v>28952</v>
      </c>
      <c r="C3784" s="650" t="s">
        <v>238</v>
      </c>
      <c r="D3784" s="650" t="s">
        <v>26495</v>
      </c>
    </row>
    <row r="3785" spans="1:4" ht="15" customHeight="1">
      <c r="A3785" s="650" t="s">
        <v>8476</v>
      </c>
      <c r="B3785" s="646" t="s">
        <v>28953</v>
      </c>
      <c r="C3785" s="650" t="s">
        <v>238</v>
      </c>
      <c r="D3785" s="650" t="s">
        <v>21147</v>
      </c>
    </row>
    <row r="3786" spans="1:4" ht="15" customHeight="1">
      <c r="A3786" s="650" t="s">
        <v>8477</v>
      </c>
      <c r="B3786" s="646" t="s">
        <v>28954</v>
      </c>
      <c r="C3786" s="650" t="s">
        <v>238</v>
      </c>
      <c r="D3786" s="650" t="s">
        <v>21707</v>
      </c>
    </row>
    <row r="3787" spans="1:4" ht="15" customHeight="1">
      <c r="A3787" s="650" t="s">
        <v>8478</v>
      </c>
      <c r="B3787" s="646" t="s">
        <v>28955</v>
      </c>
      <c r="C3787" s="650" t="s">
        <v>238</v>
      </c>
      <c r="D3787" s="650" t="s">
        <v>25291</v>
      </c>
    </row>
    <row r="3788" spans="1:4" ht="15" customHeight="1">
      <c r="A3788" s="650" t="s">
        <v>8479</v>
      </c>
      <c r="B3788" s="646" t="s">
        <v>28956</v>
      </c>
      <c r="C3788" s="650" t="s">
        <v>238</v>
      </c>
      <c r="D3788" s="650" t="s">
        <v>26496</v>
      </c>
    </row>
    <row r="3789" spans="1:4" ht="15" customHeight="1">
      <c r="A3789" s="650" t="s">
        <v>8480</v>
      </c>
      <c r="B3789" s="646" t="s">
        <v>28957</v>
      </c>
      <c r="C3789" s="650" t="s">
        <v>238</v>
      </c>
      <c r="D3789" s="650" t="s">
        <v>26497</v>
      </c>
    </row>
    <row r="3790" spans="1:4" ht="15" customHeight="1">
      <c r="A3790" s="650" t="s">
        <v>8481</v>
      </c>
      <c r="B3790" s="646" t="s">
        <v>28958</v>
      </c>
      <c r="C3790" s="650" t="s">
        <v>238</v>
      </c>
      <c r="D3790" s="650" t="s">
        <v>26498</v>
      </c>
    </row>
    <row r="3791" spans="1:4" ht="15" customHeight="1">
      <c r="A3791" s="650" t="s">
        <v>8482</v>
      </c>
      <c r="B3791" s="646" t="s">
        <v>28959</v>
      </c>
      <c r="C3791" s="650" t="s">
        <v>238</v>
      </c>
      <c r="D3791" s="650" t="s">
        <v>20476</v>
      </c>
    </row>
    <row r="3792" spans="1:4" ht="15" customHeight="1">
      <c r="A3792" s="650" t="s">
        <v>8483</v>
      </c>
      <c r="B3792" s="646" t="s">
        <v>28960</v>
      </c>
      <c r="C3792" s="650" t="s">
        <v>238</v>
      </c>
      <c r="D3792" s="650" t="s">
        <v>26499</v>
      </c>
    </row>
    <row r="3793" spans="1:4" ht="15" customHeight="1">
      <c r="A3793" s="650" t="s">
        <v>8484</v>
      </c>
      <c r="B3793" s="646" t="s">
        <v>28961</v>
      </c>
      <c r="C3793" s="650" t="s">
        <v>238</v>
      </c>
      <c r="D3793" s="650" t="s">
        <v>18667</v>
      </c>
    </row>
    <row r="3794" spans="1:4" ht="15" customHeight="1">
      <c r="A3794" s="650" t="s">
        <v>8485</v>
      </c>
      <c r="B3794" s="646" t="s">
        <v>28962</v>
      </c>
      <c r="C3794" s="650" t="s">
        <v>238</v>
      </c>
      <c r="D3794" s="650" t="s">
        <v>26500</v>
      </c>
    </row>
    <row r="3795" spans="1:4" ht="15" customHeight="1">
      <c r="A3795" s="650" t="s">
        <v>8486</v>
      </c>
      <c r="B3795" s="646" t="s">
        <v>28963</v>
      </c>
      <c r="C3795" s="650" t="s">
        <v>238</v>
      </c>
      <c r="D3795" s="650" t="s">
        <v>25990</v>
      </c>
    </row>
    <row r="3796" spans="1:4" ht="15" customHeight="1">
      <c r="A3796" s="650" t="s">
        <v>8487</v>
      </c>
      <c r="B3796" s="646" t="s">
        <v>28964</v>
      </c>
      <c r="C3796" s="650" t="s">
        <v>238</v>
      </c>
      <c r="D3796" s="650" t="s">
        <v>24268</v>
      </c>
    </row>
    <row r="3797" spans="1:4" ht="15" customHeight="1">
      <c r="A3797" s="650" t="s">
        <v>8488</v>
      </c>
      <c r="B3797" s="646" t="s">
        <v>28965</v>
      </c>
      <c r="C3797" s="650" t="s">
        <v>238</v>
      </c>
      <c r="D3797" s="650" t="s">
        <v>26501</v>
      </c>
    </row>
    <row r="3798" spans="1:4" ht="15" customHeight="1">
      <c r="A3798" s="650" t="s">
        <v>8489</v>
      </c>
      <c r="B3798" s="646" t="s">
        <v>28966</v>
      </c>
      <c r="C3798" s="650" t="s">
        <v>238</v>
      </c>
      <c r="D3798" s="650" t="s">
        <v>17820</v>
      </c>
    </row>
    <row r="3799" spans="1:4" ht="15" customHeight="1">
      <c r="A3799" s="650" t="s">
        <v>8490</v>
      </c>
      <c r="B3799" s="646" t="s">
        <v>28967</v>
      </c>
      <c r="C3799" s="650" t="s">
        <v>238</v>
      </c>
      <c r="D3799" s="650" t="s">
        <v>17646</v>
      </c>
    </row>
    <row r="3800" spans="1:4" ht="15" customHeight="1">
      <c r="A3800" s="650" t="s">
        <v>8491</v>
      </c>
      <c r="B3800" s="646" t="s">
        <v>28968</v>
      </c>
      <c r="C3800" s="650" t="s">
        <v>238</v>
      </c>
      <c r="D3800" s="650" t="s">
        <v>26502</v>
      </c>
    </row>
    <row r="3801" spans="1:4" ht="15" customHeight="1">
      <c r="A3801" s="650" t="s">
        <v>8492</v>
      </c>
      <c r="B3801" s="646" t="s">
        <v>28969</v>
      </c>
      <c r="C3801" s="650" t="s">
        <v>238</v>
      </c>
      <c r="D3801" s="650" t="s">
        <v>20627</v>
      </c>
    </row>
    <row r="3802" spans="1:4" ht="15" customHeight="1">
      <c r="A3802" s="650" t="s">
        <v>8493</v>
      </c>
      <c r="B3802" s="646" t="s">
        <v>28970</v>
      </c>
      <c r="C3802" s="650" t="s">
        <v>238</v>
      </c>
      <c r="D3802" s="650" t="s">
        <v>18587</v>
      </c>
    </row>
    <row r="3803" spans="1:4" ht="15" customHeight="1">
      <c r="A3803" s="650" t="s">
        <v>8494</v>
      </c>
      <c r="B3803" s="646" t="s">
        <v>28971</v>
      </c>
      <c r="C3803" s="650" t="s">
        <v>238</v>
      </c>
      <c r="D3803" s="650" t="s">
        <v>17819</v>
      </c>
    </row>
    <row r="3804" spans="1:4" ht="15" customHeight="1">
      <c r="A3804" s="650" t="s">
        <v>8495</v>
      </c>
      <c r="B3804" s="646" t="s">
        <v>28972</v>
      </c>
      <c r="C3804" s="650" t="s">
        <v>238</v>
      </c>
      <c r="D3804" s="650" t="s">
        <v>26503</v>
      </c>
    </row>
    <row r="3805" spans="1:4" ht="15" customHeight="1">
      <c r="A3805" s="650" t="s">
        <v>8496</v>
      </c>
      <c r="B3805" s="646" t="s">
        <v>28973</v>
      </c>
      <c r="C3805" s="650" t="s">
        <v>238</v>
      </c>
      <c r="D3805" s="650" t="s">
        <v>18596</v>
      </c>
    </row>
    <row r="3806" spans="1:4" ht="15" customHeight="1">
      <c r="A3806" s="650" t="s">
        <v>8497</v>
      </c>
      <c r="B3806" s="646" t="s">
        <v>28974</v>
      </c>
      <c r="C3806" s="650" t="s">
        <v>238</v>
      </c>
      <c r="D3806" s="650" t="s">
        <v>17956</v>
      </c>
    </row>
    <row r="3807" spans="1:4" ht="15" customHeight="1">
      <c r="A3807" s="650" t="s">
        <v>8498</v>
      </c>
      <c r="B3807" s="646" t="s">
        <v>28975</v>
      </c>
      <c r="C3807" s="650" t="s">
        <v>238</v>
      </c>
      <c r="D3807" s="650" t="s">
        <v>26504</v>
      </c>
    </row>
    <row r="3808" spans="1:4" ht="15" customHeight="1">
      <c r="A3808" s="650" t="s">
        <v>8499</v>
      </c>
      <c r="B3808" s="646" t="s">
        <v>28976</v>
      </c>
      <c r="C3808" s="650" t="s">
        <v>238</v>
      </c>
      <c r="D3808" s="650" t="s">
        <v>17872</v>
      </c>
    </row>
    <row r="3809" spans="1:4" ht="15" customHeight="1">
      <c r="A3809" s="650" t="s">
        <v>8500</v>
      </c>
      <c r="B3809" s="646" t="s">
        <v>28977</v>
      </c>
      <c r="C3809" s="650" t="s">
        <v>238</v>
      </c>
      <c r="D3809" s="650" t="s">
        <v>18179</v>
      </c>
    </row>
    <row r="3810" spans="1:4" ht="15" customHeight="1">
      <c r="A3810" s="650" t="s">
        <v>8501</v>
      </c>
      <c r="B3810" s="646" t="s">
        <v>28978</v>
      </c>
      <c r="C3810" s="650" t="s">
        <v>238</v>
      </c>
      <c r="D3810" s="650" t="s">
        <v>17511</v>
      </c>
    </row>
    <row r="3811" spans="1:4" ht="15" customHeight="1">
      <c r="A3811" s="650" t="s">
        <v>8502</v>
      </c>
      <c r="B3811" s="646" t="s">
        <v>28979</v>
      </c>
      <c r="C3811" s="650" t="s">
        <v>238</v>
      </c>
      <c r="D3811" s="650" t="s">
        <v>24659</v>
      </c>
    </row>
    <row r="3812" spans="1:4" ht="15" customHeight="1">
      <c r="A3812" s="650" t="s">
        <v>8503</v>
      </c>
      <c r="B3812" s="646" t="s">
        <v>28980</v>
      </c>
      <c r="C3812" s="650" t="s">
        <v>238</v>
      </c>
      <c r="D3812" s="650" t="s">
        <v>18197</v>
      </c>
    </row>
    <row r="3813" spans="1:4" ht="15" customHeight="1">
      <c r="A3813" s="650" t="s">
        <v>8504</v>
      </c>
      <c r="B3813" s="646" t="s">
        <v>28981</v>
      </c>
      <c r="C3813" s="650" t="s">
        <v>238</v>
      </c>
      <c r="D3813" s="650" t="s">
        <v>18458</v>
      </c>
    </row>
    <row r="3814" spans="1:4" ht="15" customHeight="1">
      <c r="A3814" s="650" t="s">
        <v>8505</v>
      </c>
      <c r="B3814" s="646" t="s">
        <v>28982</v>
      </c>
      <c r="C3814" s="650" t="s">
        <v>238</v>
      </c>
      <c r="D3814" s="650" t="s">
        <v>22406</v>
      </c>
    </row>
    <row r="3815" spans="1:4" ht="15" customHeight="1">
      <c r="A3815" s="650" t="s">
        <v>8506</v>
      </c>
      <c r="B3815" s="646" t="s">
        <v>28983</v>
      </c>
      <c r="C3815" s="650" t="s">
        <v>238</v>
      </c>
      <c r="D3815" s="650" t="s">
        <v>26505</v>
      </c>
    </row>
    <row r="3816" spans="1:4" ht="15" customHeight="1">
      <c r="A3816" s="650" t="s">
        <v>8507</v>
      </c>
      <c r="B3816" s="646" t="s">
        <v>28984</v>
      </c>
      <c r="C3816" s="650" t="s">
        <v>238</v>
      </c>
      <c r="D3816" s="650" t="s">
        <v>18172</v>
      </c>
    </row>
    <row r="3817" spans="1:4" ht="15" customHeight="1">
      <c r="A3817" s="650" t="s">
        <v>28985</v>
      </c>
      <c r="B3817" s="646" t="s">
        <v>28986</v>
      </c>
      <c r="C3817" s="650" t="s">
        <v>238</v>
      </c>
      <c r="D3817" s="650" t="s">
        <v>26506</v>
      </c>
    </row>
    <row r="3818" spans="1:4" ht="15" customHeight="1">
      <c r="A3818" s="650" t="s">
        <v>8508</v>
      </c>
      <c r="B3818" s="646" t="s">
        <v>28987</v>
      </c>
      <c r="C3818" s="650" t="s">
        <v>238</v>
      </c>
      <c r="D3818" s="650" t="s">
        <v>18577</v>
      </c>
    </row>
    <row r="3819" spans="1:4" ht="15" customHeight="1">
      <c r="A3819" s="650" t="s">
        <v>8509</v>
      </c>
      <c r="B3819" s="646" t="s">
        <v>28988</v>
      </c>
      <c r="C3819" s="650" t="s">
        <v>238</v>
      </c>
      <c r="D3819" s="650" t="s">
        <v>20510</v>
      </c>
    </row>
    <row r="3820" spans="1:4" ht="15" customHeight="1">
      <c r="A3820" s="650" t="s">
        <v>8510</v>
      </c>
      <c r="B3820" s="646" t="s">
        <v>28989</v>
      </c>
      <c r="C3820" s="650" t="s">
        <v>238</v>
      </c>
      <c r="D3820" s="650" t="s">
        <v>26507</v>
      </c>
    </row>
    <row r="3821" spans="1:4" ht="15" customHeight="1">
      <c r="A3821" s="650" t="s">
        <v>8511</v>
      </c>
      <c r="B3821" s="646" t="s">
        <v>28990</v>
      </c>
      <c r="C3821" s="650" t="s">
        <v>238</v>
      </c>
      <c r="D3821" s="650" t="s">
        <v>18475</v>
      </c>
    </row>
    <row r="3822" spans="1:4" ht="15" customHeight="1">
      <c r="A3822" s="650" t="s">
        <v>8512</v>
      </c>
      <c r="B3822" s="646" t="s">
        <v>28991</v>
      </c>
      <c r="C3822" s="650" t="s">
        <v>238</v>
      </c>
      <c r="D3822" s="650" t="s">
        <v>26508</v>
      </c>
    </row>
    <row r="3823" spans="1:4" ht="15" customHeight="1">
      <c r="A3823" s="650" t="s">
        <v>8513</v>
      </c>
      <c r="B3823" s="646" t="s">
        <v>28992</v>
      </c>
      <c r="C3823" s="650" t="s">
        <v>238</v>
      </c>
      <c r="D3823" s="650" t="s">
        <v>26509</v>
      </c>
    </row>
    <row r="3824" spans="1:4" ht="15" customHeight="1">
      <c r="A3824" s="650" t="s">
        <v>8514</v>
      </c>
      <c r="B3824" s="646" t="s">
        <v>28993</v>
      </c>
      <c r="C3824" s="650" t="s">
        <v>238</v>
      </c>
      <c r="D3824" s="650" t="s">
        <v>26510</v>
      </c>
    </row>
    <row r="3825" spans="1:4" ht="15" customHeight="1">
      <c r="A3825" s="650" t="s">
        <v>8515</v>
      </c>
      <c r="B3825" s="646" t="s">
        <v>28994</v>
      </c>
      <c r="C3825" s="650" t="s">
        <v>238</v>
      </c>
      <c r="D3825" s="650" t="s">
        <v>26511</v>
      </c>
    </row>
    <row r="3826" spans="1:4" ht="15" customHeight="1">
      <c r="A3826" s="650" t="s">
        <v>8516</v>
      </c>
      <c r="B3826" s="646" t="s">
        <v>28995</v>
      </c>
      <c r="C3826" s="650" t="s">
        <v>238</v>
      </c>
      <c r="D3826" s="650" t="s">
        <v>26512</v>
      </c>
    </row>
    <row r="3827" spans="1:4" ht="15" customHeight="1">
      <c r="A3827" s="650" t="s">
        <v>8517</v>
      </c>
      <c r="B3827" s="646" t="s">
        <v>28996</v>
      </c>
      <c r="C3827" s="650" t="s">
        <v>238</v>
      </c>
      <c r="D3827" s="650" t="s">
        <v>18367</v>
      </c>
    </row>
    <row r="3828" spans="1:4" ht="15" customHeight="1">
      <c r="A3828" s="650" t="s">
        <v>8518</v>
      </c>
      <c r="B3828" s="646" t="s">
        <v>28997</v>
      </c>
      <c r="C3828" s="650" t="s">
        <v>238</v>
      </c>
      <c r="D3828" s="650" t="s">
        <v>26513</v>
      </c>
    </row>
    <row r="3829" spans="1:4" ht="15" customHeight="1">
      <c r="A3829" s="650" t="s">
        <v>8519</v>
      </c>
      <c r="B3829" s="646" t="s">
        <v>28998</v>
      </c>
      <c r="C3829" s="650" t="s">
        <v>238</v>
      </c>
      <c r="D3829" s="650" t="s">
        <v>18136</v>
      </c>
    </row>
    <row r="3830" spans="1:4" ht="15" customHeight="1">
      <c r="A3830" s="650" t="s">
        <v>8520</v>
      </c>
      <c r="B3830" s="646" t="s">
        <v>28999</v>
      </c>
      <c r="C3830" s="650" t="s">
        <v>238</v>
      </c>
      <c r="D3830" s="650" t="s">
        <v>26514</v>
      </c>
    </row>
    <row r="3831" spans="1:4" ht="15" customHeight="1">
      <c r="A3831" s="650" t="s">
        <v>8521</v>
      </c>
      <c r="B3831" s="646" t="s">
        <v>29000</v>
      </c>
      <c r="C3831" s="650" t="s">
        <v>238</v>
      </c>
      <c r="D3831" s="650" t="s">
        <v>26515</v>
      </c>
    </row>
    <row r="3832" spans="1:4" ht="15" customHeight="1">
      <c r="A3832" s="650" t="s">
        <v>8522</v>
      </c>
      <c r="B3832" s="646" t="s">
        <v>29001</v>
      </c>
      <c r="C3832" s="650" t="s">
        <v>238</v>
      </c>
      <c r="D3832" s="650" t="s">
        <v>18022</v>
      </c>
    </row>
    <row r="3833" spans="1:4" ht="15" customHeight="1">
      <c r="A3833" s="650" t="s">
        <v>8523</v>
      </c>
      <c r="B3833" s="646" t="s">
        <v>29002</v>
      </c>
      <c r="C3833" s="650" t="s">
        <v>238</v>
      </c>
      <c r="D3833" s="650" t="s">
        <v>26516</v>
      </c>
    </row>
    <row r="3834" spans="1:4" ht="15" customHeight="1">
      <c r="A3834" s="650" t="s">
        <v>8524</v>
      </c>
      <c r="B3834" s="646" t="s">
        <v>29003</v>
      </c>
      <c r="C3834" s="650" t="s">
        <v>238</v>
      </c>
      <c r="D3834" s="650" t="s">
        <v>18158</v>
      </c>
    </row>
    <row r="3835" spans="1:4" ht="15" customHeight="1">
      <c r="A3835" s="650" t="s">
        <v>8525</v>
      </c>
      <c r="B3835" s="646" t="s">
        <v>29004</v>
      </c>
      <c r="C3835" s="650" t="s">
        <v>238</v>
      </c>
      <c r="D3835" s="650" t="s">
        <v>20543</v>
      </c>
    </row>
    <row r="3836" spans="1:4" ht="15" customHeight="1">
      <c r="A3836" s="650" t="s">
        <v>8526</v>
      </c>
      <c r="B3836" s="646" t="s">
        <v>29005</v>
      </c>
      <c r="C3836" s="650" t="s">
        <v>238</v>
      </c>
      <c r="D3836" s="650" t="s">
        <v>26517</v>
      </c>
    </row>
    <row r="3837" spans="1:4" ht="15" customHeight="1">
      <c r="A3837" s="650" t="s">
        <v>8527</v>
      </c>
      <c r="B3837" s="646" t="s">
        <v>29006</v>
      </c>
      <c r="C3837" s="650" t="s">
        <v>238</v>
      </c>
      <c r="D3837" s="650" t="s">
        <v>26518</v>
      </c>
    </row>
    <row r="3838" spans="1:4" ht="15" customHeight="1">
      <c r="A3838" s="650" t="s">
        <v>8528</v>
      </c>
      <c r="B3838" s="646" t="s">
        <v>29007</v>
      </c>
      <c r="C3838" s="650" t="s">
        <v>238</v>
      </c>
      <c r="D3838" s="650" t="s">
        <v>21505</v>
      </c>
    </row>
    <row r="3839" spans="1:4" ht="15" customHeight="1">
      <c r="A3839" s="650" t="s">
        <v>8529</v>
      </c>
      <c r="B3839" s="646" t="s">
        <v>29008</v>
      </c>
      <c r="C3839" s="650" t="s">
        <v>238</v>
      </c>
      <c r="D3839" s="650" t="s">
        <v>17885</v>
      </c>
    </row>
    <row r="3840" spans="1:4" ht="15" customHeight="1">
      <c r="A3840" s="650" t="s">
        <v>8530</v>
      </c>
      <c r="B3840" s="646" t="s">
        <v>29009</v>
      </c>
      <c r="C3840" s="650" t="s">
        <v>238</v>
      </c>
      <c r="D3840" s="650" t="s">
        <v>20473</v>
      </c>
    </row>
    <row r="3841" spans="1:4" ht="15" customHeight="1">
      <c r="A3841" s="650" t="s">
        <v>8531</v>
      </c>
      <c r="B3841" s="646" t="s">
        <v>29010</v>
      </c>
      <c r="C3841" s="650" t="s">
        <v>238</v>
      </c>
      <c r="D3841" s="650" t="s">
        <v>26122</v>
      </c>
    </row>
    <row r="3842" spans="1:4" ht="15" customHeight="1">
      <c r="A3842" s="650" t="s">
        <v>8532</v>
      </c>
      <c r="B3842" s="646" t="s">
        <v>29011</v>
      </c>
      <c r="C3842" s="650" t="s">
        <v>238</v>
      </c>
      <c r="D3842" s="650" t="s">
        <v>26519</v>
      </c>
    </row>
    <row r="3843" spans="1:4" ht="15" customHeight="1">
      <c r="A3843" s="650" t="s">
        <v>8533</v>
      </c>
      <c r="B3843" s="646" t="s">
        <v>29012</v>
      </c>
      <c r="C3843" s="650" t="s">
        <v>238</v>
      </c>
      <c r="D3843" s="650" t="s">
        <v>26520</v>
      </c>
    </row>
    <row r="3844" spans="1:4" ht="15" customHeight="1">
      <c r="A3844" s="650" t="s">
        <v>8534</v>
      </c>
      <c r="B3844" s="646" t="s">
        <v>29013</v>
      </c>
      <c r="C3844" s="650" t="s">
        <v>238</v>
      </c>
      <c r="D3844" s="650" t="s">
        <v>26521</v>
      </c>
    </row>
    <row r="3845" spans="1:4" ht="15" customHeight="1">
      <c r="A3845" s="650" t="s">
        <v>8535</v>
      </c>
      <c r="B3845" s="646" t="s">
        <v>29014</v>
      </c>
      <c r="C3845" s="650" t="s">
        <v>238</v>
      </c>
      <c r="D3845" s="650" t="s">
        <v>26522</v>
      </c>
    </row>
    <row r="3846" spans="1:4" ht="15" customHeight="1">
      <c r="A3846" s="650" t="s">
        <v>8536</v>
      </c>
      <c r="B3846" s="646" t="s">
        <v>29015</v>
      </c>
      <c r="C3846" s="650" t="s">
        <v>238</v>
      </c>
      <c r="D3846" s="650" t="s">
        <v>26523</v>
      </c>
    </row>
    <row r="3847" spans="1:4" ht="15" customHeight="1">
      <c r="A3847" s="650" t="s">
        <v>8537</v>
      </c>
      <c r="B3847" s="646" t="s">
        <v>29016</v>
      </c>
      <c r="C3847" s="650" t="s">
        <v>238</v>
      </c>
      <c r="D3847" s="650" t="s">
        <v>21583</v>
      </c>
    </row>
    <row r="3848" spans="1:4" ht="15" customHeight="1">
      <c r="A3848" s="650" t="s">
        <v>8538</v>
      </c>
      <c r="B3848" s="646" t="s">
        <v>29017</v>
      </c>
      <c r="C3848" s="650" t="s">
        <v>238</v>
      </c>
      <c r="D3848" s="650" t="s">
        <v>21605</v>
      </c>
    </row>
    <row r="3849" spans="1:4" ht="15" customHeight="1">
      <c r="A3849" s="650" t="s">
        <v>8539</v>
      </c>
      <c r="B3849" s="646" t="s">
        <v>29018</v>
      </c>
      <c r="C3849" s="650" t="s">
        <v>238</v>
      </c>
      <c r="D3849" s="650" t="s">
        <v>26524</v>
      </c>
    </row>
    <row r="3850" spans="1:4" ht="15" customHeight="1">
      <c r="A3850" s="650" t="s">
        <v>8540</v>
      </c>
      <c r="B3850" s="646" t="s">
        <v>29019</v>
      </c>
      <c r="C3850" s="650" t="s">
        <v>238</v>
      </c>
      <c r="D3850" s="650" t="s">
        <v>20965</v>
      </c>
    </row>
    <row r="3851" spans="1:4" ht="15" customHeight="1">
      <c r="A3851" s="650" t="s">
        <v>8541</v>
      </c>
      <c r="B3851" s="646" t="s">
        <v>29020</v>
      </c>
      <c r="C3851" s="650" t="s">
        <v>238</v>
      </c>
      <c r="D3851" s="650" t="s">
        <v>26525</v>
      </c>
    </row>
    <row r="3852" spans="1:4" ht="15" customHeight="1">
      <c r="A3852" s="650" t="s">
        <v>8542</v>
      </c>
      <c r="B3852" s="646" t="s">
        <v>29021</v>
      </c>
      <c r="C3852" s="650" t="s">
        <v>238</v>
      </c>
      <c r="D3852" s="650" t="s">
        <v>21188</v>
      </c>
    </row>
    <row r="3853" spans="1:4" ht="15" customHeight="1">
      <c r="A3853" s="650" t="s">
        <v>8543</v>
      </c>
      <c r="B3853" s="646" t="s">
        <v>29022</v>
      </c>
      <c r="C3853" s="650" t="s">
        <v>238</v>
      </c>
      <c r="D3853" s="650" t="s">
        <v>26526</v>
      </c>
    </row>
    <row r="3854" spans="1:4" ht="15" customHeight="1">
      <c r="A3854" s="650" t="s">
        <v>8544</v>
      </c>
      <c r="B3854" s="646" t="s">
        <v>29023</v>
      </c>
      <c r="C3854" s="650" t="s">
        <v>238</v>
      </c>
      <c r="D3854" s="650" t="s">
        <v>18304</v>
      </c>
    </row>
    <row r="3855" spans="1:4" ht="15" customHeight="1">
      <c r="A3855" s="650" t="s">
        <v>8545</v>
      </c>
      <c r="B3855" s="646" t="s">
        <v>29024</v>
      </c>
      <c r="C3855" s="650" t="s">
        <v>238</v>
      </c>
      <c r="D3855" s="650" t="s">
        <v>18037</v>
      </c>
    </row>
    <row r="3856" spans="1:4" ht="15" customHeight="1">
      <c r="A3856" s="650" t="s">
        <v>8546</v>
      </c>
      <c r="B3856" s="646" t="s">
        <v>29025</v>
      </c>
      <c r="C3856" s="650" t="s">
        <v>238</v>
      </c>
      <c r="D3856" s="650" t="s">
        <v>26527</v>
      </c>
    </row>
    <row r="3857" spans="1:4" ht="15" customHeight="1">
      <c r="A3857" s="650" t="s">
        <v>8547</v>
      </c>
      <c r="B3857" s="646" t="s">
        <v>14887</v>
      </c>
      <c r="C3857" s="650" t="s">
        <v>238</v>
      </c>
      <c r="D3857" s="650" t="s">
        <v>22454</v>
      </c>
    </row>
    <row r="3858" spans="1:4" ht="15" customHeight="1">
      <c r="A3858" s="650" t="s">
        <v>8548</v>
      </c>
      <c r="B3858" s="646" t="s">
        <v>29026</v>
      </c>
      <c r="C3858" s="650" t="s">
        <v>238</v>
      </c>
      <c r="D3858" s="650" t="s">
        <v>26528</v>
      </c>
    </row>
    <row r="3859" spans="1:4" ht="15" customHeight="1">
      <c r="A3859" s="650" t="s">
        <v>8549</v>
      </c>
      <c r="B3859" s="646" t="s">
        <v>29027</v>
      </c>
      <c r="C3859" s="650" t="s">
        <v>238</v>
      </c>
      <c r="D3859" s="650" t="s">
        <v>26529</v>
      </c>
    </row>
    <row r="3860" spans="1:4" ht="15" customHeight="1">
      <c r="A3860" s="650" t="s">
        <v>8550</v>
      </c>
      <c r="B3860" s="646" t="s">
        <v>29028</v>
      </c>
      <c r="C3860" s="650" t="s">
        <v>238</v>
      </c>
      <c r="D3860" s="650" t="s">
        <v>21364</v>
      </c>
    </row>
    <row r="3861" spans="1:4" ht="15" customHeight="1">
      <c r="A3861" s="650" t="s">
        <v>8551</v>
      </c>
      <c r="B3861" s="646" t="s">
        <v>29029</v>
      </c>
      <c r="C3861" s="650" t="s">
        <v>238</v>
      </c>
      <c r="D3861" s="650" t="s">
        <v>17997</v>
      </c>
    </row>
    <row r="3862" spans="1:4" ht="15" customHeight="1">
      <c r="A3862" s="650" t="s">
        <v>8552</v>
      </c>
      <c r="B3862" s="646" t="s">
        <v>29030</v>
      </c>
      <c r="C3862" s="650" t="s">
        <v>238</v>
      </c>
      <c r="D3862" s="650" t="s">
        <v>21695</v>
      </c>
    </row>
    <row r="3863" spans="1:4" ht="15" customHeight="1">
      <c r="A3863" s="650" t="s">
        <v>8553</v>
      </c>
      <c r="B3863" s="646" t="s">
        <v>29031</v>
      </c>
      <c r="C3863" s="650" t="s">
        <v>238</v>
      </c>
      <c r="D3863" s="650" t="s">
        <v>26530</v>
      </c>
    </row>
    <row r="3864" spans="1:4" ht="15" customHeight="1">
      <c r="A3864" s="650" t="s">
        <v>8554</v>
      </c>
      <c r="B3864" s="646" t="s">
        <v>29032</v>
      </c>
      <c r="C3864" s="650" t="s">
        <v>238</v>
      </c>
      <c r="D3864" s="650" t="s">
        <v>18047</v>
      </c>
    </row>
    <row r="3865" spans="1:4" ht="15" customHeight="1">
      <c r="A3865" s="650" t="s">
        <v>8555</v>
      </c>
      <c r="B3865" s="646" t="s">
        <v>29033</v>
      </c>
      <c r="C3865" s="650" t="s">
        <v>238</v>
      </c>
      <c r="D3865" s="650" t="s">
        <v>18586</v>
      </c>
    </row>
    <row r="3866" spans="1:4" ht="15" customHeight="1">
      <c r="A3866" s="650" t="s">
        <v>8556</v>
      </c>
      <c r="B3866" s="646" t="s">
        <v>29034</v>
      </c>
      <c r="C3866" s="650" t="s">
        <v>238</v>
      </c>
      <c r="D3866" s="650" t="s">
        <v>20625</v>
      </c>
    </row>
    <row r="3867" spans="1:4" ht="15" customHeight="1">
      <c r="A3867" s="650" t="s">
        <v>8557</v>
      </c>
      <c r="B3867" s="646" t="s">
        <v>29035</v>
      </c>
      <c r="C3867" s="650" t="s">
        <v>238</v>
      </c>
      <c r="D3867" s="650" t="s">
        <v>26531</v>
      </c>
    </row>
    <row r="3868" spans="1:4" ht="15" customHeight="1">
      <c r="A3868" s="650" t="s">
        <v>8558</v>
      </c>
      <c r="B3868" s="646" t="s">
        <v>29036</v>
      </c>
      <c r="C3868" s="650" t="s">
        <v>238</v>
      </c>
      <c r="D3868" s="650" t="s">
        <v>26475</v>
      </c>
    </row>
    <row r="3869" spans="1:4" ht="15" customHeight="1">
      <c r="A3869" s="650" t="s">
        <v>8559</v>
      </c>
      <c r="B3869" s="646" t="s">
        <v>29037</v>
      </c>
      <c r="C3869" s="650" t="s">
        <v>238</v>
      </c>
      <c r="D3869" s="650" t="s">
        <v>26532</v>
      </c>
    </row>
    <row r="3870" spans="1:4" ht="15" customHeight="1">
      <c r="A3870" s="650" t="s">
        <v>8560</v>
      </c>
      <c r="B3870" s="646" t="s">
        <v>29038</v>
      </c>
      <c r="C3870" s="650" t="s">
        <v>238</v>
      </c>
      <c r="D3870" s="650" t="s">
        <v>26533</v>
      </c>
    </row>
    <row r="3871" spans="1:4" ht="15" customHeight="1">
      <c r="A3871" s="650" t="s">
        <v>8561</v>
      </c>
      <c r="B3871" s="646" t="s">
        <v>29039</v>
      </c>
      <c r="C3871" s="650" t="s">
        <v>238</v>
      </c>
      <c r="D3871" s="650" t="s">
        <v>26534</v>
      </c>
    </row>
    <row r="3872" spans="1:4" ht="15" customHeight="1">
      <c r="A3872" s="650" t="s">
        <v>8562</v>
      </c>
      <c r="B3872" s="646" t="s">
        <v>29040</v>
      </c>
      <c r="C3872" s="650" t="s">
        <v>238</v>
      </c>
      <c r="D3872" s="650" t="s">
        <v>20687</v>
      </c>
    </row>
    <row r="3873" spans="1:4" ht="15" customHeight="1">
      <c r="A3873" s="650" t="s">
        <v>8563</v>
      </c>
      <c r="B3873" s="646" t="s">
        <v>29041</v>
      </c>
      <c r="C3873" s="650" t="s">
        <v>238</v>
      </c>
      <c r="D3873" s="650" t="s">
        <v>26535</v>
      </c>
    </row>
    <row r="3874" spans="1:4" ht="15" customHeight="1">
      <c r="A3874" s="650" t="s">
        <v>8564</v>
      </c>
      <c r="B3874" s="646" t="s">
        <v>29042</v>
      </c>
      <c r="C3874" s="650" t="s">
        <v>238</v>
      </c>
      <c r="D3874" s="650" t="s">
        <v>20450</v>
      </c>
    </row>
    <row r="3875" spans="1:4" ht="15" customHeight="1">
      <c r="A3875" s="650" t="s">
        <v>8565</v>
      </c>
      <c r="B3875" s="646" t="s">
        <v>29043</v>
      </c>
      <c r="C3875" s="650" t="s">
        <v>238</v>
      </c>
      <c r="D3875" s="650" t="s">
        <v>21691</v>
      </c>
    </row>
    <row r="3876" spans="1:4" ht="15" customHeight="1">
      <c r="A3876" s="650" t="s">
        <v>8566</v>
      </c>
      <c r="B3876" s="646" t="s">
        <v>29044</v>
      </c>
      <c r="C3876" s="650" t="s">
        <v>238</v>
      </c>
      <c r="D3876" s="650" t="s">
        <v>26536</v>
      </c>
    </row>
    <row r="3877" spans="1:4" ht="15" customHeight="1">
      <c r="A3877" s="650" t="s">
        <v>8567</v>
      </c>
      <c r="B3877" s="646" t="s">
        <v>29045</v>
      </c>
      <c r="C3877" s="650" t="s">
        <v>238</v>
      </c>
      <c r="D3877" s="650" t="s">
        <v>17838</v>
      </c>
    </row>
    <row r="3878" spans="1:4" ht="15" customHeight="1">
      <c r="A3878" s="650" t="s">
        <v>8568</v>
      </c>
      <c r="B3878" s="646" t="s">
        <v>29046</v>
      </c>
      <c r="C3878" s="650" t="s">
        <v>238</v>
      </c>
      <c r="D3878" s="650" t="s">
        <v>26537</v>
      </c>
    </row>
    <row r="3879" spans="1:4" ht="15" customHeight="1">
      <c r="A3879" s="650" t="s">
        <v>8569</v>
      </c>
      <c r="B3879" s="646" t="s">
        <v>29047</v>
      </c>
      <c r="C3879" s="650" t="s">
        <v>238</v>
      </c>
      <c r="D3879" s="650" t="s">
        <v>21002</v>
      </c>
    </row>
    <row r="3880" spans="1:4" ht="15" customHeight="1">
      <c r="A3880" s="650" t="s">
        <v>8570</v>
      </c>
      <c r="B3880" s="646" t="s">
        <v>29048</v>
      </c>
      <c r="C3880" s="650" t="s">
        <v>238</v>
      </c>
      <c r="D3880" s="650" t="s">
        <v>26538</v>
      </c>
    </row>
    <row r="3881" spans="1:4" ht="15" customHeight="1">
      <c r="A3881" s="650" t="s">
        <v>8571</v>
      </c>
      <c r="B3881" s="646" t="s">
        <v>29049</v>
      </c>
      <c r="C3881" s="650" t="s">
        <v>238</v>
      </c>
      <c r="D3881" s="650" t="s">
        <v>22279</v>
      </c>
    </row>
    <row r="3882" spans="1:4" ht="15" customHeight="1">
      <c r="A3882" s="650" t="s">
        <v>8572</v>
      </c>
      <c r="B3882" s="646" t="s">
        <v>29050</v>
      </c>
      <c r="C3882" s="650" t="s">
        <v>238</v>
      </c>
      <c r="D3882" s="650" t="s">
        <v>20484</v>
      </c>
    </row>
    <row r="3883" spans="1:4" ht="15" customHeight="1">
      <c r="A3883" s="650" t="s">
        <v>8573</v>
      </c>
      <c r="B3883" s="646" t="s">
        <v>29051</v>
      </c>
      <c r="C3883" s="650" t="s">
        <v>238</v>
      </c>
      <c r="D3883" s="650" t="s">
        <v>20740</v>
      </c>
    </row>
    <row r="3884" spans="1:4" ht="15" customHeight="1">
      <c r="A3884" s="650" t="s">
        <v>8574</v>
      </c>
      <c r="B3884" s="646" t="s">
        <v>29052</v>
      </c>
      <c r="C3884" s="650" t="s">
        <v>238</v>
      </c>
      <c r="D3884" s="650" t="s">
        <v>20526</v>
      </c>
    </row>
    <row r="3885" spans="1:4" ht="15" customHeight="1">
      <c r="A3885" s="650" t="s">
        <v>8575</v>
      </c>
      <c r="B3885" s="646" t="s">
        <v>29053</v>
      </c>
      <c r="C3885" s="650" t="s">
        <v>238</v>
      </c>
      <c r="D3885" s="650" t="s">
        <v>26539</v>
      </c>
    </row>
    <row r="3886" spans="1:4" ht="15" customHeight="1">
      <c r="A3886" s="650" t="s">
        <v>8576</v>
      </c>
      <c r="B3886" s="646" t="s">
        <v>29054</v>
      </c>
      <c r="C3886" s="650" t="s">
        <v>238</v>
      </c>
      <c r="D3886" s="650" t="s">
        <v>17648</v>
      </c>
    </row>
    <row r="3887" spans="1:4" ht="15" customHeight="1">
      <c r="A3887" s="650" t="s">
        <v>8577</v>
      </c>
      <c r="B3887" s="646" t="s">
        <v>29055</v>
      </c>
      <c r="C3887" s="650" t="s">
        <v>238</v>
      </c>
      <c r="D3887" s="650" t="s">
        <v>26540</v>
      </c>
    </row>
    <row r="3888" spans="1:4" ht="15" customHeight="1">
      <c r="A3888" s="650" t="s">
        <v>8578</v>
      </c>
      <c r="B3888" s="646" t="s">
        <v>29056</v>
      </c>
      <c r="C3888" s="650" t="s">
        <v>238</v>
      </c>
      <c r="D3888" s="650" t="s">
        <v>17710</v>
      </c>
    </row>
    <row r="3889" spans="1:4" ht="15" customHeight="1">
      <c r="A3889" s="650" t="s">
        <v>8579</v>
      </c>
      <c r="B3889" s="646" t="s">
        <v>29057</v>
      </c>
      <c r="C3889" s="650" t="s">
        <v>238</v>
      </c>
      <c r="D3889" s="650" t="s">
        <v>17874</v>
      </c>
    </row>
    <row r="3890" spans="1:4" ht="15" customHeight="1">
      <c r="A3890" s="650" t="s">
        <v>8580</v>
      </c>
      <c r="B3890" s="646" t="s">
        <v>29058</v>
      </c>
      <c r="C3890" s="650" t="s">
        <v>238</v>
      </c>
      <c r="D3890" s="650" t="s">
        <v>21022</v>
      </c>
    </row>
    <row r="3891" spans="1:4" ht="15" customHeight="1">
      <c r="A3891" s="650" t="s">
        <v>8581</v>
      </c>
      <c r="B3891" s="646" t="s">
        <v>29059</v>
      </c>
      <c r="C3891" s="650" t="s">
        <v>238</v>
      </c>
      <c r="D3891" s="650" t="s">
        <v>17747</v>
      </c>
    </row>
    <row r="3892" spans="1:4" ht="15" customHeight="1">
      <c r="A3892" s="650" t="s">
        <v>8582</v>
      </c>
      <c r="B3892" s="646" t="s">
        <v>29060</v>
      </c>
      <c r="C3892" s="650" t="s">
        <v>238</v>
      </c>
      <c r="D3892" s="650" t="s">
        <v>22606</v>
      </c>
    </row>
    <row r="3893" spans="1:4" ht="15" customHeight="1">
      <c r="A3893" s="650" t="s">
        <v>8583</v>
      </c>
      <c r="B3893" s="646" t="s">
        <v>29061</v>
      </c>
      <c r="C3893" s="650" t="s">
        <v>238</v>
      </c>
      <c r="D3893" s="650" t="s">
        <v>26541</v>
      </c>
    </row>
    <row r="3894" spans="1:4" ht="15" customHeight="1">
      <c r="A3894" s="650" t="s">
        <v>8584</v>
      </c>
      <c r="B3894" s="646" t="s">
        <v>29062</v>
      </c>
      <c r="C3894" s="650" t="s">
        <v>238</v>
      </c>
      <c r="D3894" s="650" t="s">
        <v>20534</v>
      </c>
    </row>
    <row r="3895" spans="1:4" ht="15" customHeight="1">
      <c r="A3895" s="650" t="s">
        <v>8585</v>
      </c>
      <c r="B3895" s="646" t="s">
        <v>29063</v>
      </c>
      <c r="C3895" s="650" t="s">
        <v>238</v>
      </c>
      <c r="D3895" s="650" t="s">
        <v>26542</v>
      </c>
    </row>
    <row r="3896" spans="1:4" ht="15" customHeight="1">
      <c r="A3896" s="650" t="s">
        <v>8586</v>
      </c>
      <c r="B3896" s="646" t="s">
        <v>29064</v>
      </c>
      <c r="C3896" s="650" t="s">
        <v>238</v>
      </c>
      <c r="D3896" s="650" t="s">
        <v>18611</v>
      </c>
    </row>
    <row r="3897" spans="1:4" ht="15" customHeight="1">
      <c r="A3897" s="650" t="s">
        <v>8587</v>
      </c>
      <c r="B3897" s="646" t="s">
        <v>29065</v>
      </c>
      <c r="C3897" s="650" t="s">
        <v>238</v>
      </c>
      <c r="D3897" s="650" t="s">
        <v>21017</v>
      </c>
    </row>
    <row r="3898" spans="1:4" ht="15" customHeight="1">
      <c r="A3898" s="650" t="s">
        <v>8588</v>
      </c>
      <c r="B3898" s="646" t="s">
        <v>29066</v>
      </c>
      <c r="C3898" s="650" t="s">
        <v>238</v>
      </c>
      <c r="D3898" s="650" t="s">
        <v>20617</v>
      </c>
    </row>
    <row r="3899" spans="1:4" ht="15" customHeight="1">
      <c r="A3899" s="650" t="s">
        <v>8589</v>
      </c>
      <c r="B3899" s="646" t="s">
        <v>29067</v>
      </c>
      <c r="C3899" s="650" t="s">
        <v>238</v>
      </c>
      <c r="D3899" s="650" t="s">
        <v>26543</v>
      </c>
    </row>
    <row r="3900" spans="1:4" ht="15" customHeight="1">
      <c r="A3900" s="650" t="s">
        <v>8590</v>
      </c>
      <c r="B3900" s="646" t="s">
        <v>29068</v>
      </c>
      <c r="C3900" s="650" t="s">
        <v>238</v>
      </c>
      <c r="D3900" s="650" t="s">
        <v>24659</v>
      </c>
    </row>
    <row r="3901" spans="1:4" ht="15" customHeight="1">
      <c r="A3901" s="650" t="s">
        <v>8591</v>
      </c>
      <c r="B3901" s="646" t="s">
        <v>29069</v>
      </c>
      <c r="C3901" s="650" t="s">
        <v>238</v>
      </c>
      <c r="D3901" s="650" t="s">
        <v>18678</v>
      </c>
    </row>
    <row r="3902" spans="1:4" ht="15" customHeight="1">
      <c r="A3902" s="650" t="s">
        <v>8592</v>
      </c>
      <c r="B3902" s="646" t="s">
        <v>29070</v>
      </c>
      <c r="C3902" s="650" t="s">
        <v>238</v>
      </c>
      <c r="D3902" s="650" t="s">
        <v>17856</v>
      </c>
    </row>
    <row r="3903" spans="1:4" ht="15" customHeight="1">
      <c r="A3903" s="650" t="s">
        <v>8593</v>
      </c>
      <c r="B3903" s="646" t="s">
        <v>29071</v>
      </c>
      <c r="C3903" s="650" t="s">
        <v>238</v>
      </c>
      <c r="D3903" s="650" t="s">
        <v>22391</v>
      </c>
    </row>
    <row r="3904" spans="1:4" ht="15" customHeight="1">
      <c r="A3904" s="650" t="s">
        <v>8594</v>
      </c>
      <c r="B3904" s="646" t="s">
        <v>29072</v>
      </c>
      <c r="C3904" s="650" t="s">
        <v>238</v>
      </c>
      <c r="D3904" s="650" t="s">
        <v>21503</v>
      </c>
    </row>
    <row r="3905" spans="1:4" ht="15" customHeight="1">
      <c r="A3905" s="650" t="s">
        <v>8595</v>
      </c>
      <c r="B3905" s="646" t="s">
        <v>29073</v>
      </c>
      <c r="C3905" s="650" t="s">
        <v>238</v>
      </c>
      <c r="D3905" s="650" t="s">
        <v>26544</v>
      </c>
    </row>
    <row r="3906" spans="1:4" ht="15" customHeight="1">
      <c r="A3906" s="650" t="s">
        <v>8596</v>
      </c>
      <c r="B3906" s="646" t="s">
        <v>29074</v>
      </c>
      <c r="C3906" s="650" t="s">
        <v>238</v>
      </c>
      <c r="D3906" s="650" t="s">
        <v>18128</v>
      </c>
    </row>
    <row r="3907" spans="1:4" ht="15" customHeight="1">
      <c r="A3907" s="650" t="s">
        <v>8597</v>
      </c>
      <c r="B3907" s="646" t="s">
        <v>29075</v>
      </c>
      <c r="C3907" s="650" t="s">
        <v>238</v>
      </c>
      <c r="D3907" s="650" t="s">
        <v>26545</v>
      </c>
    </row>
    <row r="3908" spans="1:4" ht="15" customHeight="1">
      <c r="A3908" s="650" t="s">
        <v>8598</v>
      </c>
      <c r="B3908" s="646" t="s">
        <v>29076</v>
      </c>
      <c r="C3908" s="650" t="s">
        <v>238</v>
      </c>
      <c r="D3908" s="650" t="s">
        <v>20617</v>
      </c>
    </row>
    <row r="3909" spans="1:4" ht="15" customHeight="1">
      <c r="A3909" s="650" t="s">
        <v>8599</v>
      </c>
      <c r="B3909" s="646" t="s">
        <v>29077</v>
      </c>
      <c r="C3909" s="650" t="s">
        <v>238</v>
      </c>
      <c r="D3909" s="650" t="s">
        <v>26546</v>
      </c>
    </row>
    <row r="3910" spans="1:4" ht="15" customHeight="1">
      <c r="A3910" s="650" t="s">
        <v>8600</v>
      </c>
      <c r="B3910" s="646" t="s">
        <v>29078</v>
      </c>
      <c r="C3910" s="650" t="s">
        <v>238</v>
      </c>
      <c r="D3910" s="650" t="s">
        <v>21302</v>
      </c>
    </row>
    <row r="3911" spans="1:4" ht="15" customHeight="1">
      <c r="A3911" s="650" t="s">
        <v>8601</v>
      </c>
      <c r="B3911" s="646" t="s">
        <v>29079</v>
      </c>
      <c r="C3911" s="650" t="s">
        <v>238</v>
      </c>
      <c r="D3911" s="650" t="s">
        <v>26547</v>
      </c>
    </row>
    <row r="3912" spans="1:4" ht="15" customHeight="1">
      <c r="A3912" s="650" t="s">
        <v>8602</v>
      </c>
      <c r="B3912" s="646" t="s">
        <v>29080</v>
      </c>
      <c r="C3912" s="650" t="s">
        <v>238</v>
      </c>
      <c r="D3912" s="650" t="s">
        <v>26024</v>
      </c>
    </row>
    <row r="3913" spans="1:4" ht="15" customHeight="1">
      <c r="A3913" s="650" t="s">
        <v>8603</v>
      </c>
      <c r="B3913" s="646" t="s">
        <v>29081</v>
      </c>
      <c r="C3913" s="650" t="s">
        <v>238</v>
      </c>
      <c r="D3913" s="650" t="s">
        <v>26548</v>
      </c>
    </row>
    <row r="3914" spans="1:4" ht="15" customHeight="1">
      <c r="A3914" s="650" t="s">
        <v>8604</v>
      </c>
      <c r="B3914" s="646" t="s">
        <v>29082</v>
      </c>
      <c r="C3914" s="650" t="s">
        <v>238</v>
      </c>
      <c r="D3914" s="650" t="s">
        <v>18669</v>
      </c>
    </row>
    <row r="3915" spans="1:4" ht="15" customHeight="1">
      <c r="A3915" s="650" t="s">
        <v>8605</v>
      </c>
      <c r="B3915" s="646" t="s">
        <v>29083</v>
      </c>
      <c r="C3915" s="650" t="s">
        <v>238</v>
      </c>
      <c r="D3915" s="650" t="s">
        <v>26549</v>
      </c>
    </row>
    <row r="3916" spans="1:4" ht="15" customHeight="1">
      <c r="A3916" s="650" t="s">
        <v>8606</v>
      </c>
      <c r="B3916" s="646" t="s">
        <v>29084</v>
      </c>
      <c r="C3916" s="650" t="s">
        <v>238</v>
      </c>
      <c r="D3916" s="650" t="s">
        <v>18184</v>
      </c>
    </row>
    <row r="3917" spans="1:4" ht="15" customHeight="1">
      <c r="A3917" s="650" t="s">
        <v>8607</v>
      </c>
      <c r="B3917" s="646" t="s">
        <v>29085</v>
      </c>
      <c r="C3917" s="650" t="s">
        <v>238</v>
      </c>
      <c r="D3917" s="650" t="s">
        <v>26550</v>
      </c>
    </row>
    <row r="3918" spans="1:4" ht="15" customHeight="1">
      <c r="A3918" s="650" t="s">
        <v>8608</v>
      </c>
      <c r="B3918" s="646" t="s">
        <v>29086</v>
      </c>
      <c r="C3918" s="650" t="s">
        <v>238</v>
      </c>
      <c r="D3918" s="650" t="s">
        <v>26551</v>
      </c>
    </row>
    <row r="3919" spans="1:4" ht="15" customHeight="1">
      <c r="A3919" s="650" t="s">
        <v>8609</v>
      </c>
      <c r="B3919" s="646" t="s">
        <v>29087</v>
      </c>
      <c r="C3919" s="650" t="s">
        <v>238</v>
      </c>
      <c r="D3919" s="650" t="s">
        <v>26552</v>
      </c>
    </row>
    <row r="3920" spans="1:4" ht="15" customHeight="1">
      <c r="A3920" s="650" t="s">
        <v>8610</v>
      </c>
      <c r="B3920" s="646" t="s">
        <v>29088</v>
      </c>
      <c r="C3920" s="650" t="s">
        <v>238</v>
      </c>
      <c r="D3920" s="650" t="s">
        <v>21148</v>
      </c>
    </row>
    <row r="3921" spans="1:4" ht="15" customHeight="1">
      <c r="A3921" s="650" t="s">
        <v>8611</v>
      </c>
      <c r="B3921" s="646" t="s">
        <v>29089</v>
      </c>
      <c r="C3921" s="650" t="s">
        <v>238</v>
      </c>
      <c r="D3921" s="650" t="s">
        <v>21804</v>
      </c>
    </row>
    <row r="3922" spans="1:4" ht="15" customHeight="1">
      <c r="A3922" s="650" t="s">
        <v>8612</v>
      </c>
      <c r="B3922" s="646" t="s">
        <v>29090</v>
      </c>
      <c r="C3922" s="650" t="s">
        <v>238</v>
      </c>
      <c r="D3922" s="650" t="s">
        <v>26553</v>
      </c>
    </row>
    <row r="3923" spans="1:4" ht="15" customHeight="1">
      <c r="A3923" s="650" t="s">
        <v>8613</v>
      </c>
      <c r="B3923" s="646" t="s">
        <v>29091</v>
      </c>
      <c r="C3923" s="650" t="s">
        <v>238</v>
      </c>
      <c r="D3923" s="650" t="s">
        <v>26554</v>
      </c>
    </row>
    <row r="3924" spans="1:4" ht="15" customHeight="1">
      <c r="A3924" s="650" t="s">
        <v>8614</v>
      </c>
      <c r="B3924" s="646" t="s">
        <v>29092</v>
      </c>
      <c r="C3924" s="650" t="s">
        <v>238</v>
      </c>
      <c r="D3924" s="650" t="s">
        <v>26555</v>
      </c>
    </row>
    <row r="3925" spans="1:4" ht="15" customHeight="1">
      <c r="A3925" s="650" t="s">
        <v>8615</v>
      </c>
      <c r="B3925" s="646" t="s">
        <v>29093</v>
      </c>
      <c r="C3925" s="650" t="s">
        <v>238</v>
      </c>
      <c r="D3925" s="650" t="s">
        <v>26556</v>
      </c>
    </row>
    <row r="3926" spans="1:4" ht="15" customHeight="1">
      <c r="A3926" s="650" t="s">
        <v>8616</v>
      </c>
      <c r="B3926" s="646" t="s">
        <v>29094</v>
      </c>
      <c r="C3926" s="650" t="s">
        <v>238</v>
      </c>
      <c r="D3926" s="650" t="s">
        <v>17879</v>
      </c>
    </row>
    <row r="3927" spans="1:4" ht="15" customHeight="1">
      <c r="A3927" s="650" t="s">
        <v>8617</v>
      </c>
      <c r="B3927" s="646" t="s">
        <v>29095</v>
      </c>
      <c r="C3927" s="650" t="s">
        <v>238</v>
      </c>
      <c r="D3927" s="650" t="s">
        <v>26557</v>
      </c>
    </row>
    <row r="3928" spans="1:4" ht="15" customHeight="1">
      <c r="A3928" s="650" t="s">
        <v>8618</v>
      </c>
      <c r="B3928" s="646" t="s">
        <v>29096</v>
      </c>
      <c r="C3928" s="650" t="s">
        <v>238</v>
      </c>
      <c r="D3928" s="650" t="s">
        <v>21345</v>
      </c>
    </row>
    <row r="3929" spans="1:4" ht="15" customHeight="1">
      <c r="A3929" s="650" t="s">
        <v>8619</v>
      </c>
      <c r="B3929" s="646" t="s">
        <v>29097</v>
      </c>
      <c r="C3929" s="650" t="s">
        <v>238</v>
      </c>
      <c r="D3929" s="650" t="s">
        <v>26558</v>
      </c>
    </row>
    <row r="3930" spans="1:4" ht="15" customHeight="1">
      <c r="A3930" s="650" t="s">
        <v>8620</v>
      </c>
      <c r="B3930" s="646" t="s">
        <v>29098</v>
      </c>
      <c r="C3930" s="650" t="s">
        <v>238</v>
      </c>
      <c r="D3930" s="650" t="s">
        <v>26559</v>
      </c>
    </row>
    <row r="3931" spans="1:4" ht="15" customHeight="1">
      <c r="A3931" s="650" t="s">
        <v>8621</v>
      </c>
      <c r="B3931" s="646" t="s">
        <v>29099</v>
      </c>
      <c r="C3931" s="650" t="s">
        <v>238</v>
      </c>
      <c r="D3931" s="650" t="s">
        <v>21174</v>
      </c>
    </row>
    <row r="3932" spans="1:4" ht="15" customHeight="1">
      <c r="A3932" s="650" t="s">
        <v>8622</v>
      </c>
      <c r="B3932" s="646" t="s">
        <v>29100</v>
      </c>
      <c r="C3932" s="650" t="s">
        <v>238</v>
      </c>
      <c r="D3932" s="650" t="s">
        <v>18189</v>
      </c>
    </row>
    <row r="3933" spans="1:4" ht="15" customHeight="1">
      <c r="A3933" s="650" t="s">
        <v>8623</v>
      </c>
      <c r="B3933" s="646" t="s">
        <v>29101</v>
      </c>
      <c r="C3933" s="650" t="s">
        <v>238</v>
      </c>
      <c r="D3933" s="650" t="s">
        <v>26560</v>
      </c>
    </row>
    <row r="3934" spans="1:4" ht="15" customHeight="1">
      <c r="A3934" s="650" t="s">
        <v>8624</v>
      </c>
      <c r="B3934" s="646" t="s">
        <v>29102</v>
      </c>
      <c r="C3934" s="650" t="s">
        <v>238</v>
      </c>
      <c r="D3934" s="650" t="s">
        <v>26561</v>
      </c>
    </row>
    <row r="3935" spans="1:4" ht="15" customHeight="1">
      <c r="A3935" s="650" t="s">
        <v>8625</v>
      </c>
      <c r="B3935" s="646" t="s">
        <v>29103</v>
      </c>
      <c r="C3935" s="650" t="s">
        <v>238</v>
      </c>
      <c r="D3935" s="650" t="s">
        <v>18625</v>
      </c>
    </row>
    <row r="3936" spans="1:4" ht="15" customHeight="1">
      <c r="A3936" s="650" t="s">
        <v>8626</v>
      </c>
      <c r="B3936" s="646" t="s">
        <v>29104</v>
      </c>
      <c r="C3936" s="650" t="s">
        <v>238</v>
      </c>
      <c r="D3936" s="650" t="s">
        <v>22297</v>
      </c>
    </row>
    <row r="3937" spans="1:4" ht="15" customHeight="1">
      <c r="A3937" s="650" t="s">
        <v>8627</v>
      </c>
      <c r="B3937" s="646" t="s">
        <v>29105</v>
      </c>
      <c r="C3937" s="650" t="s">
        <v>238</v>
      </c>
      <c r="D3937" s="650" t="s">
        <v>22262</v>
      </c>
    </row>
    <row r="3938" spans="1:4" ht="15" customHeight="1">
      <c r="A3938" s="650" t="s">
        <v>8628</v>
      </c>
      <c r="B3938" s="646" t="s">
        <v>29106</v>
      </c>
      <c r="C3938" s="650" t="s">
        <v>238</v>
      </c>
      <c r="D3938" s="650" t="s">
        <v>26562</v>
      </c>
    </row>
    <row r="3939" spans="1:4" ht="15" customHeight="1">
      <c r="A3939" s="650" t="s">
        <v>8629</v>
      </c>
      <c r="B3939" s="646" t="s">
        <v>29107</v>
      </c>
      <c r="C3939" s="650" t="s">
        <v>238</v>
      </c>
      <c r="D3939" s="650" t="s">
        <v>26563</v>
      </c>
    </row>
    <row r="3940" spans="1:4" ht="15" customHeight="1">
      <c r="A3940" s="650" t="s">
        <v>8630</v>
      </c>
      <c r="B3940" s="646" t="s">
        <v>29108</v>
      </c>
      <c r="C3940" s="650" t="s">
        <v>238</v>
      </c>
      <c r="D3940" s="650" t="s">
        <v>20525</v>
      </c>
    </row>
    <row r="3941" spans="1:4" ht="15" customHeight="1">
      <c r="A3941" s="650" t="s">
        <v>8631</v>
      </c>
      <c r="B3941" s="646" t="s">
        <v>29109</v>
      </c>
      <c r="C3941" s="650" t="s">
        <v>238</v>
      </c>
      <c r="D3941" s="650" t="s">
        <v>25418</v>
      </c>
    </row>
    <row r="3942" spans="1:4" ht="15" customHeight="1">
      <c r="A3942" s="650" t="s">
        <v>8632</v>
      </c>
      <c r="B3942" s="646" t="s">
        <v>29110</v>
      </c>
      <c r="C3942" s="650" t="s">
        <v>233</v>
      </c>
      <c r="D3942" s="650" t="s">
        <v>26564</v>
      </c>
    </row>
    <row r="3943" spans="1:4" ht="15" customHeight="1">
      <c r="A3943" s="650" t="s">
        <v>8633</v>
      </c>
      <c r="B3943" s="646" t="s">
        <v>29111</v>
      </c>
      <c r="C3943" s="650" t="s">
        <v>238</v>
      </c>
      <c r="D3943" s="650" t="s">
        <v>20702</v>
      </c>
    </row>
    <row r="3944" spans="1:4" ht="15" customHeight="1">
      <c r="A3944" s="650" t="s">
        <v>8634</v>
      </c>
      <c r="B3944" s="646" t="s">
        <v>29112</v>
      </c>
      <c r="C3944" s="650" t="s">
        <v>238</v>
      </c>
      <c r="D3944" s="650" t="s">
        <v>21150</v>
      </c>
    </row>
    <row r="3945" spans="1:4" ht="15" customHeight="1">
      <c r="A3945" s="650" t="s">
        <v>8635</v>
      </c>
      <c r="B3945" s="646" t="s">
        <v>29113</v>
      </c>
      <c r="C3945" s="650" t="s">
        <v>238</v>
      </c>
      <c r="D3945" s="650" t="s">
        <v>17706</v>
      </c>
    </row>
    <row r="3946" spans="1:4" ht="15" customHeight="1">
      <c r="A3946" s="650" t="s">
        <v>8636</v>
      </c>
      <c r="B3946" s="646" t="s">
        <v>29114</v>
      </c>
      <c r="C3946" s="650" t="s">
        <v>238</v>
      </c>
      <c r="D3946" s="650" t="s">
        <v>20622</v>
      </c>
    </row>
    <row r="3947" spans="1:4" ht="15" customHeight="1">
      <c r="A3947" s="650" t="s">
        <v>8637</v>
      </c>
      <c r="B3947" s="646" t="s">
        <v>29115</v>
      </c>
      <c r="C3947" s="650" t="s">
        <v>238</v>
      </c>
      <c r="D3947" s="650" t="s">
        <v>18526</v>
      </c>
    </row>
    <row r="3948" spans="1:4" ht="15" customHeight="1">
      <c r="A3948" s="650" t="s">
        <v>8638</v>
      </c>
      <c r="B3948" s="646" t="s">
        <v>29116</v>
      </c>
      <c r="C3948" s="650" t="s">
        <v>238</v>
      </c>
      <c r="D3948" s="650" t="s">
        <v>17451</v>
      </c>
    </row>
    <row r="3949" spans="1:4" ht="15" customHeight="1">
      <c r="A3949" s="650" t="s">
        <v>8639</v>
      </c>
      <c r="B3949" s="646" t="s">
        <v>29117</v>
      </c>
      <c r="C3949" s="650" t="s">
        <v>238</v>
      </c>
      <c r="D3949" s="650" t="s">
        <v>26565</v>
      </c>
    </row>
    <row r="3950" spans="1:4" ht="15" customHeight="1">
      <c r="A3950" s="650" t="s">
        <v>8640</v>
      </c>
      <c r="B3950" s="646" t="s">
        <v>29118</v>
      </c>
      <c r="C3950" s="650" t="s">
        <v>238</v>
      </c>
      <c r="D3950" s="650" t="s">
        <v>21589</v>
      </c>
    </row>
    <row r="3951" spans="1:4" ht="15" customHeight="1">
      <c r="A3951" s="650" t="s">
        <v>8641</v>
      </c>
      <c r="B3951" s="646" t="s">
        <v>29119</v>
      </c>
      <c r="C3951" s="650" t="s">
        <v>238</v>
      </c>
      <c r="D3951" s="650" t="s">
        <v>20734</v>
      </c>
    </row>
    <row r="3952" spans="1:4" ht="15" customHeight="1">
      <c r="A3952" s="650" t="s">
        <v>8642</v>
      </c>
      <c r="B3952" s="646" t="s">
        <v>29120</v>
      </c>
      <c r="C3952" s="650" t="s">
        <v>238</v>
      </c>
      <c r="D3952" s="650" t="s">
        <v>22263</v>
      </c>
    </row>
    <row r="3953" spans="1:4" ht="15" customHeight="1">
      <c r="A3953" s="650" t="s">
        <v>8643</v>
      </c>
      <c r="B3953" s="646" t="s">
        <v>29121</v>
      </c>
      <c r="C3953" s="650" t="s">
        <v>238</v>
      </c>
      <c r="D3953" s="650" t="s">
        <v>18656</v>
      </c>
    </row>
    <row r="3954" spans="1:4" ht="15" customHeight="1">
      <c r="A3954" s="650" t="s">
        <v>8644</v>
      </c>
      <c r="B3954" s="646" t="s">
        <v>29122</v>
      </c>
      <c r="C3954" s="650" t="s">
        <v>238</v>
      </c>
      <c r="D3954" s="650" t="s">
        <v>18000</v>
      </c>
    </row>
    <row r="3955" spans="1:4" ht="15" customHeight="1">
      <c r="A3955" s="650" t="s">
        <v>8645</v>
      </c>
      <c r="B3955" s="646" t="s">
        <v>29123</v>
      </c>
      <c r="C3955" s="650" t="s">
        <v>238</v>
      </c>
      <c r="D3955" s="650" t="s">
        <v>20508</v>
      </c>
    </row>
    <row r="3956" spans="1:4" ht="15" customHeight="1">
      <c r="A3956" s="650" t="s">
        <v>8646</v>
      </c>
      <c r="B3956" s="646" t="s">
        <v>29124</v>
      </c>
      <c r="C3956" s="650" t="s">
        <v>238</v>
      </c>
      <c r="D3956" s="650" t="s">
        <v>17940</v>
      </c>
    </row>
    <row r="3957" spans="1:4" ht="15" customHeight="1">
      <c r="A3957" s="650" t="s">
        <v>8647</v>
      </c>
      <c r="B3957" s="646" t="s">
        <v>29125</v>
      </c>
      <c r="C3957" s="650" t="s">
        <v>238</v>
      </c>
      <c r="D3957" s="650" t="s">
        <v>21731</v>
      </c>
    </row>
    <row r="3958" spans="1:4" ht="15" customHeight="1">
      <c r="A3958" s="650" t="s">
        <v>8648</v>
      </c>
      <c r="B3958" s="646" t="s">
        <v>29126</v>
      </c>
      <c r="C3958" s="650" t="s">
        <v>238</v>
      </c>
      <c r="D3958" s="650" t="s">
        <v>26566</v>
      </c>
    </row>
    <row r="3959" spans="1:4" ht="15" customHeight="1">
      <c r="A3959" s="650" t="s">
        <v>8649</v>
      </c>
      <c r="B3959" s="646" t="s">
        <v>29127</v>
      </c>
      <c r="C3959" s="650" t="s">
        <v>238</v>
      </c>
      <c r="D3959" s="650" t="s">
        <v>20723</v>
      </c>
    </row>
    <row r="3960" spans="1:4" ht="15" customHeight="1">
      <c r="A3960" s="650" t="s">
        <v>8650</v>
      </c>
      <c r="B3960" s="646" t="s">
        <v>29128</v>
      </c>
      <c r="C3960" s="650" t="s">
        <v>238</v>
      </c>
      <c r="D3960" s="650" t="s">
        <v>21026</v>
      </c>
    </row>
    <row r="3961" spans="1:4" ht="15" customHeight="1">
      <c r="A3961" s="650" t="s">
        <v>8651</v>
      </c>
      <c r="B3961" s="646" t="s">
        <v>14888</v>
      </c>
      <c r="C3961" s="650" t="s">
        <v>238</v>
      </c>
      <c r="D3961" s="650" t="s">
        <v>18086</v>
      </c>
    </row>
    <row r="3962" spans="1:4" ht="15" customHeight="1">
      <c r="A3962" s="650" t="s">
        <v>8652</v>
      </c>
      <c r="B3962" s="646" t="s">
        <v>29129</v>
      </c>
      <c r="C3962" s="650" t="s">
        <v>238</v>
      </c>
      <c r="D3962" s="650" t="s">
        <v>21056</v>
      </c>
    </row>
    <row r="3963" spans="1:4" ht="15" customHeight="1">
      <c r="A3963" s="650" t="s">
        <v>8653</v>
      </c>
      <c r="B3963" s="646" t="s">
        <v>29130</v>
      </c>
      <c r="C3963" s="650" t="s">
        <v>238</v>
      </c>
      <c r="D3963" s="650" t="s">
        <v>18707</v>
      </c>
    </row>
    <row r="3964" spans="1:4" ht="15" customHeight="1">
      <c r="A3964" s="650" t="s">
        <v>8654</v>
      </c>
      <c r="B3964" s="646" t="s">
        <v>29131</v>
      </c>
      <c r="C3964" s="650" t="s">
        <v>238</v>
      </c>
      <c r="D3964" s="650" t="s">
        <v>26567</v>
      </c>
    </row>
    <row r="3965" spans="1:4" ht="15" customHeight="1">
      <c r="A3965" s="650" t="s">
        <v>8655</v>
      </c>
      <c r="B3965" s="646" t="s">
        <v>29132</v>
      </c>
      <c r="C3965" s="650" t="s">
        <v>238</v>
      </c>
      <c r="D3965" s="650" t="s">
        <v>22020</v>
      </c>
    </row>
    <row r="3966" spans="1:4" ht="15" customHeight="1">
      <c r="A3966" s="650" t="s">
        <v>8656</v>
      </c>
      <c r="B3966" s="646" t="s">
        <v>29133</v>
      </c>
      <c r="C3966" s="650" t="s">
        <v>238</v>
      </c>
      <c r="D3966" s="650" t="s">
        <v>26568</v>
      </c>
    </row>
    <row r="3967" spans="1:4" ht="15" customHeight="1">
      <c r="A3967" s="650" t="s">
        <v>8657</v>
      </c>
      <c r="B3967" s="646" t="s">
        <v>29134</v>
      </c>
      <c r="C3967" s="650" t="s">
        <v>238</v>
      </c>
      <c r="D3967" s="650" t="s">
        <v>24556</v>
      </c>
    </row>
    <row r="3968" spans="1:4" ht="15" customHeight="1">
      <c r="A3968" s="650" t="s">
        <v>8658</v>
      </c>
      <c r="B3968" s="646" t="s">
        <v>29135</v>
      </c>
      <c r="C3968" s="650" t="s">
        <v>238</v>
      </c>
      <c r="D3968" s="650" t="s">
        <v>26569</v>
      </c>
    </row>
    <row r="3969" spans="1:4" ht="15" customHeight="1">
      <c r="A3969" s="650" t="s">
        <v>8659</v>
      </c>
      <c r="B3969" s="646" t="s">
        <v>29136</v>
      </c>
      <c r="C3969" s="650" t="s">
        <v>238</v>
      </c>
      <c r="D3969" s="650" t="s">
        <v>26414</v>
      </c>
    </row>
    <row r="3970" spans="1:4" ht="15" customHeight="1">
      <c r="A3970" s="650" t="s">
        <v>8660</v>
      </c>
      <c r="B3970" s="646" t="s">
        <v>29137</v>
      </c>
      <c r="C3970" s="650" t="s">
        <v>238</v>
      </c>
      <c r="D3970" s="650" t="s">
        <v>26570</v>
      </c>
    </row>
    <row r="3971" spans="1:4" ht="15" customHeight="1">
      <c r="A3971" s="650" t="s">
        <v>8661</v>
      </c>
      <c r="B3971" s="646" t="s">
        <v>29138</v>
      </c>
      <c r="C3971" s="650" t="s">
        <v>238</v>
      </c>
      <c r="D3971" s="650" t="s">
        <v>18325</v>
      </c>
    </row>
    <row r="3972" spans="1:4" ht="15" customHeight="1">
      <c r="A3972" s="650" t="s">
        <v>8662</v>
      </c>
      <c r="B3972" s="646" t="s">
        <v>29139</v>
      </c>
      <c r="C3972" s="650" t="s">
        <v>238</v>
      </c>
      <c r="D3972" s="650" t="s">
        <v>21863</v>
      </c>
    </row>
    <row r="3973" spans="1:4" ht="15" customHeight="1">
      <c r="A3973" s="650" t="s">
        <v>8663</v>
      </c>
      <c r="B3973" s="646" t="s">
        <v>29140</v>
      </c>
      <c r="C3973" s="650" t="s">
        <v>238</v>
      </c>
      <c r="D3973" s="650" t="s">
        <v>17548</v>
      </c>
    </row>
    <row r="3974" spans="1:4" ht="15" customHeight="1">
      <c r="A3974" s="650" t="s">
        <v>8664</v>
      </c>
      <c r="B3974" s="646" t="s">
        <v>29141</v>
      </c>
      <c r="C3974" s="650" t="s">
        <v>238</v>
      </c>
      <c r="D3974" s="650" t="s">
        <v>26571</v>
      </c>
    </row>
    <row r="3975" spans="1:4" ht="15" customHeight="1">
      <c r="A3975" s="650" t="s">
        <v>8665</v>
      </c>
      <c r="B3975" s="646" t="s">
        <v>29142</v>
      </c>
      <c r="C3975" s="650" t="s">
        <v>238</v>
      </c>
      <c r="D3975" s="650" t="s">
        <v>26572</v>
      </c>
    </row>
    <row r="3976" spans="1:4" ht="15" customHeight="1">
      <c r="A3976" s="650" t="s">
        <v>8666</v>
      </c>
      <c r="B3976" s="646" t="s">
        <v>29143</v>
      </c>
      <c r="C3976" s="650" t="s">
        <v>238</v>
      </c>
      <c r="D3976" s="650" t="s">
        <v>21092</v>
      </c>
    </row>
    <row r="3977" spans="1:4" ht="15" customHeight="1">
      <c r="A3977" s="650" t="s">
        <v>8667</v>
      </c>
      <c r="B3977" s="646" t="s">
        <v>29144</v>
      </c>
      <c r="C3977" s="650" t="s">
        <v>238</v>
      </c>
      <c r="D3977" s="650" t="s">
        <v>17962</v>
      </c>
    </row>
    <row r="3978" spans="1:4" ht="15" customHeight="1">
      <c r="A3978" s="650" t="s">
        <v>8668</v>
      </c>
      <c r="B3978" s="646" t="s">
        <v>29145</v>
      </c>
      <c r="C3978" s="650" t="s">
        <v>238</v>
      </c>
      <c r="D3978" s="650" t="s">
        <v>26573</v>
      </c>
    </row>
    <row r="3979" spans="1:4" ht="15" customHeight="1">
      <c r="A3979" s="650" t="s">
        <v>8669</v>
      </c>
      <c r="B3979" s="646" t="s">
        <v>29146</v>
      </c>
      <c r="C3979" s="650" t="s">
        <v>238</v>
      </c>
      <c r="D3979" s="650" t="s">
        <v>26574</v>
      </c>
    </row>
    <row r="3980" spans="1:4" ht="15" customHeight="1">
      <c r="A3980" s="650" t="s">
        <v>8670</v>
      </c>
      <c r="B3980" s="646" t="s">
        <v>29147</v>
      </c>
      <c r="C3980" s="650" t="s">
        <v>238</v>
      </c>
      <c r="D3980" s="650" t="s">
        <v>26575</v>
      </c>
    </row>
    <row r="3981" spans="1:4" ht="15" customHeight="1">
      <c r="A3981" s="650" t="s">
        <v>8671</v>
      </c>
      <c r="B3981" s="646" t="s">
        <v>29148</v>
      </c>
      <c r="C3981" s="650" t="s">
        <v>238</v>
      </c>
      <c r="D3981" s="650" t="s">
        <v>18476</v>
      </c>
    </row>
    <row r="3982" spans="1:4" ht="15" customHeight="1">
      <c r="A3982" s="650" t="s">
        <v>8672</v>
      </c>
      <c r="B3982" s="646" t="s">
        <v>29149</v>
      </c>
      <c r="C3982" s="650" t="s">
        <v>238</v>
      </c>
      <c r="D3982" s="650" t="s">
        <v>26576</v>
      </c>
    </row>
    <row r="3983" spans="1:4" ht="15" customHeight="1">
      <c r="A3983" s="650" t="s">
        <v>8673</v>
      </c>
      <c r="B3983" s="646" t="s">
        <v>29150</v>
      </c>
      <c r="C3983" s="650" t="s">
        <v>238</v>
      </c>
      <c r="D3983" s="650" t="s">
        <v>22409</v>
      </c>
    </row>
    <row r="3984" spans="1:4" ht="15" customHeight="1">
      <c r="A3984" s="650" t="s">
        <v>8674</v>
      </c>
      <c r="B3984" s="646" t="s">
        <v>29151</v>
      </c>
      <c r="C3984" s="650" t="s">
        <v>238</v>
      </c>
      <c r="D3984" s="650" t="s">
        <v>21986</v>
      </c>
    </row>
    <row r="3985" spans="1:4" ht="15" customHeight="1">
      <c r="A3985" s="650" t="s">
        <v>8675</v>
      </c>
      <c r="B3985" s="646" t="s">
        <v>29152</v>
      </c>
      <c r="C3985" s="650" t="s">
        <v>238</v>
      </c>
      <c r="D3985" s="650" t="s">
        <v>26577</v>
      </c>
    </row>
    <row r="3986" spans="1:4" ht="15" customHeight="1">
      <c r="A3986" s="650" t="s">
        <v>8676</v>
      </c>
      <c r="B3986" s="646" t="s">
        <v>29153</v>
      </c>
      <c r="C3986" s="650" t="s">
        <v>238</v>
      </c>
      <c r="D3986" s="650" t="s">
        <v>18656</v>
      </c>
    </row>
    <row r="3987" spans="1:4" ht="15" customHeight="1">
      <c r="A3987" s="650" t="s">
        <v>8677</v>
      </c>
      <c r="B3987" s="646" t="s">
        <v>29154</v>
      </c>
      <c r="C3987" s="650" t="s">
        <v>238</v>
      </c>
      <c r="D3987" s="650" t="s">
        <v>21202</v>
      </c>
    </row>
    <row r="3988" spans="1:4" ht="15" customHeight="1">
      <c r="A3988" s="650" t="s">
        <v>8678</v>
      </c>
      <c r="B3988" s="646" t="s">
        <v>29155</v>
      </c>
      <c r="C3988" s="650" t="s">
        <v>238</v>
      </c>
      <c r="D3988" s="650" t="s">
        <v>22300</v>
      </c>
    </row>
    <row r="3989" spans="1:4" ht="15" customHeight="1">
      <c r="A3989" s="650" t="s">
        <v>8679</v>
      </c>
      <c r="B3989" s="646" t="s">
        <v>29156</v>
      </c>
      <c r="C3989" s="650" t="s">
        <v>238</v>
      </c>
      <c r="D3989" s="650" t="s">
        <v>22240</v>
      </c>
    </row>
    <row r="3990" spans="1:4" ht="15" customHeight="1">
      <c r="A3990" s="650" t="s">
        <v>8680</v>
      </c>
      <c r="B3990" s="646" t="s">
        <v>29157</v>
      </c>
      <c r="C3990" s="650" t="s">
        <v>233</v>
      </c>
      <c r="D3990" s="650" t="s">
        <v>26578</v>
      </c>
    </row>
    <row r="3991" spans="1:4" ht="15" customHeight="1">
      <c r="A3991" s="650" t="s">
        <v>8681</v>
      </c>
      <c r="B3991" s="646" t="s">
        <v>29158</v>
      </c>
      <c r="C3991" s="650" t="s">
        <v>238</v>
      </c>
      <c r="D3991" s="650" t="s">
        <v>18213</v>
      </c>
    </row>
    <row r="3992" spans="1:4" ht="15" customHeight="1">
      <c r="A3992" s="650" t="s">
        <v>8682</v>
      </c>
      <c r="B3992" s="646" t="s">
        <v>29159</v>
      </c>
      <c r="C3992" s="650" t="s">
        <v>238</v>
      </c>
      <c r="D3992" s="650" t="s">
        <v>20688</v>
      </c>
    </row>
    <row r="3993" spans="1:4" ht="15" customHeight="1">
      <c r="A3993" s="650" t="s">
        <v>8683</v>
      </c>
      <c r="B3993" s="646" t="s">
        <v>29160</v>
      </c>
      <c r="C3993" s="650" t="s">
        <v>238</v>
      </c>
      <c r="D3993" s="650" t="s">
        <v>26579</v>
      </c>
    </row>
    <row r="3994" spans="1:4" ht="15" customHeight="1">
      <c r="A3994" s="650" t="s">
        <v>8684</v>
      </c>
      <c r="B3994" s="646" t="s">
        <v>29161</v>
      </c>
      <c r="C3994" s="650" t="s">
        <v>238</v>
      </c>
      <c r="D3994" s="650" t="s">
        <v>20686</v>
      </c>
    </row>
    <row r="3995" spans="1:4" ht="15" customHeight="1">
      <c r="A3995" s="650" t="s">
        <v>8685</v>
      </c>
      <c r="B3995" s="646" t="s">
        <v>29162</v>
      </c>
      <c r="C3995" s="650" t="s">
        <v>238</v>
      </c>
      <c r="D3995" s="650" t="s">
        <v>18631</v>
      </c>
    </row>
    <row r="3996" spans="1:4" ht="15" customHeight="1">
      <c r="A3996" s="650" t="s">
        <v>8686</v>
      </c>
      <c r="B3996" s="646" t="s">
        <v>29163</v>
      </c>
      <c r="C3996" s="650" t="s">
        <v>238</v>
      </c>
      <c r="D3996" s="650" t="s">
        <v>17932</v>
      </c>
    </row>
    <row r="3997" spans="1:4" ht="15" customHeight="1">
      <c r="A3997" s="650" t="s">
        <v>8687</v>
      </c>
      <c r="B3997" s="646" t="s">
        <v>29164</v>
      </c>
      <c r="C3997" s="650" t="s">
        <v>238</v>
      </c>
      <c r="D3997" s="650" t="s">
        <v>26580</v>
      </c>
    </row>
    <row r="3998" spans="1:4" ht="15" customHeight="1">
      <c r="A3998" s="650" t="s">
        <v>8688</v>
      </c>
      <c r="B3998" s="646" t="s">
        <v>29165</v>
      </c>
      <c r="C3998" s="650" t="s">
        <v>238</v>
      </c>
      <c r="D3998" s="650" t="s">
        <v>21316</v>
      </c>
    </row>
    <row r="3999" spans="1:4" ht="15" customHeight="1">
      <c r="A3999" s="650" t="s">
        <v>8689</v>
      </c>
      <c r="B3999" s="646" t="s">
        <v>29166</v>
      </c>
      <c r="C3999" s="650" t="s">
        <v>238</v>
      </c>
      <c r="D3999" s="650" t="s">
        <v>18000</v>
      </c>
    </row>
    <row r="4000" spans="1:4" ht="15" customHeight="1">
      <c r="A4000" s="650" t="s">
        <v>8690</v>
      </c>
      <c r="B4000" s="646" t="s">
        <v>29167</v>
      </c>
      <c r="C4000" s="650" t="s">
        <v>238</v>
      </c>
      <c r="D4000" s="650" t="s">
        <v>21284</v>
      </c>
    </row>
    <row r="4001" spans="1:4" ht="15" customHeight="1">
      <c r="A4001" s="650" t="s">
        <v>8691</v>
      </c>
      <c r="B4001" s="646" t="s">
        <v>29168</v>
      </c>
      <c r="C4001" s="650" t="s">
        <v>238</v>
      </c>
      <c r="D4001" s="650" t="s">
        <v>26581</v>
      </c>
    </row>
    <row r="4002" spans="1:4" ht="15" customHeight="1">
      <c r="A4002" s="650" t="s">
        <v>8692</v>
      </c>
      <c r="B4002" s="646" t="s">
        <v>29169</v>
      </c>
      <c r="C4002" s="650" t="s">
        <v>238</v>
      </c>
      <c r="D4002" s="650" t="s">
        <v>26582</v>
      </c>
    </row>
    <row r="4003" spans="1:4" ht="15" customHeight="1">
      <c r="A4003" s="650" t="s">
        <v>8693</v>
      </c>
      <c r="B4003" s="646" t="s">
        <v>29170</v>
      </c>
      <c r="C4003" s="650" t="s">
        <v>238</v>
      </c>
      <c r="D4003" s="650" t="s">
        <v>26583</v>
      </c>
    </row>
    <row r="4004" spans="1:4" ht="15" customHeight="1">
      <c r="A4004" s="650" t="s">
        <v>8694</v>
      </c>
      <c r="B4004" s="646" t="s">
        <v>29171</v>
      </c>
      <c r="C4004" s="650" t="s">
        <v>238</v>
      </c>
      <c r="D4004" s="650" t="s">
        <v>21664</v>
      </c>
    </row>
    <row r="4005" spans="1:4" ht="15" customHeight="1">
      <c r="A4005" s="650" t="s">
        <v>8695</v>
      </c>
      <c r="B4005" s="646" t="s">
        <v>29172</v>
      </c>
      <c r="C4005" s="650" t="s">
        <v>238</v>
      </c>
      <c r="D4005" s="650" t="s">
        <v>22522</v>
      </c>
    </row>
    <row r="4006" spans="1:4" ht="15" customHeight="1">
      <c r="A4006" s="650" t="s">
        <v>8696</v>
      </c>
      <c r="B4006" s="646" t="s">
        <v>29173</v>
      </c>
      <c r="C4006" s="650" t="s">
        <v>238</v>
      </c>
      <c r="D4006" s="650" t="s">
        <v>26584</v>
      </c>
    </row>
    <row r="4007" spans="1:4" ht="15" customHeight="1">
      <c r="A4007" s="650" t="s">
        <v>8697</v>
      </c>
      <c r="B4007" s="646" t="s">
        <v>29174</v>
      </c>
      <c r="C4007" s="650" t="s">
        <v>238</v>
      </c>
      <c r="D4007" s="650" t="s">
        <v>21138</v>
      </c>
    </row>
    <row r="4008" spans="1:4" ht="15" customHeight="1">
      <c r="A4008" s="650" t="s">
        <v>8698</v>
      </c>
      <c r="B4008" s="646" t="s">
        <v>29175</v>
      </c>
      <c r="C4008" s="650" t="s">
        <v>238</v>
      </c>
      <c r="D4008" s="650" t="s">
        <v>26585</v>
      </c>
    </row>
    <row r="4009" spans="1:4" ht="15" customHeight="1">
      <c r="A4009" s="650" t="s">
        <v>8699</v>
      </c>
      <c r="B4009" s="646" t="s">
        <v>29176</v>
      </c>
      <c r="C4009" s="650" t="s">
        <v>238</v>
      </c>
      <c r="D4009" s="650" t="s">
        <v>26586</v>
      </c>
    </row>
    <row r="4010" spans="1:4" ht="15" customHeight="1">
      <c r="A4010" s="650" t="s">
        <v>8700</v>
      </c>
      <c r="B4010" s="646" t="s">
        <v>29177</v>
      </c>
      <c r="C4010" s="650" t="s">
        <v>238</v>
      </c>
      <c r="D4010" s="650" t="s">
        <v>17838</v>
      </c>
    </row>
    <row r="4011" spans="1:4" ht="15" customHeight="1">
      <c r="A4011" s="650" t="s">
        <v>8701</v>
      </c>
      <c r="B4011" s="646" t="s">
        <v>29178</v>
      </c>
      <c r="C4011" s="650" t="s">
        <v>238</v>
      </c>
      <c r="D4011" s="650" t="s">
        <v>26587</v>
      </c>
    </row>
    <row r="4012" spans="1:4" ht="15" customHeight="1">
      <c r="A4012" s="650" t="s">
        <v>8702</v>
      </c>
      <c r="B4012" s="646" t="s">
        <v>29179</v>
      </c>
      <c r="C4012" s="650" t="s">
        <v>238</v>
      </c>
      <c r="D4012" s="650" t="s">
        <v>24237</v>
      </c>
    </row>
    <row r="4013" spans="1:4" ht="15" customHeight="1">
      <c r="A4013" s="650" t="s">
        <v>8703</v>
      </c>
      <c r="B4013" s="646" t="s">
        <v>29180</v>
      </c>
      <c r="C4013" s="650" t="s">
        <v>238</v>
      </c>
      <c r="D4013" s="650" t="s">
        <v>26588</v>
      </c>
    </row>
    <row r="4014" spans="1:4" ht="15" customHeight="1">
      <c r="A4014" s="650" t="s">
        <v>8704</v>
      </c>
      <c r="B4014" s="646" t="s">
        <v>29181</v>
      </c>
      <c r="C4014" s="650" t="s">
        <v>238</v>
      </c>
      <c r="D4014" s="650" t="s">
        <v>18579</v>
      </c>
    </row>
    <row r="4015" spans="1:4" ht="15" customHeight="1">
      <c r="A4015" s="650" t="s">
        <v>8705</v>
      </c>
      <c r="B4015" s="646" t="s">
        <v>29182</v>
      </c>
      <c r="C4015" s="650" t="s">
        <v>238</v>
      </c>
      <c r="D4015" s="650" t="s">
        <v>18463</v>
      </c>
    </row>
    <row r="4016" spans="1:4" ht="15" customHeight="1">
      <c r="A4016" s="650" t="s">
        <v>8706</v>
      </c>
      <c r="B4016" s="646" t="s">
        <v>29183</v>
      </c>
      <c r="C4016" s="650" t="s">
        <v>238</v>
      </c>
      <c r="D4016" s="650" t="s">
        <v>20677</v>
      </c>
    </row>
    <row r="4017" spans="1:4" ht="15" customHeight="1">
      <c r="A4017" s="650" t="s">
        <v>8707</v>
      </c>
      <c r="B4017" s="646" t="s">
        <v>29184</v>
      </c>
      <c r="C4017" s="650" t="s">
        <v>238</v>
      </c>
      <c r="D4017" s="650" t="s">
        <v>18404</v>
      </c>
    </row>
    <row r="4018" spans="1:4" ht="15" customHeight="1">
      <c r="A4018" s="650" t="s">
        <v>8708</v>
      </c>
      <c r="B4018" s="646" t="s">
        <v>29185</v>
      </c>
      <c r="C4018" s="650" t="s">
        <v>238</v>
      </c>
      <c r="D4018" s="650" t="s">
        <v>22368</v>
      </c>
    </row>
    <row r="4019" spans="1:4" ht="15" customHeight="1">
      <c r="A4019" s="650" t="s">
        <v>8709</v>
      </c>
      <c r="B4019" s="646" t="s">
        <v>29186</v>
      </c>
      <c r="C4019" s="650" t="s">
        <v>238</v>
      </c>
      <c r="D4019" s="650" t="s">
        <v>18309</v>
      </c>
    </row>
    <row r="4020" spans="1:4" ht="15" customHeight="1">
      <c r="A4020" s="650" t="s">
        <v>8710</v>
      </c>
      <c r="B4020" s="646" t="s">
        <v>29187</v>
      </c>
      <c r="C4020" s="650" t="s">
        <v>238</v>
      </c>
      <c r="D4020" s="650" t="s">
        <v>25871</v>
      </c>
    </row>
    <row r="4021" spans="1:4" ht="15" customHeight="1">
      <c r="A4021" s="650" t="s">
        <v>8711</v>
      </c>
      <c r="B4021" s="646" t="s">
        <v>29188</v>
      </c>
      <c r="C4021" s="650" t="s">
        <v>238</v>
      </c>
      <c r="D4021" s="650" t="s">
        <v>25560</v>
      </c>
    </row>
    <row r="4022" spans="1:4" ht="15" customHeight="1">
      <c r="A4022" s="650" t="s">
        <v>8712</v>
      </c>
      <c r="B4022" s="646" t="s">
        <v>29189</v>
      </c>
      <c r="C4022" s="650" t="s">
        <v>238</v>
      </c>
      <c r="D4022" s="650" t="s">
        <v>18386</v>
      </c>
    </row>
    <row r="4023" spans="1:4" ht="15" customHeight="1">
      <c r="A4023" s="650" t="s">
        <v>8713</v>
      </c>
      <c r="B4023" s="646" t="s">
        <v>29190</v>
      </c>
      <c r="C4023" s="650" t="s">
        <v>238</v>
      </c>
      <c r="D4023" s="650" t="s">
        <v>21287</v>
      </c>
    </row>
    <row r="4024" spans="1:4" ht="15" customHeight="1">
      <c r="A4024" s="650" t="s">
        <v>8714</v>
      </c>
      <c r="B4024" s="646" t="s">
        <v>29191</v>
      </c>
      <c r="C4024" s="650" t="s">
        <v>238</v>
      </c>
      <c r="D4024" s="650" t="s">
        <v>17756</v>
      </c>
    </row>
    <row r="4025" spans="1:4" ht="15" customHeight="1">
      <c r="A4025" s="650" t="s">
        <v>8715</v>
      </c>
      <c r="B4025" s="646" t="s">
        <v>29192</v>
      </c>
      <c r="C4025" s="650" t="s">
        <v>238</v>
      </c>
      <c r="D4025" s="650" t="s">
        <v>26589</v>
      </c>
    </row>
    <row r="4026" spans="1:4" ht="15" customHeight="1">
      <c r="A4026" s="650" t="s">
        <v>8716</v>
      </c>
      <c r="B4026" s="646" t="s">
        <v>29193</v>
      </c>
      <c r="C4026" s="650" t="s">
        <v>238</v>
      </c>
      <c r="D4026" s="650" t="s">
        <v>21024</v>
      </c>
    </row>
    <row r="4027" spans="1:4" ht="15" customHeight="1">
      <c r="A4027" s="650" t="s">
        <v>8717</v>
      </c>
      <c r="B4027" s="646" t="s">
        <v>29194</v>
      </c>
      <c r="C4027" s="650" t="s">
        <v>238</v>
      </c>
      <c r="D4027" s="650" t="s">
        <v>18188</v>
      </c>
    </row>
    <row r="4028" spans="1:4" ht="15" customHeight="1">
      <c r="A4028" s="650" t="s">
        <v>8718</v>
      </c>
      <c r="B4028" s="646" t="s">
        <v>29195</v>
      </c>
      <c r="C4028" s="650" t="s">
        <v>238</v>
      </c>
      <c r="D4028" s="650" t="s">
        <v>26590</v>
      </c>
    </row>
    <row r="4029" spans="1:4" ht="15" customHeight="1">
      <c r="A4029" s="650" t="s">
        <v>8719</v>
      </c>
      <c r="B4029" s="646" t="s">
        <v>29196</v>
      </c>
      <c r="C4029" s="650" t="s">
        <v>238</v>
      </c>
      <c r="D4029" s="650" t="s">
        <v>26591</v>
      </c>
    </row>
    <row r="4030" spans="1:4" ht="15" customHeight="1">
      <c r="A4030" s="650" t="s">
        <v>8720</v>
      </c>
      <c r="B4030" s="646" t="s">
        <v>29197</v>
      </c>
      <c r="C4030" s="650" t="s">
        <v>238</v>
      </c>
      <c r="D4030" s="650" t="s">
        <v>26592</v>
      </c>
    </row>
    <row r="4031" spans="1:4" ht="15" customHeight="1">
      <c r="A4031" s="650" t="s">
        <v>8721</v>
      </c>
      <c r="B4031" s="646" t="s">
        <v>29198</v>
      </c>
      <c r="C4031" s="650" t="s">
        <v>238</v>
      </c>
      <c r="D4031" s="650" t="s">
        <v>26593</v>
      </c>
    </row>
    <row r="4032" spans="1:4" ht="15" customHeight="1">
      <c r="A4032" s="650" t="s">
        <v>8722</v>
      </c>
      <c r="B4032" s="646" t="s">
        <v>29199</v>
      </c>
      <c r="C4032" s="650" t="s">
        <v>238</v>
      </c>
      <c r="D4032" s="650" t="s">
        <v>26594</v>
      </c>
    </row>
    <row r="4033" spans="1:4" ht="15" customHeight="1">
      <c r="A4033" s="650" t="s">
        <v>8723</v>
      </c>
      <c r="B4033" s="646" t="s">
        <v>29200</v>
      </c>
      <c r="C4033" s="650" t="s">
        <v>238</v>
      </c>
      <c r="D4033" s="650" t="s">
        <v>18218</v>
      </c>
    </row>
    <row r="4034" spans="1:4" ht="15" customHeight="1">
      <c r="A4034" s="650" t="s">
        <v>8724</v>
      </c>
      <c r="B4034" s="646" t="s">
        <v>29201</v>
      </c>
      <c r="C4034" s="650" t="s">
        <v>238</v>
      </c>
      <c r="D4034" s="650" t="s">
        <v>21008</v>
      </c>
    </row>
    <row r="4035" spans="1:4" ht="15" customHeight="1">
      <c r="A4035" s="650" t="s">
        <v>8725</v>
      </c>
      <c r="B4035" s="646" t="s">
        <v>29202</v>
      </c>
      <c r="C4035" s="650" t="s">
        <v>238</v>
      </c>
      <c r="D4035" s="650" t="s">
        <v>20492</v>
      </c>
    </row>
    <row r="4036" spans="1:4" ht="15" customHeight="1">
      <c r="A4036" s="650" t="s">
        <v>8726</v>
      </c>
      <c r="B4036" s="646" t="s">
        <v>29203</v>
      </c>
      <c r="C4036" s="650" t="s">
        <v>238</v>
      </c>
      <c r="D4036" s="650" t="s">
        <v>21536</v>
      </c>
    </row>
    <row r="4037" spans="1:4" ht="15" customHeight="1">
      <c r="A4037" s="650" t="s">
        <v>8727</v>
      </c>
      <c r="B4037" s="646" t="s">
        <v>29204</v>
      </c>
      <c r="C4037" s="650" t="s">
        <v>238</v>
      </c>
      <c r="D4037" s="650" t="s">
        <v>18180</v>
      </c>
    </row>
    <row r="4038" spans="1:4" ht="15" customHeight="1">
      <c r="A4038" s="650" t="s">
        <v>8728</v>
      </c>
      <c r="B4038" s="646" t="s">
        <v>29205</v>
      </c>
      <c r="C4038" s="650" t="s">
        <v>238</v>
      </c>
      <c r="D4038" s="650" t="s">
        <v>26595</v>
      </c>
    </row>
    <row r="4039" spans="1:4" ht="15" customHeight="1">
      <c r="A4039" s="650" t="s">
        <v>8729</v>
      </c>
      <c r="B4039" s="646" t="s">
        <v>29206</v>
      </c>
      <c r="C4039" s="650" t="s">
        <v>238</v>
      </c>
      <c r="D4039" s="650" t="s">
        <v>20626</v>
      </c>
    </row>
    <row r="4040" spans="1:4" ht="15" customHeight="1">
      <c r="A4040" s="650" t="s">
        <v>8730</v>
      </c>
      <c r="B4040" s="646" t="s">
        <v>29207</v>
      </c>
      <c r="C4040" s="650" t="s">
        <v>238</v>
      </c>
      <c r="D4040" s="650" t="s">
        <v>26596</v>
      </c>
    </row>
    <row r="4041" spans="1:4" ht="15" customHeight="1">
      <c r="A4041" s="650" t="s">
        <v>8731</v>
      </c>
      <c r="B4041" s="646" t="s">
        <v>29208</v>
      </c>
      <c r="C4041" s="650" t="s">
        <v>238</v>
      </c>
      <c r="D4041" s="650" t="s">
        <v>26597</v>
      </c>
    </row>
    <row r="4042" spans="1:4" ht="15" customHeight="1">
      <c r="A4042" s="650" t="s">
        <v>8732</v>
      </c>
      <c r="B4042" s="646" t="s">
        <v>29209</v>
      </c>
      <c r="C4042" s="650" t="s">
        <v>238</v>
      </c>
      <c r="D4042" s="650" t="s">
        <v>26390</v>
      </c>
    </row>
    <row r="4043" spans="1:4" ht="15" customHeight="1">
      <c r="A4043" s="650" t="s">
        <v>8733</v>
      </c>
      <c r="B4043" s="646" t="s">
        <v>29210</v>
      </c>
      <c r="C4043" s="650" t="s">
        <v>238</v>
      </c>
      <c r="D4043" s="650" t="s">
        <v>26598</v>
      </c>
    </row>
    <row r="4044" spans="1:4" ht="15" customHeight="1">
      <c r="A4044" s="650" t="s">
        <v>8734</v>
      </c>
      <c r="B4044" s="646" t="s">
        <v>29211</v>
      </c>
      <c r="C4044" s="650" t="s">
        <v>238</v>
      </c>
      <c r="D4044" s="650" t="s">
        <v>22512</v>
      </c>
    </row>
    <row r="4045" spans="1:4" ht="15" customHeight="1">
      <c r="A4045" s="650" t="s">
        <v>8735</v>
      </c>
      <c r="B4045" s="646" t="s">
        <v>29212</v>
      </c>
      <c r="C4045" s="650" t="s">
        <v>238</v>
      </c>
      <c r="D4045" s="650" t="s">
        <v>26599</v>
      </c>
    </row>
    <row r="4046" spans="1:4" ht="15" customHeight="1">
      <c r="A4046" s="650" t="s">
        <v>8736</v>
      </c>
      <c r="B4046" s="646" t="s">
        <v>29213</v>
      </c>
      <c r="C4046" s="650" t="s">
        <v>238</v>
      </c>
      <c r="D4046" s="650" t="s">
        <v>26600</v>
      </c>
    </row>
    <row r="4047" spans="1:4" ht="15" customHeight="1">
      <c r="A4047" s="650" t="s">
        <v>8737</v>
      </c>
      <c r="B4047" s="646" t="s">
        <v>29214</v>
      </c>
      <c r="C4047" s="650" t="s">
        <v>238</v>
      </c>
      <c r="D4047" s="650" t="s">
        <v>26601</v>
      </c>
    </row>
    <row r="4048" spans="1:4" ht="15" customHeight="1">
      <c r="A4048" s="650" t="s">
        <v>8738</v>
      </c>
      <c r="B4048" s="646" t="s">
        <v>29215</v>
      </c>
      <c r="C4048" s="650" t="s">
        <v>238</v>
      </c>
      <c r="D4048" s="650" t="s">
        <v>26602</v>
      </c>
    </row>
    <row r="4049" spans="1:4" ht="15" customHeight="1">
      <c r="A4049" s="650" t="s">
        <v>8739</v>
      </c>
      <c r="B4049" s="646" t="s">
        <v>29216</v>
      </c>
      <c r="C4049" s="650" t="s">
        <v>238</v>
      </c>
      <c r="D4049" s="650" t="s">
        <v>26603</v>
      </c>
    </row>
    <row r="4050" spans="1:4" ht="15" customHeight="1">
      <c r="A4050" s="650" t="s">
        <v>8740</v>
      </c>
      <c r="B4050" s="646" t="s">
        <v>29217</v>
      </c>
      <c r="C4050" s="650" t="s">
        <v>238</v>
      </c>
      <c r="D4050" s="650" t="s">
        <v>26604</v>
      </c>
    </row>
    <row r="4051" spans="1:4" ht="15" customHeight="1">
      <c r="A4051" s="650" t="s">
        <v>8741</v>
      </c>
      <c r="B4051" s="646" t="s">
        <v>29218</v>
      </c>
      <c r="C4051" s="650" t="s">
        <v>238</v>
      </c>
      <c r="D4051" s="650" t="s">
        <v>26605</v>
      </c>
    </row>
    <row r="4052" spans="1:4" ht="15" customHeight="1">
      <c r="A4052" s="650" t="s">
        <v>8742</v>
      </c>
      <c r="B4052" s="646" t="s">
        <v>29219</v>
      </c>
      <c r="C4052" s="650" t="s">
        <v>238</v>
      </c>
      <c r="D4052" s="650" t="s">
        <v>26606</v>
      </c>
    </row>
    <row r="4053" spans="1:4" ht="15" customHeight="1">
      <c r="A4053" s="650" t="s">
        <v>8743</v>
      </c>
      <c r="B4053" s="646" t="s">
        <v>29220</v>
      </c>
      <c r="C4053" s="650" t="s">
        <v>238</v>
      </c>
      <c r="D4053" s="650" t="s">
        <v>26607</v>
      </c>
    </row>
    <row r="4054" spans="1:4" ht="15" customHeight="1">
      <c r="A4054" s="650" t="s">
        <v>8744</v>
      </c>
      <c r="B4054" s="646" t="s">
        <v>29221</v>
      </c>
      <c r="C4054" s="650" t="s">
        <v>238</v>
      </c>
      <c r="D4054" s="650" t="s">
        <v>26608</v>
      </c>
    </row>
    <row r="4055" spans="1:4" ht="15" customHeight="1">
      <c r="A4055" s="650" t="s">
        <v>8745</v>
      </c>
      <c r="B4055" s="646" t="s">
        <v>29222</v>
      </c>
      <c r="C4055" s="650" t="s">
        <v>238</v>
      </c>
      <c r="D4055" s="650" t="s">
        <v>18544</v>
      </c>
    </row>
    <row r="4056" spans="1:4" ht="15" customHeight="1">
      <c r="A4056" s="650" t="s">
        <v>8746</v>
      </c>
      <c r="B4056" s="646" t="s">
        <v>29223</v>
      </c>
      <c r="C4056" s="650" t="s">
        <v>238</v>
      </c>
      <c r="D4056" s="650" t="s">
        <v>26609</v>
      </c>
    </row>
    <row r="4057" spans="1:4" ht="15" customHeight="1">
      <c r="A4057" s="650" t="s">
        <v>8747</v>
      </c>
      <c r="B4057" s="646" t="s">
        <v>29224</v>
      </c>
      <c r="C4057" s="650" t="s">
        <v>238</v>
      </c>
      <c r="D4057" s="650" t="s">
        <v>21520</v>
      </c>
    </row>
    <row r="4058" spans="1:4" ht="15" customHeight="1">
      <c r="A4058" s="650" t="s">
        <v>8748</v>
      </c>
      <c r="B4058" s="646" t="s">
        <v>29225</v>
      </c>
      <c r="C4058" s="650" t="s">
        <v>238</v>
      </c>
      <c r="D4058" s="650" t="s">
        <v>26610</v>
      </c>
    </row>
    <row r="4059" spans="1:4" ht="15" customHeight="1">
      <c r="A4059" s="650" t="s">
        <v>8749</v>
      </c>
      <c r="B4059" s="646" t="s">
        <v>29226</v>
      </c>
      <c r="C4059" s="650" t="s">
        <v>238</v>
      </c>
      <c r="D4059" s="650" t="s">
        <v>26611</v>
      </c>
    </row>
    <row r="4060" spans="1:4" ht="15" customHeight="1">
      <c r="A4060" s="650" t="s">
        <v>8750</v>
      </c>
      <c r="B4060" s="646" t="s">
        <v>29227</v>
      </c>
      <c r="C4060" s="650" t="s">
        <v>238</v>
      </c>
      <c r="D4060" s="650" t="s">
        <v>21251</v>
      </c>
    </row>
    <row r="4061" spans="1:4" ht="15" customHeight="1">
      <c r="A4061" s="650" t="s">
        <v>8751</v>
      </c>
      <c r="B4061" s="646" t="s">
        <v>29228</v>
      </c>
      <c r="C4061" s="650" t="s">
        <v>238</v>
      </c>
      <c r="D4061" s="650" t="s">
        <v>26612</v>
      </c>
    </row>
    <row r="4062" spans="1:4" ht="15" customHeight="1">
      <c r="A4062" s="650" t="s">
        <v>8752</v>
      </c>
      <c r="B4062" s="646" t="s">
        <v>29229</v>
      </c>
      <c r="C4062" s="650" t="s">
        <v>238</v>
      </c>
      <c r="D4062" s="650" t="s">
        <v>26613</v>
      </c>
    </row>
    <row r="4063" spans="1:4" ht="15" customHeight="1">
      <c r="A4063" s="650" t="s">
        <v>8753</v>
      </c>
      <c r="B4063" s="646" t="s">
        <v>29230</v>
      </c>
      <c r="C4063" s="650" t="s">
        <v>238</v>
      </c>
      <c r="D4063" s="650" t="s">
        <v>26614</v>
      </c>
    </row>
    <row r="4064" spans="1:4" ht="15" customHeight="1">
      <c r="A4064" s="650" t="s">
        <v>8754</v>
      </c>
      <c r="B4064" s="646" t="s">
        <v>29231</v>
      </c>
      <c r="C4064" s="650" t="s">
        <v>238</v>
      </c>
      <c r="D4064" s="650" t="s">
        <v>18377</v>
      </c>
    </row>
    <row r="4065" spans="1:4" ht="15" customHeight="1">
      <c r="A4065" s="650" t="s">
        <v>8755</v>
      </c>
      <c r="B4065" s="646" t="s">
        <v>29232</v>
      </c>
      <c r="C4065" s="650" t="s">
        <v>238</v>
      </c>
      <c r="D4065" s="650" t="s">
        <v>17452</v>
      </c>
    </row>
    <row r="4066" spans="1:4" ht="15" customHeight="1">
      <c r="A4066" s="650" t="s">
        <v>8756</v>
      </c>
      <c r="B4066" s="646" t="s">
        <v>29233</v>
      </c>
      <c r="C4066" s="650" t="s">
        <v>238</v>
      </c>
      <c r="D4066" s="650" t="s">
        <v>21876</v>
      </c>
    </row>
    <row r="4067" spans="1:4" ht="15" customHeight="1">
      <c r="A4067" s="650" t="s">
        <v>8757</v>
      </c>
      <c r="B4067" s="646" t="s">
        <v>29234</v>
      </c>
      <c r="C4067" s="650" t="s">
        <v>238</v>
      </c>
      <c r="D4067" s="650" t="s">
        <v>26615</v>
      </c>
    </row>
    <row r="4068" spans="1:4" ht="15" customHeight="1">
      <c r="A4068" s="650" t="s">
        <v>8758</v>
      </c>
      <c r="B4068" s="646" t="s">
        <v>29235</v>
      </c>
      <c r="C4068" s="650" t="s">
        <v>238</v>
      </c>
      <c r="D4068" s="650" t="s">
        <v>26616</v>
      </c>
    </row>
    <row r="4069" spans="1:4" ht="15" customHeight="1">
      <c r="A4069" s="650" t="s">
        <v>8759</v>
      </c>
      <c r="B4069" s="646" t="s">
        <v>29236</v>
      </c>
      <c r="C4069" s="650" t="s">
        <v>238</v>
      </c>
      <c r="D4069" s="650" t="s">
        <v>18623</v>
      </c>
    </row>
    <row r="4070" spans="1:4" ht="15" customHeight="1">
      <c r="A4070" s="650" t="s">
        <v>8760</v>
      </c>
      <c r="B4070" s="646" t="s">
        <v>29237</v>
      </c>
      <c r="C4070" s="650" t="s">
        <v>238</v>
      </c>
      <c r="D4070" s="650" t="s">
        <v>22435</v>
      </c>
    </row>
    <row r="4071" spans="1:4" ht="15" customHeight="1">
      <c r="A4071" s="650" t="s">
        <v>8761</v>
      </c>
      <c r="B4071" s="646" t="s">
        <v>29238</v>
      </c>
      <c r="C4071" s="650" t="s">
        <v>238</v>
      </c>
      <c r="D4071" s="650" t="s">
        <v>21330</v>
      </c>
    </row>
    <row r="4072" spans="1:4" ht="15" customHeight="1">
      <c r="A4072" s="650" t="s">
        <v>8762</v>
      </c>
      <c r="B4072" s="646" t="s">
        <v>29239</v>
      </c>
      <c r="C4072" s="650" t="s">
        <v>238</v>
      </c>
      <c r="D4072" s="650" t="s">
        <v>26617</v>
      </c>
    </row>
    <row r="4073" spans="1:4" ht="15" customHeight="1">
      <c r="A4073" s="650" t="s">
        <v>8763</v>
      </c>
      <c r="B4073" s="646" t="s">
        <v>29240</v>
      </c>
      <c r="C4073" s="650" t="s">
        <v>238</v>
      </c>
      <c r="D4073" s="650" t="s">
        <v>26618</v>
      </c>
    </row>
    <row r="4074" spans="1:4" ht="15" customHeight="1">
      <c r="A4074" s="650" t="s">
        <v>8764</v>
      </c>
      <c r="B4074" s="646" t="s">
        <v>29241</v>
      </c>
      <c r="C4074" s="650" t="s">
        <v>238</v>
      </c>
      <c r="D4074" s="650" t="s">
        <v>17884</v>
      </c>
    </row>
    <row r="4075" spans="1:4" ht="15" customHeight="1">
      <c r="A4075" s="650" t="s">
        <v>8765</v>
      </c>
      <c r="B4075" s="646" t="s">
        <v>29242</v>
      </c>
      <c r="C4075" s="650" t="s">
        <v>238</v>
      </c>
      <c r="D4075" s="650" t="s">
        <v>25725</v>
      </c>
    </row>
    <row r="4076" spans="1:4" ht="15" customHeight="1">
      <c r="A4076" s="650" t="s">
        <v>8766</v>
      </c>
      <c r="B4076" s="646" t="s">
        <v>29243</v>
      </c>
      <c r="C4076" s="650" t="s">
        <v>238</v>
      </c>
      <c r="D4076" s="650" t="s">
        <v>26619</v>
      </c>
    </row>
    <row r="4077" spans="1:4" ht="15" customHeight="1">
      <c r="A4077" s="650" t="s">
        <v>8767</v>
      </c>
      <c r="B4077" s="646" t="s">
        <v>21881</v>
      </c>
      <c r="C4077" s="650" t="s">
        <v>238</v>
      </c>
      <c r="D4077" s="650" t="s">
        <v>20615</v>
      </c>
    </row>
    <row r="4078" spans="1:4" ht="15" customHeight="1">
      <c r="A4078" s="650" t="s">
        <v>8768</v>
      </c>
      <c r="B4078" s="646" t="s">
        <v>21882</v>
      </c>
      <c r="C4078" s="650" t="s">
        <v>238</v>
      </c>
      <c r="D4078" s="650" t="s">
        <v>17566</v>
      </c>
    </row>
    <row r="4079" spans="1:4" ht="15" customHeight="1">
      <c r="A4079" s="650" t="s">
        <v>8769</v>
      </c>
      <c r="B4079" s="646" t="s">
        <v>21883</v>
      </c>
      <c r="C4079" s="650" t="s">
        <v>238</v>
      </c>
      <c r="D4079" s="650" t="s">
        <v>21773</v>
      </c>
    </row>
    <row r="4080" spans="1:4" ht="15" customHeight="1">
      <c r="A4080" s="650" t="s">
        <v>8770</v>
      </c>
      <c r="B4080" s="646" t="s">
        <v>21884</v>
      </c>
      <c r="C4080" s="650" t="s">
        <v>238</v>
      </c>
      <c r="D4080" s="650" t="s">
        <v>26620</v>
      </c>
    </row>
    <row r="4081" spans="1:4" ht="15" customHeight="1">
      <c r="A4081" s="650" t="s">
        <v>8771</v>
      </c>
      <c r="B4081" s="646" t="s">
        <v>21885</v>
      </c>
      <c r="C4081" s="650" t="s">
        <v>238</v>
      </c>
      <c r="D4081" s="650" t="s">
        <v>26621</v>
      </c>
    </row>
    <row r="4082" spans="1:4" ht="15" customHeight="1">
      <c r="A4082" s="650" t="s">
        <v>8772</v>
      </c>
      <c r="B4082" s="646" t="s">
        <v>21886</v>
      </c>
      <c r="C4082" s="650" t="s">
        <v>238</v>
      </c>
      <c r="D4082" s="650" t="s">
        <v>26622</v>
      </c>
    </row>
    <row r="4083" spans="1:4" ht="15" customHeight="1">
      <c r="A4083" s="650" t="s">
        <v>8773</v>
      </c>
      <c r="B4083" s="646" t="s">
        <v>21887</v>
      </c>
      <c r="C4083" s="650" t="s">
        <v>238</v>
      </c>
      <c r="D4083" s="650" t="s">
        <v>21281</v>
      </c>
    </row>
    <row r="4084" spans="1:4" ht="15" customHeight="1">
      <c r="A4084" s="650" t="s">
        <v>8774</v>
      </c>
      <c r="B4084" s="646" t="s">
        <v>21888</v>
      </c>
      <c r="C4084" s="650" t="s">
        <v>238</v>
      </c>
      <c r="D4084" s="650" t="s">
        <v>18343</v>
      </c>
    </row>
    <row r="4085" spans="1:4" ht="15" customHeight="1">
      <c r="A4085" s="650" t="s">
        <v>8775</v>
      </c>
      <c r="B4085" s="646" t="s">
        <v>21889</v>
      </c>
      <c r="C4085" s="650" t="s">
        <v>238</v>
      </c>
      <c r="D4085" s="650" t="s">
        <v>26623</v>
      </c>
    </row>
    <row r="4086" spans="1:4" ht="15" customHeight="1">
      <c r="A4086" s="650" t="s">
        <v>8776</v>
      </c>
      <c r="B4086" s="646" t="s">
        <v>21890</v>
      </c>
      <c r="C4086" s="650" t="s">
        <v>238</v>
      </c>
      <c r="D4086" s="650" t="s">
        <v>21139</v>
      </c>
    </row>
    <row r="4087" spans="1:4" ht="15" customHeight="1">
      <c r="A4087" s="650" t="s">
        <v>8777</v>
      </c>
      <c r="B4087" s="646" t="s">
        <v>21891</v>
      </c>
      <c r="C4087" s="650" t="s">
        <v>238</v>
      </c>
      <c r="D4087" s="650" t="s">
        <v>26624</v>
      </c>
    </row>
    <row r="4088" spans="1:4" ht="15" customHeight="1">
      <c r="A4088" s="650" t="s">
        <v>8778</v>
      </c>
      <c r="B4088" s="646" t="s">
        <v>21892</v>
      </c>
      <c r="C4088" s="650" t="s">
        <v>238</v>
      </c>
      <c r="D4088" s="650" t="s">
        <v>21635</v>
      </c>
    </row>
    <row r="4089" spans="1:4" ht="15" customHeight="1">
      <c r="A4089" s="650" t="s">
        <v>8779</v>
      </c>
      <c r="B4089" s="646" t="s">
        <v>21893</v>
      </c>
      <c r="C4089" s="650" t="s">
        <v>238</v>
      </c>
      <c r="D4089" s="650" t="s">
        <v>21527</v>
      </c>
    </row>
    <row r="4090" spans="1:4" ht="15" customHeight="1">
      <c r="A4090" s="650" t="s">
        <v>8780</v>
      </c>
      <c r="B4090" s="646" t="s">
        <v>21894</v>
      </c>
      <c r="C4090" s="650" t="s">
        <v>238</v>
      </c>
      <c r="D4090" s="650" t="s">
        <v>17972</v>
      </c>
    </row>
    <row r="4091" spans="1:4" ht="15" customHeight="1">
      <c r="A4091" s="650" t="s">
        <v>8781</v>
      </c>
      <c r="B4091" s="646" t="s">
        <v>21895</v>
      </c>
      <c r="C4091" s="650" t="s">
        <v>238</v>
      </c>
      <c r="D4091" s="650" t="s">
        <v>22272</v>
      </c>
    </row>
    <row r="4092" spans="1:4" ht="15" customHeight="1">
      <c r="A4092" s="650" t="s">
        <v>8782</v>
      </c>
      <c r="B4092" s="646" t="s">
        <v>21897</v>
      </c>
      <c r="C4092" s="650" t="s">
        <v>238</v>
      </c>
      <c r="D4092" s="650" t="s">
        <v>24444</v>
      </c>
    </row>
    <row r="4093" spans="1:4" ht="15" customHeight="1">
      <c r="A4093" s="650" t="s">
        <v>8783</v>
      </c>
      <c r="B4093" s="646" t="s">
        <v>21898</v>
      </c>
      <c r="C4093" s="650" t="s">
        <v>238</v>
      </c>
      <c r="D4093" s="650" t="s">
        <v>21143</v>
      </c>
    </row>
    <row r="4094" spans="1:4" ht="15" customHeight="1">
      <c r="A4094" s="650" t="s">
        <v>8784</v>
      </c>
      <c r="B4094" s="646" t="s">
        <v>21899</v>
      </c>
      <c r="C4094" s="650" t="s">
        <v>238</v>
      </c>
      <c r="D4094" s="650" t="s">
        <v>26625</v>
      </c>
    </row>
    <row r="4095" spans="1:4" ht="15" customHeight="1">
      <c r="A4095" s="650" t="s">
        <v>8785</v>
      </c>
      <c r="B4095" s="646" t="s">
        <v>29244</v>
      </c>
      <c r="C4095" s="650" t="s">
        <v>238</v>
      </c>
      <c r="D4095" s="650" t="s">
        <v>18489</v>
      </c>
    </row>
    <row r="4096" spans="1:4" ht="15" customHeight="1">
      <c r="A4096" s="650" t="s">
        <v>8786</v>
      </c>
      <c r="B4096" s="646" t="s">
        <v>21900</v>
      </c>
      <c r="C4096" s="650" t="s">
        <v>238</v>
      </c>
      <c r="D4096" s="650" t="s">
        <v>21059</v>
      </c>
    </row>
    <row r="4097" spans="1:4" ht="15" customHeight="1">
      <c r="A4097" s="650" t="s">
        <v>8787</v>
      </c>
      <c r="B4097" s="646" t="s">
        <v>21901</v>
      </c>
      <c r="C4097" s="650" t="s">
        <v>238</v>
      </c>
      <c r="D4097" s="650" t="s">
        <v>20587</v>
      </c>
    </row>
    <row r="4098" spans="1:4" ht="15" customHeight="1">
      <c r="A4098" s="650" t="s">
        <v>8788</v>
      </c>
      <c r="B4098" s="646" t="s">
        <v>21902</v>
      </c>
      <c r="C4098" s="650" t="s">
        <v>238</v>
      </c>
      <c r="D4098" s="650" t="s">
        <v>21348</v>
      </c>
    </row>
    <row r="4099" spans="1:4" ht="15" customHeight="1">
      <c r="A4099" s="650" t="s">
        <v>8789</v>
      </c>
      <c r="B4099" s="646" t="s">
        <v>21903</v>
      </c>
      <c r="C4099" s="650" t="s">
        <v>238</v>
      </c>
      <c r="D4099" s="650" t="s">
        <v>20765</v>
      </c>
    </row>
    <row r="4100" spans="1:4" ht="15" customHeight="1">
      <c r="A4100" s="650" t="s">
        <v>8790</v>
      </c>
      <c r="B4100" s="646" t="s">
        <v>21904</v>
      </c>
      <c r="C4100" s="650" t="s">
        <v>238</v>
      </c>
      <c r="D4100" s="650" t="s">
        <v>18161</v>
      </c>
    </row>
    <row r="4101" spans="1:4" ht="15" customHeight="1">
      <c r="A4101" s="650" t="s">
        <v>8791</v>
      </c>
      <c r="B4101" s="646" t="s">
        <v>21905</v>
      </c>
      <c r="C4101" s="650" t="s">
        <v>238</v>
      </c>
      <c r="D4101" s="650" t="s">
        <v>18300</v>
      </c>
    </row>
    <row r="4102" spans="1:4" ht="15" customHeight="1">
      <c r="A4102" s="650" t="s">
        <v>8792</v>
      </c>
      <c r="B4102" s="646" t="s">
        <v>21906</v>
      </c>
      <c r="C4102" s="650" t="s">
        <v>238</v>
      </c>
      <c r="D4102" s="650" t="s">
        <v>24229</v>
      </c>
    </row>
    <row r="4103" spans="1:4" ht="15" customHeight="1">
      <c r="A4103" s="650" t="s">
        <v>8793</v>
      </c>
      <c r="B4103" s="646" t="s">
        <v>21907</v>
      </c>
      <c r="C4103" s="650" t="s">
        <v>238</v>
      </c>
      <c r="D4103" s="650" t="s">
        <v>26626</v>
      </c>
    </row>
    <row r="4104" spans="1:4" ht="15" customHeight="1">
      <c r="A4104" s="650" t="s">
        <v>8794</v>
      </c>
      <c r="B4104" s="646" t="s">
        <v>21908</v>
      </c>
      <c r="C4104" s="650" t="s">
        <v>238</v>
      </c>
      <c r="D4104" s="650" t="s">
        <v>18160</v>
      </c>
    </row>
    <row r="4105" spans="1:4" ht="15" customHeight="1">
      <c r="A4105" s="650" t="s">
        <v>8795</v>
      </c>
      <c r="B4105" s="646" t="s">
        <v>21909</v>
      </c>
      <c r="C4105" s="650" t="s">
        <v>238</v>
      </c>
      <c r="D4105" s="650" t="s">
        <v>26627</v>
      </c>
    </row>
    <row r="4106" spans="1:4" ht="15" customHeight="1">
      <c r="A4106" s="650" t="s">
        <v>8796</v>
      </c>
      <c r="B4106" s="646" t="s">
        <v>21910</v>
      </c>
      <c r="C4106" s="650" t="s">
        <v>238</v>
      </c>
      <c r="D4106" s="650" t="s">
        <v>21706</v>
      </c>
    </row>
    <row r="4107" spans="1:4" ht="15" customHeight="1">
      <c r="A4107" s="650" t="s">
        <v>8797</v>
      </c>
      <c r="B4107" s="646" t="s">
        <v>21911</v>
      </c>
      <c r="C4107" s="650" t="s">
        <v>238</v>
      </c>
      <c r="D4107" s="650" t="s">
        <v>26292</v>
      </c>
    </row>
    <row r="4108" spans="1:4" ht="15" customHeight="1">
      <c r="A4108" s="650" t="s">
        <v>8798</v>
      </c>
      <c r="B4108" s="646" t="s">
        <v>21912</v>
      </c>
      <c r="C4108" s="650" t="s">
        <v>238</v>
      </c>
      <c r="D4108" s="650" t="s">
        <v>25916</v>
      </c>
    </row>
    <row r="4109" spans="1:4" ht="15" customHeight="1">
      <c r="A4109" s="650" t="s">
        <v>8799</v>
      </c>
      <c r="B4109" s="646" t="s">
        <v>21913</v>
      </c>
      <c r="C4109" s="650" t="s">
        <v>238</v>
      </c>
      <c r="D4109" s="650" t="s">
        <v>26475</v>
      </c>
    </row>
    <row r="4110" spans="1:4" ht="15" customHeight="1">
      <c r="A4110" s="650" t="s">
        <v>8800</v>
      </c>
      <c r="B4110" s="646" t="s">
        <v>21914</v>
      </c>
      <c r="C4110" s="650" t="s">
        <v>238</v>
      </c>
      <c r="D4110" s="650" t="s">
        <v>20966</v>
      </c>
    </row>
    <row r="4111" spans="1:4" ht="15" customHeight="1">
      <c r="A4111" s="650" t="s">
        <v>8801</v>
      </c>
      <c r="B4111" s="646" t="s">
        <v>21915</v>
      </c>
      <c r="C4111" s="650" t="s">
        <v>238</v>
      </c>
      <c r="D4111" s="650" t="s">
        <v>22650</v>
      </c>
    </row>
    <row r="4112" spans="1:4" ht="15" customHeight="1">
      <c r="A4112" s="650" t="s">
        <v>8802</v>
      </c>
      <c r="B4112" s="646" t="s">
        <v>21917</v>
      </c>
      <c r="C4112" s="650" t="s">
        <v>238</v>
      </c>
      <c r="D4112" s="650" t="s">
        <v>21210</v>
      </c>
    </row>
    <row r="4113" spans="1:4" ht="15" customHeight="1">
      <c r="A4113" s="650" t="s">
        <v>8803</v>
      </c>
      <c r="B4113" s="646" t="s">
        <v>14889</v>
      </c>
      <c r="C4113" s="650" t="s">
        <v>238</v>
      </c>
      <c r="D4113" s="650" t="s">
        <v>26628</v>
      </c>
    </row>
    <row r="4114" spans="1:4" ht="15" customHeight="1">
      <c r="A4114" s="650" t="s">
        <v>8804</v>
      </c>
      <c r="B4114" s="646" t="s">
        <v>14890</v>
      </c>
      <c r="C4114" s="650" t="s">
        <v>238</v>
      </c>
      <c r="D4114" s="650" t="s">
        <v>26629</v>
      </c>
    </row>
    <row r="4115" spans="1:4" ht="15" customHeight="1">
      <c r="A4115" s="650" t="s">
        <v>8805</v>
      </c>
      <c r="B4115" s="646" t="s">
        <v>14891</v>
      </c>
      <c r="C4115" s="650" t="s">
        <v>238</v>
      </c>
      <c r="D4115" s="650" t="s">
        <v>26630</v>
      </c>
    </row>
    <row r="4116" spans="1:4" ht="15" customHeight="1">
      <c r="A4116" s="650" t="s">
        <v>8806</v>
      </c>
      <c r="B4116" s="646" t="s">
        <v>14892</v>
      </c>
      <c r="C4116" s="650" t="s">
        <v>238</v>
      </c>
      <c r="D4116" s="650" t="s">
        <v>26631</v>
      </c>
    </row>
    <row r="4117" spans="1:4" ht="15" customHeight="1">
      <c r="A4117" s="650" t="s">
        <v>8807</v>
      </c>
      <c r="B4117" s="646" t="s">
        <v>14893</v>
      </c>
      <c r="C4117" s="650" t="s">
        <v>238</v>
      </c>
      <c r="D4117" s="650" t="s">
        <v>26632</v>
      </c>
    </row>
    <row r="4118" spans="1:4" ht="15" customHeight="1">
      <c r="A4118" s="650" t="s">
        <v>8808</v>
      </c>
      <c r="B4118" s="646" t="s">
        <v>14894</v>
      </c>
      <c r="C4118" s="650" t="s">
        <v>238</v>
      </c>
      <c r="D4118" s="650" t="s">
        <v>26633</v>
      </c>
    </row>
    <row r="4119" spans="1:4" ht="15" customHeight="1">
      <c r="A4119" s="650" t="s">
        <v>8809</v>
      </c>
      <c r="B4119" s="646" t="s">
        <v>14895</v>
      </c>
      <c r="C4119" s="650" t="s">
        <v>238</v>
      </c>
      <c r="D4119" s="650" t="s">
        <v>26634</v>
      </c>
    </row>
    <row r="4120" spans="1:4" ht="15" customHeight="1">
      <c r="A4120" s="650" t="s">
        <v>8810</v>
      </c>
      <c r="B4120" s="646" t="s">
        <v>14896</v>
      </c>
      <c r="C4120" s="650" t="s">
        <v>238</v>
      </c>
      <c r="D4120" s="650" t="s">
        <v>26635</v>
      </c>
    </row>
    <row r="4121" spans="1:4" ht="15" customHeight="1">
      <c r="A4121" s="650" t="s">
        <v>8811</v>
      </c>
      <c r="B4121" s="646" t="s">
        <v>14897</v>
      </c>
      <c r="C4121" s="650" t="s">
        <v>238</v>
      </c>
      <c r="D4121" s="650" t="s">
        <v>26636</v>
      </c>
    </row>
    <row r="4122" spans="1:4" ht="15" customHeight="1">
      <c r="A4122" s="650" t="s">
        <v>8812</v>
      </c>
      <c r="B4122" s="646" t="s">
        <v>14898</v>
      </c>
      <c r="C4122" s="650" t="s">
        <v>238</v>
      </c>
      <c r="D4122" s="650" t="s">
        <v>26637</v>
      </c>
    </row>
    <row r="4123" spans="1:4" ht="15" customHeight="1">
      <c r="A4123" s="650" t="s">
        <v>8813</v>
      </c>
      <c r="B4123" s="646" t="s">
        <v>14899</v>
      </c>
      <c r="C4123" s="650" t="s">
        <v>238</v>
      </c>
      <c r="D4123" s="650" t="s">
        <v>26638</v>
      </c>
    </row>
    <row r="4124" spans="1:4" ht="15" customHeight="1">
      <c r="A4124" s="650" t="s">
        <v>8814</v>
      </c>
      <c r="B4124" s="646" t="s">
        <v>14900</v>
      </c>
      <c r="C4124" s="650" t="s">
        <v>238</v>
      </c>
      <c r="D4124" s="650" t="s">
        <v>26639</v>
      </c>
    </row>
    <row r="4125" spans="1:4" ht="15" customHeight="1">
      <c r="A4125" s="650" t="s">
        <v>8815</v>
      </c>
      <c r="B4125" s="646" t="s">
        <v>14901</v>
      </c>
      <c r="C4125" s="650" t="s">
        <v>238</v>
      </c>
      <c r="D4125" s="650" t="s">
        <v>26640</v>
      </c>
    </row>
    <row r="4126" spans="1:4" ht="15" customHeight="1">
      <c r="A4126" s="650" t="s">
        <v>8816</v>
      </c>
      <c r="B4126" s="646" t="s">
        <v>14902</v>
      </c>
      <c r="C4126" s="650" t="s">
        <v>238</v>
      </c>
      <c r="D4126" s="650" t="s">
        <v>26641</v>
      </c>
    </row>
    <row r="4127" spans="1:4" ht="15" customHeight="1">
      <c r="A4127" s="650" t="s">
        <v>8817</v>
      </c>
      <c r="B4127" s="646" t="s">
        <v>14903</v>
      </c>
      <c r="C4127" s="650" t="s">
        <v>238</v>
      </c>
      <c r="D4127" s="650" t="s">
        <v>26642</v>
      </c>
    </row>
    <row r="4128" spans="1:4" ht="15" customHeight="1">
      <c r="A4128" s="650" t="s">
        <v>8818</v>
      </c>
      <c r="B4128" s="646" t="s">
        <v>14904</v>
      </c>
      <c r="C4128" s="650" t="s">
        <v>238</v>
      </c>
      <c r="D4128" s="650" t="s">
        <v>22515</v>
      </c>
    </row>
    <row r="4129" spans="1:4" ht="15" customHeight="1">
      <c r="A4129" s="650" t="s">
        <v>8819</v>
      </c>
      <c r="B4129" s="646" t="s">
        <v>14905</v>
      </c>
      <c r="C4129" s="650" t="s">
        <v>238</v>
      </c>
      <c r="D4129" s="650" t="s">
        <v>22442</v>
      </c>
    </row>
    <row r="4130" spans="1:4" ht="15" customHeight="1">
      <c r="A4130" s="650" t="s">
        <v>8820</v>
      </c>
      <c r="B4130" s="646" t="s">
        <v>14906</v>
      </c>
      <c r="C4130" s="650" t="s">
        <v>238</v>
      </c>
      <c r="D4130" s="650" t="s">
        <v>21852</v>
      </c>
    </row>
    <row r="4131" spans="1:4" ht="15" customHeight="1">
      <c r="A4131" s="650" t="s">
        <v>8821</v>
      </c>
      <c r="B4131" s="646" t="s">
        <v>14907</v>
      </c>
      <c r="C4131" s="650" t="s">
        <v>238</v>
      </c>
      <c r="D4131" s="650" t="s">
        <v>17753</v>
      </c>
    </row>
    <row r="4132" spans="1:4" ht="15" customHeight="1">
      <c r="A4132" s="650" t="s">
        <v>8822</v>
      </c>
      <c r="B4132" s="646" t="s">
        <v>14908</v>
      </c>
      <c r="C4132" s="650" t="s">
        <v>238</v>
      </c>
      <c r="D4132" s="650" t="s">
        <v>26643</v>
      </c>
    </row>
    <row r="4133" spans="1:4" ht="15" customHeight="1">
      <c r="A4133" s="650" t="s">
        <v>8823</v>
      </c>
      <c r="B4133" s="646" t="s">
        <v>14909</v>
      </c>
      <c r="C4133" s="650" t="s">
        <v>238</v>
      </c>
      <c r="D4133" s="650" t="s">
        <v>18641</v>
      </c>
    </row>
    <row r="4134" spans="1:4" ht="15" customHeight="1">
      <c r="A4134" s="650" t="s">
        <v>8824</v>
      </c>
      <c r="B4134" s="646" t="s">
        <v>14910</v>
      </c>
      <c r="C4134" s="650" t="s">
        <v>238</v>
      </c>
      <c r="D4134" s="650" t="s">
        <v>21674</v>
      </c>
    </row>
    <row r="4135" spans="1:4" ht="15" customHeight="1">
      <c r="A4135" s="650" t="s">
        <v>8825</v>
      </c>
      <c r="B4135" s="646" t="s">
        <v>14911</v>
      </c>
      <c r="C4135" s="650" t="s">
        <v>238</v>
      </c>
      <c r="D4135" s="650" t="s">
        <v>26437</v>
      </c>
    </row>
    <row r="4136" spans="1:4" ht="15" customHeight="1">
      <c r="A4136" s="650" t="s">
        <v>8826</v>
      </c>
      <c r="B4136" s="646" t="s">
        <v>14912</v>
      </c>
      <c r="C4136" s="650" t="s">
        <v>238</v>
      </c>
      <c r="D4136" s="650" t="s">
        <v>26644</v>
      </c>
    </row>
    <row r="4137" spans="1:4" ht="15" customHeight="1">
      <c r="A4137" s="650" t="s">
        <v>8827</v>
      </c>
      <c r="B4137" s="646" t="s">
        <v>14913</v>
      </c>
      <c r="C4137" s="650" t="s">
        <v>238</v>
      </c>
      <c r="D4137" s="650" t="s">
        <v>26645</v>
      </c>
    </row>
    <row r="4138" spans="1:4" ht="15" customHeight="1">
      <c r="A4138" s="650" t="s">
        <v>8828</v>
      </c>
      <c r="B4138" s="646" t="s">
        <v>14914</v>
      </c>
      <c r="C4138" s="650" t="s">
        <v>238</v>
      </c>
      <c r="D4138" s="650" t="s">
        <v>26646</v>
      </c>
    </row>
    <row r="4139" spans="1:4" ht="15" customHeight="1">
      <c r="A4139" s="650" t="s">
        <v>8829</v>
      </c>
      <c r="B4139" s="646" t="s">
        <v>14915</v>
      </c>
      <c r="C4139" s="650" t="s">
        <v>238</v>
      </c>
      <c r="D4139" s="650" t="s">
        <v>21805</v>
      </c>
    </row>
    <row r="4140" spans="1:4" ht="15" customHeight="1">
      <c r="A4140" s="650" t="s">
        <v>8830</v>
      </c>
      <c r="B4140" s="646" t="s">
        <v>14916</v>
      </c>
      <c r="C4140" s="650" t="s">
        <v>238</v>
      </c>
      <c r="D4140" s="650" t="s">
        <v>21616</v>
      </c>
    </row>
    <row r="4141" spans="1:4" ht="15" customHeight="1">
      <c r="A4141" s="650" t="s">
        <v>8831</v>
      </c>
      <c r="B4141" s="646" t="s">
        <v>14917</v>
      </c>
      <c r="C4141" s="650" t="s">
        <v>238</v>
      </c>
      <c r="D4141" s="650" t="s">
        <v>26647</v>
      </c>
    </row>
    <row r="4142" spans="1:4" ht="15" customHeight="1">
      <c r="A4142" s="650" t="s">
        <v>8832</v>
      </c>
      <c r="B4142" s="646" t="s">
        <v>14918</v>
      </c>
      <c r="C4142" s="650" t="s">
        <v>238</v>
      </c>
      <c r="D4142" s="650" t="s">
        <v>22282</v>
      </c>
    </row>
    <row r="4143" spans="1:4" ht="15" customHeight="1">
      <c r="A4143" s="650" t="s">
        <v>8833</v>
      </c>
      <c r="B4143" s="646" t="s">
        <v>14919</v>
      </c>
      <c r="C4143" s="650" t="s">
        <v>238</v>
      </c>
      <c r="D4143" s="650" t="s">
        <v>25214</v>
      </c>
    </row>
    <row r="4144" spans="1:4" ht="15" customHeight="1">
      <c r="A4144" s="650" t="s">
        <v>8834</v>
      </c>
      <c r="B4144" s="646" t="s">
        <v>14920</v>
      </c>
      <c r="C4144" s="650" t="s">
        <v>238</v>
      </c>
      <c r="D4144" s="650" t="s">
        <v>20753</v>
      </c>
    </row>
    <row r="4145" spans="1:4" ht="15" customHeight="1">
      <c r="A4145" s="650" t="s">
        <v>8835</v>
      </c>
      <c r="B4145" s="646" t="s">
        <v>14921</v>
      </c>
      <c r="C4145" s="650" t="s">
        <v>238</v>
      </c>
      <c r="D4145" s="650" t="s">
        <v>26648</v>
      </c>
    </row>
    <row r="4146" spans="1:4" ht="15" customHeight="1">
      <c r="A4146" s="650" t="s">
        <v>8836</v>
      </c>
      <c r="B4146" s="646" t="s">
        <v>14922</v>
      </c>
      <c r="C4146" s="650" t="s">
        <v>238</v>
      </c>
      <c r="D4146" s="650" t="s">
        <v>26649</v>
      </c>
    </row>
    <row r="4147" spans="1:4" ht="15" customHeight="1">
      <c r="A4147" s="650" t="s">
        <v>8837</v>
      </c>
      <c r="B4147" s="646" t="s">
        <v>14923</v>
      </c>
      <c r="C4147" s="650" t="s">
        <v>238</v>
      </c>
      <c r="D4147" s="650" t="s">
        <v>26650</v>
      </c>
    </row>
    <row r="4148" spans="1:4" ht="15" customHeight="1">
      <c r="A4148" s="650" t="s">
        <v>8838</v>
      </c>
      <c r="B4148" s="646" t="s">
        <v>14924</v>
      </c>
      <c r="C4148" s="650" t="s">
        <v>238</v>
      </c>
      <c r="D4148" s="650" t="s">
        <v>24993</v>
      </c>
    </row>
    <row r="4149" spans="1:4" ht="15" customHeight="1">
      <c r="A4149" s="650" t="s">
        <v>8839</v>
      </c>
      <c r="B4149" s="646" t="s">
        <v>14925</v>
      </c>
      <c r="C4149" s="650" t="s">
        <v>238</v>
      </c>
      <c r="D4149" s="650" t="s">
        <v>26651</v>
      </c>
    </row>
    <row r="4150" spans="1:4" ht="15" customHeight="1">
      <c r="A4150" s="650" t="s">
        <v>8840</v>
      </c>
      <c r="B4150" s="646" t="s">
        <v>14926</v>
      </c>
      <c r="C4150" s="650" t="s">
        <v>238</v>
      </c>
      <c r="D4150" s="650" t="s">
        <v>26652</v>
      </c>
    </row>
    <row r="4151" spans="1:4" ht="15" customHeight="1">
      <c r="A4151" s="650" t="s">
        <v>8841</v>
      </c>
      <c r="B4151" s="646" t="s">
        <v>14927</v>
      </c>
      <c r="C4151" s="650" t="s">
        <v>238</v>
      </c>
      <c r="D4151" s="650" t="s">
        <v>25876</v>
      </c>
    </row>
    <row r="4152" spans="1:4" ht="15" customHeight="1">
      <c r="A4152" s="650" t="s">
        <v>8842</v>
      </c>
      <c r="B4152" s="646" t="s">
        <v>14928</v>
      </c>
      <c r="C4152" s="650" t="s">
        <v>238</v>
      </c>
      <c r="D4152" s="650" t="s">
        <v>26653</v>
      </c>
    </row>
    <row r="4153" spans="1:4" ht="15" customHeight="1">
      <c r="A4153" s="650" t="s">
        <v>8843</v>
      </c>
      <c r="B4153" s="646" t="s">
        <v>14929</v>
      </c>
      <c r="C4153" s="650" t="s">
        <v>238</v>
      </c>
      <c r="D4153" s="650" t="s">
        <v>26654</v>
      </c>
    </row>
    <row r="4154" spans="1:4" ht="15" customHeight="1">
      <c r="A4154" s="650" t="s">
        <v>8844</v>
      </c>
      <c r="B4154" s="646" t="s">
        <v>14930</v>
      </c>
      <c r="C4154" s="650" t="s">
        <v>238</v>
      </c>
      <c r="D4154" s="650" t="s">
        <v>26655</v>
      </c>
    </row>
    <row r="4155" spans="1:4" ht="15" customHeight="1">
      <c r="A4155" s="650" t="s">
        <v>8845</v>
      </c>
      <c r="B4155" s="646" t="s">
        <v>14931</v>
      </c>
      <c r="C4155" s="650" t="s">
        <v>238</v>
      </c>
      <c r="D4155" s="650" t="s">
        <v>26656</v>
      </c>
    </row>
    <row r="4156" spans="1:4" ht="15" customHeight="1">
      <c r="A4156" s="650" t="s">
        <v>8846</v>
      </c>
      <c r="B4156" s="646" t="s">
        <v>14932</v>
      </c>
      <c r="C4156" s="650" t="s">
        <v>238</v>
      </c>
      <c r="D4156" s="650" t="s">
        <v>26657</v>
      </c>
    </row>
    <row r="4157" spans="1:4" ht="15" customHeight="1">
      <c r="A4157" s="650" t="s">
        <v>8847</v>
      </c>
      <c r="B4157" s="646" t="s">
        <v>14933</v>
      </c>
      <c r="C4157" s="650" t="s">
        <v>238</v>
      </c>
      <c r="D4157" s="650" t="s">
        <v>26658</v>
      </c>
    </row>
    <row r="4158" spans="1:4" ht="15" customHeight="1">
      <c r="A4158" s="650" t="s">
        <v>8848</v>
      </c>
      <c r="B4158" s="646" t="s">
        <v>14934</v>
      </c>
      <c r="C4158" s="650" t="s">
        <v>238</v>
      </c>
      <c r="D4158" s="650" t="s">
        <v>20623</v>
      </c>
    </row>
    <row r="4159" spans="1:4" ht="15" customHeight="1">
      <c r="A4159" s="650" t="s">
        <v>8849</v>
      </c>
      <c r="B4159" s="646" t="s">
        <v>14935</v>
      </c>
      <c r="C4159" s="650" t="s">
        <v>238</v>
      </c>
      <c r="D4159" s="650" t="s">
        <v>18532</v>
      </c>
    </row>
    <row r="4160" spans="1:4" ht="15" customHeight="1">
      <c r="A4160" s="650" t="s">
        <v>8850</v>
      </c>
      <c r="B4160" s="646" t="s">
        <v>14936</v>
      </c>
      <c r="C4160" s="650" t="s">
        <v>238</v>
      </c>
      <c r="D4160" s="650" t="s">
        <v>22640</v>
      </c>
    </row>
    <row r="4161" spans="1:4" ht="15" customHeight="1">
      <c r="A4161" s="650" t="s">
        <v>8851</v>
      </c>
      <c r="B4161" s="646" t="s">
        <v>14937</v>
      </c>
      <c r="C4161" s="650" t="s">
        <v>238</v>
      </c>
      <c r="D4161" s="650" t="s">
        <v>26659</v>
      </c>
    </row>
    <row r="4162" spans="1:4" ht="15" customHeight="1">
      <c r="A4162" s="650" t="s">
        <v>8852</v>
      </c>
      <c r="B4162" s="646" t="s">
        <v>14938</v>
      </c>
      <c r="C4162" s="650" t="s">
        <v>238</v>
      </c>
      <c r="D4162" s="650" t="s">
        <v>18406</v>
      </c>
    </row>
    <row r="4163" spans="1:4" ht="15" customHeight="1">
      <c r="A4163" s="650" t="s">
        <v>8853</v>
      </c>
      <c r="B4163" s="646" t="s">
        <v>14939</v>
      </c>
      <c r="C4163" s="650" t="s">
        <v>238</v>
      </c>
      <c r="D4163" s="650" t="s">
        <v>26660</v>
      </c>
    </row>
    <row r="4164" spans="1:4" ht="15" customHeight="1">
      <c r="A4164" s="650" t="s">
        <v>8854</v>
      </c>
      <c r="B4164" s="646" t="s">
        <v>14940</v>
      </c>
      <c r="C4164" s="650" t="s">
        <v>238</v>
      </c>
      <c r="D4164" s="650" t="s">
        <v>26661</v>
      </c>
    </row>
    <row r="4165" spans="1:4" ht="15" customHeight="1">
      <c r="A4165" s="650" t="s">
        <v>8855</v>
      </c>
      <c r="B4165" s="646" t="s">
        <v>14941</v>
      </c>
      <c r="C4165" s="650" t="s">
        <v>238</v>
      </c>
      <c r="D4165" s="650" t="s">
        <v>26662</v>
      </c>
    </row>
    <row r="4166" spans="1:4" ht="15" customHeight="1">
      <c r="A4166" s="650" t="s">
        <v>8856</v>
      </c>
      <c r="B4166" s="646" t="s">
        <v>14942</v>
      </c>
      <c r="C4166" s="650" t="s">
        <v>238</v>
      </c>
      <c r="D4166" s="650" t="s">
        <v>26663</v>
      </c>
    </row>
    <row r="4167" spans="1:4" ht="15" customHeight="1">
      <c r="A4167" s="650" t="s">
        <v>8857</v>
      </c>
      <c r="B4167" s="646" t="s">
        <v>14943</v>
      </c>
      <c r="C4167" s="650" t="s">
        <v>238</v>
      </c>
      <c r="D4167" s="650" t="s">
        <v>26664</v>
      </c>
    </row>
    <row r="4168" spans="1:4" ht="15" customHeight="1">
      <c r="A4168" s="650" t="s">
        <v>8858</v>
      </c>
      <c r="B4168" s="646" t="s">
        <v>14944</v>
      </c>
      <c r="C4168" s="650" t="s">
        <v>238</v>
      </c>
      <c r="D4168" s="650" t="s">
        <v>26665</v>
      </c>
    </row>
    <row r="4169" spans="1:4" ht="15" customHeight="1">
      <c r="A4169" s="650" t="s">
        <v>8859</v>
      </c>
      <c r="B4169" s="646" t="s">
        <v>14945</v>
      </c>
      <c r="C4169" s="650" t="s">
        <v>238</v>
      </c>
      <c r="D4169" s="650" t="s">
        <v>26614</v>
      </c>
    </row>
    <row r="4170" spans="1:4" ht="15" customHeight="1">
      <c r="A4170" s="650" t="s">
        <v>8860</v>
      </c>
      <c r="B4170" s="646" t="s">
        <v>14946</v>
      </c>
      <c r="C4170" s="650" t="s">
        <v>238</v>
      </c>
      <c r="D4170" s="650" t="s">
        <v>26666</v>
      </c>
    </row>
    <row r="4171" spans="1:4" ht="15" customHeight="1">
      <c r="A4171" s="650" t="s">
        <v>8861</v>
      </c>
      <c r="B4171" s="646" t="s">
        <v>14947</v>
      </c>
      <c r="C4171" s="650" t="s">
        <v>238</v>
      </c>
      <c r="D4171" s="650" t="s">
        <v>21637</v>
      </c>
    </row>
    <row r="4172" spans="1:4" ht="15" customHeight="1">
      <c r="A4172" s="650" t="s">
        <v>8862</v>
      </c>
      <c r="B4172" s="646" t="s">
        <v>14948</v>
      </c>
      <c r="C4172" s="650" t="s">
        <v>238</v>
      </c>
      <c r="D4172" s="650" t="s">
        <v>20660</v>
      </c>
    </row>
    <row r="4173" spans="1:4" ht="15" customHeight="1">
      <c r="A4173" s="650" t="s">
        <v>8863</v>
      </c>
      <c r="B4173" s="646" t="s">
        <v>14949</v>
      </c>
      <c r="C4173" s="650" t="s">
        <v>238</v>
      </c>
      <c r="D4173" s="650" t="s">
        <v>21364</v>
      </c>
    </row>
    <row r="4174" spans="1:4" ht="15" customHeight="1">
      <c r="A4174" s="650" t="s">
        <v>8864</v>
      </c>
      <c r="B4174" s="646" t="s">
        <v>14950</v>
      </c>
      <c r="C4174" s="650" t="s">
        <v>238</v>
      </c>
      <c r="D4174" s="650" t="s">
        <v>21488</v>
      </c>
    </row>
    <row r="4175" spans="1:4" ht="15" customHeight="1">
      <c r="A4175" s="650" t="s">
        <v>8865</v>
      </c>
      <c r="B4175" s="646" t="s">
        <v>14951</v>
      </c>
      <c r="C4175" s="650" t="s">
        <v>238</v>
      </c>
      <c r="D4175" s="650" t="s">
        <v>26667</v>
      </c>
    </row>
    <row r="4176" spans="1:4" ht="15" customHeight="1">
      <c r="A4176" s="650" t="s">
        <v>8866</v>
      </c>
      <c r="B4176" s="646" t="s">
        <v>14952</v>
      </c>
      <c r="C4176" s="650" t="s">
        <v>238</v>
      </c>
      <c r="D4176" s="650" t="s">
        <v>22506</v>
      </c>
    </row>
    <row r="4177" spans="1:4" ht="15" customHeight="1">
      <c r="A4177" s="650" t="s">
        <v>8867</v>
      </c>
      <c r="B4177" s="646" t="s">
        <v>14953</v>
      </c>
      <c r="C4177" s="650" t="s">
        <v>238</v>
      </c>
      <c r="D4177" s="650" t="s">
        <v>26668</v>
      </c>
    </row>
    <row r="4178" spans="1:4" ht="15" customHeight="1">
      <c r="A4178" s="650" t="s">
        <v>8868</v>
      </c>
      <c r="B4178" s="646" t="s">
        <v>14954</v>
      </c>
      <c r="C4178" s="650" t="s">
        <v>238</v>
      </c>
      <c r="D4178" s="650" t="s">
        <v>21530</v>
      </c>
    </row>
    <row r="4179" spans="1:4" ht="15" customHeight="1">
      <c r="A4179" s="650" t="s">
        <v>8869</v>
      </c>
      <c r="B4179" s="646" t="s">
        <v>14955</v>
      </c>
      <c r="C4179" s="650" t="s">
        <v>238</v>
      </c>
      <c r="D4179" s="650" t="s">
        <v>26669</v>
      </c>
    </row>
    <row r="4180" spans="1:4" ht="15" customHeight="1">
      <c r="A4180" s="650" t="s">
        <v>8870</v>
      </c>
      <c r="B4180" s="646" t="s">
        <v>14956</v>
      </c>
      <c r="C4180" s="650" t="s">
        <v>238</v>
      </c>
      <c r="D4180" s="650" t="s">
        <v>26670</v>
      </c>
    </row>
    <row r="4181" spans="1:4" ht="15" customHeight="1">
      <c r="A4181" s="650" t="s">
        <v>8871</v>
      </c>
      <c r="B4181" s="646" t="s">
        <v>14957</v>
      </c>
      <c r="C4181" s="650" t="s">
        <v>238</v>
      </c>
      <c r="D4181" s="650" t="s">
        <v>26671</v>
      </c>
    </row>
    <row r="4182" spans="1:4" ht="15" customHeight="1">
      <c r="A4182" s="650" t="s">
        <v>8872</v>
      </c>
      <c r="B4182" s="646" t="s">
        <v>14958</v>
      </c>
      <c r="C4182" s="650" t="s">
        <v>238</v>
      </c>
      <c r="D4182" s="650" t="s">
        <v>26672</v>
      </c>
    </row>
    <row r="4183" spans="1:4" ht="15" customHeight="1">
      <c r="A4183" s="650" t="s">
        <v>8873</v>
      </c>
      <c r="B4183" s="646" t="s">
        <v>14959</v>
      </c>
      <c r="C4183" s="650" t="s">
        <v>238</v>
      </c>
      <c r="D4183" s="650" t="s">
        <v>21223</v>
      </c>
    </row>
    <row r="4184" spans="1:4" ht="15" customHeight="1">
      <c r="A4184" s="650" t="s">
        <v>8874</v>
      </c>
      <c r="B4184" s="646" t="s">
        <v>14960</v>
      </c>
      <c r="C4184" s="650" t="s">
        <v>238</v>
      </c>
      <c r="D4184" s="650" t="s">
        <v>22229</v>
      </c>
    </row>
    <row r="4185" spans="1:4" ht="15" customHeight="1">
      <c r="A4185" s="650" t="s">
        <v>8875</v>
      </c>
      <c r="B4185" s="646" t="s">
        <v>14961</v>
      </c>
      <c r="C4185" s="650" t="s">
        <v>238</v>
      </c>
      <c r="D4185" s="650" t="s">
        <v>26673</v>
      </c>
    </row>
    <row r="4186" spans="1:4" ht="15" customHeight="1">
      <c r="A4186" s="650" t="s">
        <v>8876</v>
      </c>
      <c r="B4186" s="646" t="s">
        <v>14962</v>
      </c>
      <c r="C4186" s="650" t="s">
        <v>238</v>
      </c>
      <c r="D4186" s="650" t="s">
        <v>21673</v>
      </c>
    </row>
    <row r="4187" spans="1:4" ht="15" customHeight="1">
      <c r="A4187" s="650" t="s">
        <v>8877</v>
      </c>
      <c r="B4187" s="646" t="s">
        <v>14963</v>
      </c>
      <c r="C4187" s="650" t="s">
        <v>238</v>
      </c>
      <c r="D4187" s="650" t="s">
        <v>26674</v>
      </c>
    </row>
    <row r="4188" spans="1:4" ht="15" customHeight="1">
      <c r="A4188" s="650" t="s">
        <v>8878</v>
      </c>
      <c r="B4188" s="646" t="s">
        <v>14964</v>
      </c>
      <c r="C4188" s="650" t="s">
        <v>238</v>
      </c>
      <c r="D4188" s="650" t="s">
        <v>18506</v>
      </c>
    </row>
    <row r="4189" spans="1:4" ht="15" customHeight="1">
      <c r="A4189" s="650" t="s">
        <v>8879</v>
      </c>
      <c r="B4189" s="646" t="s">
        <v>14965</v>
      </c>
      <c r="C4189" s="650" t="s">
        <v>238</v>
      </c>
      <c r="D4189" s="650" t="s">
        <v>26486</v>
      </c>
    </row>
    <row r="4190" spans="1:4" ht="15" customHeight="1">
      <c r="A4190" s="650" t="s">
        <v>8880</v>
      </c>
      <c r="B4190" s="646" t="s">
        <v>14966</v>
      </c>
      <c r="C4190" s="650" t="s">
        <v>238</v>
      </c>
      <c r="D4190" s="650" t="s">
        <v>21025</v>
      </c>
    </row>
    <row r="4191" spans="1:4" ht="15" customHeight="1">
      <c r="A4191" s="650" t="s">
        <v>8881</v>
      </c>
      <c r="B4191" s="646" t="s">
        <v>14967</v>
      </c>
      <c r="C4191" s="650" t="s">
        <v>238</v>
      </c>
      <c r="D4191" s="650" t="s">
        <v>20552</v>
      </c>
    </row>
    <row r="4192" spans="1:4" ht="15" customHeight="1">
      <c r="A4192" s="650" t="s">
        <v>8882</v>
      </c>
      <c r="B4192" s="646" t="s">
        <v>14968</v>
      </c>
      <c r="C4192" s="650" t="s">
        <v>238</v>
      </c>
      <c r="D4192" s="650" t="s">
        <v>20764</v>
      </c>
    </row>
    <row r="4193" spans="1:4" ht="15" customHeight="1">
      <c r="A4193" s="650" t="s">
        <v>8883</v>
      </c>
      <c r="B4193" s="646" t="s">
        <v>14969</v>
      </c>
      <c r="C4193" s="650" t="s">
        <v>238</v>
      </c>
      <c r="D4193" s="650" t="s">
        <v>26675</v>
      </c>
    </row>
    <row r="4194" spans="1:4" ht="15" customHeight="1">
      <c r="A4194" s="650" t="s">
        <v>8884</v>
      </c>
      <c r="B4194" s="646" t="s">
        <v>14970</v>
      </c>
      <c r="C4194" s="650" t="s">
        <v>238</v>
      </c>
      <c r="D4194" s="650" t="s">
        <v>26676</v>
      </c>
    </row>
    <row r="4195" spans="1:4" ht="15" customHeight="1">
      <c r="A4195" s="650" t="s">
        <v>8885</v>
      </c>
      <c r="B4195" s="646" t="s">
        <v>14971</v>
      </c>
      <c r="C4195" s="650" t="s">
        <v>238</v>
      </c>
      <c r="D4195" s="650" t="s">
        <v>18595</v>
      </c>
    </row>
    <row r="4196" spans="1:4" ht="15" customHeight="1">
      <c r="A4196" s="650" t="s">
        <v>8886</v>
      </c>
      <c r="B4196" s="646" t="s">
        <v>14972</v>
      </c>
      <c r="C4196" s="650" t="s">
        <v>238</v>
      </c>
      <c r="D4196" s="650" t="s">
        <v>21122</v>
      </c>
    </row>
    <row r="4197" spans="1:4" ht="15" customHeight="1">
      <c r="A4197" s="650" t="s">
        <v>8887</v>
      </c>
      <c r="B4197" s="646" t="s">
        <v>14973</v>
      </c>
      <c r="C4197" s="650" t="s">
        <v>238</v>
      </c>
      <c r="D4197" s="650" t="s">
        <v>18659</v>
      </c>
    </row>
    <row r="4198" spans="1:4" ht="15" customHeight="1">
      <c r="A4198" s="650" t="s">
        <v>8888</v>
      </c>
      <c r="B4198" s="646" t="s">
        <v>14974</v>
      </c>
      <c r="C4198" s="650" t="s">
        <v>238</v>
      </c>
      <c r="D4198" s="650" t="s">
        <v>26677</v>
      </c>
    </row>
    <row r="4199" spans="1:4" ht="15" customHeight="1">
      <c r="A4199" s="650" t="s">
        <v>8889</v>
      </c>
      <c r="B4199" s="646" t="s">
        <v>14975</v>
      </c>
      <c r="C4199" s="650" t="s">
        <v>238</v>
      </c>
      <c r="D4199" s="650" t="s">
        <v>26678</v>
      </c>
    </row>
    <row r="4200" spans="1:4" ht="15" customHeight="1">
      <c r="A4200" s="650" t="s">
        <v>8890</v>
      </c>
      <c r="B4200" s="646" t="s">
        <v>14976</v>
      </c>
      <c r="C4200" s="650" t="s">
        <v>238</v>
      </c>
      <c r="D4200" s="650" t="s">
        <v>26679</v>
      </c>
    </row>
    <row r="4201" spans="1:4" ht="15" customHeight="1">
      <c r="A4201" s="650" t="s">
        <v>8891</v>
      </c>
      <c r="B4201" s="646" t="s">
        <v>14977</v>
      </c>
      <c r="C4201" s="650" t="s">
        <v>238</v>
      </c>
      <c r="D4201" s="650" t="s">
        <v>26680</v>
      </c>
    </row>
    <row r="4202" spans="1:4" ht="15" customHeight="1">
      <c r="A4202" s="650" t="s">
        <v>8892</v>
      </c>
      <c r="B4202" s="646" t="s">
        <v>14978</v>
      </c>
      <c r="C4202" s="650" t="s">
        <v>238</v>
      </c>
      <c r="D4202" s="650" t="s">
        <v>20618</v>
      </c>
    </row>
    <row r="4203" spans="1:4" ht="15" customHeight="1">
      <c r="A4203" s="650" t="s">
        <v>8893</v>
      </c>
      <c r="B4203" s="646" t="s">
        <v>14979</v>
      </c>
      <c r="C4203" s="650" t="s">
        <v>238</v>
      </c>
      <c r="D4203" s="650" t="s">
        <v>26681</v>
      </c>
    </row>
    <row r="4204" spans="1:4" ht="15" customHeight="1">
      <c r="A4204" s="650" t="s">
        <v>8894</v>
      </c>
      <c r="B4204" s="646" t="s">
        <v>14980</v>
      </c>
      <c r="C4204" s="650" t="s">
        <v>238</v>
      </c>
      <c r="D4204" s="650" t="s">
        <v>26682</v>
      </c>
    </row>
    <row r="4205" spans="1:4" ht="15" customHeight="1">
      <c r="A4205" s="650" t="s">
        <v>8895</v>
      </c>
      <c r="B4205" s="646" t="s">
        <v>14981</v>
      </c>
      <c r="C4205" s="650" t="s">
        <v>238</v>
      </c>
      <c r="D4205" s="650" t="s">
        <v>26683</v>
      </c>
    </row>
    <row r="4206" spans="1:4" ht="15" customHeight="1">
      <c r="A4206" s="650" t="s">
        <v>8896</v>
      </c>
      <c r="B4206" s="646" t="s">
        <v>14982</v>
      </c>
      <c r="C4206" s="650" t="s">
        <v>238</v>
      </c>
      <c r="D4206" s="650" t="s">
        <v>21751</v>
      </c>
    </row>
    <row r="4207" spans="1:4" ht="15" customHeight="1">
      <c r="A4207" s="650" t="s">
        <v>8897</v>
      </c>
      <c r="B4207" s="646" t="s">
        <v>14983</v>
      </c>
      <c r="C4207" s="650" t="s">
        <v>238</v>
      </c>
      <c r="D4207" s="650" t="s">
        <v>26684</v>
      </c>
    </row>
    <row r="4208" spans="1:4" ht="15" customHeight="1">
      <c r="A4208" s="650" t="s">
        <v>8898</v>
      </c>
      <c r="B4208" s="646" t="s">
        <v>14984</v>
      </c>
      <c r="C4208" s="650" t="s">
        <v>238</v>
      </c>
      <c r="D4208" s="650" t="s">
        <v>26685</v>
      </c>
    </row>
    <row r="4209" spans="1:4" ht="15" customHeight="1">
      <c r="A4209" s="650" t="s">
        <v>8899</v>
      </c>
      <c r="B4209" s="646" t="s">
        <v>14985</v>
      </c>
      <c r="C4209" s="650" t="s">
        <v>238</v>
      </c>
      <c r="D4209" s="650" t="s">
        <v>26686</v>
      </c>
    </row>
    <row r="4210" spans="1:4" ht="15" customHeight="1">
      <c r="A4210" s="650" t="s">
        <v>8900</v>
      </c>
      <c r="B4210" s="646" t="s">
        <v>14986</v>
      </c>
      <c r="C4210" s="650" t="s">
        <v>238</v>
      </c>
      <c r="D4210" s="650" t="s">
        <v>26687</v>
      </c>
    </row>
    <row r="4211" spans="1:4" ht="15" customHeight="1">
      <c r="A4211" s="650" t="s">
        <v>8901</v>
      </c>
      <c r="B4211" s="646" t="s">
        <v>14987</v>
      </c>
      <c r="C4211" s="650" t="s">
        <v>238</v>
      </c>
      <c r="D4211" s="650" t="s">
        <v>26688</v>
      </c>
    </row>
    <row r="4212" spans="1:4" ht="15" customHeight="1">
      <c r="A4212" s="650" t="s">
        <v>8902</v>
      </c>
      <c r="B4212" s="646" t="s">
        <v>14988</v>
      </c>
      <c r="C4212" s="650" t="s">
        <v>238</v>
      </c>
      <c r="D4212" s="650" t="s">
        <v>26689</v>
      </c>
    </row>
    <row r="4213" spans="1:4" ht="15" customHeight="1">
      <c r="A4213" s="650" t="s">
        <v>8903</v>
      </c>
      <c r="B4213" s="646" t="s">
        <v>14989</v>
      </c>
      <c r="C4213" s="650" t="s">
        <v>238</v>
      </c>
      <c r="D4213" s="650" t="s">
        <v>21809</v>
      </c>
    </row>
    <row r="4214" spans="1:4" ht="15" customHeight="1">
      <c r="A4214" s="650" t="s">
        <v>8904</v>
      </c>
      <c r="B4214" s="646" t="s">
        <v>14990</v>
      </c>
      <c r="C4214" s="650" t="s">
        <v>238</v>
      </c>
      <c r="D4214" s="650" t="s">
        <v>26690</v>
      </c>
    </row>
    <row r="4215" spans="1:4" ht="15" customHeight="1">
      <c r="A4215" s="650" t="s">
        <v>8905</v>
      </c>
      <c r="B4215" s="646" t="s">
        <v>14991</v>
      </c>
      <c r="C4215" s="650" t="s">
        <v>238</v>
      </c>
      <c r="D4215" s="650" t="s">
        <v>26691</v>
      </c>
    </row>
    <row r="4216" spans="1:4" ht="15" customHeight="1">
      <c r="A4216" s="650" t="s">
        <v>8906</v>
      </c>
      <c r="B4216" s="646" t="s">
        <v>14992</v>
      </c>
      <c r="C4216" s="650" t="s">
        <v>238</v>
      </c>
      <c r="D4216" s="650" t="s">
        <v>26692</v>
      </c>
    </row>
    <row r="4217" spans="1:4" ht="15" customHeight="1">
      <c r="A4217" s="650" t="s">
        <v>8907</v>
      </c>
      <c r="B4217" s="646" t="s">
        <v>14993</v>
      </c>
      <c r="C4217" s="650" t="s">
        <v>238</v>
      </c>
      <c r="D4217" s="650" t="s">
        <v>26693</v>
      </c>
    </row>
    <row r="4218" spans="1:4" ht="15" customHeight="1">
      <c r="A4218" s="650" t="s">
        <v>8908</v>
      </c>
      <c r="B4218" s="646" t="s">
        <v>14994</v>
      </c>
      <c r="C4218" s="650" t="s">
        <v>238</v>
      </c>
      <c r="D4218" s="650" t="s">
        <v>26694</v>
      </c>
    </row>
    <row r="4219" spans="1:4" ht="15" customHeight="1">
      <c r="A4219" s="650" t="s">
        <v>8909</v>
      </c>
      <c r="B4219" s="646" t="s">
        <v>14995</v>
      </c>
      <c r="C4219" s="650" t="s">
        <v>238</v>
      </c>
      <c r="D4219" s="650" t="s">
        <v>24783</v>
      </c>
    </row>
    <row r="4220" spans="1:4" ht="15" customHeight="1">
      <c r="A4220" s="650" t="s">
        <v>8910</v>
      </c>
      <c r="B4220" s="646" t="s">
        <v>14996</v>
      </c>
      <c r="C4220" s="650" t="s">
        <v>238</v>
      </c>
      <c r="D4220" s="650" t="s">
        <v>25418</v>
      </c>
    </row>
    <row r="4221" spans="1:4" ht="15" customHeight="1">
      <c r="A4221" s="650" t="s">
        <v>8911</v>
      </c>
      <c r="B4221" s="646" t="s">
        <v>14997</v>
      </c>
      <c r="C4221" s="650" t="s">
        <v>238</v>
      </c>
      <c r="D4221" s="650" t="s">
        <v>26695</v>
      </c>
    </row>
    <row r="4222" spans="1:4" ht="15" customHeight="1">
      <c r="A4222" s="650" t="s">
        <v>8912</v>
      </c>
      <c r="B4222" s="646" t="s">
        <v>14998</v>
      </c>
      <c r="C4222" s="650" t="s">
        <v>238</v>
      </c>
      <c r="D4222" s="650" t="s">
        <v>26695</v>
      </c>
    </row>
    <row r="4223" spans="1:4" ht="15" customHeight="1">
      <c r="A4223" s="650" t="s">
        <v>8913</v>
      </c>
      <c r="B4223" s="646" t="s">
        <v>14999</v>
      </c>
      <c r="C4223" s="650" t="s">
        <v>238</v>
      </c>
      <c r="D4223" s="650" t="s">
        <v>26695</v>
      </c>
    </row>
    <row r="4224" spans="1:4" ht="15" customHeight="1">
      <c r="A4224" s="650" t="s">
        <v>8914</v>
      </c>
      <c r="B4224" s="646" t="s">
        <v>15000</v>
      </c>
      <c r="C4224" s="650" t="s">
        <v>238</v>
      </c>
      <c r="D4224" s="650" t="s">
        <v>26696</v>
      </c>
    </row>
    <row r="4225" spans="1:4" ht="15" customHeight="1">
      <c r="A4225" s="650" t="s">
        <v>8915</v>
      </c>
      <c r="B4225" s="646" t="s">
        <v>15001</v>
      </c>
      <c r="C4225" s="650" t="s">
        <v>238</v>
      </c>
      <c r="D4225" s="650" t="s">
        <v>26696</v>
      </c>
    </row>
    <row r="4226" spans="1:4" ht="15" customHeight="1">
      <c r="A4226" s="650" t="s">
        <v>8916</v>
      </c>
      <c r="B4226" s="646" t="s">
        <v>15002</v>
      </c>
      <c r="C4226" s="650" t="s">
        <v>238</v>
      </c>
      <c r="D4226" s="650" t="s">
        <v>26697</v>
      </c>
    </row>
    <row r="4227" spans="1:4" ht="15" customHeight="1">
      <c r="A4227" s="650" t="s">
        <v>8917</v>
      </c>
      <c r="B4227" s="646" t="s">
        <v>15003</v>
      </c>
      <c r="C4227" s="650" t="s">
        <v>238</v>
      </c>
      <c r="D4227" s="650" t="s">
        <v>26698</v>
      </c>
    </row>
    <row r="4228" spans="1:4" ht="15" customHeight="1">
      <c r="A4228" s="650" t="s">
        <v>8918</v>
      </c>
      <c r="B4228" s="646" t="s">
        <v>15004</v>
      </c>
      <c r="C4228" s="650" t="s">
        <v>238</v>
      </c>
      <c r="D4228" s="650" t="s">
        <v>26698</v>
      </c>
    </row>
    <row r="4229" spans="1:4" ht="15" customHeight="1">
      <c r="A4229" s="650" t="s">
        <v>8919</v>
      </c>
      <c r="B4229" s="646" t="s">
        <v>15005</v>
      </c>
      <c r="C4229" s="650" t="s">
        <v>238</v>
      </c>
      <c r="D4229" s="650" t="s">
        <v>26699</v>
      </c>
    </row>
    <row r="4230" spans="1:4" ht="15" customHeight="1">
      <c r="A4230" s="650" t="s">
        <v>8920</v>
      </c>
      <c r="B4230" s="646" t="s">
        <v>15006</v>
      </c>
      <c r="C4230" s="650" t="s">
        <v>238</v>
      </c>
      <c r="D4230" s="650" t="s">
        <v>21107</v>
      </c>
    </row>
    <row r="4231" spans="1:4" ht="15" customHeight="1">
      <c r="A4231" s="650" t="s">
        <v>8921</v>
      </c>
      <c r="B4231" s="646" t="s">
        <v>15007</v>
      </c>
      <c r="C4231" s="650" t="s">
        <v>238</v>
      </c>
      <c r="D4231" s="650" t="s">
        <v>26700</v>
      </c>
    </row>
    <row r="4232" spans="1:4" ht="15" customHeight="1">
      <c r="A4232" s="650" t="s">
        <v>8922</v>
      </c>
      <c r="B4232" s="646" t="s">
        <v>15008</v>
      </c>
      <c r="C4232" s="650" t="s">
        <v>238</v>
      </c>
      <c r="D4232" s="650" t="s">
        <v>26701</v>
      </c>
    </row>
    <row r="4233" spans="1:4" ht="15" customHeight="1">
      <c r="A4233" s="650" t="s">
        <v>8923</v>
      </c>
      <c r="B4233" s="646" t="s">
        <v>15009</v>
      </c>
      <c r="C4233" s="650" t="s">
        <v>238</v>
      </c>
      <c r="D4233" s="650" t="s">
        <v>26701</v>
      </c>
    </row>
    <row r="4234" spans="1:4" ht="15" customHeight="1">
      <c r="A4234" s="650" t="s">
        <v>8924</v>
      </c>
      <c r="B4234" s="646" t="s">
        <v>15010</v>
      </c>
      <c r="C4234" s="650" t="s">
        <v>238</v>
      </c>
      <c r="D4234" s="650" t="s">
        <v>26702</v>
      </c>
    </row>
    <row r="4235" spans="1:4" ht="15" customHeight="1">
      <c r="A4235" s="650" t="s">
        <v>8925</v>
      </c>
      <c r="B4235" s="646" t="s">
        <v>15011</v>
      </c>
      <c r="C4235" s="650" t="s">
        <v>238</v>
      </c>
      <c r="D4235" s="650" t="s">
        <v>26702</v>
      </c>
    </row>
    <row r="4236" spans="1:4" ht="15" customHeight="1">
      <c r="A4236" s="650" t="s">
        <v>8926</v>
      </c>
      <c r="B4236" s="646" t="s">
        <v>15012</v>
      </c>
      <c r="C4236" s="650" t="s">
        <v>238</v>
      </c>
      <c r="D4236" s="650" t="s">
        <v>26702</v>
      </c>
    </row>
    <row r="4237" spans="1:4" ht="15" customHeight="1">
      <c r="A4237" s="650" t="s">
        <v>8927</v>
      </c>
      <c r="B4237" s="646" t="s">
        <v>15013</v>
      </c>
      <c r="C4237" s="650" t="s">
        <v>238</v>
      </c>
      <c r="D4237" s="650" t="s">
        <v>26703</v>
      </c>
    </row>
    <row r="4238" spans="1:4" ht="15" customHeight="1">
      <c r="A4238" s="650" t="s">
        <v>8928</v>
      </c>
      <c r="B4238" s="646" t="s">
        <v>15014</v>
      </c>
      <c r="C4238" s="650" t="s">
        <v>238</v>
      </c>
      <c r="D4238" s="650" t="s">
        <v>26703</v>
      </c>
    </row>
    <row r="4239" spans="1:4" ht="15" customHeight="1">
      <c r="A4239" s="650" t="s">
        <v>8929</v>
      </c>
      <c r="B4239" s="646" t="s">
        <v>15015</v>
      </c>
      <c r="C4239" s="650" t="s">
        <v>238</v>
      </c>
      <c r="D4239" s="650" t="s">
        <v>26703</v>
      </c>
    </row>
    <row r="4240" spans="1:4" ht="15" customHeight="1">
      <c r="A4240" s="650" t="s">
        <v>8930</v>
      </c>
      <c r="B4240" s="646" t="s">
        <v>15016</v>
      </c>
      <c r="C4240" s="650" t="s">
        <v>238</v>
      </c>
      <c r="D4240" s="650" t="s">
        <v>26704</v>
      </c>
    </row>
    <row r="4241" spans="1:4" ht="15" customHeight="1">
      <c r="A4241" s="650" t="s">
        <v>8931</v>
      </c>
      <c r="B4241" s="646" t="s">
        <v>15017</v>
      </c>
      <c r="C4241" s="650" t="s">
        <v>238</v>
      </c>
      <c r="D4241" s="650" t="s">
        <v>26704</v>
      </c>
    </row>
    <row r="4242" spans="1:4" ht="15" customHeight="1">
      <c r="A4242" s="650" t="s">
        <v>8932</v>
      </c>
      <c r="B4242" s="646" t="s">
        <v>15018</v>
      </c>
      <c r="C4242" s="650" t="s">
        <v>238</v>
      </c>
      <c r="D4242" s="650" t="s">
        <v>26705</v>
      </c>
    </row>
    <row r="4243" spans="1:4" ht="15" customHeight="1">
      <c r="A4243" s="650" t="s">
        <v>8933</v>
      </c>
      <c r="B4243" s="646" t="s">
        <v>15019</v>
      </c>
      <c r="C4243" s="650" t="s">
        <v>238</v>
      </c>
      <c r="D4243" s="650" t="s">
        <v>26705</v>
      </c>
    </row>
    <row r="4244" spans="1:4" ht="15" customHeight="1">
      <c r="A4244" s="650" t="s">
        <v>8934</v>
      </c>
      <c r="B4244" s="646" t="s">
        <v>15020</v>
      </c>
      <c r="C4244" s="650" t="s">
        <v>238</v>
      </c>
      <c r="D4244" s="650" t="s">
        <v>21060</v>
      </c>
    </row>
    <row r="4245" spans="1:4" ht="15" customHeight="1">
      <c r="A4245" s="650" t="s">
        <v>8935</v>
      </c>
      <c r="B4245" s="646" t="s">
        <v>15021</v>
      </c>
      <c r="C4245" s="650" t="s">
        <v>238</v>
      </c>
      <c r="D4245" s="650" t="s">
        <v>17924</v>
      </c>
    </row>
    <row r="4246" spans="1:4" ht="15" customHeight="1">
      <c r="A4246" s="650" t="s">
        <v>8936</v>
      </c>
      <c r="B4246" s="646" t="s">
        <v>15022</v>
      </c>
      <c r="C4246" s="650" t="s">
        <v>238</v>
      </c>
      <c r="D4246" s="650" t="s">
        <v>26706</v>
      </c>
    </row>
    <row r="4247" spans="1:4" ht="15" customHeight="1">
      <c r="A4247" s="650" t="s">
        <v>8937</v>
      </c>
      <c r="B4247" s="646" t="s">
        <v>15023</v>
      </c>
      <c r="C4247" s="650" t="s">
        <v>238</v>
      </c>
      <c r="D4247" s="650" t="s">
        <v>20635</v>
      </c>
    </row>
    <row r="4248" spans="1:4" ht="15" customHeight="1">
      <c r="A4248" s="650" t="s">
        <v>8938</v>
      </c>
      <c r="B4248" s="646" t="s">
        <v>15024</v>
      </c>
      <c r="C4248" s="650" t="s">
        <v>238</v>
      </c>
      <c r="D4248" s="650" t="s">
        <v>20635</v>
      </c>
    </row>
    <row r="4249" spans="1:4" ht="15" customHeight="1">
      <c r="A4249" s="650" t="s">
        <v>8939</v>
      </c>
      <c r="B4249" s="646" t="s">
        <v>15025</v>
      </c>
      <c r="C4249" s="650" t="s">
        <v>238</v>
      </c>
      <c r="D4249" s="650" t="s">
        <v>21140</v>
      </c>
    </row>
    <row r="4250" spans="1:4" ht="15" customHeight="1">
      <c r="A4250" s="650" t="s">
        <v>8940</v>
      </c>
      <c r="B4250" s="646" t="s">
        <v>15026</v>
      </c>
      <c r="C4250" s="650" t="s">
        <v>238</v>
      </c>
      <c r="D4250" s="650" t="s">
        <v>21140</v>
      </c>
    </row>
    <row r="4251" spans="1:4" ht="15" customHeight="1">
      <c r="A4251" s="650" t="s">
        <v>8941</v>
      </c>
      <c r="B4251" s="646" t="s">
        <v>15027</v>
      </c>
      <c r="C4251" s="650" t="s">
        <v>238</v>
      </c>
      <c r="D4251" s="650" t="s">
        <v>21140</v>
      </c>
    </row>
    <row r="4252" spans="1:4" ht="15" customHeight="1">
      <c r="A4252" s="650" t="s">
        <v>8942</v>
      </c>
      <c r="B4252" s="646" t="s">
        <v>15028</v>
      </c>
      <c r="C4252" s="650" t="s">
        <v>238</v>
      </c>
      <c r="D4252" s="650" t="s">
        <v>26707</v>
      </c>
    </row>
    <row r="4253" spans="1:4" ht="15" customHeight="1">
      <c r="A4253" s="650" t="s">
        <v>8943</v>
      </c>
      <c r="B4253" s="646" t="s">
        <v>15029</v>
      </c>
      <c r="C4253" s="650" t="s">
        <v>238</v>
      </c>
      <c r="D4253" s="650" t="s">
        <v>26707</v>
      </c>
    </row>
    <row r="4254" spans="1:4" ht="15" customHeight="1">
      <c r="A4254" s="650" t="s">
        <v>8944</v>
      </c>
      <c r="B4254" s="646" t="s">
        <v>15030</v>
      </c>
      <c r="C4254" s="650" t="s">
        <v>238</v>
      </c>
      <c r="D4254" s="650" t="s">
        <v>26707</v>
      </c>
    </row>
    <row r="4255" spans="1:4" ht="15" customHeight="1">
      <c r="A4255" s="650" t="s">
        <v>8945</v>
      </c>
      <c r="B4255" s="646" t="s">
        <v>15031</v>
      </c>
      <c r="C4255" s="650" t="s">
        <v>238</v>
      </c>
      <c r="D4255" s="650" t="s">
        <v>26708</v>
      </c>
    </row>
    <row r="4256" spans="1:4" ht="15" customHeight="1">
      <c r="A4256" s="650" t="s">
        <v>8946</v>
      </c>
      <c r="B4256" s="646" t="s">
        <v>15032</v>
      </c>
      <c r="C4256" s="650" t="s">
        <v>238</v>
      </c>
      <c r="D4256" s="650" t="s">
        <v>26708</v>
      </c>
    </row>
    <row r="4257" spans="1:4" ht="15" customHeight="1">
      <c r="A4257" s="650" t="s">
        <v>8947</v>
      </c>
      <c r="B4257" s="646" t="s">
        <v>15033</v>
      </c>
      <c r="C4257" s="650" t="s">
        <v>238</v>
      </c>
      <c r="D4257" s="650" t="s">
        <v>21508</v>
      </c>
    </row>
    <row r="4258" spans="1:4" ht="15" customHeight="1">
      <c r="A4258" s="650" t="s">
        <v>8948</v>
      </c>
      <c r="B4258" s="646" t="s">
        <v>15034</v>
      </c>
      <c r="C4258" s="650" t="s">
        <v>238</v>
      </c>
      <c r="D4258" s="650" t="s">
        <v>21508</v>
      </c>
    </row>
    <row r="4259" spans="1:4" ht="15" customHeight="1">
      <c r="A4259" s="650" t="s">
        <v>8949</v>
      </c>
      <c r="B4259" s="646" t="s">
        <v>15035</v>
      </c>
      <c r="C4259" s="650" t="s">
        <v>238</v>
      </c>
      <c r="D4259" s="650" t="s">
        <v>26709</v>
      </c>
    </row>
    <row r="4260" spans="1:4" ht="15" customHeight="1">
      <c r="A4260" s="650" t="s">
        <v>8950</v>
      </c>
      <c r="B4260" s="646" t="s">
        <v>21918</v>
      </c>
      <c r="C4260" s="650" t="s">
        <v>238</v>
      </c>
      <c r="D4260" s="650" t="s">
        <v>17811</v>
      </c>
    </row>
    <row r="4261" spans="1:4" ht="15" customHeight="1">
      <c r="A4261" s="650" t="s">
        <v>8951</v>
      </c>
      <c r="B4261" s="646" t="s">
        <v>21920</v>
      </c>
      <c r="C4261" s="650" t="s">
        <v>238</v>
      </c>
      <c r="D4261" s="650" t="s">
        <v>26710</v>
      </c>
    </row>
    <row r="4262" spans="1:4" ht="15" customHeight="1">
      <c r="A4262" s="650" t="s">
        <v>8952</v>
      </c>
      <c r="B4262" s="646" t="s">
        <v>21921</v>
      </c>
      <c r="C4262" s="650" t="s">
        <v>238</v>
      </c>
      <c r="D4262" s="650" t="s">
        <v>18303</v>
      </c>
    </row>
    <row r="4263" spans="1:4" ht="15" customHeight="1">
      <c r="A4263" s="650" t="s">
        <v>8953</v>
      </c>
      <c r="B4263" s="646" t="s">
        <v>21922</v>
      </c>
      <c r="C4263" s="650" t="s">
        <v>238</v>
      </c>
      <c r="D4263" s="650" t="s">
        <v>26711</v>
      </c>
    </row>
    <row r="4264" spans="1:4" ht="15" customHeight="1">
      <c r="A4264" s="650" t="s">
        <v>8954</v>
      </c>
      <c r="B4264" s="646" t="s">
        <v>21923</v>
      </c>
      <c r="C4264" s="650" t="s">
        <v>238</v>
      </c>
      <c r="D4264" s="650" t="s">
        <v>18343</v>
      </c>
    </row>
    <row r="4265" spans="1:4" ht="15" customHeight="1">
      <c r="A4265" s="650" t="s">
        <v>8955</v>
      </c>
      <c r="B4265" s="646" t="s">
        <v>21924</v>
      </c>
      <c r="C4265" s="650" t="s">
        <v>238</v>
      </c>
      <c r="D4265" s="650" t="s">
        <v>26712</v>
      </c>
    </row>
    <row r="4266" spans="1:4" ht="15" customHeight="1">
      <c r="A4266" s="650" t="s">
        <v>8956</v>
      </c>
      <c r="B4266" s="646" t="s">
        <v>21925</v>
      </c>
      <c r="C4266" s="650" t="s">
        <v>238</v>
      </c>
      <c r="D4266" s="650" t="s">
        <v>26713</v>
      </c>
    </row>
    <row r="4267" spans="1:4" ht="15" customHeight="1">
      <c r="A4267" s="650" t="s">
        <v>8957</v>
      </c>
      <c r="B4267" s="646" t="s">
        <v>21926</v>
      </c>
      <c r="C4267" s="650" t="s">
        <v>238</v>
      </c>
      <c r="D4267" s="650" t="s">
        <v>26714</v>
      </c>
    </row>
    <row r="4268" spans="1:4" ht="15" customHeight="1">
      <c r="A4268" s="650" t="s">
        <v>8958</v>
      </c>
      <c r="B4268" s="646" t="s">
        <v>21927</v>
      </c>
      <c r="C4268" s="650" t="s">
        <v>238</v>
      </c>
      <c r="D4268" s="650" t="s">
        <v>26715</v>
      </c>
    </row>
    <row r="4269" spans="1:4" ht="15" customHeight="1">
      <c r="A4269" s="650" t="s">
        <v>8959</v>
      </c>
      <c r="B4269" s="646" t="s">
        <v>21928</v>
      </c>
      <c r="C4269" s="650" t="s">
        <v>238</v>
      </c>
      <c r="D4269" s="650" t="s">
        <v>20665</v>
      </c>
    </row>
    <row r="4270" spans="1:4" ht="15" customHeight="1">
      <c r="A4270" s="650" t="s">
        <v>8960</v>
      </c>
      <c r="B4270" s="646" t="s">
        <v>21929</v>
      </c>
      <c r="C4270" s="650" t="s">
        <v>238</v>
      </c>
      <c r="D4270" s="650" t="s">
        <v>18261</v>
      </c>
    </row>
    <row r="4271" spans="1:4" ht="15" customHeight="1">
      <c r="A4271" s="650" t="s">
        <v>8961</v>
      </c>
      <c r="B4271" s="646" t="s">
        <v>21930</v>
      </c>
      <c r="C4271" s="650" t="s">
        <v>238</v>
      </c>
      <c r="D4271" s="650" t="s">
        <v>26716</v>
      </c>
    </row>
    <row r="4272" spans="1:4" ht="15" customHeight="1">
      <c r="A4272" s="650" t="s">
        <v>8962</v>
      </c>
      <c r="B4272" s="646" t="s">
        <v>21931</v>
      </c>
      <c r="C4272" s="650" t="s">
        <v>238</v>
      </c>
      <c r="D4272" s="650" t="s">
        <v>18699</v>
      </c>
    </row>
    <row r="4273" spans="1:4" ht="15" customHeight="1">
      <c r="A4273" s="650" t="s">
        <v>8963</v>
      </c>
      <c r="B4273" s="646" t="s">
        <v>21932</v>
      </c>
      <c r="C4273" s="650" t="s">
        <v>238</v>
      </c>
      <c r="D4273" s="650" t="s">
        <v>26717</v>
      </c>
    </row>
    <row r="4274" spans="1:4" ht="15" customHeight="1">
      <c r="A4274" s="650" t="s">
        <v>8964</v>
      </c>
      <c r="B4274" s="646" t="s">
        <v>21933</v>
      </c>
      <c r="C4274" s="650" t="s">
        <v>238</v>
      </c>
      <c r="D4274" s="650" t="s">
        <v>26718</v>
      </c>
    </row>
    <row r="4275" spans="1:4" ht="15" customHeight="1">
      <c r="A4275" s="650" t="s">
        <v>8965</v>
      </c>
      <c r="B4275" s="646" t="s">
        <v>21934</v>
      </c>
      <c r="C4275" s="650" t="s">
        <v>238</v>
      </c>
      <c r="D4275" s="650" t="s">
        <v>26719</v>
      </c>
    </row>
    <row r="4276" spans="1:4" ht="15" customHeight="1">
      <c r="A4276" s="650" t="s">
        <v>8966</v>
      </c>
      <c r="B4276" s="646" t="s">
        <v>21935</v>
      </c>
      <c r="C4276" s="650" t="s">
        <v>238</v>
      </c>
      <c r="D4276" s="650" t="s">
        <v>20497</v>
      </c>
    </row>
    <row r="4277" spans="1:4" ht="15" customHeight="1">
      <c r="A4277" s="650" t="s">
        <v>8967</v>
      </c>
      <c r="B4277" s="646" t="s">
        <v>21937</v>
      </c>
      <c r="C4277" s="650" t="s">
        <v>238</v>
      </c>
      <c r="D4277" s="650" t="s">
        <v>26720</v>
      </c>
    </row>
    <row r="4278" spans="1:4" ht="15" customHeight="1">
      <c r="A4278" s="650" t="s">
        <v>8968</v>
      </c>
      <c r="B4278" s="646" t="s">
        <v>21938</v>
      </c>
      <c r="C4278" s="650" t="s">
        <v>238</v>
      </c>
      <c r="D4278" s="650" t="s">
        <v>21635</v>
      </c>
    </row>
    <row r="4279" spans="1:4" ht="15" customHeight="1">
      <c r="A4279" s="650" t="s">
        <v>8969</v>
      </c>
      <c r="B4279" s="646" t="s">
        <v>21939</v>
      </c>
      <c r="C4279" s="650" t="s">
        <v>238</v>
      </c>
      <c r="D4279" s="650" t="s">
        <v>26721</v>
      </c>
    </row>
    <row r="4280" spans="1:4" ht="15" customHeight="1">
      <c r="A4280" s="650" t="s">
        <v>8970</v>
      </c>
      <c r="B4280" s="646" t="s">
        <v>21940</v>
      </c>
      <c r="C4280" s="650" t="s">
        <v>238</v>
      </c>
      <c r="D4280" s="650" t="s">
        <v>26722</v>
      </c>
    </row>
    <row r="4281" spans="1:4" ht="15" customHeight="1">
      <c r="A4281" s="650" t="s">
        <v>8971</v>
      </c>
      <c r="B4281" s="646" t="s">
        <v>21941</v>
      </c>
      <c r="C4281" s="650" t="s">
        <v>238</v>
      </c>
      <c r="D4281" s="650" t="s">
        <v>21015</v>
      </c>
    </row>
    <row r="4282" spans="1:4" ht="15" customHeight="1">
      <c r="A4282" s="650" t="s">
        <v>8972</v>
      </c>
      <c r="B4282" s="646" t="s">
        <v>21942</v>
      </c>
      <c r="C4282" s="650" t="s">
        <v>238</v>
      </c>
      <c r="D4282" s="650" t="s">
        <v>18134</v>
      </c>
    </row>
    <row r="4283" spans="1:4" ht="15" customHeight="1">
      <c r="A4283" s="650" t="s">
        <v>8973</v>
      </c>
      <c r="B4283" s="646" t="s">
        <v>21943</v>
      </c>
      <c r="C4283" s="650" t="s">
        <v>238</v>
      </c>
      <c r="D4283" s="650" t="s">
        <v>26723</v>
      </c>
    </row>
    <row r="4284" spans="1:4" ht="15" customHeight="1">
      <c r="A4284" s="650" t="s">
        <v>8974</v>
      </c>
      <c r="B4284" s="646" t="s">
        <v>21944</v>
      </c>
      <c r="C4284" s="650" t="s">
        <v>238</v>
      </c>
      <c r="D4284" s="650" t="s">
        <v>20566</v>
      </c>
    </row>
    <row r="4285" spans="1:4" ht="15" customHeight="1">
      <c r="A4285" s="650" t="s">
        <v>8975</v>
      </c>
      <c r="B4285" s="646" t="s">
        <v>21945</v>
      </c>
      <c r="C4285" s="650" t="s">
        <v>238</v>
      </c>
      <c r="D4285" s="650" t="s">
        <v>21874</v>
      </c>
    </row>
    <row r="4286" spans="1:4" ht="15" customHeight="1">
      <c r="A4286" s="650" t="s">
        <v>8976</v>
      </c>
      <c r="B4286" s="646" t="s">
        <v>21946</v>
      </c>
      <c r="C4286" s="650" t="s">
        <v>238</v>
      </c>
      <c r="D4286" s="650" t="s">
        <v>18322</v>
      </c>
    </row>
    <row r="4287" spans="1:4" ht="15" customHeight="1">
      <c r="A4287" s="650" t="s">
        <v>8977</v>
      </c>
      <c r="B4287" s="646" t="s">
        <v>21948</v>
      </c>
      <c r="C4287" s="650" t="s">
        <v>238</v>
      </c>
      <c r="D4287" s="650" t="s">
        <v>17889</v>
      </c>
    </row>
    <row r="4288" spans="1:4" ht="15" customHeight="1">
      <c r="A4288" s="650" t="s">
        <v>8978</v>
      </c>
      <c r="B4288" s="646" t="s">
        <v>21949</v>
      </c>
      <c r="C4288" s="650" t="s">
        <v>238</v>
      </c>
      <c r="D4288" s="650" t="s">
        <v>22259</v>
      </c>
    </row>
    <row r="4289" spans="1:4" ht="15" customHeight="1">
      <c r="A4289" s="650" t="s">
        <v>8979</v>
      </c>
      <c r="B4289" s="646" t="s">
        <v>21950</v>
      </c>
      <c r="C4289" s="650" t="s">
        <v>238</v>
      </c>
      <c r="D4289" s="650" t="s">
        <v>17958</v>
      </c>
    </row>
    <row r="4290" spans="1:4" ht="15" customHeight="1">
      <c r="A4290" s="650" t="s">
        <v>8980</v>
      </c>
      <c r="B4290" s="646" t="s">
        <v>21952</v>
      </c>
      <c r="C4290" s="650" t="s">
        <v>238</v>
      </c>
      <c r="D4290" s="650" t="s">
        <v>26724</v>
      </c>
    </row>
    <row r="4291" spans="1:4" ht="15" customHeight="1">
      <c r="A4291" s="650" t="s">
        <v>8981</v>
      </c>
      <c r="B4291" s="646" t="s">
        <v>21953</v>
      </c>
      <c r="C4291" s="650" t="s">
        <v>238</v>
      </c>
      <c r="D4291" s="650" t="s">
        <v>17875</v>
      </c>
    </row>
    <row r="4292" spans="1:4" ht="15" customHeight="1">
      <c r="A4292" s="650" t="s">
        <v>8982</v>
      </c>
      <c r="B4292" s="646" t="s">
        <v>21954</v>
      </c>
      <c r="C4292" s="650" t="s">
        <v>238</v>
      </c>
      <c r="D4292" s="650" t="s">
        <v>18138</v>
      </c>
    </row>
    <row r="4293" spans="1:4" ht="15" customHeight="1">
      <c r="A4293" s="650" t="s">
        <v>8983</v>
      </c>
      <c r="B4293" s="646" t="s">
        <v>21955</v>
      </c>
      <c r="C4293" s="650" t="s">
        <v>238</v>
      </c>
      <c r="D4293" s="650" t="s">
        <v>26725</v>
      </c>
    </row>
    <row r="4294" spans="1:4" ht="15" customHeight="1">
      <c r="A4294" s="650" t="s">
        <v>8984</v>
      </c>
      <c r="B4294" s="646" t="s">
        <v>21956</v>
      </c>
      <c r="C4294" s="650" t="s">
        <v>238</v>
      </c>
      <c r="D4294" s="650" t="s">
        <v>26726</v>
      </c>
    </row>
    <row r="4295" spans="1:4" ht="15" customHeight="1">
      <c r="A4295" s="650" t="s">
        <v>8985</v>
      </c>
      <c r="B4295" s="646" t="s">
        <v>21957</v>
      </c>
      <c r="C4295" s="650" t="s">
        <v>238</v>
      </c>
      <c r="D4295" s="650" t="s">
        <v>18234</v>
      </c>
    </row>
    <row r="4296" spans="1:4" ht="15" customHeight="1">
      <c r="A4296" s="650" t="s">
        <v>8986</v>
      </c>
      <c r="B4296" s="646" t="s">
        <v>21958</v>
      </c>
      <c r="C4296" s="650" t="s">
        <v>238</v>
      </c>
      <c r="D4296" s="650" t="s">
        <v>26727</v>
      </c>
    </row>
    <row r="4297" spans="1:4" ht="15" customHeight="1">
      <c r="A4297" s="650" t="s">
        <v>8987</v>
      </c>
      <c r="B4297" s="646" t="s">
        <v>21959</v>
      </c>
      <c r="C4297" s="650" t="s">
        <v>238</v>
      </c>
      <c r="D4297" s="650" t="s">
        <v>18161</v>
      </c>
    </row>
    <row r="4298" spans="1:4" ht="15" customHeight="1">
      <c r="A4298" s="650" t="s">
        <v>8988</v>
      </c>
      <c r="B4298" s="646" t="s">
        <v>21960</v>
      </c>
      <c r="C4298" s="650" t="s">
        <v>238</v>
      </c>
      <c r="D4298" s="650" t="s">
        <v>26728</v>
      </c>
    </row>
    <row r="4299" spans="1:4" ht="15" customHeight="1">
      <c r="A4299" s="650" t="s">
        <v>8989</v>
      </c>
      <c r="B4299" s="646" t="s">
        <v>21961</v>
      </c>
      <c r="C4299" s="650" t="s">
        <v>238</v>
      </c>
      <c r="D4299" s="650" t="s">
        <v>26729</v>
      </c>
    </row>
    <row r="4300" spans="1:4" ht="15" customHeight="1">
      <c r="A4300" s="650" t="s">
        <v>8990</v>
      </c>
      <c r="B4300" s="646" t="s">
        <v>21962</v>
      </c>
      <c r="C4300" s="650" t="s">
        <v>238</v>
      </c>
      <c r="D4300" s="650" t="s">
        <v>21363</v>
      </c>
    </row>
    <row r="4301" spans="1:4" ht="15" customHeight="1">
      <c r="A4301" s="650" t="s">
        <v>8991</v>
      </c>
      <c r="B4301" s="646" t="s">
        <v>21963</v>
      </c>
      <c r="C4301" s="650" t="s">
        <v>238</v>
      </c>
      <c r="D4301" s="650" t="s">
        <v>26730</v>
      </c>
    </row>
    <row r="4302" spans="1:4" ht="15" customHeight="1">
      <c r="A4302" s="650" t="s">
        <v>8992</v>
      </c>
      <c r="B4302" s="646" t="s">
        <v>21964</v>
      </c>
      <c r="C4302" s="650" t="s">
        <v>238</v>
      </c>
      <c r="D4302" s="650" t="s">
        <v>18237</v>
      </c>
    </row>
    <row r="4303" spans="1:4" ht="15" customHeight="1">
      <c r="A4303" s="650" t="s">
        <v>8993</v>
      </c>
      <c r="B4303" s="646" t="s">
        <v>21966</v>
      </c>
      <c r="C4303" s="650" t="s">
        <v>238</v>
      </c>
      <c r="D4303" s="650" t="s">
        <v>20969</v>
      </c>
    </row>
    <row r="4304" spans="1:4" ht="15" customHeight="1">
      <c r="A4304" s="650" t="s">
        <v>8994</v>
      </c>
      <c r="B4304" s="646" t="s">
        <v>21967</v>
      </c>
      <c r="C4304" s="650" t="s">
        <v>238</v>
      </c>
      <c r="D4304" s="650" t="s">
        <v>21734</v>
      </c>
    </row>
    <row r="4305" spans="1:4" ht="15" customHeight="1">
      <c r="A4305" s="650" t="s">
        <v>8995</v>
      </c>
      <c r="B4305" s="646" t="s">
        <v>21968</v>
      </c>
      <c r="C4305" s="650" t="s">
        <v>238</v>
      </c>
      <c r="D4305" s="650" t="s">
        <v>21203</v>
      </c>
    </row>
    <row r="4306" spans="1:4" ht="15" customHeight="1">
      <c r="A4306" s="650" t="s">
        <v>8996</v>
      </c>
      <c r="B4306" s="646" t="s">
        <v>21969</v>
      </c>
      <c r="C4306" s="650" t="s">
        <v>238</v>
      </c>
      <c r="D4306" s="650" t="s">
        <v>26731</v>
      </c>
    </row>
    <row r="4307" spans="1:4" ht="15" customHeight="1">
      <c r="A4307" s="650" t="s">
        <v>8997</v>
      </c>
      <c r="B4307" s="646" t="s">
        <v>21970</v>
      </c>
      <c r="C4307" s="650" t="s">
        <v>238</v>
      </c>
      <c r="D4307" s="650" t="s">
        <v>20748</v>
      </c>
    </row>
    <row r="4308" spans="1:4" ht="15" customHeight="1">
      <c r="A4308" s="650" t="s">
        <v>8998</v>
      </c>
      <c r="B4308" s="646" t="s">
        <v>21972</v>
      </c>
      <c r="C4308" s="650" t="s">
        <v>238</v>
      </c>
      <c r="D4308" s="650" t="s">
        <v>22399</v>
      </c>
    </row>
    <row r="4309" spans="1:4" ht="15" customHeight="1">
      <c r="A4309" s="650" t="s">
        <v>8999</v>
      </c>
      <c r="B4309" s="646" t="s">
        <v>21974</v>
      </c>
      <c r="C4309" s="650" t="s">
        <v>238</v>
      </c>
      <c r="D4309" s="650" t="s">
        <v>21091</v>
      </c>
    </row>
    <row r="4310" spans="1:4" ht="15" customHeight="1">
      <c r="A4310" s="650" t="s">
        <v>9000</v>
      </c>
      <c r="B4310" s="646" t="s">
        <v>21975</v>
      </c>
      <c r="C4310" s="650" t="s">
        <v>238</v>
      </c>
      <c r="D4310" s="650" t="s">
        <v>22101</v>
      </c>
    </row>
    <row r="4311" spans="1:4" ht="15" customHeight="1">
      <c r="A4311" s="650" t="s">
        <v>9001</v>
      </c>
      <c r="B4311" s="646" t="s">
        <v>21977</v>
      </c>
      <c r="C4311" s="650" t="s">
        <v>238</v>
      </c>
      <c r="D4311" s="650" t="s">
        <v>26732</v>
      </c>
    </row>
    <row r="4312" spans="1:4" ht="15" customHeight="1">
      <c r="A4312" s="650" t="s">
        <v>9002</v>
      </c>
      <c r="B4312" s="646" t="s">
        <v>21978</v>
      </c>
      <c r="C4312" s="650" t="s">
        <v>238</v>
      </c>
      <c r="D4312" s="650" t="s">
        <v>18503</v>
      </c>
    </row>
    <row r="4313" spans="1:4" ht="15" customHeight="1">
      <c r="A4313" s="650" t="s">
        <v>9003</v>
      </c>
      <c r="B4313" s="646" t="s">
        <v>21980</v>
      </c>
      <c r="C4313" s="650" t="s">
        <v>238</v>
      </c>
      <c r="D4313" s="650" t="s">
        <v>18616</v>
      </c>
    </row>
    <row r="4314" spans="1:4" ht="15" customHeight="1">
      <c r="A4314" s="650" t="s">
        <v>9004</v>
      </c>
      <c r="B4314" s="646" t="s">
        <v>21981</v>
      </c>
      <c r="C4314" s="650" t="s">
        <v>238</v>
      </c>
      <c r="D4314" s="650" t="s">
        <v>26733</v>
      </c>
    </row>
    <row r="4315" spans="1:4" ht="15" customHeight="1">
      <c r="A4315" s="650" t="s">
        <v>9005</v>
      </c>
      <c r="B4315" s="646" t="s">
        <v>21982</v>
      </c>
      <c r="C4315" s="650" t="s">
        <v>238</v>
      </c>
      <c r="D4315" s="650" t="s">
        <v>17935</v>
      </c>
    </row>
    <row r="4316" spans="1:4" ht="15" customHeight="1">
      <c r="A4316" s="650" t="s">
        <v>9006</v>
      </c>
      <c r="B4316" s="646" t="s">
        <v>21984</v>
      </c>
      <c r="C4316" s="650" t="s">
        <v>238</v>
      </c>
      <c r="D4316" s="650" t="s">
        <v>26734</v>
      </c>
    </row>
    <row r="4317" spans="1:4" ht="15" customHeight="1">
      <c r="A4317" s="650" t="s">
        <v>9007</v>
      </c>
      <c r="B4317" s="646" t="s">
        <v>21985</v>
      </c>
      <c r="C4317" s="650" t="s">
        <v>238</v>
      </c>
      <c r="D4317" s="650" t="s">
        <v>21280</v>
      </c>
    </row>
    <row r="4318" spans="1:4" ht="15" customHeight="1">
      <c r="A4318" s="650" t="s">
        <v>9008</v>
      </c>
      <c r="B4318" s="646" t="s">
        <v>21987</v>
      </c>
      <c r="C4318" s="650" t="s">
        <v>238</v>
      </c>
      <c r="D4318" s="650" t="s">
        <v>26475</v>
      </c>
    </row>
    <row r="4319" spans="1:4" ht="15" customHeight="1">
      <c r="A4319" s="650" t="s">
        <v>9009</v>
      </c>
      <c r="B4319" s="646" t="s">
        <v>21988</v>
      </c>
      <c r="C4319" s="650" t="s">
        <v>238</v>
      </c>
      <c r="D4319" s="650" t="s">
        <v>26551</v>
      </c>
    </row>
    <row r="4320" spans="1:4" ht="15" customHeight="1">
      <c r="A4320" s="650" t="s">
        <v>9010</v>
      </c>
      <c r="B4320" s="646" t="s">
        <v>21990</v>
      </c>
      <c r="C4320" s="650" t="s">
        <v>238</v>
      </c>
      <c r="D4320" s="650" t="s">
        <v>17914</v>
      </c>
    </row>
    <row r="4321" spans="1:4" ht="15" customHeight="1">
      <c r="A4321" s="650" t="s">
        <v>9011</v>
      </c>
      <c r="B4321" s="646" t="s">
        <v>21991</v>
      </c>
      <c r="C4321" s="650" t="s">
        <v>238</v>
      </c>
      <c r="D4321" s="650" t="s">
        <v>26735</v>
      </c>
    </row>
    <row r="4322" spans="1:4" ht="15" customHeight="1">
      <c r="A4322" s="650" t="s">
        <v>9012</v>
      </c>
      <c r="B4322" s="646" t="s">
        <v>21992</v>
      </c>
      <c r="C4322" s="650" t="s">
        <v>238</v>
      </c>
      <c r="D4322" s="650" t="s">
        <v>22419</v>
      </c>
    </row>
    <row r="4323" spans="1:4" ht="15" customHeight="1">
      <c r="A4323" s="650" t="s">
        <v>9013</v>
      </c>
      <c r="B4323" s="646" t="s">
        <v>21993</v>
      </c>
      <c r="C4323" s="650" t="s">
        <v>238</v>
      </c>
      <c r="D4323" s="650" t="s">
        <v>26736</v>
      </c>
    </row>
    <row r="4324" spans="1:4" ht="15" customHeight="1">
      <c r="A4324" s="650" t="s">
        <v>9014</v>
      </c>
      <c r="B4324" s="646" t="s">
        <v>21994</v>
      </c>
      <c r="C4324" s="650" t="s">
        <v>238</v>
      </c>
      <c r="D4324" s="650" t="s">
        <v>22483</v>
      </c>
    </row>
    <row r="4325" spans="1:4" ht="15" customHeight="1">
      <c r="A4325" s="650" t="s">
        <v>9015</v>
      </c>
      <c r="B4325" s="646" t="s">
        <v>21995</v>
      </c>
      <c r="C4325" s="650" t="s">
        <v>238</v>
      </c>
      <c r="D4325" s="650" t="s">
        <v>21073</v>
      </c>
    </row>
    <row r="4326" spans="1:4" ht="15" customHeight="1">
      <c r="A4326" s="650" t="s">
        <v>9016</v>
      </c>
      <c r="B4326" s="646" t="s">
        <v>21996</v>
      </c>
      <c r="C4326" s="650" t="s">
        <v>238</v>
      </c>
      <c r="D4326" s="650" t="s">
        <v>26737</v>
      </c>
    </row>
    <row r="4327" spans="1:4" ht="15" customHeight="1">
      <c r="A4327" s="650" t="s">
        <v>9017</v>
      </c>
      <c r="B4327" s="646" t="s">
        <v>21997</v>
      </c>
      <c r="C4327" s="650" t="s">
        <v>238</v>
      </c>
      <c r="D4327" s="650" t="s">
        <v>22261</v>
      </c>
    </row>
    <row r="4328" spans="1:4" ht="15" customHeight="1">
      <c r="A4328" s="650" t="s">
        <v>9018</v>
      </c>
      <c r="B4328" s="646" t="s">
        <v>21999</v>
      </c>
      <c r="C4328" s="650" t="s">
        <v>238</v>
      </c>
      <c r="D4328" s="650" t="s">
        <v>26738</v>
      </c>
    </row>
    <row r="4329" spans="1:4" ht="15" customHeight="1">
      <c r="A4329" s="650" t="s">
        <v>9019</v>
      </c>
      <c r="B4329" s="646" t="s">
        <v>22000</v>
      </c>
      <c r="C4329" s="650" t="s">
        <v>238</v>
      </c>
      <c r="D4329" s="650" t="s">
        <v>22286</v>
      </c>
    </row>
    <row r="4330" spans="1:4" ht="15" customHeight="1">
      <c r="A4330" s="650" t="s">
        <v>9020</v>
      </c>
      <c r="B4330" s="646" t="s">
        <v>22002</v>
      </c>
      <c r="C4330" s="650" t="s">
        <v>238</v>
      </c>
      <c r="D4330" s="650" t="s">
        <v>21489</v>
      </c>
    </row>
    <row r="4331" spans="1:4" ht="15" customHeight="1">
      <c r="A4331" s="650" t="s">
        <v>9021</v>
      </c>
      <c r="B4331" s="646" t="s">
        <v>22003</v>
      </c>
      <c r="C4331" s="650" t="s">
        <v>238</v>
      </c>
      <c r="D4331" s="650" t="s">
        <v>26739</v>
      </c>
    </row>
    <row r="4332" spans="1:4" ht="15" customHeight="1">
      <c r="A4332" s="650" t="s">
        <v>9022</v>
      </c>
      <c r="B4332" s="646" t="s">
        <v>22004</v>
      </c>
      <c r="C4332" s="650" t="s">
        <v>238</v>
      </c>
      <c r="D4332" s="650" t="s">
        <v>22446</v>
      </c>
    </row>
    <row r="4333" spans="1:4" ht="15" customHeight="1">
      <c r="A4333" s="650" t="s">
        <v>9023</v>
      </c>
      <c r="B4333" s="646" t="s">
        <v>15036</v>
      </c>
      <c r="C4333" s="650" t="s">
        <v>238</v>
      </c>
      <c r="D4333" s="650" t="s">
        <v>26740</v>
      </c>
    </row>
    <row r="4334" spans="1:4" ht="15" customHeight="1">
      <c r="A4334" s="650" t="s">
        <v>9024</v>
      </c>
      <c r="B4334" s="646" t="s">
        <v>15037</v>
      </c>
      <c r="C4334" s="650" t="s">
        <v>238</v>
      </c>
      <c r="D4334" s="650" t="s">
        <v>26741</v>
      </c>
    </row>
    <row r="4335" spans="1:4" ht="15" customHeight="1">
      <c r="A4335" s="650" t="s">
        <v>9025</v>
      </c>
      <c r="B4335" s="646" t="s">
        <v>15038</v>
      </c>
      <c r="C4335" s="650" t="s">
        <v>238</v>
      </c>
      <c r="D4335" s="650" t="s">
        <v>26742</v>
      </c>
    </row>
    <row r="4336" spans="1:4" ht="15" customHeight="1">
      <c r="A4336" s="650" t="s">
        <v>9026</v>
      </c>
      <c r="B4336" s="646" t="s">
        <v>15039</v>
      </c>
      <c r="C4336" s="650" t="s">
        <v>238</v>
      </c>
      <c r="D4336" s="650" t="s">
        <v>21549</v>
      </c>
    </row>
    <row r="4337" spans="1:4" ht="15" customHeight="1">
      <c r="A4337" s="650" t="s">
        <v>9027</v>
      </c>
      <c r="B4337" s="646" t="s">
        <v>15040</v>
      </c>
      <c r="C4337" s="650" t="s">
        <v>238</v>
      </c>
      <c r="D4337" s="650" t="s">
        <v>26743</v>
      </c>
    </row>
    <row r="4338" spans="1:4" ht="15" customHeight="1">
      <c r="A4338" s="650" t="s">
        <v>9028</v>
      </c>
      <c r="B4338" s="646" t="s">
        <v>15041</v>
      </c>
      <c r="C4338" s="650" t="s">
        <v>238</v>
      </c>
      <c r="D4338" s="650" t="s">
        <v>26744</v>
      </c>
    </row>
    <row r="4339" spans="1:4" ht="15" customHeight="1">
      <c r="A4339" s="650" t="s">
        <v>9029</v>
      </c>
      <c r="B4339" s="646" t="s">
        <v>15042</v>
      </c>
      <c r="C4339" s="650" t="s">
        <v>238</v>
      </c>
      <c r="D4339" s="650" t="s">
        <v>21551</v>
      </c>
    </row>
    <row r="4340" spans="1:4" ht="15" customHeight="1">
      <c r="A4340" s="650" t="s">
        <v>9030</v>
      </c>
      <c r="B4340" s="646" t="s">
        <v>15043</v>
      </c>
      <c r="C4340" s="650" t="s">
        <v>238</v>
      </c>
      <c r="D4340" s="650" t="s">
        <v>24727</v>
      </c>
    </row>
    <row r="4341" spans="1:4" ht="15" customHeight="1">
      <c r="A4341" s="650" t="s">
        <v>9031</v>
      </c>
      <c r="B4341" s="646" t="s">
        <v>15044</v>
      </c>
      <c r="C4341" s="650" t="s">
        <v>238</v>
      </c>
      <c r="D4341" s="650" t="s">
        <v>26745</v>
      </c>
    </row>
    <row r="4342" spans="1:4" ht="15" customHeight="1">
      <c r="A4342" s="650" t="s">
        <v>9032</v>
      </c>
      <c r="B4342" s="646" t="s">
        <v>15045</v>
      </c>
      <c r="C4342" s="650" t="s">
        <v>238</v>
      </c>
      <c r="D4342" s="650" t="s">
        <v>26746</v>
      </c>
    </row>
    <row r="4343" spans="1:4" ht="15" customHeight="1">
      <c r="A4343" s="650" t="s">
        <v>9033</v>
      </c>
      <c r="B4343" s="646" t="s">
        <v>15046</v>
      </c>
      <c r="C4343" s="650" t="s">
        <v>238</v>
      </c>
      <c r="D4343" s="650" t="s">
        <v>26747</v>
      </c>
    </row>
    <row r="4344" spans="1:4" ht="15" customHeight="1">
      <c r="A4344" s="650" t="s">
        <v>9034</v>
      </c>
      <c r="B4344" s="646" t="s">
        <v>15047</v>
      </c>
      <c r="C4344" s="650" t="s">
        <v>238</v>
      </c>
      <c r="D4344" s="650" t="s">
        <v>26748</v>
      </c>
    </row>
    <row r="4345" spans="1:4" ht="15" customHeight="1">
      <c r="A4345" s="650" t="s">
        <v>9035</v>
      </c>
      <c r="B4345" s="646" t="s">
        <v>15048</v>
      </c>
      <c r="C4345" s="650" t="s">
        <v>238</v>
      </c>
      <c r="D4345" s="650" t="s">
        <v>26749</v>
      </c>
    </row>
    <row r="4346" spans="1:4" ht="15" customHeight="1">
      <c r="A4346" s="650" t="s">
        <v>9036</v>
      </c>
      <c r="B4346" s="646" t="s">
        <v>15049</v>
      </c>
      <c r="C4346" s="650" t="s">
        <v>238</v>
      </c>
      <c r="D4346" s="650" t="s">
        <v>21173</v>
      </c>
    </row>
    <row r="4347" spans="1:4" ht="15" customHeight="1">
      <c r="A4347" s="650" t="s">
        <v>9037</v>
      </c>
      <c r="B4347" s="646" t="s">
        <v>15050</v>
      </c>
      <c r="C4347" s="650" t="s">
        <v>238</v>
      </c>
      <c r="D4347" s="650" t="s">
        <v>26750</v>
      </c>
    </row>
    <row r="4348" spans="1:4" ht="15" customHeight="1">
      <c r="A4348" s="650" t="s">
        <v>9038</v>
      </c>
      <c r="B4348" s="646" t="s">
        <v>15051</v>
      </c>
      <c r="C4348" s="650" t="s">
        <v>238</v>
      </c>
      <c r="D4348" s="650" t="s">
        <v>26751</v>
      </c>
    </row>
    <row r="4349" spans="1:4" ht="15" customHeight="1">
      <c r="A4349" s="650" t="s">
        <v>9039</v>
      </c>
      <c r="B4349" s="646" t="s">
        <v>15052</v>
      </c>
      <c r="C4349" s="650" t="s">
        <v>238</v>
      </c>
      <c r="D4349" s="650" t="s">
        <v>26752</v>
      </c>
    </row>
    <row r="4350" spans="1:4" ht="15" customHeight="1">
      <c r="A4350" s="650" t="s">
        <v>9040</v>
      </c>
      <c r="B4350" s="646" t="s">
        <v>15053</v>
      </c>
      <c r="C4350" s="650" t="s">
        <v>238</v>
      </c>
      <c r="D4350" s="650" t="s">
        <v>21657</v>
      </c>
    </row>
    <row r="4351" spans="1:4" ht="15" customHeight="1">
      <c r="A4351" s="650" t="s">
        <v>9041</v>
      </c>
      <c r="B4351" s="646" t="s">
        <v>15054</v>
      </c>
      <c r="C4351" s="650" t="s">
        <v>238</v>
      </c>
      <c r="D4351" s="650" t="s">
        <v>26753</v>
      </c>
    </row>
    <row r="4352" spans="1:4" ht="15" customHeight="1">
      <c r="A4352" s="650" t="s">
        <v>9042</v>
      </c>
      <c r="B4352" s="646" t="s">
        <v>15055</v>
      </c>
      <c r="C4352" s="650" t="s">
        <v>238</v>
      </c>
      <c r="D4352" s="650" t="s">
        <v>26754</v>
      </c>
    </row>
    <row r="4353" spans="1:4" ht="15" customHeight="1">
      <c r="A4353" s="650" t="s">
        <v>9043</v>
      </c>
      <c r="B4353" s="646" t="s">
        <v>15056</v>
      </c>
      <c r="C4353" s="650" t="s">
        <v>238</v>
      </c>
      <c r="D4353" s="650" t="s">
        <v>26755</v>
      </c>
    </row>
    <row r="4354" spans="1:4" ht="15" customHeight="1">
      <c r="A4354" s="650" t="s">
        <v>9044</v>
      </c>
      <c r="B4354" s="646" t="s">
        <v>15057</v>
      </c>
      <c r="C4354" s="650" t="s">
        <v>238</v>
      </c>
      <c r="D4354" s="650" t="s">
        <v>26756</v>
      </c>
    </row>
    <row r="4355" spans="1:4" ht="15" customHeight="1">
      <c r="A4355" s="650" t="s">
        <v>9045</v>
      </c>
      <c r="B4355" s="646" t="s">
        <v>15058</v>
      </c>
      <c r="C4355" s="650" t="s">
        <v>238</v>
      </c>
      <c r="D4355" s="650" t="s">
        <v>26757</v>
      </c>
    </row>
    <row r="4356" spans="1:4" ht="15" customHeight="1">
      <c r="A4356" s="650" t="s">
        <v>9046</v>
      </c>
      <c r="B4356" s="646" t="s">
        <v>15059</v>
      </c>
      <c r="C4356" s="650" t="s">
        <v>238</v>
      </c>
      <c r="D4356" s="650" t="s">
        <v>26758</v>
      </c>
    </row>
    <row r="4357" spans="1:4" ht="15" customHeight="1">
      <c r="A4357" s="650" t="s">
        <v>9047</v>
      </c>
      <c r="B4357" s="646" t="s">
        <v>15060</v>
      </c>
      <c r="C4357" s="650" t="s">
        <v>238</v>
      </c>
      <c r="D4357" s="650" t="s">
        <v>26759</v>
      </c>
    </row>
    <row r="4358" spans="1:4" ht="15" customHeight="1">
      <c r="A4358" s="650" t="s">
        <v>9048</v>
      </c>
      <c r="B4358" s="646" t="s">
        <v>15061</v>
      </c>
      <c r="C4358" s="650" t="s">
        <v>238</v>
      </c>
      <c r="D4358" s="650" t="s">
        <v>26760</v>
      </c>
    </row>
    <row r="4359" spans="1:4" ht="15" customHeight="1">
      <c r="A4359" s="650" t="s">
        <v>9049</v>
      </c>
      <c r="B4359" s="646" t="s">
        <v>15062</v>
      </c>
      <c r="C4359" s="650" t="s">
        <v>238</v>
      </c>
      <c r="D4359" s="650" t="s">
        <v>26761</v>
      </c>
    </row>
    <row r="4360" spans="1:4" ht="15" customHeight="1">
      <c r="A4360" s="650" t="s">
        <v>9050</v>
      </c>
      <c r="B4360" s="646" t="s">
        <v>15063</v>
      </c>
      <c r="C4360" s="650" t="s">
        <v>238</v>
      </c>
      <c r="D4360" s="650" t="s">
        <v>26762</v>
      </c>
    </row>
    <row r="4361" spans="1:4" ht="15" customHeight="1">
      <c r="A4361" s="650" t="s">
        <v>9051</v>
      </c>
      <c r="B4361" s="646" t="s">
        <v>15064</v>
      </c>
      <c r="C4361" s="650" t="s">
        <v>238</v>
      </c>
      <c r="D4361" s="650" t="s">
        <v>26763</v>
      </c>
    </row>
    <row r="4362" spans="1:4" ht="15" customHeight="1">
      <c r="A4362" s="650" t="s">
        <v>9052</v>
      </c>
      <c r="B4362" s="646" t="s">
        <v>15065</v>
      </c>
      <c r="C4362" s="650" t="s">
        <v>238</v>
      </c>
      <c r="D4362" s="650" t="s">
        <v>18223</v>
      </c>
    </row>
    <row r="4363" spans="1:4" ht="15" customHeight="1">
      <c r="A4363" s="650" t="s">
        <v>9053</v>
      </c>
      <c r="B4363" s="646" t="s">
        <v>15066</v>
      </c>
      <c r="C4363" s="650" t="s">
        <v>238</v>
      </c>
      <c r="D4363" s="650" t="s">
        <v>18453</v>
      </c>
    </row>
    <row r="4364" spans="1:4" ht="15" customHeight="1">
      <c r="A4364" s="650" t="s">
        <v>9054</v>
      </c>
      <c r="B4364" s="646" t="s">
        <v>15067</v>
      </c>
      <c r="C4364" s="650" t="s">
        <v>238</v>
      </c>
      <c r="D4364" s="650" t="s">
        <v>17548</v>
      </c>
    </row>
    <row r="4365" spans="1:4" ht="15" customHeight="1">
      <c r="A4365" s="650" t="s">
        <v>9055</v>
      </c>
      <c r="B4365" s="646" t="s">
        <v>15068</v>
      </c>
      <c r="C4365" s="650" t="s">
        <v>238</v>
      </c>
      <c r="D4365" s="650" t="s">
        <v>26764</v>
      </c>
    </row>
    <row r="4366" spans="1:4" ht="15" customHeight="1">
      <c r="A4366" s="650" t="s">
        <v>9056</v>
      </c>
      <c r="B4366" s="646" t="s">
        <v>15069</v>
      </c>
      <c r="C4366" s="650" t="s">
        <v>238</v>
      </c>
      <c r="D4366" s="650" t="s">
        <v>22397</v>
      </c>
    </row>
    <row r="4367" spans="1:4" ht="15" customHeight="1">
      <c r="A4367" s="650" t="s">
        <v>9057</v>
      </c>
      <c r="B4367" s="646" t="s">
        <v>15070</v>
      </c>
      <c r="C4367" s="650" t="s">
        <v>238</v>
      </c>
      <c r="D4367" s="650" t="s">
        <v>18567</v>
      </c>
    </row>
    <row r="4368" spans="1:4" ht="15" customHeight="1">
      <c r="A4368" s="650" t="s">
        <v>9058</v>
      </c>
      <c r="B4368" s="646" t="s">
        <v>15071</v>
      </c>
      <c r="C4368" s="650" t="s">
        <v>238</v>
      </c>
      <c r="D4368" s="650" t="s">
        <v>17994</v>
      </c>
    </row>
    <row r="4369" spans="1:4" ht="15" customHeight="1">
      <c r="A4369" s="650" t="s">
        <v>9059</v>
      </c>
      <c r="B4369" s="646" t="s">
        <v>15072</v>
      </c>
      <c r="C4369" s="650" t="s">
        <v>238</v>
      </c>
      <c r="D4369" s="650" t="s">
        <v>26765</v>
      </c>
    </row>
    <row r="4370" spans="1:4" ht="15" customHeight="1">
      <c r="A4370" s="650" t="s">
        <v>9060</v>
      </c>
      <c r="B4370" s="646" t="s">
        <v>15073</v>
      </c>
      <c r="C4370" s="650" t="s">
        <v>238</v>
      </c>
      <c r="D4370" s="650" t="s">
        <v>18060</v>
      </c>
    </row>
    <row r="4371" spans="1:4" ht="15" customHeight="1">
      <c r="A4371" s="650" t="s">
        <v>9061</v>
      </c>
      <c r="B4371" s="646" t="s">
        <v>15074</v>
      </c>
      <c r="C4371" s="650" t="s">
        <v>238</v>
      </c>
      <c r="D4371" s="650" t="s">
        <v>21859</v>
      </c>
    </row>
    <row r="4372" spans="1:4" ht="15" customHeight="1">
      <c r="A4372" s="650" t="s">
        <v>9062</v>
      </c>
      <c r="B4372" s="646" t="s">
        <v>15075</v>
      </c>
      <c r="C4372" s="650" t="s">
        <v>238</v>
      </c>
      <c r="D4372" s="650" t="s">
        <v>26766</v>
      </c>
    </row>
    <row r="4373" spans="1:4" ht="15" customHeight="1">
      <c r="A4373" s="650" t="s">
        <v>9063</v>
      </c>
      <c r="B4373" s="646" t="s">
        <v>15076</v>
      </c>
      <c r="C4373" s="650" t="s">
        <v>238</v>
      </c>
      <c r="D4373" s="650" t="s">
        <v>22596</v>
      </c>
    </row>
    <row r="4374" spans="1:4" ht="15" customHeight="1">
      <c r="A4374" s="650" t="s">
        <v>9064</v>
      </c>
      <c r="B4374" s="646" t="s">
        <v>15077</v>
      </c>
      <c r="C4374" s="650" t="s">
        <v>238</v>
      </c>
      <c r="D4374" s="650" t="s">
        <v>26767</v>
      </c>
    </row>
    <row r="4375" spans="1:4" ht="15" customHeight="1">
      <c r="A4375" s="650" t="s">
        <v>9065</v>
      </c>
      <c r="B4375" s="646" t="s">
        <v>15078</v>
      </c>
      <c r="C4375" s="650" t="s">
        <v>238</v>
      </c>
      <c r="D4375" s="650" t="s">
        <v>26768</v>
      </c>
    </row>
    <row r="4376" spans="1:4" ht="15" customHeight="1">
      <c r="A4376" s="650" t="s">
        <v>9066</v>
      </c>
      <c r="B4376" s="646" t="s">
        <v>15079</v>
      </c>
      <c r="C4376" s="650" t="s">
        <v>238</v>
      </c>
      <c r="D4376" s="650" t="s">
        <v>26769</v>
      </c>
    </row>
    <row r="4377" spans="1:4" ht="15" customHeight="1">
      <c r="A4377" s="650" t="s">
        <v>9067</v>
      </c>
      <c r="B4377" s="646" t="s">
        <v>15080</v>
      </c>
      <c r="C4377" s="650" t="s">
        <v>238</v>
      </c>
      <c r="D4377" s="650" t="s">
        <v>26770</v>
      </c>
    </row>
    <row r="4378" spans="1:4" ht="15" customHeight="1">
      <c r="A4378" s="650" t="s">
        <v>9068</v>
      </c>
      <c r="B4378" s="646" t="s">
        <v>15081</v>
      </c>
      <c r="C4378" s="650" t="s">
        <v>238</v>
      </c>
      <c r="D4378" s="650" t="s">
        <v>25906</v>
      </c>
    </row>
    <row r="4379" spans="1:4" ht="15" customHeight="1">
      <c r="A4379" s="650" t="s">
        <v>9069</v>
      </c>
      <c r="B4379" s="646" t="s">
        <v>15082</v>
      </c>
      <c r="C4379" s="650" t="s">
        <v>238</v>
      </c>
      <c r="D4379" s="650" t="s">
        <v>17814</v>
      </c>
    </row>
    <row r="4380" spans="1:4" ht="15" customHeight="1">
      <c r="A4380" s="650" t="s">
        <v>9070</v>
      </c>
      <c r="B4380" s="646" t="s">
        <v>15083</v>
      </c>
      <c r="C4380" s="650" t="s">
        <v>238</v>
      </c>
      <c r="D4380" s="650" t="s">
        <v>25906</v>
      </c>
    </row>
    <row r="4381" spans="1:4" ht="15" customHeight="1">
      <c r="A4381" s="650" t="s">
        <v>9071</v>
      </c>
      <c r="B4381" s="646" t="s">
        <v>15084</v>
      </c>
      <c r="C4381" s="650" t="s">
        <v>238</v>
      </c>
      <c r="D4381" s="650" t="s">
        <v>21357</v>
      </c>
    </row>
    <row r="4382" spans="1:4" ht="15" customHeight="1">
      <c r="A4382" s="650" t="s">
        <v>9072</v>
      </c>
      <c r="B4382" s="646" t="s">
        <v>15085</v>
      </c>
      <c r="C4382" s="650" t="s">
        <v>238</v>
      </c>
      <c r="D4382" s="650" t="s">
        <v>21509</v>
      </c>
    </row>
    <row r="4383" spans="1:4" ht="15" customHeight="1">
      <c r="A4383" s="650" t="s">
        <v>9073</v>
      </c>
      <c r="B4383" s="646" t="s">
        <v>15086</v>
      </c>
      <c r="C4383" s="650" t="s">
        <v>238</v>
      </c>
      <c r="D4383" s="650" t="s">
        <v>24661</v>
      </c>
    </row>
    <row r="4384" spans="1:4" ht="15" customHeight="1">
      <c r="A4384" s="650" t="s">
        <v>9074</v>
      </c>
      <c r="B4384" s="646" t="s">
        <v>15087</v>
      </c>
      <c r="C4384" s="650" t="s">
        <v>238</v>
      </c>
      <c r="D4384" s="650" t="s">
        <v>18740</v>
      </c>
    </row>
    <row r="4385" spans="1:4" ht="15" customHeight="1">
      <c r="A4385" s="650" t="s">
        <v>9075</v>
      </c>
      <c r="B4385" s="646" t="s">
        <v>15088</v>
      </c>
      <c r="C4385" s="650" t="s">
        <v>238</v>
      </c>
      <c r="D4385" s="650" t="s">
        <v>21266</v>
      </c>
    </row>
    <row r="4386" spans="1:4" ht="15" customHeight="1">
      <c r="A4386" s="650" t="s">
        <v>9076</v>
      </c>
      <c r="B4386" s="646" t="s">
        <v>15089</v>
      </c>
      <c r="C4386" s="650" t="s">
        <v>238</v>
      </c>
      <c r="D4386" s="650" t="s">
        <v>20573</v>
      </c>
    </row>
    <row r="4387" spans="1:4" ht="15" customHeight="1">
      <c r="A4387" s="650" t="s">
        <v>9077</v>
      </c>
      <c r="B4387" s="646" t="s">
        <v>15090</v>
      </c>
      <c r="C4387" s="650" t="s">
        <v>238</v>
      </c>
      <c r="D4387" s="650" t="s">
        <v>26771</v>
      </c>
    </row>
    <row r="4388" spans="1:4" ht="15" customHeight="1">
      <c r="A4388" s="650" t="s">
        <v>9078</v>
      </c>
      <c r="B4388" s="646" t="s">
        <v>15091</v>
      </c>
      <c r="C4388" s="650" t="s">
        <v>238</v>
      </c>
      <c r="D4388" s="650" t="s">
        <v>26772</v>
      </c>
    </row>
    <row r="4389" spans="1:4" ht="15" customHeight="1">
      <c r="A4389" s="650" t="s">
        <v>9079</v>
      </c>
      <c r="B4389" s="646" t="s">
        <v>15092</v>
      </c>
      <c r="C4389" s="650" t="s">
        <v>238</v>
      </c>
      <c r="D4389" s="650" t="s">
        <v>26773</v>
      </c>
    </row>
    <row r="4390" spans="1:4" ht="15" customHeight="1">
      <c r="A4390" s="650" t="s">
        <v>9080</v>
      </c>
      <c r="B4390" s="646" t="s">
        <v>15093</v>
      </c>
      <c r="C4390" s="650" t="s">
        <v>238</v>
      </c>
      <c r="D4390" s="650" t="s">
        <v>26774</v>
      </c>
    </row>
    <row r="4391" spans="1:4" ht="15" customHeight="1">
      <c r="A4391" s="650" t="s">
        <v>9081</v>
      </c>
      <c r="B4391" s="646" t="s">
        <v>15094</v>
      </c>
      <c r="C4391" s="650" t="s">
        <v>238</v>
      </c>
      <c r="D4391" s="650" t="s">
        <v>26775</v>
      </c>
    </row>
    <row r="4392" spans="1:4" ht="15" customHeight="1">
      <c r="A4392" s="650" t="s">
        <v>9082</v>
      </c>
      <c r="B4392" s="646" t="s">
        <v>15095</v>
      </c>
      <c r="C4392" s="650" t="s">
        <v>238</v>
      </c>
      <c r="D4392" s="650" t="s">
        <v>26776</v>
      </c>
    </row>
    <row r="4393" spans="1:4" ht="15" customHeight="1">
      <c r="A4393" s="650" t="s">
        <v>9083</v>
      </c>
      <c r="B4393" s="646" t="s">
        <v>15096</v>
      </c>
      <c r="C4393" s="650" t="s">
        <v>238</v>
      </c>
      <c r="D4393" s="650" t="s">
        <v>26777</v>
      </c>
    </row>
    <row r="4394" spans="1:4" ht="15" customHeight="1">
      <c r="A4394" s="650" t="s">
        <v>9084</v>
      </c>
      <c r="B4394" s="646" t="s">
        <v>15097</v>
      </c>
      <c r="C4394" s="650" t="s">
        <v>238</v>
      </c>
      <c r="D4394" s="650" t="s">
        <v>17657</v>
      </c>
    </row>
    <row r="4395" spans="1:4" ht="15" customHeight="1">
      <c r="A4395" s="650" t="s">
        <v>9085</v>
      </c>
      <c r="B4395" s="646" t="s">
        <v>15098</v>
      </c>
      <c r="C4395" s="650" t="s">
        <v>238</v>
      </c>
      <c r="D4395" s="650" t="s">
        <v>18076</v>
      </c>
    </row>
    <row r="4396" spans="1:4" ht="15" customHeight="1">
      <c r="A4396" s="650" t="s">
        <v>9086</v>
      </c>
      <c r="B4396" s="646" t="s">
        <v>15099</v>
      </c>
      <c r="C4396" s="650" t="s">
        <v>238</v>
      </c>
      <c r="D4396" s="650" t="s">
        <v>21183</v>
      </c>
    </row>
    <row r="4397" spans="1:4" ht="15" customHeight="1">
      <c r="A4397" s="650" t="s">
        <v>9087</v>
      </c>
      <c r="B4397" s="646" t="s">
        <v>15100</v>
      </c>
      <c r="C4397" s="650" t="s">
        <v>238</v>
      </c>
      <c r="D4397" s="650" t="s">
        <v>26413</v>
      </c>
    </row>
    <row r="4398" spans="1:4" ht="15" customHeight="1">
      <c r="A4398" s="650" t="s">
        <v>9088</v>
      </c>
      <c r="B4398" s="646" t="s">
        <v>15101</v>
      </c>
      <c r="C4398" s="650" t="s">
        <v>238</v>
      </c>
      <c r="D4398" s="650" t="s">
        <v>26778</v>
      </c>
    </row>
    <row r="4399" spans="1:4" ht="15" customHeight="1">
      <c r="A4399" s="650" t="s">
        <v>9089</v>
      </c>
      <c r="B4399" s="646" t="s">
        <v>15102</v>
      </c>
      <c r="C4399" s="650" t="s">
        <v>238</v>
      </c>
      <c r="D4399" s="650" t="s">
        <v>21125</v>
      </c>
    </row>
    <row r="4400" spans="1:4" ht="15" customHeight="1">
      <c r="A4400" s="650" t="s">
        <v>9090</v>
      </c>
      <c r="B4400" s="646" t="s">
        <v>15103</v>
      </c>
      <c r="C4400" s="650" t="s">
        <v>238</v>
      </c>
      <c r="D4400" s="650" t="s">
        <v>22400</v>
      </c>
    </row>
    <row r="4401" spans="1:4" ht="15" customHeight="1">
      <c r="A4401" s="650" t="s">
        <v>9091</v>
      </c>
      <c r="B4401" s="646" t="s">
        <v>15104</v>
      </c>
      <c r="C4401" s="650" t="s">
        <v>238</v>
      </c>
      <c r="D4401" s="650" t="s">
        <v>26779</v>
      </c>
    </row>
    <row r="4402" spans="1:4" ht="15" customHeight="1">
      <c r="A4402" s="650" t="s">
        <v>9092</v>
      </c>
      <c r="B4402" s="646" t="s">
        <v>15105</v>
      </c>
      <c r="C4402" s="650" t="s">
        <v>238</v>
      </c>
      <c r="D4402" s="650" t="s">
        <v>26780</v>
      </c>
    </row>
    <row r="4403" spans="1:4" ht="15" customHeight="1">
      <c r="A4403" s="650" t="s">
        <v>9093</v>
      </c>
      <c r="B4403" s="646" t="s">
        <v>15106</v>
      </c>
      <c r="C4403" s="650" t="s">
        <v>238</v>
      </c>
      <c r="D4403" s="650" t="s">
        <v>26781</v>
      </c>
    </row>
    <row r="4404" spans="1:4" ht="15" customHeight="1">
      <c r="A4404" s="650" t="s">
        <v>9094</v>
      </c>
      <c r="B4404" s="646" t="s">
        <v>15107</v>
      </c>
      <c r="C4404" s="650" t="s">
        <v>238</v>
      </c>
      <c r="D4404" s="650" t="s">
        <v>21538</v>
      </c>
    </row>
    <row r="4405" spans="1:4" ht="15" customHeight="1">
      <c r="A4405" s="650" t="s">
        <v>9095</v>
      </c>
      <c r="B4405" s="646" t="s">
        <v>15108</v>
      </c>
      <c r="C4405" s="650" t="s">
        <v>238</v>
      </c>
      <c r="D4405" s="650" t="s">
        <v>24288</v>
      </c>
    </row>
    <row r="4406" spans="1:4" ht="15" customHeight="1">
      <c r="A4406" s="650" t="s">
        <v>9096</v>
      </c>
      <c r="B4406" s="646" t="s">
        <v>15109</v>
      </c>
      <c r="C4406" s="650" t="s">
        <v>238</v>
      </c>
      <c r="D4406" s="650" t="s">
        <v>26782</v>
      </c>
    </row>
    <row r="4407" spans="1:4" ht="15" customHeight="1">
      <c r="A4407" s="650" t="s">
        <v>9097</v>
      </c>
      <c r="B4407" s="646" t="s">
        <v>15110</v>
      </c>
      <c r="C4407" s="650" t="s">
        <v>238</v>
      </c>
      <c r="D4407" s="650" t="s">
        <v>26783</v>
      </c>
    </row>
    <row r="4408" spans="1:4" ht="15" customHeight="1">
      <c r="A4408" s="650" t="s">
        <v>9098</v>
      </c>
      <c r="B4408" s="646" t="s">
        <v>15111</v>
      </c>
      <c r="C4408" s="650" t="s">
        <v>238</v>
      </c>
      <c r="D4408" s="650" t="s">
        <v>26784</v>
      </c>
    </row>
    <row r="4409" spans="1:4" ht="15" customHeight="1">
      <c r="A4409" s="650" t="s">
        <v>9099</v>
      </c>
      <c r="B4409" s="646" t="s">
        <v>15112</v>
      </c>
      <c r="C4409" s="650" t="s">
        <v>238</v>
      </c>
      <c r="D4409" s="650" t="s">
        <v>26785</v>
      </c>
    </row>
    <row r="4410" spans="1:4" ht="15" customHeight="1">
      <c r="A4410" s="650" t="s">
        <v>9100</v>
      </c>
      <c r="B4410" s="646" t="s">
        <v>15113</v>
      </c>
      <c r="C4410" s="650" t="s">
        <v>238</v>
      </c>
      <c r="D4410" s="650" t="s">
        <v>26786</v>
      </c>
    </row>
    <row r="4411" spans="1:4" ht="15" customHeight="1">
      <c r="A4411" s="650" t="s">
        <v>9101</v>
      </c>
      <c r="B4411" s="646" t="s">
        <v>15114</v>
      </c>
      <c r="C4411" s="650" t="s">
        <v>238</v>
      </c>
      <c r="D4411" s="650" t="s">
        <v>21858</v>
      </c>
    </row>
    <row r="4412" spans="1:4" ht="15" customHeight="1">
      <c r="A4412" s="650" t="s">
        <v>9102</v>
      </c>
      <c r="B4412" s="646" t="s">
        <v>15115</v>
      </c>
      <c r="C4412" s="650" t="s">
        <v>238</v>
      </c>
      <c r="D4412" s="650" t="s">
        <v>26787</v>
      </c>
    </row>
    <row r="4413" spans="1:4" ht="15" customHeight="1">
      <c r="A4413" s="650" t="s">
        <v>9103</v>
      </c>
      <c r="B4413" s="646" t="s">
        <v>15116</v>
      </c>
      <c r="C4413" s="650" t="s">
        <v>238</v>
      </c>
      <c r="D4413" s="650" t="s">
        <v>21621</v>
      </c>
    </row>
    <row r="4414" spans="1:4" ht="15" customHeight="1">
      <c r="A4414" s="650" t="s">
        <v>9104</v>
      </c>
      <c r="B4414" s="646" t="s">
        <v>15117</v>
      </c>
      <c r="C4414" s="650" t="s">
        <v>238</v>
      </c>
      <c r="D4414" s="650" t="s">
        <v>26788</v>
      </c>
    </row>
    <row r="4415" spans="1:4" ht="15" customHeight="1">
      <c r="A4415" s="650" t="s">
        <v>9105</v>
      </c>
      <c r="B4415" s="646" t="s">
        <v>15118</v>
      </c>
      <c r="C4415" s="650" t="s">
        <v>238</v>
      </c>
      <c r="D4415" s="650" t="s">
        <v>26789</v>
      </c>
    </row>
    <row r="4416" spans="1:4" ht="15" customHeight="1">
      <c r="A4416" s="650" t="s">
        <v>9106</v>
      </c>
      <c r="B4416" s="646" t="s">
        <v>15119</v>
      </c>
      <c r="C4416" s="650" t="s">
        <v>238</v>
      </c>
      <c r="D4416" s="650" t="s">
        <v>26790</v>
      </c>
    </row>
    <row r="4417" spans="1:4" ht="15" customHeight="1">
      <c r="A4417" s="650" t="s">
        <v>9107</v>
      </c>
      <c r="B4417" s="646" t="s">
        <v>15120</v>
      </c>
      <c r="C4417" s="650" t="s">
        <v>238</v>
      </c>
      <c r="D4417" s="650" t="s">
        <v>26791</v>
      </c>
    </row>
    <row r="4418" spans="1:4" ht="15" customHeight="1">
      <c r="A4418" s="650" t="s">
        <v>9108</v>
      </c>
      <c r="B4418" s="646" t="s">
        <v>15121</v>
      </c>
      <c r="C4418" s="650" t="s">
        <v>238</v>
      </c>
      <c r="D4418" s="650" t="s">
        <v>17933</v>
      </c>
    </row>
    <row r="4419" spans="1:4" ht="15" customHeight="1">
      <c r="A4419" s="650" t="s">
        <v>9109</v>
      </c>
      <c r="B4419" s="646" t="s">
        <v>15122</v>
      </c>
      <c r="C4419" s="650" t="s">
        <v>238</v>
      </c>
      <c r="D4419" s="650" t="s">
        <v>20921</v>
      </c>
    </row>
    <row r="4420" spans="1:4" ht="15" customHeight="1">
      <c r="A4420" s="650" t="s">
        <v>9110</v>
      </c>
      <c r="B4420" s="646" t="s">
        <v>15123</v>
      </c>
      <c r="C4420" s="650" t="s">
        <v>238</v>
      </c>
      <c r="D4420" s="650" t="s">
        <v>17827</v>
      </c>
    </row>
    <row r="4421" spans="1:4" ht="15" customHeight="1">
      <c r="A4421" s="650" t="s">
        <v>9111</v>
      </c>
      <c r="B4421" s="646" t="s">
        <v>15124</v>
      </c>
      <c r="C4421" s="650" t="s">
        <v>238</v>
      </c>
      <c r="D4421" s="650" t="s">
        <v>26792</v>
      </c>
    </row>
    <row r="4422" spans="1:4" ht="15" customHeight="1">
      <c r="A4422" s="650" t="s">
        <v>9112</v>
      </c>
      <c r="B4422" s="646" t="s">
        <v>15125</v>
      </c>
      <c r="C4422" s="650" t="s">
        <v>238</v>
      </c>
      <c r="D4422" s="650" t="s">
        <v>21587</v>
      </c>
    </row>
    <row r="4423" spans="1:4" ht="15" customHeight="1">
      <c r="A4423" s="650" t="s">
        <v>9113</v>
      </c>
      <c r="B4423" s="646" t="s">
        <v>15126</v>
      </c>
      <c r="C4423" s="650" t="s">
        <v>238</v>
      </c>
      <c r="D4423" s="650" t="s">
        <v>26793</v>
      </c>
    </row>
    <row r="4424" spans="1:4" ht="15" customHeight="1">
      <c r="A4424" s="650" t="s">
        <v>9114</v>
      </c>
      <c r="B4424" s="646" t="s">
        <v>15127</v>
      </c>
      <c r="C4424" s="650" t="s">
        <v>238</v>
      </c>
      <c r="D4424" s="650" t="s">
        <v>18456</v>
      </c>
    </row>
    <row r="4425" spans="1:4" ht="15" customHeight="1">
      <c r="A4425" s="650" t="s">
        <v>29245</v>
      </c>
      <c r="B4425" s="646" t="s">
        <v>29246</v>
      </c>
      <c r="C4425" s="650" t="s">
        <v>238</v>
      </c>
      <c r="D4425" s="650" t="s">
        <v>22242</v>
      </c>
    </row>
    <row r="4426" spans="1:4" ht="15" customHeight="1">
      <c r="A4426" s="650" t="s">
        <v>9115</v>
      </c>
      <c r="B4426" s="646" t="s">
        <v>15128</v>
      </c>
      <c r="C4426" s="650" t="s">
        <v>238</v>
      </c>
      <c r="D4426" s="650" t="s">
        <v>21034</v>
      </c>
    </row>
    <row r="4427" spans="1:4" ht="15" customHeight="1">
      <c r="A4427" s="650" t="s">
        <v>29247</v>
      </c>
      <c r="B4427" s="646" t="s">
        <v>29248</v>
      </c>
      <c r="C4427" s="650" t="s">
        <v>238</v>
      </c>
      <c r="D4427" s="650" t="s">
        <v>26794</v>
      </c>
    </row>
    <row r="4428" spans="1:4" ht="15" customHeight="1">
      <c r="A4428" s="650" t="s">
        <v>29249</v>
      </c>
      <c r="B4428" s="646" t="s">
        <v>29250</v>
      </c>
      <c r="C4428" s="650" t="s">
        <v>238</v>
      </c>
      <c r="D4428" s="650" t="s">
        <v>26795</v>
      </c>
    </row>
    <row r="4429" spans="1:4" ht="15" customHeight="1">
      <c r="A4429" s="650" t="s">
        <v>9116</v>
      </c>
      <c r="B4429" s="646" t="s">
        <v>15129</v>
      </c>
      <c r="C4429" s="650" t="s">
        <v>238</v>
      </c>
      <c r="D4429" s="650" t="s">
        <v>21528</v>
      </c>
    </row>
    <row r="4430" spans="1:4" ht="15" customHeight="1">
      <c r="A4430" s="650" t="s">
        <v>29251</v>
      </c>
      <c r="B4430" s="646" t="s">
        <v>29252</v>
      </c>
      <c r="C4430" s="650" t="s">
        <v>238</v>
      </c>
      <c r="D4430" s="650" t="s">
        <v>26796</v>
      </c>
    </row>
    <row r="4431" spans="1:4" ht="15" customHeight="1">
      <c r="A4431" s="650" t="s">
        <v>29253</v>
      </c>
      <c r="B4431" s="646" t="s">
        <v>29254</v>
      </c>
      <c r="C4431" s="650" t="s">
        <v>238</v>
      </c>
      <c r="D4431" s="650" t="s">
        <v>26797</v>
      </c>
    </row>
    <row r="4432" spans="1:4" ht="15" customHeight="1">
      <c r="A4432" s="650" t="s">
        <v>9117</v>
      </c>
      <c r="B4432" s="646" t="s">
        <v>15130</v>
      </c>
      <c r="C4432" s="650" t="s">
        <v>238</v>
      </c>
      <c r="D4432" s="650" t="s">
        <v>18154</v>
      </c>
    </row>
    <row r="4433" spans="1:4" ht="15" customHeight="1">
      <c r="A4433" s="650" t="s">
        <v>9118</v>
      </c>
      <c r="B4433" s="646" t="s">
        <v>15131</v>
      </c>
      <c r="C4433" s="650" t="s">
        <v>238</v>
      </c>
      <c r="D4433" s="650" t="s">
        <v>22562</v>
      </c>
    </row>
    <row r="4434" spans="1:4" ht="15" customHeight="1">
      <c r="A4434" s="650" t="s">
        <v>9119</v>
      </c>
      <c r="B4434" s="646" t="s">
        <v>15132</v>
      </c>
      <c r="C4434" s="650" t="s">
        <v>238</v>
      </c>
      <c r="D4434" s="650" t="s">
        <v>26798</v>
      </c>
    </row>
    <row r="4435" spans="1:4" ht="15" customHeight="1">
      <c r="A4435" s="650" t="s">
        <v>9120</v>
      </c>
      <c r="B4435" s="646" t="s">
        <v>15133</v>
      </c>
      <c r="C4435" s="650" t="s">
        <v>238</v>
      </c>
      <c r="D4435" s="650" t="s">
        <v>20713</v>
      </c>
    </row>
    <row r="4436" spans="1:4" ht="15" customHeight="1">
      <c r="A4436" s="650" t="s">
        <v>9121</v>
      </c>
      <c r="B4436" s="646" t="s">
        <v>15134</v>
      </c>
      <c r="C4436" s="650" t="s">
        <v>238</v>
      </c>
      <c r="D4436" s="650" t="s">
        <v>18342</v>
      </c>
    </row>
    <row r="4437" spans="1:4" ht="15" customHeight="1">
      <c r="A4437" s="650" t="s">
        <v>9122</v>
      </c>
      <c r="B4437" s="646" t="s">
        <v>15135</v>
      </c>
      <c r="C4437" s="650" t="s">
        <v>238</v>
      </c>
      <c r="D4437" s="650" t="s">
        <v>26799</v>
      </c>
    </row>
    <row r="4438" spans="1:4" ht="15" customHeight="1">
      <c r="A4438" s="650" t="s">
        <v>9123</v>
      </c>
      <c r="B4438" s="646" t="s">
        <v>15136</v>
      </c>
      <c r="C4438" s="650" t="s">
        <v>238</v>
      </c>
      <c r="D4438" s="650" t="s">
        <v>26800</v>
      </c>
    </row>
    <row r="4439" spans="1:4" ht="15" customHeight="1">
      <c r="A4439" s="650" t="s">
        <v>9124</v>
      </c>
      <c r="B4439" s="646" t="s">
        <v>15137</v>
      </c>
      <c r="C4439" s="650" t="s">
        <v>238</v>
      </c>
      <c r="D4439" s="650" t="s">
        <v>26801</v>
      </c>
    </row>
    <row r="4440" spans="1:4" ht="15" customHeight="1">
      <c r="A4440" s="650" t="s">
        <v>9125</v>
      </c>
      <c r="B4440" s="646" t="s">
        <v>15138</v>
      </c>
      <c r="C4440" s="650" t="s">
        <v>238</v>
      </c>
      <c r="D4440" s="650" t="s">
        <v>26802</v>
      </c>
    </row>
    <row r="4441" spans="1:4" ht="15" customHeight="1">
      <c r="A4441" s="650" t="s">
        <v>29255</v>
      </c>
      <c r="B4441" s="646" t="s">
        <v>29256</v>
      </c>
      <c r="C4441" s="650" t="s">
        <v>238</v>
      </c>
      <c r="D4441" s="650" t="s">
        <v>26803</v>
      </c>
    </row>
    <row r="4442" spans="1:4" ht="15" customHeight="1">
      <c r="A4442" s="650" t="s">
        <v>9126</v>
      </c>
      <c r="B4442" s="646" t="s">
        <v>15139</v>
      </c>
      <c r="C4442" s="650" t="s">
        <v>238</v>
      </c>
      <c r="D4442" s="650" t="s">
        <v>25718</v>
      </c>
    </row>
    <row r="4443" spans="1:4" ht="15" customHeight="1">
      <c r="A4443" s="650" t="s">
        <v>9127</v>
      </c>
      <c r="B4443" s="646" t="s">
        <v>15140</v>
      </c>
      <c r="C4443" s="650" t="s">
        <v>238</v>
      </c>
      <c r="D4443" s="650" t="s">
        <v>18419</v>
      </c>
    </row>
    <row r="4444" spans="1:4" ht="15" customHeight="1">
      <c r="A4444" s="650" t="s">
        <v>9128</v>
      </c>
      <c r="B4444" s="646" t="s">
        <v>15141</v>
      </c>
      <c r="C4444" s="650" t="s">
        <v>238</v>
      </c>
      <c r="D4444" s="650" t="s">
        <v>22473</v>
      </c>
    </row>
    <row r="4445" spans="1:4" ht="15" customHeight="1">
      <c r="A4445" s="650" t="s">
        <v>9129</v>
      </c>
      <c r="B4445" s="646" t="s">
        <v>15142</v>
      </c>
      <c r="C4445" s="650" t="s">
        <v>238</v>
      </c>
      <c r="D4445" s="650" t="s">
        <v>26804</v>
      </c>
    </row>
    <row r="4446" spans="1:4" ht="15" customHeight="1">
      <c r="A4446" s="650" t="s">
        <v>9130</v>
      </c>
      <c r="B4446" s="646" t="s">
        <v>15143</v>
      </c>
      <c r="C4446" s="650" t="s">
        <v>238</v>
      </c>
      <c r="D4446" s="650" t="s">
        <v>18523</v>
      </c>
    </row>
    <row r="4447" spans="1:4" ht="15" customHeight="1">
      <c r="A4447" s="650" t="s">
        <v>9131</v>
      </c>
      <c r="B4447" s="646" t="s">
        <v>15144</v>
      </c>
      <c r="C4447" s="650" t="s">
        <v>238</v>
      </c>
      <c r="D4447" s="650" t="s">
        <v>26805</v>
      </c>
    </row>
    <row r="4448" spans="1:4" ht="15" customHeight="1">
      <c r="A4448" s="650" t="s">
        <v>9132</v>
      </c>
      <c r="B4448" s="646" t="s">
        <v>15145</v>
      </c>
      <c r="C4448" s="650" t="s">
        <v>238</v>
      </c>
      <c r="D4448" s="650" t="s">
        <v>26806</v>
      </c>
    </row>
    <row r="4449" spans="1:4" ht="15" customHeight="1">
      <c r="A4449" s="650" t="s">
        <v>29257</v>
      </c>
      <c r="B4449" s="646" t="s">
        <v>29258</v>
      </c>
      <c r="C4449" s="650" t="s">
        <v>238</v>
      </c>
      <c r="D4449" s="650" t="s">
        <v>26807</v>
      </c>
    </row>
    <row r="4450" spans="1:4" ht="15" customHeight="1">
      <c r="A4450" s="650" t="s">
        <v>29259</v>
      </c>
      <c r="B4450" s="646" t="s">
        <v>29260</v>
      </c>
      <c r="C4450" s="650" t="s">
        <v>238</v>
      </c>
      <c r="D4450" s="650" t="s">
        <v>24657</v>
      </c>
    </row>
    <row r="4451" spans="1:4" ht="15" customHeight="1">
      <c r="A4451" s="650" t="s">
        <v>29261</v>
      </c>
      <c r="B4451" s="646" t="s">
        <v>29262</v>
      </c>
      <c r="C4451" s="650" t="s">
        <v>238</v>
      </c>
      <c r="D4451" s="650" t="s">
        <v>21317</v>
      </c>
    </row>
    <row r="4452" spans="1:4" ht="15" customHeight="1">
      <c r="A4452" s="650" t="s">
        <v>29263</v>
      </c>
      <c r="B4452" s="646" t="s">
        <v>29264</v>
      </c>
      <c r="C4452" s="650" t="s">
        <v>238</v>
      </c>
      <c r="D4452" s="650" t="s">
        <v>26497</v>
      </c>
    </row>
    <row r="4453" spans="1:4" ht="15" customHeight="1">
      <c r="A4453" s="650" t="s">
        <v>29265</v>
      </c>
      <c r="B4453" s="646" t="s">
        <v>29266</v>
      </c>
      <c r="C4453" s="650" t="s">
        <v>238</v>
      </c>
      <c r="D4453" s="650" t="s">
        <v>26808</v>
      </c>
    </row>
    <row r="4454" spans="1:4" ht="15" customHeight="1">
      <c r="A4454" s="650" t="s">
        <v>29267</v>
      </c>
      <c r="B4454" s="646" t="s">
        <v>29268</v>
      </c>
      <c r="C4454" s="650" t="s">
        <v>238</v>
      </c>
      <c r="D4454" s="650" t="s">
        <v>22413</v>
      </c>
    </row>
    <row r="4455" spans="1:4" ht="15" customHeight="1">
      <c r="A4455" s="650" t="s">
        <v>29269</v>
      </c>
      <c r="B4455" s="646" t="s">
        <v>29270</v>
      </c>
      <c r="C4455" s="650" t="s">
        <v>238</v>
      </c>
      <c r="D4455" s="650" t="s">
        <v>26809</v>
      </c>
    </row>
    <row r="4456" spans="1:4" ht="15" customHeight="1">
      <c r="A4456" s="650" t="s">
        <v>29271</v>
      </c>
      <c r="B4456" s="646" t="s">
        <v>29272</v>
      </c>
      <c r="C4456" s="650" t="s">
        <v>238</v>
      </c>
      <c r="D4456" s="650" t="s">
        <v>21168</v>
      </c>
    </row>
    <row r="4457" spans="1:4" ht="15" customHeight="1">
      <c r="A4457" s="650" t="s">
        <v>29273</v>
      </c>
      <c r="B4457" s="646" t="s">
        <v>29274</v>
      </c>
      <c r="C4457" s="650" t="s">
        <v>238</v>
      </c>
      <c r="D4457" s="650" t="s">
        <v>18615</v>
      </c>
    </row>
    <row r="4458" spans="1:4" ht="15" customHeight="1">
      <c r="A4458" s="650" t="s">
        <v>29275</v>
      </c>
      <c r="B4458" s="646" t="s">
        <v>29276</v>
      </c>
      <c r="C4458" s="650" t="s">
        <v>238</v>
      </c>
      <c r="D4458" s="650" t="s">
        <v>22046</v>
      </c>
    </row>
    <row r="4459" spans="1:4" ht="15" customHeight="1">
      <c r="A4459" s="650" t="s">
        <v>29277</v>
      </c>
      <c r="B4459" s="646" t="s">
        <v>29278</v>
      </c>
      <c r="C4459" s="650" t="s">
        <v>238</v>
      </c>
      <c r="D4459" s="650" t="s">
        <v>26810</v>
      </c>
    </row>
    <row r="4460" spans="1:4" ht="15" customHeight="1">
      <c r="A4460" s="650" t="s">
        <v>29279</v>
      </c>
      <c r="B4460" s="646" t="s">
        <v>29280</v>
      </c>
      <c r="C4460" s="650" t="s">
        <v>238</v>
      </c>
      <c r="D4460" s="650" t="s">
        <v>26811</v>
      </c>
    </row>
    <row r="4461" spans="1:4" ht="15" customHeight="1">
      <c r="A4461" s="650" t="s">
        <v>29281</v>
      </c>
      <c r="B4461" s="646" t="s">
        <v>29282</v>
      </c>
      <c r="C4461" s="650" t="s">
        <v>238</v>
      </c>
      <c r="D4461" s="650" t="s">
        <v>26812</v>
      </c>
    </row>
    <row r="4462" spans="1:4" ht="15" customHeight="1">
      <c r="A4462" s="650" t="s">
        <v>9133</v>
      </c>
      <c r="B4462" s="646" t="s">
        <v>15146</v>
      </c>
      <c r="C4462" s="650" t="s">
        <v>238</v>
      </c>
      <c r="D4462" s="650" t="s">
        <v>18619</v>
      </c>
    </row>
    <row r="4463" spans="1:4" ht="15" customHeight="1">
      <c r="A4463" s="650" t="s">
        <v>9134</v>
      </c>
      <c r="B4463" s="646" t="s">
        <v>15147</v>
      </c>
      <c r="C4463" s="650" t="s">
        <v>238</v>
      </c>
      <c r="D4463" s="650" t="s">
        <v>17566</v>
      </c>
    </row>
    <row r="4464" spans="1:4" ht="15" customHeight="1">
      <c r="A4464" s="650" t="s">
        <v>9135</v>
      </c>
      <c r="B4464" s="646" t="s">
        <v>15148</v>
      </c>
      <c r="C4464" s="650" t="s">
        <v>238</v>
      </c>
      <c r="D4464" s="650" t="s">
        <v>26813</v>
      </c>
    </row>
    <row r="4465" spans="1:4" ht="15" customHeight="1">
      <c r="A4465" s="650" t="s">
        <v>9136</v>
      </c>
      <c r="B4465" s="646" t="s">
        <v>15149</v>
      </c>
      <c r="C4465" s="650" t="s">
        <v>238</v>
      </c>
      <c r="D4465" s="650" t="s">
        <v>26814</v>
      </c>
    </row>
    <row r="4466" spans="1:4" ht="15" customHeight="1">
      <c r="A4466" s="650" t="s">
        <v>9137</v>
      </c>
      <c r="B4466" s="646" t="s">
        <v>15150</v>
      </c>
      <c r="C4466" s="650" t="s">
        <v>238</v>
      </c>
      <c r="D4466" s="650" t="s">
        <v>26815</v>
      </c>
    </row>
    <row r="4467" spans="1:4" ht="15" customHeight="1">
      <c r="A4467" s="650" t="s">
        <v>9138</v>
      </c>
      <c r="B4467" s="646" t="s">
        <v>15151</v>
      </c>
      <c r="C4467" s="650" t="s">
        <v>238</v>
      </c>
      <c r="D4467" s="650" t="s">
        <v>26816</v>
      </c>
    </row>
    <row r="4468" spans="1:4" ht="15" customHeight="1">
      <c r="A4468" s="650" t="s">
        <v>9139</v>
      </c>
      <c r="B4468" s="646" t="s">
        <v>29283</v>
      </c>
      <c r="C4468" s="650" t="s">
        <v>238</v>
      </c>
      <c r="D4468" s="650" t="s">
        <v>22492</v>
      </c>
    </row>
    <row r="4469" spans="1:4" ht="15" customHeight="1">
      <c r="A4469" s="650" t="s">
        <v>9140</v>
      </c>
      <c r="B4469" s="646" t="s">
        <v>29284</v>
      </c>
      <c r="C4469" s="650" t="s">
        <v>238</v>
      </c>
      <c r="D4469" s="650" t="s">
        <v>26817</v>
      </c>
    </row>
    <row r="4470" spans="1:4" ht="15" customHeight="1">
      <c r="A4470" s="650" t="s">
        <v>9141</v>
      </c>
      <c r="B4470" s="646" t="s">
        <v>29285</v>
      </c>
      <c r="C4470" s="650" t="s">
        <v>238</v>
      </c>
      <c r="D4470" s="650" t="s">
        <v>17961</v>
      </c>
    </row>
    <row r="4471" spans="1:4" ht="15" customHeight="1">
      <c r="A4471" s="650" t="s">
        <v>9142</v>
      </c>
      <c r="B4471" s="646" t="s">
        <v>29286</v>
      </c>
      <c r="C4471" s="650" t="s">
        <v>238</v>
      </c>
      <c r="D4471" s="650" t="s">
        <v>26818</v>
      </c>
    </row>
    <row r="4472" spans="1:4" ht="15" customHeight="1">
      <c r="A4472" s="650" t="s">
        <v>9143</v>
      </c>
      <c r="B4472" s="646" t="s">
        <v>15152</v>
      </c>
      <c r="C4472" s="650" t="s">
        <v>238</v>
      </c>
      <c r="D4472" s="650" t="s">
        <v>17934</v>
      </c>
    </row>
    <row r="4473" spans="1:4" ht="15" customHeight="1">
      <c r="A4473" s="650" t="s">
        <v>9144</v>
      </c>
      <c r="B4473" s="646" t="s">
        <v>29287</v>
      </c>
      <c r="C4473" s="650" t="s">
        <v>238</v>
      </c>
      <c r="D4473" s="650" t="s">
        <v>18334</v>
      </c>
    </row>
    <row r="4474" spans="1:4" ht="15" customHeight="1">
      <c r="A4474" s="650" t="s">
        <v>9145</v>
      </c>
      <c r="B4474" s="646" t="s">
        <v>29288</v>
      </c>
      <c r="C4474" s="650" t="s">
        <v>238</v>
      </c>
      <c r="D4474" s="650" t="s">
        <v>26819</v>
      </c>
    </row>
    <row r="4475" spans="1:4" ht="15" customHeight="1">
      <c r="A4475" s="650" t="s">
        <v>9146</v>
      </c>
      <c r="B4475" s="646" t="s">
        <v>29289</v>
      </c>
      <c r="C4475" s="650" t="s">
        <v>238</v>
      </c>
      <c r="D4475" s="650" t="s">
        <v>20450</v>
      </c>
    </row>
    <row r="4476" spans="1:4" ht="15" customHeight="1">
      <c r="A4476" s="650" t="s">
        <v>9147</v>
      </c>
      <c r="B4476" s="646" t="s">
        <v>29290</v>
      </c>
      <c r="C4476" s="650" t="s">
        <v>238</v>
      </c>
      <c r="D4476" s="650" t="s">
        <v>22554</v>
      </c>
    </row>
    <row r="4477" spans="1:4" ht="15" customHeight="1">
      <c r="A4477" s="650" t="s">
        <v>9148</v>
      </c>
      <c r="B4477" s="646" t="s">
        <v>29291</v>
      </c>
      <c r="C4477" s="650" t="s">
        <v>238</v>
      </c>
      <c r="D4477" s="650" t="s">
        <v>18635</v>
      </c>
    </row>
    <row r="4478" spans="1:4" ht="15" customHeight="1">
      <c r="A4478" s="650" t="s">
        <v>9149</v>
      </c>
      <c r="B4478" s="646" t="s">
        <v>29292</v>
      </c>
      <c r="C4478" s="650" t="s">
        <v>238</v>
      </c>
      <c r="D4478" s="650" t="s">
        <v>24812</v>
      </c>
    </row>
    <row r="4479" spans="1:4" ht="15" customHeight="1">
      <c r="A4479" s="650" t="s">
        <v>9150</v>
      </c>
      <c r="B4479" s="646" t="s">
        <v>29293</v>
      </c>
      <c r="C4479" s="650" t="s">
        <v>238</v>
      </c>
      <c r="D4479" s="650" t="s">
        <v>26820</v>
      </c>
    </row>
    <row r="4480" spans="1:4" ht="15" customHeight="1">
      <c r="A4480" s="650" t="s">
        <v>9151</v>
      </c>
      <c r="B4480" s="646" t="s">
        <v>29294</v>
      </c>
      <c r="C4480" s="650" t="s">
        <v>238</v>
      </c>
      <c r="D4480" s="650" t="s">
        <v>17889</v>
      </c>
    </row>
    <row r="4481" spans="1:4" ht="15" customHeight="1">
      <c r="A4481" s="650" t="s">
        <v>9152</v>
      </c>
      <c r="B4481" s="646" t="s">
        <v>29295</v>
      </c>
      <c r="C4481" s="650" t="s">
        <v>238</v>
      </c>
      <c r="D4481" s="650" t="s">
        <v>17981</v>
      </c>
    </row>
    <row r="4482" spans="1:4" ht="15" customHeight="1">
      <c r="A4482" s="650" t="s">
        <v>9153</v>
      </c>
      <c r="B4482" s="646" t="s">
        <v>29296</v>
      </c>
      <c r="C4482" s="650" t="s">
        <v>238</v>
      </c>
      <c r="D4482" s="650" t="s">
        <v>17891</v>
      </c>
    </row>
    <row r="4483" spans="1:4" ht="15" customHeight="1">
      <c r="A4483" s="650" t="s">
        <v>9154</v>
      </c>
      <c r="B4483" s="646" t="s">
        <v>29297</v>
      </c>
      <c r="C4483" s="650" t="s">
        <v>238</v>
      </c>
      <c r="D4483" s="650" t="s">
        <v>17654</v>
      </c>
    </row>
    <row r="4484" spans="1:4" ht="15" customHeight="1">
      <c r="A4484" s="650" t="s">
        <v>9155</v>
      </c>
      <c r="B4484" s="646" t="s">
        <v>29298</v>
      </c>
      <c r="C4484" s="650" t="s">
        <v>238</v>
      </c>
      <c r="D4484" s="650" t="s">
        <v>22647</v>
      </c>
    </row>
    <row r="4485" spans="1:4" ht="15" customHeight="1">
      <c r="A4485" s="650" t="s">
        <v>9156</v>
      </c>
      <c r="B4485" s="646" t="s">
        <v>29299</v>
      </c>
      <c r="C4485" s="650" t="s">
        <v>238</v>
      </c>
      <c r="D4485" s="650" t="s">
        <v>17912</v>
      </c>
    </row>
    <row r="4486" spans="1:4" ht="15" customHeight="1">
      <c r="A4486" s="650" t="s">
        <v>9157</v>
      </c>
      <c r="B4486" s="646" t="s">
        <v>29300</v>
      </c>
      <c r="C4486" s="650" t="s">
        <v>238</v>
      </c>
      <c r="D4486" s="650" t="s">
        <v>17943</v>
      </c>
    </row>
    <row r="4487" spans="1:4" ht="15" customHeight="1">
      <c r="A4487" s="650" t="s">
        <v>9158</v>
      </c>
      <c r="B4487" s="646" t="s">
        <v>29301</v>
      </c>
      <c r="C4487" s="650" t="s">
        <v>238</v>
      </c>
      <c r="D4487" s="650" t="s">
        <v>22101</v>
      </c>
    </row>
    <row r="4488" spans="1:4" ht="15" customHeight="1">
      <c r="A4488" s="650" t="s">
        <v>9159</v>
      </c>
      <c r="B4488" s="646" t="s">
        <v>29302</v>
      </c>
      <c r="C4488" s="650" t="s">
        <v>238</v>
      </c>
      <c r="D4488" s="650" t="s">
        <v>21648</v>
      </c>
    </row>
    <row r="4489" spans="1:4" ht="15" customHeight="1">
      <c r="A4489" s="650" t="s">
        <v>9160</v>
      </c>
      <c r="B4489" s="646" t="s">
        <v>29303</v>
      </c>
      <c r="C4489" s="650" t="s">
        <v>238</v>
      </c>
      <c r="D4489" s="650" t="s">
        <v>26821</v>
      </c>
    </row>
    <row r="4490" spans="1:4" ht="15" customHeight="1">
      <c r="A4490" s="650" t="s">
        <v>9161</v>
      </c>
      <c r="B4490" s="646" t="s">
        <v>29304</v>
      </c>
      <c r="C4490" s="650" t="s">
        <v>238</v>
      </c>
      <c r="D4490" s="650" t="s">
        <v>20715</v>
      </c>
    </row>
    <row r="4491" spans="1:4" ht="15" customHeight="1">
      <c r="A4491" s="650" t="s">
        <v>9162</v>
      </c>
      <c r="B4491" s="646" t="s">
        <v>29305</v>
      </c>
      <c r="C4491" s="650" t="s">
        <v>238</v>
      </c>
      <c r="D4491" s="650" t="s">
        <v>26822</v>
      </c>
    </row>
    <row r="4492" spans="1:4" ht="15" customHeight="1">
      <c r="A4492" s="650" t="s">
        <v>9163</v>
      </c>
      <c r="B4492" s="646" t="s">
        <v>29306</v>
      </c>
      <c r="C4492" s="650" t="s">
        <v>238</v>
      </c>
      <c r="D4492" s="650" t="s">
        <v>24228</v>
      </c>
    </row>
    <row r="4493" spans="1:4" ht="15" customHeight="1">
      <c r="A4493" s="650" t="s">
        <v>9164</v>
      </c>
      <c r="B4493" s="646" t="s">
        <v>29307</v>
      </c>
      <c r="C4493" s="650" t="s">
        <v>238</v>
      </c>
      <c r="D4493" s="650" t="s">
        <v>22657</v>
      </c>
    </row>
    <row r="4494" spans="1:4" ht="15" customHeight="1">
      <c r="A4494" s="650" t="s">
        <v>9165</v>
      </c>
      <c r="B4494" s="646" t="s">
        <v>29308</v>
      </c>
      <c r="C4494" s="650" t="s">
        <v>238</v>
      </c>
      <c r="D4494" s="650" t="s">
        <v>21270</v>
      </c>
    </row>
    <row r="4495" spans="1:4" ht="15" customHeight="1">
      <c r="A4495" s="650" t="s">
        <v>9166</v>
      </c>
      <c r="B4495" s="646" t="s">
        <v>29309</v>
      </c>
      <c r="C4495" s="650" t="s">
        <v>238</v>
      </c>
      <c r="D4495" s="650" t="s">
        <v>22583</v>
      </c>
    </row>
    <row r="4496" spans="1:4" ht="15" customHeight="1">
      <c r="A4496" s="650" t="s">
        <v>9167</v>
      </c>
      <c r="B4496" s="646" t="s">
        <v>29310</v>
      </c>
      <c r="C4496" s="650" t="s">
        <v>238</v>
      </c>
      <c r="D4496" s="650" t="s">
        <v>26823</v>
      </c>
    </row>
    <row r="4497" spans="1:4" ht="15" customHeight="1">
      <c r="A4497" s="650" t="s">
        <v>9168</v>
      </c>
      <c r="B4497" s="646" t="s">
        <v>29311</v>
      </c>
      <c r="C4497" s="650" t="s">
        <v>238</v>
      </c>
      <c r="D4497" s="650" t="s">
        <v>18143</v>
      </c>
    </row>
    <row r="4498" spans="1:4" ht="15" customHeight="1">
      <c r="A4498" s="650" t="s">
        <v>9169</v>
      </c>
      <c r="B4498" s="646" t="s">
        <v>29312</v>
      </c>
      <c r="C4498" s="650" t="s">
        <v>238</v>
      </c>
      <c r="D4498" s="650" t="s">
        <v>17851</v>
      </c>
    </row>
    <row r="4499" spans="1:4" ht="15" customHeight="1">
      <c r="A4499" s="650" t="s">
        <v>9170</v>
      </c>
      <c r="B4499" s="646" t="s">
        <v>29313</v>
      </c>
      <c r="C4499" s="650" t="s">
        <v>238</v>
      </c>
      <c r="D4499" s="650" t="s">
        <v>20993</v>
      </c>
    </row>
    <row r="4500" spans="1:4" ht="15" customHeight="1">
      <c r="A4500" s="650" t="s">
        <v>9171</v>
      </c>
      <c r="B4500" s="646" t="s">
        <v>29314</v>
      </c>
      <c r="C4500" s="650" t="s">
        <v>238</v>
      </c>
      <c r="D4500" s="650" t="s">
        <v>20534</v>
      </c>
    </row>
    <row r="4501" spans="1:4" ht="15" customHeight="1">
      <c r="A4501" s="650" t="s">
        <v>9172</v>
      </c>
      <c r="B4501" s="646" t="s">
        <v>29315</v>
      </c>
      <c r="C4501" s="650" t="s">
        <v>238</v>
      </c>
      <c r="D4501" s="650" t="s">
        <v>18710</v>
      </c>
    </row>
    <row r="4502" spans="1:4" ht="15" customHeight="1">
      <c r="A4502" s="650" t="s">
        <v>9173</v>
      </c>
      <c r="B4502" s="646" t="s">
        <v>29316</v>
      </c>
      <c r="C4502" s="650" t="s">
        <v>238</v>
      </c>
      <c r="D4502" s="650" t="s">
        <v>18039</v>
      </c>
    </row>
    <row r="4503" spans="1:4" ht="15" customHeight="1">
      <c r="A4503" s="650" t="s">
        <v>9174</v>
      </c>
      <c r="B4503" s="646" t="s">
        <v>29317</v>
      </c>
      <c r="C4503" s="650" t="s">
        <v>238</v>
      </c>
      <c r="D4503" s="650" t="s">
        <v>21027</v>
      </c>
    </row>
    <row r="4504" spans="1:4" ht="15" customHeight="1">
      <c r="A4504" s="650" t="s">
        <v>9175</v>
      </c>
      <c r="B4504" s="646" t="s">
        <v>29318</v>
      </c>
      <c r="C4504" s="650" t="s">
        <v>238</v>
      </c>
      <c r="D4504" s="650" t="s">
        <v>22263</v>
      </c>
    </row>
    <row r="4505" spans="1:4" ht="15" customHeight="1">
      <c r="A4505" s="650" t="s">
        <v>9176</v>
      </c>
      <c r="B4505" s="646" t="s">
        <v>29319</v>
      </c>
      <c r="C4505" s="650" t="s">
        <v>238</v>
      </c>
      <c r="D4505" s="650" t="s">
        <v>22469</v>
      </c>
    </row>
    <row r="4506" spans="1:4" ht="15" customHeight="1">
      <c r="A4506" s="650" t="s">
        <v>9177</v>
      </c>
      <c r="B4506" s="646" t="s">
        <v>29320</v>
      </c>
      <c r="C4506" s="650" t="s">
        <v>238</v>
      </c>
      <c r="D4506" s="650" t="s">
        <v>26824</v>
      </c>
    </row>
    <row r="4507" spans="1:4" ht="15" customHeight="1">
      <c r="A4507" s="650" t="s">
        <v>9178</v>
      </c>
      <c r="B4507" s="646" t="s">
        <v>29321</v>
      </c>
      <c r="C4507" s="650" t="s">
        <v>238</v>
      </c>
      <c r="D4507" s="650" t="s">
        <v>26825</v>
      </c>
    </row>
    <row r="4508" spans="1:4" ht="15" customHeight="1">
      <c r="A4508" s="650" t="s">
        <v>9179</v>
      </c>
      <c r="B4508" s="646" t="s">
        <v>29322</v>
      </c>
      <c r="C4508" s="650" t="s">
        <v>238</v>
      </c>
      <c r="D4508" s="650" t="s">
        <v>21592</v>
      </c>
    </row>
    <row r="4509" spans="1:4" ht="15" customHeight="1">
      <c r="A4509" s="650" t="s">
        <v>9180</v>
      </c>
      <c r="B4509" s="646" t="s">
        <v>29323</v>
      </c>
      <c r="C4509" s="650" t="s">
        <v>238</v>
      </c>
      <c r="D4509" s="650" t="s">
        <v>26826</v>
      </c>
    </row>
    <row r="4510" spans="1:4" ht="15" customHeight="1">
      <c r="A4510" s="650" t="s">
        <v>9181</v>
      </c>
      <c r="B4510" s="646" t="s">
        <v>29324</v>
      </c>
      <c r="C4510" s="650" t="s">
        <v>238</v>
      </c>
      <c r="D4510" s="650" t="s">
        <v>26827</v>
      </c>
    </row>
    <row r="4511" spans="1:4" ht="15" customHeight="1">
      <c r="A4511" s="650" t="s">
        <v>9182</v>
      </c>
      <c r="B4511" s="646" t="s">
        <v>29325</v>
      </c>
      <c r="C4511" s="650" t="s">
        <v>238</v>
      </c>
      <c r="D4511" s="650" t="s">
        <v>26828</v>
      </c>
    </row>
    <row r="4512" spans="1:4" ht="15" customHeight="1">
      <c r="A4512" s="650" t="s">
        <v>9183</v>
      </c>
      <c r="B4512" s="646" t="s">
        <v>29326</v>
      </c>
      <c r="C4512" s="650" t="s">
        <v>238</v>
      </c>
      <c r="D4512" s="650" t="s">
        <v>21227</v>
      </c>
    </row>
    <row r="4513" spans="1:4" ht="15" customHeight="1">
      <c r="A4513" s="650" t="s">
        <v>9184</v>
      </c>
      <c r="B4513" s="646" t="s">
        <v>29327</v>
      </c>
      <c r="C4513" s="650" t="s">
        <v>238</v>
      </c>
      <c r="D4513" s="650" t="s">
        <v>26829</v>
      </c>
    </row>
    <row r="4514" spans="1:4" ht="15" customHeight="1">
      <c r="A4514" s="650" t="s">
        <v>9185</v>
      </c>
      <c r="B4514" s="646" t="s">
        <v>29328</v>
      </c>
      <c r="C4514" s="650" t="s">
        <v>238</v>
      </c>
      <c r="D4514" s="650" t="s">
        <v>24738</v>
      </c>
    </row>
    <row r="4515" spans="1:4" ht="15" customHeight="1">
      <c r="A4515" s="650" t="s">
        <v>9186</v>
      </c>
      <c r="B4515" s="646" t="s">
        <v>29329</v>
      </c>
      <c r="C4515" s="650" t="s">
        <v>238</v>
      </c>
      <c r="D4515" s="650" t="s">
        <v>18121</v>
      </c>
    </row>
    <row r="4516" spans="1:4" ht="15" customHeight="1">
      <c r="A4516" s="650" t="s">
        <v>9187</v>
      </c>
      <c r="B4516" s="646" t="s">
        <v>29330</v>
      </c>
      <c r="C4516" s="650" t="s">
        <v>238</v>
      </c>
      <c r="D4516" s="650" t="s">
        <v>20529</v>
      </c>
    </row>
    <row r="4517" spans="1:4" ht="15" customHeight="1">
      <c r="A4517" s="650" t="s">
        <v>9188</v>
      </c>
      <c r="B4517" s="646" t="s">
        <v>29331</v>
      </c>
      <c r="C4517" s="650" t="s">
        <v>238</v>
      </c>
      <c r="D4517" s="650" t="s">
        <v>20619</v>
      </c>
    </row>
    <row r="4518" spans="1:4" ht="15" customHeight="1">
      <c r="A4518" s="650" t="s">
        <v>9189</v>
      </c>
      <c r="B4518" s="646" t="s">
        <v>29332</v>
      </c>
      <c r="C4518" s="650" t="s">
        <v>238</v>
      </c>
      <c r="D4518" s="650" t="s">
        <v>26830</v>
      </c>
    </row>
    <row r="4519" spans="1:4" ht="15" customHeight="1">
      <c r="A4519" s="650" t="s">
        <v>9190</v>
      </c>
      <c r="B4519" s="646" t="s">
        <v>29333</v>
      </c>
      <c r="C4519" s="650" t="s">
        <v>238</v>
      </c>
      <c r="D4519" s="650" t="s">
        <v>25928</v>
      </c>
    </row>
    <row r="4520" spans="1:4" ht="15" customHeight="1">
      <c r="A4520" s="650" t="s">
        <v>9191</v>
      </c>
      <c r="B4520" s="646" t="s">
        <v>29334</v>
      </c>
      <c r="C4520" s="650" t="s">
        <v>238</v>
      </c>
      <c r="D4520" s="650" t="s">
        <v>21061</v>
      </c>
    </row>
    <row r="4521" spans="1:4" ht="15" customHeight="1">
      <c r="A4521" s="650" t="s">
        <v>9192</v>
      </c>
      <c r="B4521" s="646" t="s">
        <v>29335</v>
      </c>
      <c r="C4521" s="650" t="s">
        <v>238</v>
      </c>
      <c r="D4521" s="650" t="s">
        <v>26831</v>
      </c>
    </row>
    <row r="4522" spans="1:4" ht="15" customHeight="1">
      <c r="A4522" s="650" t="s">
        <v>9193</v>
      </c>
      <c r="B4522" s="646" t="s">
        <v>29336</v>
      </c>
      <c r="C4522" s="650" t="s">
        <v>238</v>
      </c>
      <c r="D4522" s="650" t="s">
        <v>26832</v>
      </c>
    </row>
    <row r="4523" spans="1:4" ht="15" customHeight="1">
      <c r="A4523" s="650" t="s">
        <v>9194</v>
      </c>
      <c r="B4523" s="646" t="s">
        <v>29337</v>
      </c>
      <c r="C4523" s="650" t="s">
        <v>238</v>
      </c>
      <c r="D4523" s="650" t="s">
        <v>26833</v>
      </c>
    </row>
    <row r="4524" spans="1:4" ht="15" customHeight="1">
      <c r="A4524" s="650" t="s">
        <v>9195</v>
      </c>
      <c r="B4524" s="646" t="s">
        <v>29338</v>
      </c>
      <c r="C4524" s="650" t="s">
        <v>238</v>
      </c>
      <c r="D4524" s="650" t="s">
        <v>17800</v>
      </c>
    </row>
    <row r="4525" spans="1:4" ht="15" customHeight="1">
      <c r="A4525" s="650" t="s">
        <v>9196</v>
      </c>
      <c r="B4525" s="646" t="s">
        <v>29339</v>
      </c>
      <c r="C4525" s="650" t="s">
        <v>238</v>
      </c>
      <c r="D4525" s="650" t="s">
        <v>18702</v>
      </c>
    </row>
    <row r="4526" spans="1:4" ht="15" customHeight="1">
      <c r="A4526" s="650" t="s">
        <v>9197</v>
      </c>
      <c r="B4526" s="646" t="s">
        <v>29340</v>
      </c>
      <c r="C4526" s="650" t="s">
        <v>238</v>
      </c>
      <c r="D4526" s="650" t="s">
        <v>26491</v>
      </c>
    </row>
    <row r="4527" spans="1:4" ht="15" customHeight="1">
      <c r="A4527" s="650" t="s">
        <v>9198</v>
      </c>
      <c r="B4527" s="646" t="s">
        <v>29341</v>
      </c>
      <c r="C4527" s="650" t="s">
        <v>238</v>
      </c>
      <c r="D4527" s="650" t="s">
        <v>26834</v>
      </c>
    </row>
    <row r="4528" spans="1:4" ht="15" customHeight="1">
      <c r="A4528" s="650" t="s">
        <v>9199</v>
      </c>
      <c r="B4528" s="646" t="s">
        <v>29342</v>
      </c>
      <c r="C4528" s="650" t="s">
        <v>238</v>
      </c>
      <c r="D4528" s="650" t="s">
        <v>20618</v>
      </c>
    </row>
    <row r="4529" spans="1:4" ht="15" customHeight="1">
      <c r="A4529" s="650" t="s">
        <v>9200</v>
      </c>
      <c r="B4529" s="646" t="s">
        <v>29343</v>
      </c>
      <c r="C4529" s="650" t="s">
        <v>238</v>
      </c>
      <c r="D4529" s="650" t="s">
        <v>26835</v>
      </c>
    </row>
    <row r="4530" spans="1:4" ht="15" customHeight="1">
      <c r="A4530" s="650" t="s">
        <v>9201</v>
      </c>
      <c r="B4530" s="646" t="s">
        <v>29344</v>
      </c>
      <c r="C4530" s="650" t="s">
        <v>238</v>
      </c>
      <c r="D4530" s="650" t="s">
        <v>26836</v>
      </c>
    </row>
    <row r="4531" spans="1:4" ht="15" customHeight="1">
      <c r="A4531" s="650" t="s">
        <v>9202</v>
      </c>
      <c r="B4531" s="646" t="s">
        <v>29345</v>
      </c>
      <c r="C4531" s="650" t="s">
        <v>238</v>
      </c>
      <c r="D4531" s="650" t="s">
        <v>26837</v>
      </c>
    </row>
    <row r="4532" spans="1:4" ht="15" customHeight="1">
      <c r="A4532" s="650" t="s">
        <v>9203</v>
      </c>
      <c r="B4532" s="646" t="s">
        <v>15153</v>
      </c>
      <c r="C4532" s="650" t="s">
        <v>238</v>
      </c>
      <c r="D4532" s="650" t="s">
        <v>26476</v>
      </c>
    </row>
    <row r="4533" spans="1:4" ht="15" customHeight="1">
      <c r="A4533" s="650" t="s">
        <v>9204</v>
      </c>
      <c r="B4533" s="646" t="s">
        <v>15154</v>
      </c>
      <c r="C4533" s="650" t="s">
        <v>238</v>
      </c>
      <c r="D4533" s="650" t="s">
        <v>21193</v>
      </c>
    </row>
    <row r="4534" spans="1:4" ht="15" customHeight="1">
      <c r="A4534" s="650" t="s">
        <v>9205</v>
      </c>
      <c r="B4534" s="646" t="s">
        <v>15155</v>
      </c>
      <c r="C4534" s="650" t="s">
        <v>238</v>
      </c>
      <c r="D4534" s="650" t="s">
        <v>18636</v>
      </c>
    </row>
    <row r="4535" spans="1:4" ht="15" customHeight="1">
      <c r="A4535" s="650" t="s">
        <v>9206</v>
      </c>
      <c r="B4535" s="646" t="s">
        <v>15156</v>
      </c>
      <c r="C4535" s="650" t="s">
        <v>238</v>
      </c>
      <c r="D4535" s="650" t="s">
        <v>18028</v>
      </c>
    </row>
    <row r="4536" spans="1:4" ht="15" customHeight="1">
      <c r="A4536" s="650" t="s">
        <v>9207</v>
      </c>
      <c r="B4536" s="646" t="s">
        <v>15157</v>
      </c>
      <c r="C4536" s="650" t="s">
        <v>238</v>
      </c>
      <c r="D4536" s="650" t="s">
        <v>24761</v>
      </c>
    </row>
    <row r="4537" spans="1:4" ht="15" customHeight="1">
      <c r="A4537" s="650" t="s">
        <v>9208</v>
      </c>
      <c r="B4537" s="646" t="s">
        <v>15158</v>
      </c>
      <c r="C4537" s="650" t="s">
        <v>238</v>
      </c>
      <c r="D4537" s="650" t="s">
        <v>20462</v>
      </c>
    </row>
    <row r="4538" spans="1:4" ht="15" customHeight="1">
      <c r="A4538" s="650" t="s">
        <v>9209</v>
      </c>
      <c r="B4538" s="646" t="s">
        <v>15159</v>
      </c>
      <c r="C4538" s="650" t="s">
        <v>238</v>
      </c>
      <c r="D4538" s="650" t="s">
        <v>22541</v>
      </c>
    </row>
    <row r="4539" spans="1:4" ht="15" customHeight="1">
      <c r="A4539" s="650" t="s">
        <v>9210</v>
      </c>
      <c r="B4539" s="646" t="s">
        <v>15160</v>
      </c>
      <c r="C4539" s="650" t="s">
        <v>238</v>
      </c>
      <c r="D4539" s="650" t="s">
        <v>21277</v>
      </c>
    </row>
    <row r="4540" spans="1:4" ht="15" customHeight="1">
      <c r="A4540" s="650" t="s">
        <v>9211</v>
      </c>
      <c r="B4540" s="646" t="s">
        <v>15161</v>
      </c>
      <c r="C4540" s="650" t="s">
        <v>238</v>
      </c>
      <c r="D4540" s="650" t="s">
        <v>21156</v>
      </c>
    </row>
    <row r="4541" spans="1:4" ht="15" customHeight="1">
      <c r="A4541" s="650" t="s">
        <v>9212</v>
      </c>
      <c r="B4541" s="646" t="s">
        <v>15162</v>
      </c>
      <c r="C4541" s="650" t="s">
        <v>238</v>
      </c>
      <c r="D4541" s="650" t="s">
        <v>26838</v>
      </c>
    </row>
    <row r="4542" spans="1:4" ht="15" customHeight="1">
      <c r="A4542" s="650" t="s">
        <v>9213</v>
      </c>
      <c r="B4542" s="646" t="s">
        <v>15163</v>
      </c>
      <c r="C4542" s="650" t="s">
        <v>238</v>
      </c>
      <c r="D4542" s="650" t="s">
        <v>26839</v>
      </c>
    </row>
    <row r="4543" spans="1:4" ht="15" customHeight="1">
      <c r="A4543" s="650" t="s">
        <v>9214</v>
      </c>
      <c r="B4543" s="646" t="s">
        <v>15164</v>
      </c>
      <c r="C4543" s="650" t="s">
        <v>238</v>
      </c>
      <c r="D4543" s="650" t="s">
        <v>20498</v>
      </c>
    </row>
    <row r="4544" spans="1:4" ht="15" customHeight="1">
      <c r="A4544" s="650" t="s">
        <v>9215</v>
      </c>
      <c r="B4544" s="646" t="s">
        <v>15165</v>
      </c>
      <c r="C4544" s="650" t="s">
        <v>238</v>
      </c>
      <c r="D4544" s="650" t="s">
        <v>22399</v>
      </c>
    </row>
    <row r="4545" spans="1:4" ht="15" customHeight="1">
      <c r="A4545" s="650" t="s">
        <v>9216</v>
      </c>
      <c r="B4545" s="646" t="s">
        <v>15166</v>
      </c>
      <c r="C4545" s="650" t="s">
        <v>238</v>
      </c>
      <c r="D4545" s="650" t="s">
        <v>26840</v>
      </c>
    </row>
    <row r="4546" spans="1:4" ht="15" customHeight="1">
      <c r="A4546" s="650" t="s">
        <v>9217</v>
      </c>
      <c r="B4546" s="646" t="s">
        <v>15167</v>
      </c>
      <c r="C4546" s="650" t="s">
        <v>238</v>
      </c>
      <c r="D4546" s="650" t="s">
        <v>18654</v>
      </c>
    </row>
    <row r="4547" spans="1:4" ht="15" customHeight="1">
      <c r="A4547" s="650" t="s">
        <v>9218</v>
      </c>
      <c r="B4547" s="646" t="s">
        <v>15168</v>
      </c>
      <c r="C4547" s="650" t="s">
        <v>238</v>
      </c>
      <c r="D4547" s="650" t="s">
        <v>20505</v>
      </c>
    </row>
    <row r="4548" spans="1:4" ht="15" customHeight="1">
      <c r="A4548" s="650" t="s">
        <v>9219</v>
      </c>
      <c r="B4548" s="646" t="s">
        <v>15169</v>
      </c>
      <c r="C4548" s="650" t="s">
        <v>238</v>
      </c>
      <c r="D4548" s="650" t="s">
        <v>18046</v>
      </c>
    </row>
    <row r="4549" spans="1:4" ht="15" customHeight="1">
      <c r="A4549" s="650" t="s">
        <v>9220</v>
      </c>
      <c r="B4549" s="646" t="s">
        <v>15170</v>
      </c>
      <c r="C4549" s="650" t="s">
        <v>238</v>
      </c>
      <c r="D4549" s="650" t="s">
        <v>26841</v>
      </c>
    </row>
    <row r="4550" spans="1:4" ht="15" customHeight="1">
      <c r="A4550" s="650" t="s">
        <v>9221</v>
      </c>
      <c r="B4550" s="646" t="s">
        <v>15171</v>
      </c>
      <c r="C4550" s="650" t="s">
        <v>238</v>
      </c>
      <c r="D4550" s="650" t="s">
        <v>26842</v>
      </c>
    </row>
    <row r="4551" spans="1:4" ht="15" customHeight="1">
      <c r="A4551" s="650" t="s">
        <v>9222</v>
      </c>
      <c r="B4551" s="646" t="s">
        <v>15172</v>
      </c>
      <c r="C4551" s="650" t="s">
        <v>238</v>
      </c>
      <c r="D4551" s="650" t="s">
        <v>26843</v>
      </c>
    </row>
    <row r="4552" spans="1:4" ht="15" customHeight="1">
      <c r="A4552" s="650" t="s">
        <v>9223</v>
      </c>
      <c r="B4552" s="646" t="s">
        <v>15173</v>
      </c>
      <c r="C4552" s="650" t="s">
        <v>238</v>
      </c>
      <c r="D4552" s="650" t="s">
        <v>17747</v>
      </c>
    </row>
    <row r="4553" spans="1:4" ht="15" customHeight="1">
      <c r="A4553" s="650" t="s">
        <v>9224</v>
      </c>
      <c r="B4553" s="646" t="s">
        <v>15174</v>
      </c>
      <c r="C4553" s="650" t="s">
        <v>238</v>
      </c>
      <c r="D4553" s="650" t="s">
        <v>21267</v>
      </c>
    </row>
    <row r="4554" spans="1:4" ht="15" customHeight="1">
      <c r="A4554" s="650" t="s">
        <v>9225</v>
      </c>
      <c r="B4554" s="646" t="s">
        <v>15175</v>
      </c>
      <c r="C4554" s="650" t="s">
        <v>238</v>
      </c>
      <c r="D4554" s="650" t="s">
        <v>17787</v>
      </c>
    </row>
    <row r="4555" spans="1:4" ht="15" customHeight="1">
      <c r="A4555" s="650" t="s">
        <v>9226</v>
      </c>
      <c r="B4555" s="646" t="s">
        <v>15176</v>
      </c>
      <c r="C4555" s="650" t="s">
        <v>238</v>
      </c>
      <c r="D4555" s="650" t="s">
        <v>26844</v>
      </c>
    </row>
    <row r="4556" spans="1:4" ht="15" customHeight="1">
      <c r="A4556" s="650" t="s">
        <v>9227</v>
      </c>
      <c r="B4556" s="646" t="s">
        <v>15177</v>
      </c>
      <c r="C4556" s="650" t="s">
        <v>238</v>
      </c>
      <c r="D4556" s="650" t="s">
        <v>21644</v>
      </c>
    </row>
    <row r="4557" spans="1:4" ht="15" customHeight="1">
      <c r="A4557" s="650" t="s">
        <v>9228</v>
      </c>
      <c r="B4557" s="646" t="s">
        <v>15178</v>
      </c>
      <c r="C4557" s="650" t="s">
        <v>238</v>
      </c>
      <c r="D4557" s="650" t="s">
        <v>17755</v>
      </c>
    </row>
    <row r="4558" spans="1:4" ht="15" customHeight="1">
      <c r="A4558" s="650" t="s">
        <v>9229</v>
      </c>
      <c r="B4558" s="646" t="s">
        <v>15179</v>
      </c>
      <c r="C4558" s="650" t="s">
        <v>238</v>
      </c>
      <c r="D4558" s="650" t="s">
        <v>26845</v>
      </c>
    </row>
    <row r="4559" spans="1:4" ht="15" customHeight="1">
      <c r="A4559" s="650" t="s">
        <v>9230</v>
      </c>
      <c r="B4559" s="646" t="s">
        <v>15180</v>
      </c>
      <c r="C4559" s="650" t="s">
        <v>238</v>
      </c>
      <c r="D4559" s="650" t="s">
        <v>26846</v>
      </c>
    </row>
    <row r="4560" spans="1:4" ht="15" customHeight="1">
      <c r="A4560" s="650" t="s">
        <v>9231</v>
      </c>
      <c r="B4560" s="646" t="s">
        <v>15181</v>
      </c>
      <c r="C4560" s="650" t="s">
        <v>238</v>
      </c>
      <c r="D4560" s="650" t="s">
        <v>26847</v>
      </c>
    </row>
    <row r="4561" spans="1:4" ht="15" customHeight="1">
      <c r="A4561" s="650" t="s">
        <v>9232</v>
      </c>
      <c r="B4561" s="646" t="s">
        <v>15182</v>
      </c>
      <c r="C4561" s="650" t="s">
        <v>238</v>
      </c>
      <c r="D4561" s="650" t="s">
        <v>26848</v>
      </c>
    </row>
    <row r="4562" spans="1:4" ht="15" customHeight="1">
      <c r="A4562" s="650" t="s">
        <v>9233</v>
      </c>
      <c r="B4562" s="646" t="s">
        <v>15183</v>
      </c>
      <c r="C4562" s="650" t="s">
        <v>238</v>
      </c>
      <c r="D4562" s="650" t="s">
        <v>18451</v>
      </c>
    </row>
    <row r="4563" spans="1:4" ht="15" customHeight="1">
      <c r="A4563" s="650" t="s">
        <v>9234</v>
      </c>
      <c r="B4563" s="646" t="s">
        <v>15184</v>
      </c>
      <c r="C4563" s="650" t="s">
        <v>238</v>
      </c>
      <c r="D4563" s="650" t="s">
        <v>26849</v>
      </c>
    </row>
    <row r="4564" spans="1:4" ht="15" customHeight="1">
      <c r="A4564" s="650" t="s">
        <v>9235</v>
      </c>
      <c r="B4564" s="646" t="s">
        <v>15185</v>
      </c>
      <c r="C4564" s="650" t="s">
        <v>238</v>
      </c>
      <c r="D4564" s="650" t="s">
        <v>26850</v>
      </c>
    </row>
    <row r="4565" spans="1:4" ht="15" customHeight="1">
      <c r="A4565" s="650" t="s">
        <v>9236</v>
      </c>
      <c r="B4565" s="646" t="s">
        <v>15186</v>
      </c>
      <c r="C4565" s="650" t="s">
        <v>238</v>
      </c>
      <c r="D4565" s="650" t="s">
        <v>26851</v>
      </c>
    </row>
    <row r="4566" spans="1:4" ht="15" customHeight="1">
      <c r="A4566" s="650" t="s">
        <v>9237</v>
      </c>
      <c r="B4566" s="646" t="s">
        <v>15187</v>
      </c>
      <c r="C4566" s="650" t="s">
        <v>238</v>
      </c>
      <c r="D4566" s="650" t="s">
        <v>26852</v>
      </c>
    </row>
    <row r="4567" spans="1:4" ht="15" customHeight="1">
      <c r="A4567" s="650" t="s">
        <v>9238</v>
      </c>
      <c r="B4567" s="646" t="s">
        <v>15188</v>
      </c>
      <c r="C4567" s="650" t="s">
        <v>238</v>
      </c>
      <c r="D4567" s="650" t="s">
        <v>26853</v>
      </c>
    </row>
    <row r="4568" spans="1:4" ht="15" customHeight="1">
      <c r="A4568" s="650" t="s">
        <v>9239</v>
      </c>
      <c r="B4568" s="646" t="s">
        <v>15189</v>
      </c>
      <c r="C4568" s="650" t="s">
        <v>238</v>
      </c>
      <c r="D4568" s="650" t="s">
        <v>21693</v>
      </c>
    </row>
    <row r="4569" spans="1:4" ht="15" customHeight="1">
      <c r="A4569" s="650" t="s">
        <v>9240</v>
      </c>
      <c r="B4569" s="646" t="s">
        <v>15190</v>
      </c>
      <c r="C4569" s="650" t="s">
        <v>238</v>
      </c>
      <c r="D4569" s="650" t="s">
        <v>20534</v>
      </c>
    </row>
    <row r="4570" spans="1:4" ht="15" customHeight="1">
      <c r="A4570" s="650" t="s">
        <v>9241</v>
      </c>
      <c r="B4570" s="646" t="s">
        <v>15191</v>
      </c>
      <c r="C4570" s="650" t="s">
        <v>238</v>
      </c>
      <c r="D4570" s="650" t="s">
        <v>18081</v>
      </c>
    </row>
    <row r="4571" spans="1:4" ht="15" customHeight="1">
      <c r="A4571" s="650" t="s">
        <v>9242</v>
      </c>
      <c r="B4571" s="646" t="s">
        <v>15192</v>
      </c>
      <c r="C4571" s="650" t="s">
        <v>238</v>
      </c>
      <c r="D4571" s="650" t="s">
        <v>21237</v>
      </c>
    </row>
    <row r="4572" spans="1:4" ht="15" customHeight="1">
      <c r="A4572" s="650" t="s">
        <v>9243</v>
      </c>
      <c r="B4572" s="646" t="s">
        <v>15193</v>
      </c>
      <c r="C4572" s="650" t="s">
        <v>238</v>
      </c>
      <c r="D4572" s="650" t="s">
        <v>24738</v>
      </c>
    </row>
    <row r="4573" spans="1:4" ht="15" customHeight="1">
      <c r="A4573" s="650" t="s">
        <v>9244</v>
      </c>
      <c r="B4573" s="646" t="s">
        <v>15194</v>
      </c>
      <c r="C4573" s="650" t="s">
        <v>238</v>
      </c>
      <c r="D4573" s="650" t="s">
        <v>17461</v>
      </c>
    </row>
    <row r="4574" spans="1:4" ht="15" customHeight="1">
      <c r="A4574" s="650" t="s">
        <v>9245</v>
      </c>
      <c r="B4574" s="646" t="s">
        <v>15195</v>
      </c>
      <c r="C4574" s="650" t="s">
        <v>238</v>
      </c>
      <c r="D4574" s="650" t="s">
        <v>26854</v>
      </c>
    </row>
    <row r="4575" spans="1:4" ht="15" customHeight="1">
      <c r="A4575" s="650" t="s">
        <v>9246</v>
      </c>
      <c r="B4575" s="646" t="s">
        <v>15196</v>
      </c>
      <c r="C4575" s="650" t="s">
        <v>238</v>
      </c>
      <c r="D4575" s="650" t="s">
        <v>26855</v>
      </c>
    </row>
    <row r="4576" spans="1:4" ht="15" customHeight="1">
      <c r="A4576" s="650" t="s">
        <v>9247</v>
      </c>
      <c r="B4576" s="646" t="s">
        <v>15197</v>
      </c>
      <c r="C4576" s="650" t="s">
        <v>238</v>
      </c>
      <c r="D4576" s="650" t="s">
        <v>22258</v>
      </c>
    </row>
    <row r="4577" spans="1:4" ht="15" customHeight="1">
      <c r="A4577" s="650" t="s">
        <v>9248</v>
      </c>
      <c r="B4577" s="646" t="s">
        <v>15198</v>
      </c>
      <c r="C4577" s="650" t="s">
        <v>238</v>
      </c>
      <c r="D4577" s="650" t="s">
        <v>26856</v>
      </c>
    </row>
    <row r="4578" spans="1:4" ht="15" customHeight="1">
      <c r="A4578" s="650" t="s">
        <v>9249</v>
      </c>
      <c r="B4578" s="646" t="s">
        <v>15199</v>
      </c>
      <c r="C4578" s="650" t="s">
        <v>238</v>
      </c>
      <c r="D4578" s="650" t="s">
        <v>26856</v>
      </c>
    </row>
    <row r="4579" spans="1:4" ht="15" customHeight="1">
      <c r="A4579" s="650" t="s">
        <v>9250</v>
      </c>
      <c r="B4579" s="646" t="s">
        <v>15200</v>
      </c>
      <c r="C4579" s="650" t="s">
        <v>238</v>
      </c>
      <c r="D4579" s="650" t="s">
        <v>21235</v>
      </c>
    </row>
    <row r="4580" spans="1:4" ht="15" customHeight="1">
      <c r="A4580" s="650" t="s">
        <v>9251</v>
      </c>
      <c r="B4580" s="646" t="s">
        <v>15201</v>
      </c>
      <c r="C4580" s="650" t="s">
        <v>238</v>
      </c>
      <c r="D4580" s="650" t="s">
        <v>22627</v>
      </c>
    </row>
    <row r="4581" spans="1:4" ht="15" customHeight="1">
      <c r="A4581" s="650" t="s">
        <v>9252</v>
      </c>
      <c r="B4581" s="646" t="s">
        <v>15202</v>
      </c>
      <c r="C4581" s="650" t="s">
        <v>238</v>
      </c>
      <c r="D4581" s="650" t="s">
        <v>21733</v>
      </c>
    </row>
    <row r="4582" spans="1:4" ht="15" customHeight="1">
      <c r="A4582" s="650" t="s">
        <v>9253</v>
      </c>
      <c r="B4582" s="646" t="s">
        <v>15203</v>
      </c>
      <c r="C4582" s="650" t="s">
        <v>238</v>
      </c>
      <c r="D4582" s="650" t="s">
        <v>26857</v>
      </c>
    </row>
    <row r="4583" spans="1:4" ht="15" customHeight="1">
      <c r="A4583" s="650" t="s">
        <v>9254</v>
      </c>
      <c r="B4583" s="646" t="s">
        <v>15204</v>
      </c>
      <c r="C4583" s="650" t="s">
        <v>238</v>
      </c>
      <c r="D4583" s="650" t="s">
        <v>26858</v>
      </c>
    </row>
    <row r="4584" spans="1:4" ht="15" customHeight="1">
      <c r="A4584" s="650" t="s">
        <v>9255</v>
      </c>
      <c r="B4584" s="646" t="s">
        <v>15205</v>
      </c>
      <c r="C4584" s="650" t="s">
        <v>238</v>
      </c>
      <c r="D4584" s="650" t="s">
        <v>24812</v>
      </c>
    </row>
    <row r="4585" spans="1:4" ht="15" customHeight="1">
      <c r="A4585" s="650" t="s">
        <v>9256</v>
      </c>
      <c r="B4585" s="646" t="s">
        <v>15206</v>
      </c>
      <c r="C4585" s="650" t="s">
        <v>238</v>
      </c>
      <c r="D4585" s="650" t="s">
        <v>26859</v>
      </c>
    </row>
    <row r="4586" spans="1:4" ht="15" customHeight="1">
      <c r="A4586" s="650" t="s">
        <v>9257</v>
      </c>
      <c r="B4586" s="646" t="s">
        <v>15207</v>
      </c>
      <c r="C4586" s="650" t="s">
        <v>238</v>
      </c>
      <c r="D4586" s="650" t="s">
        <v>26860</v>
      </c>
    </row>
    <row r="4587" spans="1:4" ht="15" customHeight="1">
      <c r="A4587" s="650" t="s">
        <v>9258</v>
      </c>
      <c r="B4587" s="646" t="s">
        <v>15208</v>
      </c>
      <c r="C4587" s="650" t="s">
        <v>238</v>
      </c>
      <c r="D4587" s="650" t="s">
        <v>20581</v>
      </c>
    </row>
    <row r="4588" spans="1:4" ht="15" customHeight="1">
      <c r="A4588" s="650" t="s">
        <v>9259</v>
      </c>
      <c r="B4588" s="646" t="s">
        <v>15209</v>
      </c>
      <c r="C4588" s="650" t="s">
        <v>238</v>
      </c>
      <c r="D4588" s="650" t="s">
        <v>24784</v>
      </c>
    </row>
    <row r="4589" spans="1:4" ht="15" customHeight="1">
      <c r="A4589" s="650" t="s">
        <v>9260</v>
      </c>
      <c r="B4589" s="646" t="s">
        <v>15210</v>
      </c>
      <c r="C4589" s="650" t="s">
        <v>238</v>
      </c>
      <c r="D4589" s="650" t="s">
        <v>21170</v>
      </c>
    </row>
    <row r="4590" spans="1:4" ht="15" customHeight="1">
      <c r="A4590" s="650" t="s">
        <v>9261</v>
      </c>
      <c r="B4590" s="646" t="s">
        <v>15211</v>
      </c>
      <c r="C4590" s="650" t="s">
        <v>238</v>
      </c>
      <c r="D4590" s="650" t="s">
        <v>26861</v>
      </c>
    </row>
    <row r="4591" spans="1:4" ht="15" customHeight="1">
      <c r="A4591" s="650" t="s">
        <v>9262</v>
      </c>
      <c r="B4591" s="646" t="s">
        <v>15212</v>
      </c>
      <c r="C4591" s="650" t="s">
        <v>238</v>
      </c>
      <c r="D4591" s="650" t="s">
        <v>22371</v>
      </c>
    </row>
    <row r="4592" spans="1:4" ht="15" customHeight="1">
      <c r="A4592" s="650" t="s">
        <v>9263</v>
      </c>
      <c r="B4592" s="646" t="s">
        <v>15213</v>
      </c>
      <c r="C4592" s="650" t="s">
        <v>238</v>
      </c>
      <c r="D4592" s="650" t="s">
        <v>18625</v>
      </c>
    </row>
    <row r="4593" spans="1:4" ht="15" customHeight="1">
      <c r="A4593" s="650" t="s">
        <v>9264</v>
      </c>
      <c r="B4593" s="646" t="s">
        <v>15214</v>
      </c>
      <c r="C4593" s="650" t="s">
        <v>238</v>
      </c>
      <c r="D4593" s="650" t="s">
        <v>18644</v>
      </c>
    </row>
    <row r="4594" spans="1:4" ht="15" customHeight="1">
      <c r="A4594" s="650" t="s">
        <v>9265</v>
      </c>
      <c r="B4594" s="646" t="s">
        <v>15215</v>
      </c>
      <c r="C4594" s="650" t="s">
        <v>238</v>
      </c>
      <c r="D4594" s="650" t="s">
        <v>21244</v>
      </c>
    </row>
    <row r="4595" spans="1:4" ht="15" customHeight="1">
      <c r="A4595" s="650" t="s">
        <v>9266</v>
      </c>
      <c r="B4595" s="646" t="s">
        <v>15216</v>
      </c>
      <c r="C4595" s="650" t="s">
        <v>238</v>
      </c>
      <c r="D4595" s="650" t="s">
        <v>26862</v>
      </c>
    </row>
    <row r="4596" spans="1:4" ht="15" customHeight="1">
      <c r="A4596" s="650" t="s">
        <v>9267</v>
      </c>
      <c r="B4596" s="646" t="s">
        <v>15217</v>
      </c>
      <c r="C4596" s="650" t="s">
        <v>238</v>
      </c>
      <c r="D4596" s="650" t="s">
        <v>20681</v>
      </c>
    </row>
    <row r="4597" spans="1:4" ht="15" customHeight="1">
      <c r="A4597" s="650" t="s">
        <v>9268</v>
      </c>
      <c r="B4597" s="646" t="s">
        <v>15218</v>
      </c>
      <c r="C4597" s="650" t="s">
        <v>238</v>
      </c>
      <c r="D4597" s="650" t="s">
        <v>26863</v>
      </c>
    </row>
    <row r="4598" spans="1:4" ht="15" customHeight="1">
      <c r="A4598" s="650" t="s">
        <v>9269</v>
      </c>
      <c r="B4598" s="646" t="s">
        <v>15219</v>
      </c>
      <c r="C4598" s="650" t="s">
        <v>238</v>
      </c>
      <c r="D4598" s="650" t="s">
        <v>26407</v>
      </c>
    </row>
    <row r="4599" spans="1:4" ht="15" customHeight="1">
      <c r="A4599" s="650" t="s">
        <v>9270</v>
      </c>
      <c r="B4599" s="646" t="s">
        <v>15220</v>
      </c>
      <c r="C4599" s="650" t="s">
        <v>238</v>
      </c>
      <c r="D4599" s="650" t="s">
        <v>18307</v>
      </c>
    </row>
    <row r="4600" spans="1:4" ht="15" customHeight="1">
      <c r="A4600" s="650" t="s">
        <v>9271</v>
      </c>
      <c r="B4600" s="646" t="s">
        <v>15221</v>
      </c>
      <c r="C4600" s="650" t="s">
        <v>238</v>
      </c>
      <c r="D4600" s="650" t="s">
        <v>18034</v>
      </c>
    </row>
    <row r="4601" spans="1:4" ht="15" customHeight="1">
      <c r="A4601" s="650" t="s">
        <v>9272</v>
      </c>
      <c r="B4601" s="646" t="s">
        <v>15222</v>
      </c>
      <c r="C4601" s="650" t="s">
        <v>238</v>
      </c>
      <c r="D4601" s="650" t="s">
        <v>18508</v>
      </c>
    </row>
    <row r="4602" spans="1:4" ht="15" customHeight="1">
      <c r="A4602" s="650" t="s">
        <v>9273</v>
      </c>
      <c r="B4602" s="646" t="s">
        <v>15223</v>
      </c>
      <c r="C4602" s="650" t="s">
        <v>238</v>
      </c>
      <c r="D4602" s="650" t="s">
        <v>21029</v>
      </c>
    </row>
    <row r="4603" spans="1:4" ht="15" customHeight="1">
      <c r="A4603" s="650" t="s">
        <v>9274</v>
      </c>
      <c r="B4603" s="646" t="s">
        <v>15224</v>
      </c>
      <c r="C4603" s="650" t="s">
        <v>238</v>
      </c>
      <c r="D4603" s="650" t="s">
        <v>20737</v>
      </c>
    </row>
    <row r="4604" spans="1:4" ht="15" customHeight="1">
      <c r="A4604" s="650" t="s">
        <v>9275</v>
      </c>
      <c r="B4604" s="646" t="s">
        <v>15225</v>
      </c>
      <c r="C4604" s="650" t="s">
        <v>238</v>
      </c>
      <c r="D4604" s="650" t="s">
        <v>26864</v>
      </c>
    </row>
    <row r="4605" spans="1:4" ht="15" customHeight="1">
      <c r="A4605" s="650" t="s">
        <v>9276</v>
      </c>
      <c r="B4605" s="646" t="s">
        <v>15226</v>
      </c>
      <c r="C4605" s="650" t="s">
        <v>238</v>
      </c>
      <c r="D4605" s="650" t="s">
        <v>21096</v>
      </c>
    </row>
    <row r="4606" spans="1:4" ht="15" customHeight="1">
      <c r="A4606" s="650" t="s">
        <v>9277</v>
      </c>
      <c r="B4606" s="646" t="s">
        <v>15227</v>
      </c>
      <c r="C4606" s="650" t="s">
        <v>238</v>
      </c>
      <c r="D4606" s="650" t="s">
        <v>22307</v>
      </c>
    </row>
    <row r="4607" spans="1:4" ht="15" customHeight="1">
      <c r="A4607" s="650" t="s">
        <v>9278</v>
      </c>
      <c r="B4607" s="646" t="s">
        <v>15228</v>
      </c>
      <c r="C4607" s="650" t="s">
        <v>238</v>
      </c>
      <c r="D4607" s="650" t="s">
        <v>18446</v>
      </c>
    </row>
    <row r="4608" spans="1:4" ht="15" customHeight="1">
      <c r="A4608" s="650" t="s">
        <v>9279</v>
      </c>
      <c r="B4608" s="646" t="s">
        <v>15229</v>
      </c>
      <c r="C4608" s="650" t="s">
        <v>238</v>
      </c>
      <c r="D4608" s="650" t="s">
        <v>17910</v>
      </c>
    </row>
    <row r="4609" spans="1:4" ht="15" customHeight="1">
      <c r="A4609" s="650" t="s">
        <v>9280</v>
      </c>
      <c r="B4609" s="646" t="s">
        <v>15230</v>
      </c>
      <c r="C4609" s="650" t="s">
        <v>238</v>
      </c>
      <c r="D4609" s="650" t="s">
        <v>21242</v>
      </c>
    </row>
    <row r="4610" spans="1:4" ht="15" customHeight="1">
      <c r="A4610" s="650" t="s">
        <v>9281</v>
      </c>
      <c r="B4610" s="646" t="s">
        <v>15231</v>
      </c>
      <c r="C4610" s="650" t="s">
        <v>238</v>
      </c>
      <c r="D4610" s="650" t="s">
        <v>22011</v>
      </c>
    </row>
    <row r="4611" spans="1:4" ht="15" customHeight="1">
      <c r="A4611" s="650" t="s">
        <v>9282</v>
      </c>
      <c r="B4611" s="646" t="s">
        <v>15232</v>
      </c>
      <c r="C4611" s="650" t="s">
        <v>238</v>
      </c>
      <c r="D4611" s="650" t="s">
        <v>18308</v>
      </c>
    </row>
    <row r="4612" spans="1:4" ht="15" customHeight="1">
      <c r="A4612" s="650" t="s">
        <v>9283</v>
      </c>
      <c r="B4612" s="646" t="s">
        <v>15233</v>
      </c>
      <c r="C4612" s="650" t="s">
        <v>238</v>
      </c>
      <c r="D4612" s="650" t="s">
        <v>26865</v>
      </c>
    </row>
    <row r="4613" spans="1:4" ht="15" customHeight="1">
      <c r="A4613" s="650" t="s">
        <v>9284</v>
      </c>
      <c r="B4613" s="646" t="s">
        <v>15234</v>
      </c>
      <c r="C4613" s="650" t="s">
        <v>238</v>
      </c>
      <c r="D4613" s="650" t="s">
        <v>26866</v>
      </c>
    </row>
    <row r="4614" spans="1:4" ht="15" customHeight="1">
      <c r="A4614" s="650" t="s">
        <v>9285</v>
      </c>
      <c r="B4614" s="646" t="s">
        <v>15235</v>
      </c>
      <c r="C4614" s="650" t="s">
        <v>238</v>
      </c>
      <c r="D4614" s="650" t="s">
        <v>18069</v>
      </c>
    </row>
    <row r="4615" spans="1:4" ht="15" customHeight="1">
      <c r="A4615" s="650" t="s">
        <v>9286</v>
      </c>
      <c r="B4615" s="646" t="s">
        <v>15236</v>
      </c>
      <c r="C4615" s="650" t="s">
        <v>238</v>
      </c>
      <c r="D4615" s="650" t="s">
        <v>18672</v>
      </c>
    </row>
    <row r="4616" spans="1:4" ht="15" customHeight="1">
      <c r="A4616" s="650" t="s">
        <v>9287</v>
      </c>
      <c r="B4616" s="646" t="s">
        <v>15237</v>
      </c>
      <c r="C4616" s="650" t="s">
        <v>238</v>
      </c>
      <c r="D4616" s="650" t="s">
        <v>26867</v>
      </c>
    </row>
    <row r="4617" spans="1:4" ht="15" customHeight="1">
      <c r="A4617" s="650" t="s">
        <v>9288</v>
      </c>
      <c r="B4617" s="646" t="s">
        <v>15238</v>
      </c>
      <c r="C4617" s="650" t="s">
        <v>238</v>
      </c>
      <c r="D4617" s="650" t="s">
        <v>26868</v>
      </c>
    </row>
    <row r="4618" spans="1:4" ht="15" customHeight="1">
      <c r="A4618" s="650" t="s">
        <v>9289</v>
      </c>
      <c r="B4618" s="646" t="s">
        <v>15239</v>
      </c>
      <c r="C4618" s="650" t="s">
        <v>238</v>
      </c>
      <c r="D4618" s="650" t="s">
        <v>26869</v>
      </c>
    </row>
    <row r="4619" spans="1:4" ht="15" customHeight="1">
      <c r="A4619" s="650" t="s">
        <v>9290</v>
      </c>
      <c r="B4619" s="646" t="s">
        <v>15240</v>
      </c>
      <c r="C4619" s="650" t="s">
        <v>238</v>
      </c>
      <c r="D4619" s="650" t="s">
        <v>20581</v>
      </c>
    </row>
    <row r="4620" spans="1:4" ht="15" customHeight="1">
      <c r="A4620" s="650" t="s">
        <v>9291</v>
      </c>
      <c r="B4620" s="646" t="s">
        <v>15241</v>
      </c>
      <c r="C4620" s="650" t="s">
        <v>238</v>
      </c>
      <c r="D4620" s="650" t="s">
        <v>26844</v>
      </c>
    </row>
    <row r="4621" spans="1:4" ht="15" customHeight="1">
      <c r="A4621" s="650" t="s">
        <v>9292</v>
      </c>
      <c r="B4621" s="646" t="s">
        <v>15242</v>
      </c>
      <c r="C4621" s="650" t="s">
        <v>238</v>
      </c>
      <c r="D4621" s="650" t="s">
        <v>22559</v>
      </c>
    </row>
    <row r="4622" spans="1:4" ht="15" customHeight="1">
      <c r="A4622" s="650" t="s">
        <v>9293</v>
      </c>
      <c r="B4622" s="646" t="s">
        <v>15243</v>
      </c>
      <c r="C4622" s="650" t="s">
        <v>238</v>
      </c>
      <c r="D4622" s="650" t="s">
        <v>18664</v>
      </c>
    </row>
    <row r="4623" spans="1:4" ht="15" customHeight="1">
      <c r="A4623" s="650" t="s">
        <v>9294</v>
      </c>
      <c r="B4623" s="646" t="s">
        <v>15244</v>
      </c>
      <c r="C4623" s="650" t="s">
        <v>238</v>
      </c>
      <c r="D4623" s="650" t="s">
        <v>21042</v>
      </c>
    </row>
    <row r="4624" spans="1:4" ht="15" customHeight="1">
      <c r="A4624" s="650" t="s">
        <v>9295</v>
      </c>
      <c r="B4624" s="646" t="s">
        <v>15245</v>
      </c>
      <c r="C4624" s="650" t="s">
        <v>238</v>
      </c>
      <c r="D4624" s="650" t="s">
        <v>17964</v>
      </c>
    </row>
    <row r="4625" spans="1:4" ht="15" customHeight="1">
      <c r="A4625" s="650" t="s">
        <v>9296</v>
      </c>
      <c r="B4625" s="646" t="s">
        <v>15246</v>
      </c>
      <c r="C4625" s="650" t="s">
        <v>238</v>
      </c>
      <c r="D4625" s="650" t="s">
        <v>26870</v>
      </c>
    </row>
    <row r="4626" spans="1:4" ht="15" customHeight="1">
      <c r="A4626" s="650" t="s">
        <v>9297</v>
      </c>
      <c r="B4626" s="646" t="s">
        <v>15247</v>
      </c>
      <c r="C4626" s="650" t="s">
        <v>238</v>
      </c>
      <c r="D4626" s="650" t="s">
        <v>26871</v>
      </c>
    </row>
    <row r="4627" spans="1:4" ht="15" customHeight="1">
      <c r="A4627" s="650" t="s">
        <v>9298</v>
      </c>
      <c r="B4627" s="646" t="s">
        <v>15248</v>
      </c>
      <c r="C4627" s="650" t="s">
        <v>238</v>
      </c>
      <c r="D4627" s="650" t="s">
        <v>21098</v>
      </c>
    </row>
    <row r="4628" spans="1:4" ht="15" customHeight="1">
      <c r="A4628" s="650" t="s">
        <v>9299</v>
      </c>
      <c r="B4628" s="646" t="s">
        <v>15249</v>
      </c>
      <c r="C4628" s="650" t="s">
        <v>238</v>
      </c>
      <c r="D4628" s="650" t="s">
        <v>21718</v>
      </c>
    </row>
    <row r="4629" spans="1:4" ht="15" customHeight="1">
      <c r="A4629" s="650" t="s">
        <v>9300</v>
      </c>
      <c r="B4629" s="646" t="s">
        <v>15250</v>
      </c>
      <c r="C4629" s="650" t="s">
        <v>238</v>
      </c>
      <c r="D4629" s="650" t="s">
        <v>21247</v>
      </c>
    </row>
    <row r="4630" spans="1:4" ht="15" customHeight="1">
      <c r="A4630" s="650" t="s">
        <v>9301</v>
      </c>
      <c r="B4630" s="646" t="s">
        <v>15251</v>
      </c>
      <c r="C4630" s="650" t="s">
        <v>238</v>
      </c>
      <c r="D4630" s="650" t="s">
        <v>22021</v>
      </c>
    </row>
    <row r="4631" spans="1:4" ht="15" customHeight="1">
      <c r="A4631" s="650" t="s">
        <v>9302</v>
      </c>
      <c r="B4631" s="646" t="s">
        <v>15252</v>
      </c>
      <c r="C4631" s="650" t="s">
        <v>238</v>
      </c>
      <c r="D4631" s="650" t="s">
        <v>26598</v>
      </c>
    </row>
    <row r="4632" spans="1:4" ht="15" customHeight="1">
      <c r="A4632" s="650" t="s">
        <v>9303</v>
      </c>
      <c r="B4632" s="646" t="s">
        <v>15253</v>
      </c>
      <c r="C4632" s="650" t="s">
        <v>238</v>
      </c>
      <c r="D4632" s="650" t="s">
        <v>26872</v>
      </c>
    </row>
    <row r="4633" spans="1:4" ht="15" customHeight="1">
      <c r="A4633" s="650" t="s">
        <v>9304</v>
      </c>
      <c r="B4633" s="646" t="s">
        <v>15254</v>
      </c>
      <c r="C4633" s="650" t="s">
        <v>238</v>
      </c>
      <c r="D4633" s="650" t="s">
        <v>26022</v>
      </c>
    </row>
    <row r="4634" spans="1:4" ht="15" customHeight="1">
      <c r="A4634" s="650" t="s">
        <v>9305</v>
      </c>
      <c r="B4634" s="646" t="s">
        <v>15255</v>
      </c>
      <c r="C4634" s="650" t="s">
        <v>238</v>
      </c>
      <c r="D4634" s="650" t="s">
        <v>26873</v>
      </c>
    </row>
    <row r="4635" spans="1:4" ht="15" customHeight="1">
      <c r="A4635" s="650" t="s">
        <v>9306</v>
      </c>
      <c r="B4635" s="646" t="s">
        <v>15256</v>
      </c>
      <c r="C4635" s="650" t="s">
        <v>238</v>
      </c>
      <c r="D4635" s="650" t="s">
        <v>26874</v>
      </c>
    </row>
    <row r="4636" spans="1:4" ht="15" customHeight="1">
      <c r="A4636" s="650" t="s">
        <v>9307</v>
      </c>
      <c r="B4636" s="646" t="s">
        <v>15257</v>
      </c>
      <c r="C4636" s="650" t="s">
        <v>238</v>
      </c>
      <c r="D4636" s="650" t="s">
        <v>26875</v>
      </c>
    </row>
    <row r="4637" spans="1:4" ht="15" customHeight="1">
      <c r="A4637" s="650" t="s">
        <v>9308</v>
      </c>
      <c r="B4637" s="646" t="s">
        <v>15258</v>
      </c>
      <c r="C4637" s="650" t="s">
        <v>238</v>
      </c>
      <c r="D4637" s="650" t="s">
        <v>26876</v>
      </c>
    </row>
    <row r="4638" spans="1:4" ht="15" customHeight="1">
      <c r="A4638" s="650" t="s">
        <v>9309</v>
      </c>
      <c r="B4638" s="646" t="s">
        <v>15259</v>
      </c>
      <c r="C4638" s="650" t="s">
        <v>238</v>
      </c>
      <c r="D4638" s="650" t="s">
        <v>26877</v>
      </c>
    </row>
    <row r="4639" spans="1:4" ht="15" customHeight="1">
      <c r="A4639" s="650" t="s">
        <v>9310</v>
      </c>
      <c r="B4639" s="646" t="s">
        <v>15260</v>
      </c>
      <c r="C4639" s="650" t="s">
        <v>238</v>
      </c>
      <c r="D4639" s="650" t="s">
        <v>26878</v>
      </c>
    </row>
    <row r="4640" spans="1:4" ht="15" customHeight="1">
      <c r="A4640" s="650" t="s">
        <v>9311</v>
      </c>
      <c r="B4640" s="646" t="s">
        <v>15261</v>
      </c>
      <c r="C4640" s="650" t="s">
        <v>238</v>
      </c>
      <c r="D4640" s="650" t="s">
        <v>26879</v>
      </c>
    </row>
    <row r="4641" spans="1:4" ht="15" customHeight="1">
      <c r="A4641" s="650" t="s">
        <v>9312</v>
      </c>
      <c r="B4641" s="646" t="s">
        <v>15262</v>
      </c>
      <c r="C4641" s="650" t="s">
        <v>238</v>
      </c>
      <c r="D4641" s="650" t="s">
        <v>22471</v>
      </c>
    </row>
    <row r="4642" spans="1:4" ht="15" customHeight="1">
      <c r="A4642" s="650" t="s">
        <v>9313</v>
      </c>
      <c r="B4642" s="646" t="s">
        <v>15263</v>
      </c>
      <c r="C4642" s="650" t="s">
        <v>238</v>
      </c>
      <c r="D4642" s="650" t="s">
        <v>21683</v>
      </c>
    </row>
    <row r="4643" spans="1:4" ht="15" customHeight="1">
      <c r="A4643" s="650" t="s">
        <v>9314</v>
      </c>
      <c r="B4643" s="646" t="s">
        <v>15264</v>
      </c>
      <c r="C4643" s="650" t="s">
        <v>238</v>
      </c>
      <c r="D4643" s="650" t="s">
        <v>26880</v>
      </c>
    </row>
    <row r="4644" spans="1:4" ht="15" customHeight="1">
      <c r="A4644" s="650" t="s">
        <v>9315</v>
      </c>
      <c r="B4644" s="646" t="s">
        <v>15265</v>
      </c>
      <c r="C4644" s="650" t="s">
        <v>238</v>
      </c>
      <c r="D4644" s="650" t="s">
        <v>25923</v>
      </c>
    </row>
    <row r="4645" spans="1:4" ht="15" customHeight="1">
      <c r="A4645" s="650" t="s">
        <v>9316</v>
      </c>
      <c r="B4645" s="646" t="s">
        <v>15266</v>
      </c>
      <c r="C4645" s="650" t="s">
        <v>238</v>
      </c>
      <c r="D4645" s="650" t="s">
        <v>18604</v>
      </c>
    </row>
    <row r="4646" spans="1:4" ht="15" customHeight="1">
      <c r="A4646" s="650" t="s">
        <v>9317</v>
      </c>
      <c r="B4646" s="646" t="s">
        <v>15267</v>
      </c>
      <c r="C4646" s="650" t="s">
        <v>238</v>
      </c>
      <c r="D4646" s="650" t="s">
        <v>21108</v>
      </c>
    </row>
    <row r="4647" spans="1:4" ht="15" customHeight="1">
      <c r="A4647" s="650" t="s">
        <v>9318</v>
      </c>
      <c r="B4647" s="646" t="s">
        <v>15268</v>
      </c>
      <c r="C4647" s="650" t="s">
        <v>238</v>
      </c>
      <c r="D4647" s="650" t="s">
        <v>21590</v>
      </c>
    </row>
    <row r="4648" spans="1:4" ht="15" customHeight="1">
      <c r="A4648" s="650" t="s">
        <v>9319</v>
      </c>
      <c r="B4648" s="646" t="s">
        <v>15269</v>
      </c>
      <c r="C4648" s="650" t="s">
        <v>238</v>
      </c>
      <c r="D4648" s="650" t="s">
        <v>26881</v>
      </c>
    </row>
    <row r="4649" spans="1:4" ht="15" customHeight="1">
      <c r="A4649" s="650" t="s">
        <v>9320</v>
      </c>
      <c r="B4649" s="646" t="s">
        <v>15270</v>
      </c>
      <c r="C4649" s="650" t="s">
        <v>238</v>
      </c>
      <c r="D4649" s="650" t="s">
        <v>26882</v>
      </c>
    </row>
    <row r="4650" spans="1:4" ht="15" customHeight="1">
      <c r="A4650" s="650" t="s">
        <v>9321</v>
      </c>
      <c r="B4650" s="646" t="s">
        <v>15271</v>
      </c>
      <c r="C4650" s="650" t="s">
        <v>238</v>
      </c>
      <c r="D4650" s="650" t="s">
        <v>26883</v>
      </c>
    </row>
    <row r="4651" spans="1:4" ht="15" customHeight="1">
      <c r="A4651" s="650" t="s">
        <v>9322</v>
      </c>
      <c r="B4651" s="646" t="s">
        <v>15272</v>
      </c>
      <c r="C4651" s="650" t="s">
        <v>238</v>
      </c>
      <c r="D4651" s="650" t="s">
        <v>26884</v>
      </c>
    </row>
    <row r="4652" spans="1:4" ht="15" customHeight="1">
      <c r="A4652" s="650" t="s">
        <v>9323</v>
      </c>
      <c r="B4652" s="646" t="s">
        <v>15273</v>
      </c>
      <c r="C4652" s="650" t="s">
        <v>238</v>
      </c>
      <c r="D4652" s="650" t="s">
        <v>26885</v>
      </c>
    </row>
    <row r="4653" spans="1:4" ht="15" customHeight="1">
      <c r="A4653" s="650" t="s">
        <v>9324</v>
      </c>
      <c r="B4653" s="646" t="s">
        <v>15274</v>
      </c>
      <c r="C4653" s="650" t="s">
        <v>238</v>
      </c>
      <c r="D4653" s="650" t="s">
        <v>26886</v>
      </c>
    </row>
    <row r="4654" spans="1:4" ht="15" customHeight="1">
      <c r="A4654" s="650" t="s">
        <v>9325</v>
      </c>
      <c r="B4654" s="646" t="s">
        <v>15275</v>
      </c>
      <c r="C4654" s="650" t="s">
        <v>238</v>
      </c>
      <c r="D4654" s="650" t="s">
        <v>21626</v>
      </c>
    </row>
    <row r="4655" spans="1:4" ht="15" customHeight="1">
      <c r="A4655" s="650" t="s">
        <v>9326</v>
      </c>
      <c r="B4655" s="646" t="s">
        <v>15276</v>
      </c>
      <c r="C4655" s="650" t="s">
        <v>238</v>
      </c>
      <c r="D4655" s="650" t="s">
        <v>26887</v>
      </c>
    </row>
    <row r="4656" spans="1:4" ht="15" customHeight="1">
      <c r="A4656" s="650" t="s">
        <v>9327</v>
      </c>
      <c r="B4656" s="646" t="s">
        <v>15277</v>
      </c>
      <c r="C4656" s="650" t="s">
        <v>238</v>
      </c>
      <c r="D4656" s="650" t="s">
        <v>25445</v>
      </c>
    </row>
    <row r="4657" spans="1:4" ht="15" customHeight="1">
      <c r="A4657" s="650" t="s">
        <v>9328</v>
      </c>
      <c r="B4657" s="646" t="s">
        <v>15278</v>
      </c>
      <c r="C4657" s="650" t="s">
        <v>238</v>
      </c>
      <c r="D4657" s="650" t="s">
        <v>26888</v>
      </c>
    </row>
    <row r="4658" spans="1:4" ht="15" customHeight="1">
      <c r="A4658" s="650" t="s">
        <v>9329</v>
      </c>
      <c r="B4658" s="646" t="s">
        <v>15279</v>
      </c>
      <c r="C4658" s="650" t="s">
        <v>238</v>
      </c>
      <c r="D4658" s="650" t="s">
        <v>26889</v>
      </c>
    </row>
    <row r="4659" spans="1:4" ht="15" customHeight="1">
      <c r="A4659" s="650" t="s">
        <v>9330</v>
      </c>
      <c r="B4659" s="646" t="s">
        <v>15280</v>
      </c>
      <c r="C4659" s="650" t="s">
        <v>238</v>
      </c>
      <c r="D4659" s="650" t="s">
        <v>26890</v>
      </c>
    </row>
    <row r="4660" spans="1:4" ht="15" customHeight="1">
      <c r="A4660" s="650" t="s">
        <v>9331</v>
      </c>
      <c r="B4660" s="646" t="s">
        <v>15281</v>
      </c>
      <c r="C4660" s="650" t="s">
        <v>238</v>
      </c>
      <c r="D4660" s="650" t="s">
        <v>26891</v>
      </c>
    </row>
    <row r="4661" spans="1:4" ht="15" customHeight="1">
      <c r="A4661" s="650" t="s">
        <v>9332</v>
      </c>
      <c r="B4661" s="646" t="s">
        <v>15282</v>
      </c>
      <c r="C4661" s="650" t="s">
        <v>238</v>
      </c>
      <c r="D4661" s="650" t="s">
        <v>26891</v>
      </c>
    </row>
    <row r="4662" spans="1:4" ht="15" customHeight="1">
      <c r="A4662" s="650" t="s">
        <v>9333</v>
      </c>
      <c r="B4662" s="646" t="s">
        <v>15283</v>
      </c>
      <c r="C4662" s="650" t="s">
        <v>238</v>
      </c>
      <c r="D4662" s="650" t="s">
        <v>26892</v>
      </c>
    </row>
    <row r="4663" spans="1:4" ht="15" customHeight="1">
      <c r="A4663" s="650" t="s">
        <v>9334</v>
      </c>
      <c r="B4663" s="646" t="s">
        <v>15284</v>
      </c>
      <c r="C4663" s="650" t="s">
        <v>238</v>
      </c>
      <c r="D4663" s="650" t="s">
        <v>26893</v>
      </c>
    </row>
    <row r="4664" spans="1:4" ht="15" customHeight="1">
      <c r="A4664" s="650" t="s">
        <v>9335</v>
      </c>
      <c r="B4664" s="646" t="s">
        <v>15285</v>
      </c>
      <c r="C4664" s="650" t="s">
        <v>238</v>
      </c>
      <c r="D4664" s="650" t="s">
        <v>26894</v>
      </c>
    </row>
    <row r="4665" spans="1:4" ht="15" customHeight="1">
      <c r="A4665" s="650" t="s">
        <v>9336</v>
      </c>
      <c r="B4665" s="646" t="s">
        <v>15286</v>
      </c>
      <c r="C4665" s="650" t="s">
        <v>238</v>
      </c>
      <c r="D4665" s="650" t="s">
        <v>26895</v>
      </c>
    </row>
    <row r="4666" spans="1:4" ht="15" customHeight="1">
      <c r="A4666" s="650" t="s">
        <v>9337</v>
      </c>
      <c r="B4666" s="646" t="s">
        <v>15287</v>
      </c>
      <c r="C4666" s="650" t="s">
        <v>238</v>
      </c>
      <c r="D4666" s="650" t="s">
        <v>26896</v>
      </c>
    </row>
    <row r="4667" spans="1:4" ht="15" customHeight="1">
      <c r="A4667" s="650" t="s">
        <v>9338</v>
      </c>
      <c r="B4667" s="646" t="s">
        <v>15288</v>
      </c>
      <c r="C4667" s="650" t="s">
        <v>238</v>
      </c>
      <c r="D4667" s="650" t="s">
        <v>22533</v>
      </c>
    </row>
    <row r="4668" spans="1:4" ht="15" customHeight="1">
      <c r="A4668" s="650" t="s">
        <v>9339</v>
      </c>
      <c r="B4668" s="646" t="s">
        <v>15289</v>
      </c>
      <c r="C4668" s="650" t="s">
        <v>238</v>
      </c>
      <c r="D4668" s="650" t="s">
        <v>26897</v>
      </c>
    </row>
    <row r="4669" spans="1:4" ht="15" customHeight="1">
      <c r="A4669" s="650" t="s">
        <v>9340</v>
      </c>
      <c r="B4669" s="646" t="s">
        <v>15290</v>
      </c>
      <c r="C4669" s="650" t="s">
        <v>238</v>
      </c>
      <c r="D4669" s="650" t="s">
        <v>26898</v>
      </c>
    </row>
    <row r="4670" spans="1:4" ht="15" customHeight="1">
      <c r="A4670" s="650" t="s">
        <v>9341</v>
      </c>
      <c r="B4670" s="646" t="s">
        <v>15291</v>
      </c>
      <c r="C4670" s="650" t="s">
        <v>238</v>
      </c>
      <c r="D4670" s="650" t="s">
        <v>26899</v>
      </c>
    </row>
    <row r="4671" spans="1:4" ht="15" customHeight="1">
      <c r="A4671" s="650" t="s">
        <v>9342</v>
      </c>
      <c r="B4671" s="646" t="s">
        <v>15292</v>
      </c>
      <c r="C4671" s="650" t="s">
        <v>238</v>
      </c>
      <c r="D4671" s="650" t="s">
        <v>26900</v>
      </c>
    </row>
    <row r="4672" spans="1:4" ht="15" customHeight="1">
      <c r="A4672" s="650" t="s">
        <v>9343</v>
      </c>
      <c r="B4672" s="646" t="s">
        <v>15293</v>
      </c>
      <c r="C4672" s="650" t="s">
        <v>238</v>
      </c>
      <c r="D4672" s="650" t="s">
        <v>26901</v>
      </c>
    </row>
    <row r="4673" spans="1:4" ht="15" customHeight="1">
      <c r="A4673" s="650" t="s">
        <v>9344</v>
      </c>
      <c r="B4673" s="646" t="s">
        <v>15294</v>
      </c>
      <c r="C4673" s="650" t="s">
        <v>238</v>
      </c>
      <c r="D4673" s="650" t="s">
        <v>26902</v>
      </c>
    </row>
    <row r="4674" spans="1:4" ht="15" customHeight="1">
      <c r="A4674" s="650" t="s">
        <v>9345</v>
      </c>
      <c r="B4674" s="646" t="s">
        <v>15295</v>
      </c>
      <c r="C4674" s="650" t="s">
        <v>238</v>
      </c>
      <c r="D4674" s="650" t="s">
        <v>26903</v>
      </c>
    </row>
    <row r="4675" spans="1:4" ht="15" customHeight="1">
      <c r="A4675" s="650" t="s">
        <v>9346</v>
      </c>
      <c r="B4675" s="646" t="s">
        <v>15296</v>
      </c>
      <c r="C4675" s="650" t="s">
        <v>238</v>
      </c>
      <c r="D4675" s="650" t="s">
        <v>22659</v>
      </c>
    </row>
    <row r="4676" spans="1:4" ht="15" customHeight="1">
      <c r="A4676" s="650" t="s">
        <v>9347</v>
      </c>
      <c r="B4676" s="646" t="s">
        <v>15297</v>
      </c>
      <c r="C4676" s="650" t="s">
        <v>238</v>
      </c>
      <c r="D4676" s="650" t="s">
        <v>26904</v>
      </c>
    </row>
    <row r="4677" spans="1:4" ht="15" customHeight="1">
      <c r="A4677" s="650" t="s">
        <v>9348</v>
      </c>
      <c r="B4677" s="646" t="s">
        <v>15298</v>
      </c>
      <c r="C4677" s="650" t="s">
        <v>238</v>
      </c>
      <c r="D4677" s="650" t="s">
        <v>21005</v>
      </c>
    </row>
    <row r="4678" spans="1:4" ht="15" customHeight="1">
      <c r="A4678" s="650" t="s">
        <v>9349</v>
      </c>
      <c r="B4678" s="646" t="s">
        <v>15299</v>
      </c>
      <c r="C4678" s="650" t="s">
        <v>238</v>
      </c>
      <c r="D4678" s="650" t="s">
        <v>22519</v>
      </c>
    </row>
    <row r="4679" spans="1:4" ht="15" customHeight="1">
      <c r="A4679" s="650" t="s">
        <v>9350</v>
      </c>
      <c r="B4679" s="646" t="s">
        <v>15300</v>
      </c>
      <c r="C4679" s="650" t="s">
        <v>238</v>
      </c>
      <c r="D4679" s="650" t="s">
        <v>21021</v>
      </c>
    </row>
    <row r="4680" spans="1:4" ht="15" customHeight="1">
      <c r="A4680" s="650" t="s">
        <v>9351</v>
      </c>
      <c r="B4680" s="646" t="s">
        <v>15301</v>
      </c>
      <c r="C4680" s="650" t="s">
        <v>238</v>
      </c>
      <c r="D4680" s="650" t="s">
        <v>26905</v>
      </c>
    </row>
    <row r="4681" spans="1:4" ht="15" customHeight="1">
      <c r="A4681" s="650" t="s">
        <v>9352</v>
      </c>
      <c r="B4681" s="646" t="s">
        <v>15302</v>
      </c>
      <c r="C4681" s="650" t="s">
        <v>238</v>
      </c>
      <c r="D4681" s="650" t="s">
        <v>26906</v>
      </c>
    </row>
    <row r="4682" spans="1:4" ht="15" customHeight="1">
      <c r="A4682" s="650" t="s">
        <v>9353</v>
      </c>
      <c r="B4682" s="646" t="s">
        <v>15303</v>
      </c>
      <c r="C4682" s="650" t="s">
        <v>238</v>
      </c>
      <c r="D4682" s="650" t="s">
        <v>26907</v>
      </c>
    </row>
    <row r="4683" spans="1:4" ht="15" customHeight="1">
      <c r="A4683" s="650" t="s">
        <v>9354</v>
      </c>
      <c r="B4683" s="646" t="s">
        <v>15304</v>
      </c>
      <c r="C4683" s="650" t="s">
        <v>238</v>
      </c>
      <c r="D4683" s="650" t="s">
        <v>26908</v>
      </c>
    </row>
    <row r="4684" spans="1:4" ht="15" customHeight="1">
      <c r="A4684" s="650" t="s">
        <v>9355</v>
      </c>
      <c r="B4684" s="646" t="s">
        <v>15305</v>
      </c>
      <c r="C4684" s="650" t="s">
        <v>238</v>
      </c>
      <c r="D4684" s="650" t="s">
        <v>26909</v>
      </c>
    </row>
    <row r="4685" spans="1:4" ht="15" customHeight="1">
      <c r="A4685" s="650" t="s">
        <v>9356</v>
      </c>
      <c r="B4685" s="646" t="s">
        <v>15306</v>
      </c>
      <c r="C4685" s="650" t="s">
        <v>238</v>
      </c>
      <c r="D4685" s="650" t="s">
        <v>20952</v>
      </c>
    </row>
    <row r="4686" spans="1:4" ht="15" customHeight="1">
      <c r="A4686" s="650" t="s">
        <v>9357</v>
      </c>
      <c r="B4686" s="646" t="s">
        <v>15307</v>
      </c>
      <c r="C4686" s="650" t="s">
        <v>238</v>
      </c>
      <c r="D4686" s="650" t="s">
        <v>20952</v>
      </c>
    </row>
    <row r="4687" spans="1:4" ht="15" customHeight="1">
      <c r="A4687" s="650" t="s">
        <v>9358</v>
      </c>
      <c r="B4687" s="646" t="s">
        <v>15308</v>
      </c>
      <c r="C4687" s="650" t="s">
        <v>238</v>
      </c>
      <c r="D4687" s="650" t="s">
        <v>26910</v>
      </c>
    </row>
    <row r="4688" spans="1:4" ht="15" customHeight="1">
      <c r="A4688" s="650" t="s">
        <v>9359</v>
      </c>
      <c r="B4688" s="646" t="s">
        <v>15309</v>
      </c>
      <c r="C4688" s="650" t="s">
        <v>238</v>
      </c>
      <c r="D4688" s="650" t="s">
        <v>26910</v>
      </c>
    </row>
    <row r="4689" spans="1:4" ht="15" customHeight="1">
      <c r="A4689" s="650" t="s">
        <v>9360</v>
      </c>
      <c r="B4689" s="646" t="s">
        <v>15310</v>
      </c>
      <c r="C4689" s="650" t="s">
        <v>238</v>
      </c>
      <c r="D4689" s="650" t="s">
        <v>26911</v>
      </c>
    </row>
    <row r="4690" spans="1:4" ht="15" customHeight="1">
      <c r="A4690" s="650" t="s">
        <v>9361</v>
      </c>
      <c r="B4690" s="646" t="s">
        <v>15311</v>
      </c>
      <c r="C4690" s="650" t="s">
        <v>238</v>
      </c>
      <c r="D4690" s="650" t="s">
        <v>26911</v>
      </c>
    </row>
    <row r="4691" spans="1:4" ht="15" customHeight="1">
      <c r="A4691" s="650" t="s">
        <v>9362</v>
      </c>
      <c r="B4691" s="646" t="s">
        <v>15312</v>
      </c>
      <c r="C4691" s="650" t="s">
        <v>238</v>
      </c>
      <c r="D4691" s="650" t="s">
        <v>26912</v>
      </c>
    </row>
    <row r="4692" spans="1:4" ht="15" customHeight="1">
      <c r="A4692" s="650" t="s">
        <v>9363</v>
      </c>
      <c r="B4692" s="646" t="s">
        <v>15313</v>
      </c>
      <c r="C4692" s="650" t="s">
        <v>238</v>
      </c>
      <c r="D4692" s="650" t="s">
        <v>26913</v>
      </c>
    </row>
    <row r="4693" spans="1:4" ht="15" customHeight="1">
      <c r="A4693" s="650" t="s">
        <v>9364</v>
      </c>
      <c r="B4693" s="646" t="s">
        <v>15314</v>
      </c>
      <c r="C4693" s="650" t="s">
        <v>238</v>
      </c>
      <c r="D4693" s="650" t="s">
        <v>26914</v>
      </c>
    </row>
    <row r="4694" spans="1:4" ht="15" customHeight="1">
      <c r="A4694" s="650" t="s">
        <v>9365</v>
      </c>
      <c r="B4694" s="646" t="s">
        <v>15315</v>
      </c>
      <c r="C4694" s="650" t="s">
        <v>238</v>
      </c>
      <c r="D4694" s="650" t="s">
        <v>26915</v>
      </c>
    </row>
    <row r="4695" spans="1:4" ht="15" customHeight="1">
      <c r="A4695" s="650" t="s">
        <v>9366</v>
      </c>
      <c r="B4695" s="646" t="s">
        <v>15316</v>
      </c>
      <c r="C4695" s="650" t="s">
        <v>238</v>
      </c>
      <c r="D4695" s="650" t="s">
        <v>26916</v>
      </c>
    </row>
    <row r="4696" spans="1:4" ht="15" customHeight="1">
      <c r="A4696" s="650" t="s">
        <v>9367</v>
      </c>
      <c r="B4696" s="646" t="s">
        <v>15317</v>
      </c>
      <c r="C4696" s="650" t="s">
        <v>238</v>
      </c>
      <c r="D4696" s="650" t="s">
        <v>26917</v>
      </c>
    </row>
    <row r="4697" spans="1:4" ht="15" customHeight="1">
      <c r="A4697" s="650" t="s">
        <v>9368</v>
      </c>
      <c r="B4697" s="646" t="s">
        <v>15318</v>
      </c>
      <c r="C4697" s="650" t="s">
        <v>238</v>
      </c>
      <c r="D4697" s="650" t="s">
        <v>24862</v>
      </c>
    </row>
    <row r="4698" spans="1:4" ht="15" customHeight="1">
      <c r="A4698" s="650" t="s">
        <v>9369</v>
      </c>
      <c r="B4698" s="646" t="s">
        <v>15319</v>
      </c>
      <c r="C4698" s="650" t="s">
        <v>238</v>
      </c>
      <c r="D4698" s="650" t="s">
        <v>26918</v>
      </c>
    </row>
    <row r="4699" spans="1:4" ht="15" customHeight="1">
      <c r="A4699" s="650" t="s">
        <v>9370</v>
      </c>
      <c r="B4699" s="646" t="s">
        <v>15320</v>
      </c>
      <c r="C4699" s="650" t="s">
        <v>238</v>
      </c>
      <c r="D4699" s="650" t="s">
        <v>26919</v>
      </c>
    </row>
    <row r="4700" spans="1:4" ht="15" customHeight="1">
      <c r="A4700" s="650" t="s">
        <v>9371</v>
      </c>
      <c r="B4700" s="646" t="s">
        <v>15321</v>
      </c>
      <c r="C4700" s="650" t="s">
        <v>238</v>
      </c>
      <c r="D4700" s="650" t="s">
        <v>26920</v>
      </c>
    </row>
    <row r="4701" spans="1:4" ht="15" customHeight="1">
      <c r="A4701" s="650" t="s">
        <v>9372</v>
      </c>
      <c r="B4701" s="646" t="s">
        <v>15322</v>
      </c>
      <c r="C4701" s="650" t="s">
        <v>238</v>
      </c>
      <c r="D4701" s="650" t="s">
        <v>26921</v>
      </c>
    </row>
    <row r="4702" spans="1:4" ht="15" customHeight="1">
      <c r="A4702" s="650" t="s">
        <v>9373</v>
      </c>
      <c r="B4702" s="646" t="s">
        <v>15323</v>
      </c>
      <c r="C4702" s="650" t="s">
        <v>238</v>
      </c>
      <c r="D4702" s="650" t="s">
        <v>26922</v>
      </c>
    </row>
    <row r="4703" spans="1:4" ht="15" customHeight="1">
      <c r="A4703" s="650" t="s">
        <v>9374</v>
      </c>
      <c r="B4703" s="646" t="s">
        <v>15324</v>
      </c>
      <c r="C4703" s="650" t="s">
        <v>238</v>
      </c>
      <c r="D4703" s="650" t="s">
        <v>18665</v>
      </c>
    </row>
    <row r="4704" spans="1:4" ht="15" customHeight="1">
      <c r="A4704" s="650" t="s">
        <v>9375</v>
      </c>
      <c r="B4704" s="646" t="s">
        <v>15325</v>
      </c>
      <c r="C4704" s="650" t="s">
        <v>238</v>
      </c>
      <c r="D4704" s="650" t="s">
        <v>26923</v>
      </c>
    </row>
    <row r="4705" spans="1:4" ht="15" customHeight="1">
      <c r="A4705" s="650" t="s">
        <v>9376</v>
      </c>
      <c r="B4705" s="646" t="s">
        <v>15326</v>
      </c>
      <c r="C4705" s="650" t="s">
        <v>238</v>
      </c>
      <c r="D4705" s="650" t="s">
        <v>17953</v>
      </c>
    </row>
    <row r="4706" spans="1:4" ht="15" customHeight="1">
      <c r="A4706" s="650" t="s">
        <v>9377</v>
      </c>
      <c r="B4706" s="646" t="s">
        <v>15327</v>
      </c>
      <c r="C4706" s="650" t="s">
        <v>238</v>
      </c>
      <c r="D4706" s="650" t="s">
        <v>26924</v>
      </c>
    </row>
    <row r="4707" spans="1:4" ht="15" customHeight="1">
      <c r="A4707" s="650" t="s">
        <v>9378</v>
      </c>
      <c r="B4707" s="646" t="s">
        <v>15328</v>
      </c>
      <c r="C4707" s="650" t="s">
        <v>238</v>
      </c>
      <c r="D4707" s="650" t="s">
        <v>26925</v>
      </c>
    </row>
    <row r="4708" spans="1:4" ht="15" customHeight="1">
      <c r="A4708" s="650" t="s">
        <v>9379</v>
      </c>
      <c r="B4708" s="646" t="s">
        <v>15329</v>
      </c>
      <c r="C4708" s="650" t="s">
        <v>238</v>
      </c>
      <c r="D4708" s="650" t="s">
        <v>22427</v>
      </c>
    </row>
    <row r="4709" spans="1:4" ht="15" customHeight="1">
      <c r="A4709" s="650" t="s">
        <v>9380</v>
      </c>
      <c r="B4709" s="646" t="s">
        <v>15330</v>
      </c>
      <c r="C4709" s="650" t="s">
        <v>238</v>
      </c>
      <c r="D4709" s="650" t="s">
        <v>24270</v>
      </c>
    </row>
    <row r="4710" spans="1:4" ht="15" customHeight="1">
      <c r="A4710" s="650" t="s">
        <v>9381</v>
      </c>
      <c r="B4710" s="646" t="s">
        <v>15331</v>
      </c>
      <c r="C4710" s="650" t="s">
        <v>238</v>
      </c>
      <c r="D4710" s="650" t="s">
        <v>21565</v>
      </c>
    </row>
    <row r="4711" spans="1:4" ht="15" customHeight="1">
      <c r="A4711" s="650" t="s">
        <v>9382</v>
      </c>
      <c r="B4711" s="646" t="s">
        <v>15332</v>
      </c>
      <c r="C4711" s="650" t="s">
        <v>238</v>
      </c>
      <c r="D4711" s="650" t="s">
        <v>26926</v>
      </c>
    </row>
    <row r="4712" spans="1:4" ht="15" customHeight="1">
      <c r="A4712" s="650" t="s">
        <v>9383</v>
      </c>
      <c r="B4712" s="646" t="s">
        <v>15333</v>
      </c>
      <c r="C4712" s="650" t="s">
        <v>238</v>
      </c>
      <c r="D4712" s="650" t="s">
        <v>22418</v>
      </c>
    </row>
    <row r="4713" spans="1:4" ht="15" customHeight="1">
      <c r="A4713" s="650" t="s">
        <v>9384</v>
      </c>
      <c r="B4713" s="646" t="s">
        <v>15334</v>
      </c>
      <c r="C4713" s="650" t="s">
        <v>238</v>
      </c>
      <c r="D4713" s="650" t="s">
        <v>26927</v>
      </c>
    </row>
    <row r="4714" spans="1:4" ht="15" customHeight="1">
      <c r="A4714" s="650" t="s">
        <v>9385</v>
      </c>
      <c r="B4714" s="646" t="s">
        <v>15335</v>
      </c>
      <c r="C4714" s="650" t="s">
        <v>238</v>
      </c>
      <c r="D4714" s="650" t="s">
        <v>26928</v>
      </c>
    </row>
    <row r="4715" spans="1:4" ht="15" customHeight="1">
      <c r="A4715" s="650" t="s">
        <v>9386</v>
      </c>
      <c r="B4715" s="646" t="s">
        <v>15336</v>
      </c>
      <c r="C4715" s="650" t="s">
        <v>238</v>
      </c>
      <c r="D4715" s="650" t="s">
        <v>26929</v>
      </c>
    </row>
    <row r="4716" spans="1:4" ht="15" customHeight="1">
      <c r="A4716" s="650" t="s">
        <v>9387</v>
      </c>
      <c r="B4716" s="646" t="s">
        <v>15337</v>
      </c>
      <c r="C4716" s="650" t="s">
        <v>238</v>
      </c>
      <c r="D4716" s="650" t="s">
        <v>26929</v>
      </c>
    </row>
    <row r="4717" spans="1:4" ht="15" customHeight="1">
      <c r="A4717" s="650" t="s">
        <v>9388</v>
      </c>
      <c r="B4717" s="646" t="s">
        <v>15338</v>
      </c>
      <c r="C4717" s="650" t="s">
        <v>238</v>
      </c>
      <c r="D4717" s="650" t="s">
        <v>26930</v>
      </c>
    </row>
    <row r="4718" spans="1:4" ht="15" customHeight="1">
      <c r="A4718" s="650" t="s">
        <v>9389</v>
      </c>
      <c r="B4718" s="646" t="s">
        <v>15339</v>
      </c>
      <c r="C4718" s="650" t="s">
        <v>238</v>
      </c>
      <c r="D4718" s="650" t="s">
        <v>26930</v>
      </c>
    </row>
    <row r="4719" spans="1:4" ht="15" customHeight="1">
      <c r="A4719" s="650" t="s">
        <v>9390</v>
      </c>
      <c r="B4719" s="646" t="s">
        <v>15340</v>
      </c>
      <c r="C4719" s="650" t="s">
        <v>238</v>
      </c>
      <c r="D4719" s="650" t="s">
        <v>26609</v>
      </c>
    </row>
    <row r="4720" spans="1:4" ht="15" customHeight="1">
      <c r="A4720" s="650" t="s">
        <v>9391</v>
      </c>
      <c r="B4720" s="646" t="s">
        <v>15341</v>
      </c>
      <c r="C4720" s="650" t="s">
        <v>238</v>
      </c>
      <c r="D4720" s="650" t="s">
        <v>26609</v>
      </c>
    </row>
    <row r="4721" spans="1:4" ht="15" customHeight="1">
      <c r="A4721" s="650" t="s">
        <v>9392</v>
      </c>
      <c r="B4721" s="646" t="s">
        <v>15342</v>
      </c>
      <c r="C4721" s="650" t="s">
        <v>238</v>
      </c>
      <c r="D4721" s="650" t="s">
        <v>26931</v>
      </c>
    </row>
    <row r="4722" spans="1:4" ht="15" customHeight="1">
      <c r="A4722" s="650" t="s">
        <v>9393</v>
      </c>
      <c r="B4722" s="646" t="s">
        <v>15343</v>
      </c>
      <c r="C4722" s="650" t="s">
        <v>238</v>
      </c>
      <c r="D4722" s="650" t="s">
        <v>26932</v>
      </c>
    </row>
    <row r="4723" spans="1:4" ht="15" customHeight="1">
      <c r="A4723" s="650" t="s">
        <v>9394</v>
      </c>
      <c r="B4723" s="646" t="s">
        <v>15344</v>
      </c>
      <c r="C4723" s="650" t="s">
        <v>238</v>
      </c>
      <c r="D4723" s="650" t="s">
        <v>26933</v>
      </c>
    </row>
    <row r="4724" spans="1:4" ht="15" customHeight="1">
      <c r="A4724" s="650" t="s">
        <v>9395</v>
      </c>
      <c r="B4724" s="646" t="s">
        <v>15345</v>
      </c>
      <c r="C4724" s="650" t="s">
        <v>238</v>
      </c>
      <c r="D4724" s="650" t="s">
        <v>26934</v>
      </c>
    </row>
    <row r="4725" spans="1:4" ht="15" customHeight="1">
      <c r="A4725" s="650" t="s">
        <v>9396</v>
      </c>
      <c r="B4725" s="646" t="s">
        <v>15346</v>
      </c>
      <c r="C4725" s="650" t="s">
        <v>238</v>
      </c>
      <c r="D4725" s="650" t="s">
        <v>26935</v>
      </c>
    </row>
    <row r="4726" spans="1:4" ht="15" customHeight="1">
      <c r="A4726" s="650" t="s">
        <v>9397</v>
      </c>
      <c r="B4726" s="646" t="s">
        <v>15347</v>
      </c>
      <c r="C4726" s="650" t="s">
        <v>238</v>
      </c>
      <c r="D4726" s="650" t="s">
        <v>26936</v>
      </c>
    </row>
    <row r="4727" spans="1:4" ht="15" customHeight="1">
      <c r="A4727" s="650" t="s">
        <v>9398</v>
      </c>
      <c r="B4727" s="646" t="s">
        <v>15348</v>
      </c>
      <c r="C4727" s="650" t="s">
        <v>238</v>
      </c>
      <c r="D4727" s="650" t="s">
        <v>26937</v>
      </c>
    </row>
    <row r="4728" spans="1:4" ht="15" customHeight="1">
      <c r="A4728" s="650" t="s">
        <v>9399</v>
      </c>
      <c r="B4728" s="646" t="s">
        <v>15349</v>
      </c>
      <c r="C4728" s="650" t="s">
        <v>238</v>
      </c>
      <c r="D4728" s="650" t="s">
        <v>26938</v>
      </c>
    </row>
    <row r="4729" spans="1:4" ht="15" customHeight="1">
      <c r="A4729" s="650" t="s">
        <v>9400</v>
      </c>
      <c r="B4729" s="646" t="s">
        <v>15350</v>
      </c>
      <c r="C4729" s="650" t="s">
        <v>238</v>
      </c>
      <c r="D4729" s="650" t="s">
        <v>26939</v>
      </c>
    </row>
    <row r="4730" spans="1:4" ht="15" customHeight="1">
      <c r="A4730" s="650" t="s">
        <v>9401</v>
      </c>
      <c r="B4730" s="646" t="s">
        <v>15351</v>
      </c>
      <c r="C4730" s="650" t="s">
        <v>238</v>
      </c>
      <c r="D4730" s="650" t="s">
        <v>26940</v>
      </c>
    </row>
    <row r="4731" spans="1:4" ht="15" customHeight="1">
      <c r="A4731" s="650" t="s">
        <v>9402</v>
      </c>
      <c r="B4731" s="646" t="s">
        <v>15352</v>
      </c>
      <c r="C4731" s="650" t="s">
        <v>238</v>
      </c>
      <c r="D4731" s="650" t="s">
        <v>26941</v>
      </c>
    </row>
    <row r="4732" spans="1:4" ht="15" customHeight="1">
      <c r="A4732" s="650" t="s">
        <v>9403</v>
      </c>
      <c r="B4732" s="646" t="s">
        <v>15353</v>
      </c>
      <c r="C4732" s="650" t="s">
        <v>238</v>
      </c>
      <c r="D4732" s="650" t="s">
        <v>26942</v>
      </c>
    </row>
    <row r="4733" spans="1:4" ht="15" customHeight="1">
      <c r="A4733" s="650" t="s">
        <v>9404</v>
      </c>
      <c r="B4733" s="646" t="s">
        <v>15354</v>
      </c>
      <c r="C4733" s="650" t="s">
        <v>238</v>
      </c>
      <c r="D4733" s="650" t="s">
        <v>21026</v>
      </c>
    </row>
    <row r="4734" spans="1:4" ht="15" customHeight="1">
      <c r="A4734" s="650" t="s">
        <v>9405</v>
      </c>
      <c r="B4734" s="646" t="s">
        <v>15355</v>
      </c>
      <c r="C4734" s="650" t="s">
        <v>238</v>
      </c>
      <c r="D4734" s="650" t="s">
        <v>22650</v>
      </c>
    </row>
    <row r="4735" spans="1:4" ht="15" customHeight="1">
      <c r="A4735" s="650" t="s">
        <v>9406</v>
      </c>
      <c r="B4735" s="646" t="s">
        <v>15356</v>
      </c>
      <c r="C4735" s="650" t="s">
        <v>238</v>
      </c>
      <c r="D4735" s="650" t="s">
        <v>21274</v>
      </c>
    </row>
    <row r="4736" spans="1:4" ht="15" customHeight="1">
      <c r="A4736" s="650" t="s">
        <v>9407</v>
      </c>
      <c r="B4736" s="646" t="s">
        <v>15357</v>
      </c>
      <c r="C4736" s="650" t="s">
        <v>238</v>
      </c>
      <c r="D4736" s="650" t="s">
        <v>26943</v>
      </c>
    </row>
    <row r="4737" spans="1:4" ht="15" customHeight="1">
      <c r="A4737" s="650" t="s">
        <v>9408</v>
      </c>
      <c r="B4737" s="646" t="s">
        <v>15358</v>
      </c>
      <c r="C4737" s="650" t="s">
        <v>238</v>
      </c>
      <c r="D4737" s="650" t="s">
        <v>26944</v>
      </c>
    </row>
    <row r="4738" spans="1:4" ht="15" customHeight="1">
      <c r="A4738" s="650" t="s">
        <v>9409</v>
      </c>
      <c r="B4738" s="646" t="s">
        <v>15359</v>
      </c>
      <c r="C4738" s="650" t="s">
        <v>238</v>
      </c>
      <c r="D4738" s="650" t="s">
        <v>26945</v>
      </c>
    </row>
    <row r="4739" spans="1:4" ht="15" customHeight="1">
      <c r="A4739" s="650" t="s">
        <v>9410</v>
      </c>
      <c r="B4739" s="646" t="s">
        <v>15360</v>
      </c>
      <c r="C4739" s="650" t="s">
        <v>238</v>
      </c>
      <c r="D4739" s="650" t="s">
        <v>26945</v>
      </c>
    </row>
    <row r="4740" spans="1:4" ht="15" customHeight="1">
      <c r="A4740" s="650" t="s">
        <v>9411</v>
      </c>
      <c r="B4740" s="646" t="s">
        <v>15361</v>
      </c>
      <c r="C4740" s="650" t="s">
        <v>238</v>
      </c>
      <c r="D4740" s="650" t="s">
        <v>26946</v>
      </c>
    </row>
    <row r="4741" spans="1:4" ht="15" customHeight="1">
      <c r="A4741" s="650" t="s">
        <v>9412</v>
      </c>
      <c r="B4741" s="646" t="s">
        <v>15362</v>
      </c>
      <c r="C4741" s="650" t="s">
        <v>238</v>
      </c>
      <c r="D4741" s="650" t="s">
        <v>26946</v>
      </c>
    </row>
    <row r="4742" spans="1:4" ht="15" customHeight="1">
      <c r="A4742" s="650" t="s">
        <v>9413</v>
      </c>
      <c r="B4742" s="646" t="s">
        <v>15363</v>
      </c>
      <c r="C4742" s="650" t="s">
        <v>238</v>
      </c>
      <c r="D4742" s="650" t="s">
        <v>22529</v>
      </c>
    </row>
    <row r="4743" spans="1:4" ht="15" customHeight="1">
      <c r="A4743" s="650" t="s">
        <v>9414</v>
      </c>
      <c r="B4743" s="646" t="s">
        <v>15364</v>
      </c>
      <c r="C4743" s="650" t="s">
        <v>238</v>
      </c>
      <c r="D4743" s="650" t="s">
        <v>22529</v>
      </c>
    </row>
    <row r="4744" spans="1:4" ht="15" customHeight="1">
      <c r="A4744" s="650" t="s">
        <v>9415</v>
      </c>
      <c r="B4744" s="646" t="s">
        <v>15365</v>
      </c>
      <c r="C4744" s="650" t="s">
        <v>238</v>
      </c>
      <c r="D4744" s="650" t="s">
        <v>20496</v>
      </c>
    </row>
    <row r="4745" spans="1:4" ht="15" customHeight="1">
      <c r="A4745" s="650" t="s">
        <v>9416</v>
      </c>
      <c r="B4745" s="646" t="s">
        <v>15366</v>
      </c>
      <c r="C4745" s="650" t="s">
        <v>238</v>
      </c>
      <c r="D4745" s="650" t="s">
        <v>24682</v>
      </c>
    </row>
    <row r="4746" spans="1:4" ht="15" customHeight="1">
      <c r="A4746" s="650" t="s">
        <v>9417</v>
      </c>
      <c r="B4746" s="646" t="s">
        <v>15367</v>
      </c>
      <c r="C4746" s="650" t="s">
        <v>238</v>
      </c>
      <c r="D4746" s="650" t="s">
        <v>26947</v>
      </c>
    </row>
    <row r="4747" spans="1:4" ht="15" customHeight="1">
      <c r="A4747" s="650" t="s">
        <v>9418</v>
      </c>
      <c r="B4747" s="646" t="s">
        <v>22026</v>
      </c>
      <c r="C4747" s="650" t="s">
        <v>238</v>
      </c>
      <c r="D4747" s="650" t="s">
        <v>17925</v>
      </c>
    </row>
    <row r="4748" spans="1:4" ht="15" customHeight="1">
      <c r="A4748" s="650" t="s">
        <v>22027</v>
      </c>
      <c r="B4748" s="646" t="s">
        <v>22028</v>
      </c>
      <c r="C4748" s="650" t="s">
        <v>238</v>
      </c>
      <c r="D4748" s="650" t="s">
        <v>26948</v>
      </c>
    </row>
    <row r="4749" spans="1:4" ht="15" customHeight="1">
      <c r="A4749" s="650" t="s">
        <v>22029</v>
      </c>
      <c r="B4749" s="646" t="s">
        <v>22030</v>
      </c>
      <c r="C4749" s="650" t="s">
        <v>238</v>
      </c>
      <c r="D4749" s="650" t="s">
        <v>21103</v>
      </c>
    </row>
    <row r="4750" spans="1:4" ht="15" customHeight="1">
      <c r="A4750" s="650" t="s">
        <v>22031</v>
      </c>
      <c r="B4750" s="646" t="s">
        <v>22032</v>
      </c>
      <c r="C4750" s="650" t="s">
        <v>238</v>
      </c>
      <c r="D4750" s="650" t="s">
        <v>21301</v>
      </c>
    </row>
    <row r="4751" spans="1:4" ht="15" customHeight="1">
      <c r="A4751" s="650" t="s">
        <v>22034</v>
      </c>
      <c r="B4751" s="646" t="s">
        <v>22035</v>
      </c>
      <c r="C4751" s="650" t="s">
        <v>238</v>
      </c>
      <c r="D4751" s="650" t="s">
        <v>22443</v>
      </c>
    </row>
    <row r="4752" spans="1:4" ht="15" customHeight="1">
      <c r="A4752" s="650" t="s">
        <v>22036</v>
      </c>
      <c r="B4752" s="646" t="s">
        <v>22037</v>
      </c>
      <c r="C4752" s="650" t="s">
        <v>238</v>
      </c>
      <c r="D4752" s="650" t="s">
        <v>26949</v>
      </c>
    </row>
    <row r="4753" spans="1:4" ht="15" customHeight="1">
      <c r="A4753" s="650" t="s">
        <v>22038</v>
      </c>
      <c r="B4753" s="646" t="s">
        <v>22039</v>
      </c>
      <c r="C4753" s="650" t="s">
        <v>238</v>
      </c>
      <c r="D4753" s="650" t="s">
        <v>26950</v>
      </c>
    </row>
    <row r="4754" spans="1:4" ht="15" customHeight="1">
      <c r="A4754" s="650" t="s">
        <v>22040</v>
      </c>
      <c r="B4754" s="646" t="s">
        <v>22041</v>
      </c>
      <c r="C4754" s="650" t="s">
        <v>238</v>
      </c>
      <c r="D4754" s="650" t="s">
        <v>21361</v>
      </c>
    </row>
    <row r="4755" spans="1:4" ht="15" customHeight="1">
      <c r="A4755" s="650" t="s">
        <v>22042</v>
      </c>
      <c r="B4755" s="646" t="s">
        <v>22043</v>
      </c>
      <c r="C4755" s="650" t="s">
        <v>238</v>
      </c>
      <c r="D4755" s="650" t="s">
        <v>26951</v>
      </c>
    </row>
    <row r="4756" spans="1:4" ht="15" customHeight="1">
      <c r="A4756" s="650" t="s">
        <v>22044</v>
      </c>
      <c r="B4756" s="646" t="s">
        <v>22045</v>
      </c>
      <c r="C4756" s="650" t="s">
        <v>238</v>
      </c>
      <c r="D4756" s="650" t="s">
        <v>21715</v>
      </c>
    </row>
    <row r="4757" spans="1:4" ht="15" customHeight="1">
      <c r="A4757" s="650" t="s">
        <v>22047</v>
      </c>
      <c r="B4757" s="646" t="s">
        <v>22048</v>
      </c>
      <c r="C4757" s="650" t="s">
        <v>238</v>
      </c>
      <c r="D4757" s="650" t="s">
        <v>18153</v>
      </c>
    </row>
    <row r="4758" spans="1:4" ht="15" customHeight="1">
      <c r="A4758" s="650" t="s">
        <v>22049</v>
      </c>
      <c r="B4758" s="646" t="s">
        <v>22050</v>
      </c>
      <c r="C4758" s="650" t="s">
        <v>238</v>
      </c>
      <c r="D4758" s="650" t="s">
        <v>22436</v>
      </c>
    </row>
    <row r="4759" spans="1:4" ht="15" customHeight="1">
      <c r="A4759" s="650" t="s">
        <v>22051</v>
      </c>
      <c r="B4759" s="646" t="s">
        <v>22052</v>
      </c>
      <c r="C4759" s="650" t="s">
        <v>238</v>
      </c>
      <c r="D4759" s="650" t="s">
        <v>22445</v>
      </c>
    </row>
    <row r="4760" spans="1:4" ht="15" customHeight="1">
      <c r="A4760" s="650" t="s">
        <v>22054</v>
      </c>
      <c r="B4760" s="646" t="s">
        <v>22055</v>
      </c>
      <c r="C4760" s="650" t="s">
        <v>238</v>
      </c>
      <c r="D4760" s="650" t="s">
        <v>22244</v>
      </c>
    </row>
    <row r="4761" spans="1:4" ht="15" customHeight="1">
      <c r="A4761" s="650" t="s">
        <v>22056</v>
      </c>
      <c r="B4761" s="646" t="s">
        <v>22057</v>
      </c>
      <c r="C4761" s="650" t="s">
        <v>238</v>
      </c>
      <c r="D4761" s="650" t="s">
        <v>21190</v>
      </c>
    </row>
    <row r="4762" spans="1:4" ht="15" customHeight="1">
      <c r="A4762" s="650" t="s">
        <v>22059</v>
      </c>
      <c r="B4762" s="646" t="s">
        <v>22060</v>
      </c>
      <c r="C4762" s="650" t="s">
        <v>238</v>
      </c>
      <c r="D4762" s="650" t="s">
        <v>20502</v>
      </c>
    </row>
    <row r="4763" spans="1:4" ht="15" customHeight="1">
      <c r="A4763" s="650" t="s">
        <v>22061</v>
      </c>
      <c r="B4763" s="646" t="s">
        <v>22062</v>
      </c>
      <c r="C4763" s="650" t="s">
        <v>238</v>
      </c>
      <c r="D4763" s="650" t="s">
        <v>20934</v>
      </c>
    </row>
    <row r="4764" spans="1:4" ht="15" customHeight="1">
      <c r="A4764" s="650" t="s">
        <v>22063</v>
      </c>
      <c r="B4764" s="646" t="s">
        <v>22064</v>
      </c>
      <c r="C4764" s="650" t="s">
        <v>238</v>
      </c>
      <c r="D4764" s="650" t="s">
        <v>26952</v>
      </c>
    </row>
    <row r="4765" spans="1:4" ht="15" customHeight="1">
      <c r="A4765" s="650" t="s">
        <v>22065</v>
      </c>
      <c r="B4765" s="646" t="s">
        <v>22066</v>
      </c>
      <c r="C4765" s="650" t="s">
        <v>238</v>
      </c>
      <c r="D4765" s="650" t="s">
        <v>26953</v>
      </c>
    </row>
    <row r="4766" spans="1:4" ht="15" customHeight="1">
      <c r="A4766" s="650" t="s">
        <v>22068</v>
      </c>
      <c r="B4766" s="646" t="s">
        <v>22069</v>
      </c>
      <c r="C4766" s="650" t="s">
        <v>238</v>
      </c>
      <c r="D4766" s="650" t="s">
        <v>20917</v>
      </c>
    </row>
    <row r="4767" spans="1:4" ht="15" customHeight="1">
      <c r="A4767" s="650" t="s">
        <v>22070</v>
      </c>
      <c r="B4767" s="646" t="s">
        <v>22071</v>
      </c>
      <c r="C4767" s="650" t="s">
        <v>238</v>
      </c>
      <c r="D4767" s="650" t="s">
        <v>18625</v>
      </c>
    </row>
    <row r="4768" spans="1:4" ht="15" customHeight="1">
      <c r="A4768" s="650" t="s">
        <v>22072</v>
      </c>
      <c r="B4768" s="646" t="s">
        <v>22073</v>
      </c>
      <c r="C4768" s="650" t="s">
        <v>238</v>
      </c>
      <c r="D4768" s="650" t="s">
        <v>26791</v>
      </c>
    </row>
    <row r="4769" spans="1:4" ht="15" customHeight="1">
      <c r="A4769" s="650" t="s">
        <v>22074</v>
      </c>
      <c r="B4769" s="646" t="s">
        <v>22075</v>
      </c>
      <c r="C4769" s="650" t="s">
        <v>238</v>
      </c>
      <c r="D4769" s="650" t="s">
        <v>26954</v>
      </c>
    </row>
    <row r="4770" spans="1:4" ht="15" customHeight="1">
      <c r="A4770" s="650" t="s">
        <v>22077</v>
      </c>
      <c r="B4770" s="646" t="s">
        <v>22078</v>
      </c>
      <c r="C4770" s="650" t="s">
        <v>238</v>
      </c>
      <c r="D4770" s="650" t="s">
        <v>26954</v>
      </c>
    </row>
    <row r="4771" spans="1:4" ht="15" customHeight="1">
      <c r="A4771" s="650" t="s">
        <v>22079</v>
      </c>
      <c r="B4771" s="646" t="s">
        <v>22080</v>
      </c>
      <c r="C4771" s="650" t="s">
        <v>238</v>
      </c>
      <c r="D4771" s="650" t="s">
        <v>26955</v>
      </c>
    </row>
    <row r="4772" spans="1:4" ht="15" customHeight="1">
      <c r="A4772" s="650" t="s">
        <v>22082</v>
      </c>
      <c r="B4772" s="646" t="s">
        <v>22083</v>
      </c>
      <c r="C4772" s="650" t="s">
        <v>238</v>
      </c>
      <c r="D4772" s="650" t="s">
        <v>26956</v>
      </c>
    </row>
    <row r="4773" spans="1:4" ht="15" customHeight="1">
      <c r="A4773" s="650" t="s">
        <v>22084</v>
      </c>
      <c r="B4773" s="646" t="s">
        <v>22085</v>
      </c>
      <c r="C4773" s="650" t="s">
        <v>238</v>
      </c>
      <c r="D4773" s="650" t="s">
        <v>26957</v>
      </c>
    </row>
    <row r="4774" spans="1:4" ht="15" customHeight="1">
      <c r="A4774" s="650" t="s">
        <v>22086</v>
      </c>
      <c r="B4774" s="646" t="s">
        <v>22087</v>
      </c>
      <c r="C4774" s="650" t="s">
        <v>238</v>
      </c>
      <c r="D4774" s="650" t="s">
        <v>18036</v>
      </c>
    </row>
    <row r="4775" spans="1:4" ht="15" customHeight="1">
      <c r="A4775" s="650" t="s">
        <v>22088</v>
      </c>
      <c r="B4775" s="646" t="s">
        <v>22089</v>
      </c>
      <c r="C4775" s="650" t="s">
        <v>238</v>
      </c>
      <c r="D4775" s="650" t="s">
        <v>26958</v>
      </c>
    </row>
    <row r="4776" spans="1:4" ht="15" customHeight="1">
      <c r="A4776" s="650" t="s">
        <v>22091</v>
      </c>
      <c r="B4776" s="646" t="s">
        <v>22092</v>
      </c>
      <c r="C4776" s="650" t="s">
        <v>238</v>
      </c>
      <c r="D4776" s="650" t="s">
        <v>26717</v>
      </c>
    </row>
    <row r="4777" spans="1:4" ht="15" customHeight="1">
      <c r="A4777" s="650" t="s">
        <v>22093</v>
      </c>
      <c r="B4777" s="646" t="s">
        <v>22094</v>
      </c>
      <c r="C4777" s="650" t="s">
        <v>238</v>
      </c>
      <c r="D4777" s="650" t="s">
        <v>26959</v>
      </c>
    </row>
    <row r="4778" spans="1:4" ht="15" customHeight="1">
      <c r="A4778" s="650" t="s">
        <v>22095</v>
      </c>
      <c r="B4778" s="646" t="s">
        <v>22096</v>
      </c>
      <c r="C4778" s="650" t="s">
        <v>238</v>
      </c>
      <c r="D4778" s="650" t="s">
        <v>18622</v>
      </c>
    </row>
    <row r="4779" spans="1:4" ht="15" customHeight="1">
      <c r="A4779" s="650" t="s">
        <v>22097</v>
      </c>
      <c r="B4779" s="646" t="s">
        <v>22098</v>
      </c>
      <c r="C4779" s="650" t="s">
        <v>238</v>
      </c>
      <c r="D4779" s="650" t="s">
        <v>20929</v>
      </c>
    </row>
    <row r="4780" spans="1:4" ht="15" customHeight="1">
      <c r="A4780" s="650" t="s">
        <v>22099</v>
      </c>
      <c r="B4780" s="646" t="s">
        <v>22100</v>
      </c>
      <c r="C4780" s="650" t="s">
        <v>238</v>
      </c>
      <c r="D4780" s="650" t="s">
        <v>26960</v>
      </c>
    </row>
    <row r="4781" spans="1:4" ht="15" customHeight="1">
      <c r="A4781" s="650" t="s">
        <v>22102</v>
      </c>
      <c r="B4781" s="646" t="s">
        <v>22103</v>
      </c>
      <c r="C4781" s="650" t="s">
        <v>238</v>
      </c>
      <c r="D4781" s="650" t="s">
        <v>18660</v>
      </c>
    </row>
    <row r="4782" spans="1:4" ht="15" customHeight="1">
      <c r="A4782" s="650" t="s">
        <v>22104</v>
      </c>
      <c r="B4782" s="646" t="s">
        <v>22105</v>
      </c>
      <c r="C4782" s="650" t="s">
        <v>238</v>
      </c>
      <c r="D4782" s="650" t="s">
        <v>17682</v>
      </c>
    </row>
    <row r="4783" spans="1:4" ht="15" customHeight="1">
      <c r="A4783" s="650" t="s">
        <v>22107</v>
      </c>
      <c r="B4783" s="646" t="s">
        <v>22108</v>
      </c>
      <c r="C4783" s="650" t="s">
        <v>238</v>
      </c>
      <c r="D4783" s="650" t="s">
        <v>22402</v>
      </c>
    </row>
    <row r="4784" spans="1:4" ht="15" customHeight="1">
      <c r="A4784" s="650" t="s">
        <v>22110</v>
      </c>
      <c r="B4784" s="646" t="s">
        <v>22111</v>
      </c>
      <c r="C4784" s="650" t="s">
        <v>238</v>
      </c>
      <c r="D4784" s="650" t="s">
        <v>26961</v>
      </c>
    </row>
    <row r="4785" spans="1:4" ht="15" customHeight="1">
      <c r="A4785" s="650" t="s">
        <v>22112</v>
      </c>
      <c r="B4785" s="646" t="s">
        <v>22113</v>
      </c>
      <c r="C4785" s="650" t="s">
        <v>238</v>
      </c>
      <c r="D4785" s="650" t="s">
        <v>21161</v>
      </c>
    </row>
    <row r="4786" spans="1:4" ht="15" customHeight="1">
      <c r="A4786" s="650" t="s">
        <v>22115</v>
      </c>
      <c r="B4786" s="646" t="s">
        <v>22116</v>
      </c>
      <c r="C4786" s="650" t="s">
        <v>238</v>
      </c>
      <c r="D4786" s="650" t="s">
        <v>26962</v>
      </c>
    </row>
    <row r="4787" spans="1:4" ht="15" customHeight="1">
      <c r="A4787" s="650" t="s">
        <v>22117</v>
      </c>
      <c r="B4787" s="646" t="s">
        <v>22118</v>
      </c>
      <c r="C4787" s="650" t="s">
        <v>238</v>
      </c>
      <c r="D4787" s="650" t="s">
        <v>21100</v>
      </c>
    </row>
    <row r="4788" spans="1:4" ht="15" customHeight="1">
      <c r="A4788" s="650" t="s">
        <v>22119</v>
      </c>
      <c r="B4788" s="646" t="s">
        <v>22120</v>
      </c>
      <c r="C4788" s="650" t="s">
        <v>238</v>
      </c>
      <c r="D4788" s="650" t="s">
        <v>17807</v>
      </c>
    </row>
    <row r="4789" spans="1:4" ht="15" customHeight="1">
      <c r="A4789" s="650" t="s">
        <v>22121</v>
      </c>
      <c r="B4789" s="646" t="s">
        <v>22122</v>
      </c>
      <c r="C4789" s="650" t="s">
        <v>238</v>
      </c>
      <c r="D4789" s="650" t="s">
        <v>18036</v>
      </c>
    </row>
    <row r="4790" spans="1:4" ht="15" customHeight="1">
      <c r="A4790" s="650" t="s">
        <v>22123</v>
      </c>
      <c r="B4790" s="646" t="s">
        <v>22124</v>
      </c>
      <c r="C4790" s="650" t="s">
        <v>238</v>
      </c>
      <c r="D4790" s="650" t="s">
        <v>26963</v>
      </c>
    </row>
    <row r="4791" spans="1:4" ht="15" customHeight="1">
      <c r="A4791" s="650" t="s">
        <v>22125</v>
      </c>
      <c r="B4791" s="646" t="s">
        <v>22126</v>
      </c>
      <c r="C4791" s="650" t="s">
        <v>238</v>
      </c>
      <c r="D4791" s="650" t="s">
        <v>26855</v>
      </c>
    </row>
    <row r="4792" spans="1:4" ht="15" customHeight="1">
      <c r="A4792" s="650" t="s">
        <v>22127</v>
      </c>
      <c r="B4792" s="646" t="s">
        <v>22128</v>
      </c>
      <c r="C4792" s="650" t="s">
        <v>238</v>
      </c>
      <c r="D4792" s="650" t="s">
        <v>26964</v>
      </c>
    </row>
    <row r="4793" spans="1:4" ht="15" customHeight="1">
      <c r="A4793" s="650" t="s">
        <v>22129</v>
      </c>
      <c r="B4793" s="646" t="s">
        <v>22130</v>
      </c>
      <c r="C4793" s="650" t="s">
        <v>238</v>
      </c>
      <c r="D4793" s="650" t="s">
        <v>17669</v>
      </c>
    </row>
    <row r="4794" spans="1:4" ht="15" customHeight="1">
      <c r="A4794" s="650" t="s">
        <v>22131</v>
      </c>
      <c r="B4794" s="646" t="s">
        <v>22132</v>
      </c>
      <c r="C4794" s="650" t="s">
        <v>238</v>
      </c>
      <c r="D4794" s="650" t="s">
        <v>26965</v>
      </c>
    </row>
    <row r="4795" spans="1:4" ht="15" customHeight="1">
      <c r="A4795" s="650" t="s">
        <v>22133</v>
      </c>
      <c r="B4795" s="646" t="s">
        <v>22134</v>
      </c>
      <c r="C4795" s="650" t="s">
        <v>238</v>
      </c>
      <c r="D4795" s="650" t="s">
        <v>24791</v>
      </c>
    </row>
    <row r="4796" spans="1:4" ht="15" customHeight="1">
      <c r="A4796" s="650" t="s">
        <v>22135</v>
      </c>
      <c r="B4796" s="646" t="s">
        <v>22136</v>
      </c>
      <c r="C4796" s="650" t="s">
        <v>238</v>
      </c>
      <c r="D4796" s="650" t="s">
        <v>18079</v>
      </c>
    </row>
    <row r="4797" spans="1:4" ht="15" customHeight="1">
      <c r="A4797" s="650" t="s">
        <v>22137</v>
      </c>
      <c r="B4797" s="646" t="s">
        <v>22138</v>
      </c>
      <c r="C4797" s="650" t="s">
        <v>238</v>
      </c>
      <c r="D4797" s="650" t="s">
        <v>26966</v>
      </c>
    </row>
    <row r="4798" spans="1:4" ht="15" customHeight="1">
      <c r="A4798" s="650" t="s">
        <v>22139</v>
      </c>
      <c r="B4798" s="646" t="s">
        <v>22140</v>
      </c>
      <c r="C4798" s="650" t="s">
        <v>238</v>
      </c>
      <c r="D4798" s="650" t="s">
        <v>21199</v>
      </c>
    </row>
    <row r="4799" spans="1:4" ht="15" customHeight="1">
      <c r="A4799" s="650" t="s">
        <v>22141</v>
      </c>
      <c r="B4799" s="646" t="s">
        <v>22142</v>
      </c>
      <c r="C4799" s="650" t="s">
        <v>238</v>
      </c>
      <c r="D4799" s="650" t="s">
        <v>26865</v>
      </c>
    </row>
    <row r="4800" spans="1:4" ht="15" customHeight="1">
      <c r="A4800" s="650" t="s">
        <v>22144</v>
      </c>
      <c r="B4800" s="646" t="s">
        <v>22145</v>
      </c>
      <c r="C4800" s="650" t="s">
        <v>238</v>
      </c>
      <c r="D4800" s="650" t="s">
        <v>26865</v>
      </c>
    </row>
    <row r="4801" spans="1:4" ht="15" customHeight="1">
      <c r="A4801" s="650" t="s">
        <v>22146</v>
      </c>
      <c r="B4801" s="646" t="s">
        <v>22147</v>
      </c>
      <c r="C4801" s="650" t="s">
        <v>238</v>
      </c>
      <c r="D4801" s="650" t="s">
        <v>26967</v>
      </c>
    </row>
    <row r="4802" spans="1:4" ht="15" customHeight="1">
      <c r="A4802" s="650" t="s">
        <v>22148</v>
      </c>
      <c r="B4802" s="646" t="s">
        <v>22149</v>
      </c>
      <c r="C4802" s="650" t="s">
        <v>238</v>
      </c>
      <c r="D4802" s="650" t="s">
        <v>26968</v>
      </c>
    </row>
    <row r="4803" spans="1:4" ht="15" customHeight="1">
      <c r="A4803" s="650" t="s">
        <v>22150</v>
      </c>
      <c r="B4803" s="646" t="s">
        <v>22151</v>
      </c>
      <c r="C4803" s="650" t="s">
        <v>238</v>
      </c>
      <c r="D4803" s="650" t="s">
        <v>22598</v>
      </c>
    </row>
    <row r="4804" spans="1:4" ht="15" customHeight="1">
      <c r="A4804" s="650" t="s">
        <v>22152</v>
      </c>
      <c r="B4804" s="646" t="s">
        <v>22153</v>
      </c>
      <c r="C4804" s="650" t="s">
        <v>238</v>
      </c>
      <c r="D4804" s="650" t="s">
        <v>21864</v>
      </c>
    </row>
    <row r="4805" spans="1:4" ht="15" customHeight="1">
      <c r="A4805" s="650" t="s">
        <v>22155</v>
      </c>
      <c r="B4805" s="646" t="s">
        <v>22156</v>
      </c>
      <c r="C4805" s="650" t="s">
        <v>238</v>
      </c>
      <c r="D4805" s="650" t="s">
        <v>18692</v>
      </c>
    </row>
    <row r="4806" spans="1:4" ht="15" customHeight="1">
      <c r="A4806" s="650" t="s">
        <v>22157</v>
      </c>
      <c r="B4806" s="646" t="s">
        <v>22158</v>
      </c>
      <c r="C4806" s="650" t="s">
        <v>238</v>
      </c>
      <c r="D4806" s="650" t="s">
        <v>20678</v>
      </c>
    </row>
    <row r="4807" spans="1:4" ht="15" customHeight="1">
      <c r="A4807" s="650" t="s">
        <v>22159</v>
      </c>
      <c r="B4807" s="646" t="s">
        <v>22160</v>
      </c>
      <c r="C4807" s="650" t="s">
        <v>238</v>
      </c>
      <c r="D4807" s="650" t="s">
        <v>26969</v>
      </c>
    </row>
    <row r="4808" spans="1:4" ht="15" customHeight="1">
      <c r="A4808" s="650" t="s">
        <v>22161</v>
      </c>
      <c r="B4808" s="646" t="s">
        <v>22162</v>
      </c>
      <c r="C4808" s="650" t="s">
        <v>238</v>
      </c>
      <c r="D4808" s="650" t="s">
        <v>20481</v>
      </c>
    </row>
    <row r="4809" spans="1:4" ht="15" customHeight="1">
      <c r="A4809" s="650" t="s">
        <v>22163</v>
      </c>
      <c r="B4809" s="646" t="s">
        <v>22164</v>
      </c>
      <c r="C4809" s="650" t="s">
        <v>238</v>
      </c>
      <c r="D4809" s="650" t="s">
        <v>18230</v>
      </c>
    </row>
    <row r="4810" spans="1:4" ht="15" customHeight="1">
      <c r="A4810" s="650" t="s">
        <v>22165</v>
      </c>
      <c r="B4810" s="646" t="s">
        <v>22166</v>
      </c>
      <c r="C4810" s="650" t="s">
        <v>238</v>
      </c>
      <c r="D4810" s="650" t="s">
        <v>18649</v>
      </c>
    </row>
    <row r="4811" spans="1:4" ht="15" customHeight="1">
      <c r="A4811" s="650" t="s">
        <v>22167</v>
      </c>
      <c r="B4811" s="646" t="s">
        <v>22168</v>
      </c>
      <c r="C4811" s="650" t="s">
        <v>238</v>
      </c>
      <c r="D4811" s="650" t="s">
        <v>26970</v>
      </c>
    </row>
    <row r="4812" spans="1:4" ht="15" customHeight="1">
      <c r="A4812" s="650" t="s">
        <v>22169</v>
      </c>
      <c r="B4812" s="646" t="s">
        <v>22170</v>
      </c>
      <c r="C4812" s="650" t="s">
        <v>238</v>
      </c>
      <c r="D4812" s="650" t="s">
        <v>17882</v>
      </c>
    </row>
    <row r="4813" spans="1:4" ht="15" customHeight="1">
      <c r="A4813" s="650" t="s">
        <v>22171</v>
      </c>
      <c r="B4813" s="646" t="s">
        <v>22172</v>
      </c>
      <c r="C4813" s="650" t="s">
        <v>238</v>
      </c>
      <c r="D4813" s="650" t="s">
        <v>26971</v>
      </c>
    </row>
    <row r="4814" spans="1:4" ht="15" customHeight="1">
      <c r="A4814" s="650" t="s">
        <v>22174</v>
      </c>
      <c r="B4814" s="646" t="s">
        <v>22175</v>
      </c>
      <c r="C4814" s="650" t="s">
        <v>238</v>
      </c>
      <c r="D4814" s="650" t="s">
        <v>21283</v>
      </c>
    </row>
    <row r="4815" spans="1:4" ht="15" customHeight="1">
      <c r="A4815" s="650" t="s">
        <v>22176</v>
      </c>
      <c r="B4815" s="646" t="s">
        <v>22177</v>
      </c>
      <c r="C4815" s="650" t="s">
        <v>238</v>
      </c>
      <c r="D4815" s="650" t="s">
        <v>26972</v>
      </c>
    </row>
    <row r="4816" spans="1:4" ht="15" customHeight="1">
      <c r="A4816" s="650" t="s">
        <v>22178</v>
      </c>
      <c r="B4816" s="646" t="s">
        <v>22179</v>
      </c>
      <c r="C4816" s="650" t="s">
        <v>238</v>
      </c>
      <c r="D4816" s="650" t="s">
        <v>20745</v>
      </c>
    </row>
    <row r="4817" spans="1:4" ht="15" customHeight="1">
      <c r="A4817" s="650" t="s">
        <v>22180</v>
      </c>
      <c r="B4817" s="646" t="s">
        <v>22181</v>
      </c>
      <c r="C4817" s="650" t="s">
        <v>238</v>
      </c>
      <c r="D4817" s="650" t="s">
        <v>26473</v>
      </c>
    </row>
    <row r="4818" spans="1:4" ht="15" customHeight="1">
      <c r="A4818" s="650" t="s">
        <v>22182</v>
      </c>
      <c r="B4818" s="646" t="s">
        <v>22183</v>
      </c>
      <c r="C4818" s="650" t="s">
        <v>238</v>
      </c>
      <c r="D4818" s="650" t="s">
        <v>18125</v>
      </c>
    </row>
    <row r="4819" spans="1:4" ht="15" customHeight="1">
      <c r="A4819" s="650" t="s">
        <v>22184</v>
      </c>
      <c r="B4819" s="646" t="s">
        <v>22185</v>
      </c>
      <c r="C4819" s="650" t="s">
        <v>238</v>
      </c>
      <c r="D4819" s="650" t="s">
        <v>26970</v>
      </c>
    </row>
    <row r="4820" spans="1:4" ht="15" customHeight="1">
      <c r="A4820" s="650" t="s">
        <v>22186</v>
      </c>
      <c r="B4820" s="646" t="s">
        <v>22187</v>
      </c>
      <c r="C4820" s="650" t="s">
        <v>238</v>
      </c>
      <c r="D4820" s="650" t="s">
        <v>21003</v>
      </c>
    </row>
    <row r="4821" spans="1:4" ht="15" customHeight="1">
      <c r="A4821" s="650" t="s">
        <v>22188</v>
      </c>
      <c r="B4821" s="646" t="s">
        <v>22189</v>
      </c>
      <c r="C4821" s="650" t="s">
        <v>238</v>
      </c>
      <c r="D4821" s="650" t="s">
        <v>21190</v>
      </c>
    </row>
    <row r="4822" spans="1:4" ht="15" customHeight="1">
      <c r="A4822" s="650" t="s">
        <v>22190</v>
      </c>
      <c r="B4822" s="646" t="s">
        <v>22191</v>
      </c>
      <c r="C4822" s="650" t="s">
        <v>238</v>
      </c>
      <c r="D4822" s="650" t="s">
        <v>26973</v>
      </c>
    </row>
    <row r="4823" spans="1:4" ht="15" customHeight="1">
      <c r="A4823" s="650" t="s">
        <v>22192</v>
      </c>
      <c r="B4823" s="646" t="s">
        <v>22193</v>
      </c>
      <c r="C4823" s="650" t="s">
        <v>238</v>
      </c>
      <c r="D4823" s="650" t="s">
        <v>18505</v>
      </c>
    </row>
    <row r="4824" spans="1:4" ht="15" customHeight="1">
      <c r="A4824" s="650" t="s">
        <v>22194</v>
      </c>
      <c r="B4824" s="646" t="s">
        <v>22195</v>
      </c>
      <c r="C4824" s="650" t="s">
        <v>238</v>
      </c>
      <c r="D4824" s="650" t="s">
        <v>26974</v>
      </c>
    </row>
    <row r="4825" spans="1:4" ht="15" customHeight="1">
      <c r="A4825" s="650" t="s">
        <v>22196</v>
      </c>
      <c r="B4825" s="646" t="s">
        <v>22197</v>
      </c>
      <c r="C4825" s="650" t="s">
        <v>238</v>
      </c>
      <c r="D4825" s="650" t="s">
        <v>26975</v>
      </c>
    </row>
    <row r="4826" spans="1:4" ht="15" customHeight="1">
      <c r="A4826" s="650" t="s">
        <v>22199</v>
      </c>
      <c r="B4826" s="646" t="s">
        <v>22200</v>
      </c>
      <c r="C4826" s="650" t="s">
        <v>238</v>
      </c>
      <c r="D4826" s="650" t="s">
        <v>18079</v>
      </c>
    </row>
    <row r="4827" spans="1:4" ht="15" customHeight="1">
      <c r="A4827" s="650" t="s">
        <v>22201</v>
      </c>
      <c r="B4827" s="646" t="s">
        <v>22202</v>
      </c>
      <c r="C4827" s="650" t="s">
        <v>238</v>
      </c>
      <c r="D4827" s="650" t="s">
        <v>20607</v>
      </c>
    </row>
    <row r="4828" spans="1:4" ht="15" customHeight="1">
      <c r="A4828" s="650" t="s">
        <v>22203</v>
      </c>
      <c r="B4828" s="646" t="s">
        <v>22204</v>
      </c>
      <c r="C4828" s="650" t="s">
        <v>238</v>
      </c>
      <c r="D4828" s="650" t="s">
        <v>20525</v>
      </c>
    </row>
    <row r="4829" spans="1:4" ht="15" customHeight="1">
      <c r="A4829" s="650" t="s">
        <v>22206</v>
      </c>
      <c r="B4829" s="646" t="s">
        <v>22207</v>
      </c>
      <c r="C4829" s="650" t="s">
        <v>238</v>
      </c>
      <c r="D4829" s="650" t="s">
        <v>18592</v>
      </c>
    </row>
    <row r="4830" spans="1:4" ht="15" customHeight="1">
      <c r="A4830" s="650" t="s">
        <v>22208</v>
      </c>
      <c r="B4830" s="646" t="s">
        <v>22209</v>
      </c>
      <c r="C4830" s="650" t="s">
        <v>238</v>
      </c>
      <c r="D4830" s="650" t="s">
        <v>18592</v>
      </c>
    </row>
    <row r="4831" spans="1:4" ht="15" customHeight="1">
      <c r="A4831" s="650" t="s">
        <v>22210</v>
      </c>
      <c r="B4831" s="646" t="s">
        <v>22211</v>
      </c>
      <c r="C4831" s="650" t="s">
        <v>238</v>
      </c>
      <c r="D4831" s="650" t="s">
        <v>26976</v>
      </c>
    </row>
    <row r="4832" spans="1:4" ht="15" customHeight="1">
      <c r="A4832" s="650" t="s">
        <v>22213</v>
      </c>
      <c r="B4832" s="646" t="s">
        <v>22214</v>
      </c>
      <c r="C4832" s="650" t="s">
        <v>238</v>
      </c>
      <c r="D4832" s="650" t="s">
        <v>26977</v>
      </c>
    </row>
    <row r="4833" spans="1:4" ht="15" customHeight="1">
      <c r="A4833" s="650" t="s">
        <v>22215</v>
      </c>
      <c r="B4833" s="646" t="s">
        <v>22216</v>
      </c>
      <c r="C4833" s="650" t="s">
        <v>238</v>
      </c>
      <c r="D4833" s="650" t="s">
        <v>18097</v>
      </c>
    </row>
    <row r="4834" spans="1:4" ht="15" customHeight="1">
      <c r="A4834" s="650" t="s">
        <v>22217</v>
      </c>
      <c r="B4834" s="646" t="s">
        <v>22218</v>
      </c>
      <c r="C4834" s="650" t="s">
        <v>238</v>
      </c>
      <c r="D4834" s="650" t="s">
        <v>24668</v>
      </c>
    </row>
    <row r="4835" spans="1:4" ht="15" customHeight="1">
      <c r="A4835" s="650" t="s">
        <v>22219</v>
      </c>
      <c r="B4835" s="646" t="s">
        <v>22220</v>
      </c>
      <c r="C4835" s="650" t="s">
        <v>238</v>
      </c>
      <c r="D4835" s="650" t="s">
        <v>18011</v>
      </c>
    </row>
    <row r="4836" spans="1:4" ht="15" customHeight="1">
      <c r="A4836" s="650" t="s">
        <v>22222</v>
      </c>
      <c r="B4836" s="646" t="s">
        <v>22223</v>
      </c>
      <c r="C4836" s="650" t="s">
        <v>238</v>
      </c>
      <c r="D4836" s="650" t="s">
        <v>26978</v>
      </c>
    </row>
    <row r="4837" spans="1:4" ht="15" customHeight="1">
      <c r="A4837" s="650" t="s">
        <v>22224</v>
      </c>
      <c r="B4837" s="646" t="s">
        <v>22225</v>
      </c>
      <c r="C4837" s="650" t="s">
        <v>238</v>
      </c>
      <c r="D4837" s="650" t="s">
        <v>26979</v>
      </c>
    </row>
    <row r="4838" spans="1:4" ht="15" customHeight="1">
      <c r="A4838" s="650" t="s">
        <v>29346</v>
      </c>
      <c r="B4838" s="646" t="s">
        <v>29347</v>
      </c>
      <c r="C4838" s="650" t="s">
        <v>238</v>
      </c>
      <c r="D4838" s="650" t="s">
        <v>18695</v>
      </c>
    </row>
    <row r="4839" spans="1:4" ht="15" customHeight="1">
      <c r="A4839" s="650" t="s">
        <v>29348</v>
      </c>
      <c r="B4839" s="646" t="s">
        <v>29349</v>
      </c>
      <c r="C4839" s="650" t="s">
        <v>238</v>
      </c>
      <c r="D4839" s="650" t="s">
        <v>20545</v>
      </c>
    </row>
    <row r="4840" spans="1:4" ht="15" customHeight="1">
      <c r="A4840" s="650" t="s">
        <v>29350</v>
      </c>
      <c r="B4840" s="646" t="s">
        <v>29351</v>
      </c>
      <c r="C4840" s="650" t="s">
        <v>238</v>
      </c>
      <c r="D4840" s="650" t="s">
        <v>17893</v>
      </c>
    </row>
    <row r="4841" spans="1:4" ht="15" customHeight="1">
      <c r="A4841" s="650" t="s">
        <v>29352</v>
      </c>
      <c r="B4841" s="646" t="s">
        <v>29353</v>
      </c>
      <c r="C4841" s="650" t="s">
        <v>238</v>
      </c>
      <c r="D4841" s="650" t="s">
        <v>17671</v>
      </c>
    </row>
    <row r="4842" spans="1:4" ht="15" customHeight="1">
      <c r="A4842" s="650" t="s">
        <v>29354</v>
      </c>
      <c r="B4842" s="646" t="s">
        <v>29355</v>
      </c>
      <c r="C4842" s="650" t="s">
        <v>238</v>
      </c>
      <c r="D4842" s="650" t="s">
        <v>22460</v>
      </c>
    </row>
    <row r="4843" spans="1:4" ht="15" customHeight="1">
      <c r="A4843" s="650" t="s">
        <v>29356</v>
      </c>
      <c r="B4843" s="646" t="s">
        <v>29357</v>
      </c>
      <c r="C4843" s="650" t="s">
        <v>238</v>
      </c>
      <c r="D4843" s="650" t="s">
        <v>21519</v>
      </c>
    </row>
    <row r="4844" spans="1:4" ht="15" customHeight="1">
      <c r="A4844" s="650" t="s">
        <v>29358</v>
      </c>
      <c r="B4844" s="646" t="s">
        <v>29359</v>
      </c>
      <c r="C4844" s="650" t="s">
        <v>238</v>
      </c>
      <c r="D4844" s="650" t="s">
        <v>18226</v>
      </c>
    </row>
    <row r="4845" spans="1:4" ht="15" customHeight="1">
      <c r="A4845" s="650" t="s">
        <v>29360</v>
      </c>
      <c r="B4845" s="646" t="s">
        <v>29361</v>
      </c>
      <c r="C4845" s="650" t="s">
        <v>238</v>
      </c>
      <c r="D4845" s="650" t="s">
        <v>17788</v>
      </c>
    </row>
    <row r="4846" spans="1:4" ht="15" customHeight="1">
      <c r="A4846" s="650" t="s">
        <v>29362</v>
      </c>
      <c r="B4846" s="646" t="s">
        <v>29363</v>
      </c>
      <c r="C4846" s="650" t="s">
        <v>238</v>
      </c>
      <c r="D4846" s="650" t="s">
        <v>17510</v>
      </c>
    </row>
    <row r="4847" spans="1:4" ht="15" customHeight="1">
      <c r="A4847" s="650" t="s">
        <v>29364</v>
      </c>
      <c r="B4847" s="646" t="s">
        <v>29365</v>
      </c>
      <c r="C4847" s="650" t="s">
        <v>238</v>
      </c>
      <c r="D4847" s="650" t="s">
        <v>17949</v>
      </c>
    </row>
    <row r="4848" spans="1:4" ht="15" customHeight="1">
      <c r="A4848" s="650" t="s">
        <v>29366</v>
      </c>
      <c r="B4848" s="646" t="s">
        <v>29367</v>
      </c>
      <c r="C4848" s="650" t="s">
        <v>238</v>
      </c>
      <c r="D4848" s="650" t="s">
        <v>24736</v>
      </c>
    </row>
    <row r="4849" spans="1:4" ht="15" customHeight="1">
      <c r="A4849" s="650" t="s">
        <v>29368</v>
      </c>
      <c r="B4849" s="646" t="s">
        <v>29369</v>
      </c>
      <c r="C4849" s="650" t="s">
        <v>238</v>
      </c>
      <c r="D4849" s="650" t="s">
        <v>17998</v>
      </c>
    </row>
    <row r="4850" spans="1:4" ht="15" customHeight="1">
      <c r="A4850" s="650" t="s">
        <v>29370</v>
      </c>
      <c r="B4850" s="646" t="s">
        <v>29371</v>
      </c>
      <c r="C4850" s="650" t="s">
        <v>238</v>
      </c>
      <c r="D4850" s="650" t="s">
        <v>21340</v>
      </c>
    </row>
    <row r="4851" spans="1:4" ht="15" customHeight="1">
      <c r="A4851" s="650" t="s">
        <v>29372</v>
      </c>
      <c r="B4851" s="646" t="s">
        <v>29373</v>
      </c>
      <c r="C4851" s="650" t="s">
        <v>238</v>
      </c>
      <c r="D4851" s="650" t="s">
        <v>18020</v>
      </c>
    </row>
    <row r="4852" spans="1:4" ht="15" customHeight="1">
      <c r="A4852" s="650" t="s">
        <v>29374</v>
      </c>
      <c r="B4852" s="646" t="s">
        <v>29375</v>
      </c>
      <c r="C4852" s="650" t="s">
        <v>238</v>
      </c>
      <c r="D4852" s="650" t="s">
        <v>18550</v>
      </c>
    </row>
    <row r="4853" spans="1:4" ht="15" customHeight="1">
      <c r="A4853" s="650" t="s">
        <v>29376</v>
      </c>
      <c r="B4853" s="646" t="s">
        <v>29377</v>
      </c>
      <c r="C4853" s="650" t="s">
        <v>238</v>
      </c>
      <c r="D4853" s="650" t="s">
        <v>18106</v>
      </c>
    </row>
    <row r="4854" spans="1:4" ht="15" customHeight="1">
      <c r="A4854" s="650" t="s">
        <v>29378</v>
      </c>
      <c r="B4854" s="646" t="s">
        <v>29379</v>
      </c>
      <c r="C4854" s="650" t="s">
        <v>238</v>
      </c>
      <c r="D4854" s="650" t="s">
        <v>17460</v>
      </c>
    </row>
    <row r="4855" spans="1:4" ht="15" customHeight="1">
      <c r="A4855" s="650" t="s">
        <v>29380</v>
      </c>
      <c r="B4855" s="646" t="s">
        <v>29381</v>
      </c>
      <c r="C4855" s="650" t="s">
        <v>238</v>
      </c>
      <c r="D4855" s="650" t="s">
        <v>18134</v>
      </c>
    </row>
    <row r="4856" spans="1:4" ht="15" customHeight="1">
      <c r="A4856" s="650" t="s">
        <v>29382</v>
      </c>
      <c r="B4856" s="646" t="s">
        <v>29383</v>
      </c>
      <c r="C4856" s="650" t="s">
        <v>238</v>
      </c>
      <c r="D4856" s="650" t="s">
        <v>18309</v>
      </c>
    </row>
    <row r="4857" spans="1:4" ht="15" customHeight="1">
      <c r="A4857" s="650" t="s">
        <v>29384</v>
      </c>
      <c r="B4857" s="646" t="s">
        <v>29385</v>
      </c>
      <c r="C4857" s="650" t="s">
        <v>238</v>
      </c>
      <c r="D4857" s="650" t="s">
        <v>18626</v>
      </c>
    </row>
    <row r="4858" spans="1:4" ht="15" customHeight="1">
      <c r="A4858" s="650" t="s">
        <v>29386</v>
      </c>
      <c r="B4858" s="646" t="s">
        <v>29387</v>
      </c>
      <c r="C4858" s="650" t="s">
        <v>238</v>
      </c>
      <c r="D4858" s="650" t="s">
        <v>21177</v>
      </c>
    </row>
    <row r="4859" spans="1:4" ht="15" customHeight="1">
      <c r="A4859" s="650" t="s">
        <v>29388</v>
      </c>
      <c r="B4859" s="646" t="s">
        <v>29389</v>
      </c>
      <c r="C4859" s="650" t="s">
        <v>238</v>
      </c>
      <c r="D4859" s="650" t="s">
        <v>17977</v>
      </c>
    </row>
    <row r="4860" spans="1:4" ht="15" customHeight="1">
      <c r="A4860" s="650" t="s">
        <v>29390</v>
      </c>
      <c r="B4860" s="646" t="s">
        <v>29391</v>
      </c>
      <c r="C4860" s="650" t="s">
        <v>238</v>
      </c>
      <c r="D4860" s="650" t="s">
        <v>21190</v>
      </c>
    </row>
    <row r="4861" spans="1:4" ht="15" customHeight="1">
      <c r="A4861" s="650" t="s">
        <v>29392</v>
      </c>
      <c r="B4861" s="646" t="s">
        <v>29393</v>
      </c>
      <c r="C4861" s="650" t="s">
        <v>238</v>
      </c>
      <c r="D4861" s="650" t="s">
        <v>26980</v>
      </c>
    </row>
    <row r="4862" spans="1:4" ht="15" customHeight="1">
      <c r="A4862" s="650" t="s">
        <v>29394</v>
      </c>
      <c r="B4862" s="646" t="s">
        <v>29395</v>
      </c>
      <c r="C4862" s="650" t="s">
        <v>238</v>
      </c>
      <c r="D4862" s="650" t="s">
        <v>18547</v>
      </c>
    </row>
    <row r="4863" spans="1:4" ht="15" customHeight="1">
      <c r="A4863" s="650" t="s">
        <v>29396</v>
      </c>
      <c r="B4863" s="646" t="s">
        <v>29397</v>
      </c>
      <c r="C4863" s="650" t="s">
        <v>238</v>
      </c>
      <c r="D4863" s="650" t="s">
        <v>26981</v>
      </c>
    </row>
    <row r="4864" spans="1:4" ht="15" customHeight="1">
      <c r="A4864" s="650" t="s">
        <v>29398</v>
      </c>
      <c r="B4864" s="646" t="s">
        <v>29399</v>
      </c>
      <c r="C4864" s="650" t="s">
        <v>238</v>
      </c>
      <c r="D4864" s="650" t="s">
        <v>17881</v>
      </c>
    </row>
    <row r="4865" spans="1:4" ht="15" customHeight="1">
      <c r="A4865" s="650" t="s">
        <v>29400</v>
      </c>
      <c r="B4865" s="646" t="s">
        <v>29401</v>
      </c>
      <c r="C4865" s="650" t="s">
        <v>238</v>
      </c>
      <c r="D4865" s="650" t="s">
        <v>18192</v>
      </c>
    </row>
    <row r="4866" spans="1:4" ht="15" customHeight="1">
      <c r="A4866" s="650" t="s">
        <v>29402</v>
      </c>
      <c r="B4866" s="646" t="s">
        <v>29403</v>
      </c>
      <c r="C4866" s="650" t="s">
        <v>238</v>
      </c>
      <c r="D4866" s="650" t="s">
        <v>21359</v>
      </c>
    </row>
    <row r="4867" spans="1:4" ht="15" customHeight="1">
      <c r="A4867" s="650" t="s">
        <v>29404</v>
      </c>
      <c r="B4867" s="646" t="s">
        <v>29405</v>
      </c>
      <c r="C4867" s="650" t="s">
        <v>238</v>
      </c>
      <c r="D4867" s="650" t="s">
        <v>17842</v>
      </c>
    </row>
    <row r="4868" spans="1:4" ht="15" customHeight="1">
      <c r="A4868" s="650" t="s">
        <v>29406</v>
      </c>
      <c r="B4868" s="646" t="s">
        <v>29407</v>
      </c>
      <c r="C4868" s="650" t="s">
        <v>238</v>
      </c>
      <c r="D4868" s="650" t="s">
        <v>26567</v>
      </c>
    </row>
    <row r="4869" spans="1:4" ht="15" customHeight="1">
      <c r="A4869" s="650" t="s">
        <v>29408</v>
      </c>
      <c r="B4869" s="646" t="s">
        <v>29409</v>
      </c>
      <c r="C4869" s="650" t="s">
        <v>238</v>
      </c>
      <c r="D4869" s="650" t="s">
        <v>26982</v>
      </c>
    </row>
    <row r="4870" spans="1:4" ht="15" customHeight="1">
      <c r="A4870" s="650" t="s">
        <v>29410</v>
      </c>
      <c r="B4870" s="646" t="s">
        <v>29411</v>
      </c>
      <c r="C4870" s="650" t="s">
        <v>238</v>
      </c>
      <c r="D4870" s="650" t="s">
        <v>25873</v>
      </c>
    </row>
    <row r="4871" spans="1:4" ht="15" customHeight="1">
      <c r="A4871" s="650" t="s">
        <v>29412</v>
      </c>
      <c r="B4871" s="646" t="s">
        <v>29413</v>
      </c>
      <c r="C4871" s="650" t="s">
        <v>238</v>
      </c>
      <c r="D4871" s="650" t="s">
        <v>17778</v>
      </c>
    </row>
    <row r="4872" spans="1:4" ht="15" customHeight="1">
      <c r="A4872" s="650" t="s">
        <v>29414</v>
      </c>
      <c r="B4872" s="646" t="s">
        <v>29415</v>
      </c>
      <c r="C4872" s="650" t="s">
        <v>238</v>
      </c>
      <c r="D4872" s="650" t="s">
        <v>24665</v>
      </c>
    </row>
    <row r="4873" spans="1:4" ht="15" customHeight="1">
      <c r="A4873" s="650" t="s">
        <v>29416</v>
      </c>
      <c r="B4873" s="646" t="s">
        <v>29417</v>
      </c>
      <c r="C4873" s="650" t="s">
        <v>238</v>
      </c>
      <c r="D4873" s="650" t="s">
        <v>17462</v>
      </c>
    </row>
    <row r="4874" spans="1:4" ht="15" customHeight="1">
      <c r="A4874" s="650" t="s">
        <v>29418</v>
      </c>
      <c r="B4874" s="646" t="s">
        <v>29419</v>
      </c>
      <c r="C4874" s="650" t="s">
        <v>238</v>
      </c>
      <c r="D4874" s="650" t="s">
        <v>22255</v>
      </c>
    </row>
    <row r="4875" spans="1:4" ht="15" customHeight="1">
      <c r="A4875" s="650" t="s">
        <v>29420</v>
      </c>
      <c r="B4875" s="646" t="s">
        <v>29421</v>
      </c>
      <c r="C4875" s="650" t="s">
        <v>238</v>
      </c>
      <c r="D4875" s="650" t="s">
        <v>18378</v>
      </c>
    </row>
    <row r="4876" spans="1:4" ht="15" customHeight="1">
      <c r="A4876" s="650" t="s">
        <v>29422</v>
      </c>
      <c r="B4876" s="646" t="s">
        <v>29423</v>
      </c>
      <c r="C4876" s="650" t="s">
        <v>238</v>
      </c>
      <c r="D4876" s="650" t="s">
        <v>20742</v>
      </c>
    </row>
    <row r="4877" spans="1:4" ht="15" customHeight="1">
      <c r="A4877" s="650" t="s">
        <v>29424</v>
      </c>
      <c r="B4877" s="646" t="s">
        <v>29425</v>
      </c>
      <c r="C4877" s="650" t="s">
        <v>238</v>
      </c>
      <c r="D4877" s="650" t="s">
        <v>26983</v>
      </c>
    </row>
    <row r="4878" spans="1:4" ht="15" customHeight="1">
      <c r="A4878" s="650" t="s">
        <v>29426</v>
      </c>
      <c r="B4878" s="646" t="s">
        <v>29427</v>
      </c>
      <c r="C4878" s="650" t="s">
        <v>238</v>
      </c>
      <c r="D4878" s="650" t="s">
        <v>21120</v>
      </c>
    </row>
    <row r="4879" spans="1:4" ht="15" customHeight="1">
      <c r="A4879" s="650" t="s">
        <v>29428</v>
      </c>
      <c r="B4879" s="646" t="s">
        <v>29429</v>
      </c>
      <c r="C4879" s="650" t="s">
        <v>238</v>
      </c>
      <c r="D4879" s="650" t="s">
        <v>24397</v>
      </c>
    </row>
    <row r="4880" spans="1:4" ht="15" customHeight="1">
      <c r="A4880" s="650" t="s">
        <v>29430</v>
      </c>
      <c r="B4880" s="646" t="s">
        <v>29431</v>
      </c>
      <c r="C4880" s="650" t="s">
        <v>238</v>
      </c>
      <c r="D4880" s="650" t="s">
        <v>18253</v>
      </c>
    </row>
    <row r="4881" spans="1:4" ht="15" customHeight="1">
      <c r="A4881" s="650" t="s">
        <v>29432</v>
      </c>
      <c r="B4881" s="646" t="s">
        <v>29433</v>
      </c>
      <c r="C4881" s="650" t="s">
        <v>238</v>
      </c>
      <c r="D4881" s="650" t="s">
        <v>18616</v>
      </c>
    </row>
    <row r="4882" spans="1:4" ht="15" customHeight="1">
      <c r="A4882" s="650" t="s">
        <v>29434</v>
      </c>
      <c r="B4882" s="646" t="s">
        <v>29435</v>
      </c>
      <c r="C4882" s="650" t="s">
        <v>238</v>
      </c>
      <c r="D4882" s="650" t="s">
        <v>21553</v>
      </c>
    </row>
    <row r="4883" spans="1:4" ht="15" customHeight="1">
      <c r="A4883" s="650" t="s">
        <v>29436</v>
      </c>
      <c r="B4883" s="646" t="s">
        <v>29437</v>
      </c>
      <c r="C4883" s="650" t="s">
        <v>238</v>
      </c>
      <c r="D4883" s="650" t="s">
        <v>18420</v>
      </c>
    </row>
    <row r="4884" spans="1:4" ht="15" customHeight="1">
      <c r="A4884" s="650" t="s">
        <v>29438</v>
      </c>
      <c r="B4884" s="646" t="s">
        <v>29439</v>
      </c>
      <c r="C4884" s="650" t="s">
        <v>238</v>
      </c>
      <c r="D4884" s="650" t="s">
        <v>18595</v>
      </c>
    </row>
    <row r="4885" spans="1:4" ht="15" customHeight="1">
      <c r="A4885" s="650" t="s">
        <v>29440</v>
      </c>
      <c r="B4885" s="646" t="s">
        <v>29441</v>
      </c>
      <c r="C4885" s="650" t="s">
        <v>238</v>
      </c>
      <c r="D4885" s="650" t="s">
        <v>26984</v>
      </c>
    </row>
    <row r="4886" spans="1:4" ht="15" customHeight="1">
      <c r="A4886" s="650" t="s">
        <v>29442</v>
      </c>
      <c r="B4886" s="646" t="s">
        <v>29443</v>
      </c>
      <c r="C4886" s="650" t="s">
        <v>238</v>
      </c>
      <c r="D4886" s="650" t="s">
        <v>18457</v>
      </c>
    </row>
    <row r="4887" spans="1:4" ht="15" customHeight="1">
      <c r="A4887" s="650" t="s">
        <v>29444</v>
      </c>
      <c r="B4887" s="646" t="s">
        <v>29445</v>
      </c>
      <c r="C4887" s="650" t="s">
        <v>238</v>
      </c>
      <c r="D4887" s="650" t="s">
        <v>26985</v>
      </c>
    </row>
    <row r="4888" spans="1:4" ht="15" customHeight="1">
      <c r="A4888" s="650" t="s">
        <v>29446</v>
      </c>
      <c r="B4888" s="646" t="s">
        <v>29447</v>
      </c>
      <c r="C4888" s="650" t="s">
        <v>238</v>
      </c>
      <c r="D4888" s="650" t="s">
        <v>21154</v>
      </c>
    </row>
    <row r="4889" spans="1:4" ht="15" customHeight="1">
      <c r="A4889" s="650" t="s">
        <v>29448</v>
      </c>
      <c r="B4889" s="646" t="s">
        <v>29449</v>
      </c>
      <c r="C4889" s="650" t="s">
        <v>238</v>
      </c>
      <c r="D4889" s="650" t="s">
        <v>22256</v>
      </c>
    </row>
    <row r="4890" spans="1:4" ht="15" customHeight="1">
      <c r="A4890" s="650" t="s">
        <v>29450</v>
      </c>
      <c r="B4890" s="646" t="s">
        <v>29451</v>
      </c>
      <c r="C4890" s="650" t="s">
        <v>238</v>
      </c>
      <c r="D4890" s="650" t="s">
        <v>26986</v>
      </c>
    </row>
    <row r="4891" spans="1:4" ht="15" customHeight="1">
      <c r="A4891" s="650" t="s">
        <v>29452</v>
      </c>
      <c r="B4891" s="646" t="s">
        <v>29453</v>
      </c>
      <c r="C4891" s="650" t="s">
        <v>238</v>
      </c>
      <c r="D4891" s="650" t="s">
        <v>20724</v>
      </c>
    </row>
    <row r="4892" spans="1:4" ht="15" customHeight="1">
      <c r="A4892" s="650" t="s">
        <v>29454</v>
      </c>
      <c r="B4892" s="646" t="s">
        <v>29455</v>
      </c>
      <c r="C4892" s="650" t="s">
        <v>238</v>
      </c>
      <c r="D4892" s="650" t="s">
        <v>26594</v>
      </c>
    </row>
    <row r="4893" spans="1:4" ht="15" customHeight="1">
      <c r="A4893" s="650" t="s">
        <v>29456</v>
      </c>
      <c r="B4893" s="646" t="s">
        <v>29457</v>
      </c>
      <c r="C4893" s="650" t="s">
        <v>238</v>
      </c>
      <c r="D4893" s="650" t="s">
        <v>18701</v>
      </c>
    </row>
    <row r="4894" spans="1:4" ht="15" customHeight="1">
      <c r="A4894" s="650" t="s">
        <v>29458</v>
      </c>
      <c r="B4894" s="646" t="s">
        <v>29459</v>
      </c>
      <c r="C4894" s="650" t="s">
        <v>238</v>
      </c>
      <c r="D4894" s="650" t="s">
        <v>18624</v>
      </c>
    </row>
    <row r="4895" spans="1:4" ht="15" customHeight="1">
      <c r="A4895" s="650" t="s">
        <v>29460</v>
      </c>
      <c r="B4895" s="646" t="s">
        <v>29461</v>
      </c>
      <c r="C4895" s="650" t="s">
        <v>238</v>
      </c>
      <c r="D4895" s="650" t="s">
        <v>26973</v>
      </c>
    </row>
    <row r="4896" spans="1:4" ht="15" customHeight="1">
      <c r="A4896" s="650" t="s">
        <v>29462</v>
      </c>
      <c r="B4896" s="646" t="s">
        <v>29463</v>
      </c>
      <c r="C4896" s="650" t="s">
        <v>238</v>
      </c>
      <c r="D4896" s="650" t="s">
        <v>26987</v>
      </c>
    </row>
    <row r="4897" spans="1:4" ht="15" customHeight="1">
      <c r="A4897" s="650" t="s">
        <v>29464</v>
      </c>
      <c r="B4897" s="646" t="s">
        <v>29465</v>
      </c>
      <c r="C4897" s="650" t="s">
        <v>238</v>
      </c>
      <c r="D4897" s="650" t="s">
        <v>26988</v>
      </c>
    </row>
    <row r="4898" spans="1:4" ht="15" customHeight="1">
      <c r="A4898" s="650" t="s">
        <v>29466</v>
      </c>
      <c r="B4898" s="646" t="s">
        <v>29465</v>
      </c>
      <c r="C4898" s="650" t="s">
        <v>238</v>
      </c>
      <c r="D4898" s="650" t="s">
        <v>21238</v>
      </c>
    </row>
    <row r="4899" spans="1:4" ht="15" customHeight="1">
      <c r="A4899" s="650" t="s">
        <v>29467</v>
      </c>
      <c r="B4899" s="646" t="s">
        <v>29468</v>
      </c>
      <c r="C4899" s="650" t="s">
        <v>238</v>
      </c>
      <c r="D4899" s="650" t="s">
        <v>20661</v>
      </c>
    </row>
    <row r="4900" spans="1:4" ht="15" customHeight="1">
      <c r="A4900" s="650" t="s">
        <v>29469</v>
      </c>
      <c r="B4900" s="646" t="s">
        <v>29470</v>
      </c>
      <c r="C4900" s="650" t="s">
        <v>238</v>
      </c>
      <c r="D4900" s="650" t="s">
        <v>26436</v>
      </c>
    </row>
    <row r="4901" spans="1:4" ht="15" customHeight="1">
      <c r="A4901" s="650" t="s">
        <v>29471</v>
      </c>
      <c r="B4901" s="646" t="s">
        <v>29472</v>
      </c>
      <c r="C4901" s="650" t="s">
        <v>238</v>
      </c>
      <c r="D4901" s="650" t="s">
        <v>22273</v>
      </c>
    </row>
    <row r="4902" spans="1:4" ht="15" customHeight="1">
      <c r="A4902" s="650" t="s">
        <v>29473</v>
      </c>
      <c r="B4902" s="646" t="s">
        <v>29474</v>
      </c>
      <c r="C4902" s="650" t="s">
        <v>238</v>
      </c>
      <c r="D4902" s="650" t="s">
        <v>26989</v>
      </c>
    </row>
    <row r="4903" spans="1:4" ht="15" customHeight="1">
      <c r="A4903" s="650" t="s">
        <v>29475</v>
      </c>
      <c r="B4903" s="646" t="s">
        <v>29476</v>
      </c>
      <c r="C4903" s="650" t="s">
        <v>238</v>
      </c>
      <c r="D4903" s="650" t="s">
        <v>26990</v>
      </c>
    </row>
    <row r="4904" spans="1:4" ht="15" customHeight="1">
      <c r="A4904" s="650" t="s">
        <v>29477</v>
      </c>
      <c r="B4904" s="646" t="s">
        <v>29478</v>
      </c>
      <c r="C4904" s="650" t="s">
        <v>238</v>
      </c>
      <c r="D4904" s="650" t="s">
        <v>21597</v>
      </c>
    </row>
    <row r="4905" spans="1:4" ht="15" customHeight="1">
      <c r="A4905" s="650" t="s">
        <v>29479</v>
      </c>
      <c r="B4905" s="646" t="s">
        <v>29480</v>
      </c>
      <c r="C4905" s="650" t="s">
        <v>238</v>
      </c>
      <c r="D4905" s="650" t="s">
        <v>22388</v>
      </c>
    </row>
    <row r="4906" spans="1:4" ht="15" customHeight="1">
      <c r="A4906" s="650" t="s">
        <v>29481</v>
      </c>
      <c r="B4906" s="646" t="s">
        <v>29482</v>
      </c>
      <c r="C4906" s="650" t="s">
        <v>238</v>
      </c>
      <c r="D4906" s="650" t="s">
        <v>26991</v>
      </c>
    </row>
    <row r="4907" spans="1:4" ht="15" customHeight="1">
      <c r="A4907" s="650" t="s">
        <v>29483</v>
      </c>
      <c r="B4907" s="646" t="s">
        <v>29484</v>
      </c>
      <c r="C4907" s="650" t="s">
        <v>238</v>
      </c>
      <c r="D4907" s="650" t="s">
        <v>26992</v>
      </c>
    </row>
    <row r="4908" spans="1:4" ht="15" customHeight="1">
      <c r="A4908" s="650" t="s">
        <v>29485</v>
      </c>
      <c r="B4908" s="646" t="s">
        <v>29486</v>
      </c>
      <c r="C4908" s="650" t="s">
        <v>238</v>
      </c>
      <c r="D4908" s="650" t="s">
        <v>21044</v>
      </c>
    </row>
    <row r="4909" spans="1:4" ht="15" customHeight="1">
      <c r="A4909" s="650" t="s">
        <v>29487</v>
      </c>
      <c r="B4909" s="646" t="s">
        <v>29488</v>
      </c>
      <c r="C4909" s="650" t="s">
        <v>238</v>
      </c>
      <c r="D4909" s="650" t="s">
        <v>26993</v>
      </c>
    </row>
    <row r="4910" spans="1:4" ht="15" customHeight="1">
      <c r="A4910" s="650" t="s">
        <v>29489</v>
      </c>
      <c r="B4910" s="646" t="s">
        <v>29490</v>
      </c>
      <c r="C4910" s="650" t="s">
        <v>238</v>
      </c>
      <c r="D4910" s="650" t="s">
        <v>21217</v>
      </c>
    </row>
    <row r="4911" spans="1:4" ht="15" customHeight="1">
      <c r="A4911" s="650" t="s">
        <v>29491</v>
      </c>
      <c r="B4911" s="646" t="s">
        <v>29492</v>
      </c>
      <c r="C4911" s="650" t="s">
        <v>238</v>
      </c>
      <c r="D4911" s="650" t="s">
        <v>20719</v>
      </c>
    </row>
    <row r="4912" spans="1:4" ht="15" customHeight="1">
      <c r="A4912" s="650" t="s">
        <v>29493</v>
      </c>
      <c r="B4912" s="646" t="s">
        <v>29494</v>
      </c>
      <c r="C4912" s="650" t="s">
        <v>238</v>
      </c>
      <c r="D4912" s="650" t="s">
        <v>26994</v>
      </c>
    </row>
    <row r="4913" spans="1:4" ht="15" customHeight="1">
      <c r="A4913" s="650" t="s">
        <v>29495</v>
      </c>
      <c r="B4913" s="646" t="s">
        <v>29496</v>
      </c>
      <c r="C4913" s="650" t="s">
        <v>238</v>
      </c>
      <c r="D4913" s="650" t="s">
        <v>26995</v>
      </c>
    </row>
    <row r="4914" spans="1:4" ht="15" customHeight="1">
      <c r="A4914" s="650" t="s">
        <v>29497</v>
      </c>
      <c r="B4914" s="646" t="s">
        <v>29498</v>
      </c>
      <c r="C4914" s="650" t="s">
        <v>238</v>
      </c>
      <c r="D4914" s="650" t="s">
        <v>18670</v>
      </c>
    </row>
    <row r="4915" spans="1:4" ht="15" customHeight="1">
      <c r="A4915" s="650" t="s">
        <v>29499</v>
      </c>
      <c r="B4915" s="646" t="s">
        <v>29500</v>
      </c>
      <c r="C4915" s="650" t="s">
        <v>238</v>
      </c>
      <c r="D4915" s="650" t="s">
        <v>22379</v>
      </c>
    </row>
    <row r="4916" spans="1:4" ht="15" customHeight="1">
      <c r="A4916" s="650" t="s">
        <v>29501</v>
      </c>
      <c r="B4916" s="646" t="s">
        <v>29502</v>
      </c>
      <c r="C4916" s="650" t="s">
        <v>238</v>
      </c>
      <c r="D4916" s="650" t="s">
        <v>26996</v>
      </c>
    </row>
    <row r="4917" spans="1:4" ht="15" customHeight="1">
      <c r="A4917" s="650" t="s">
        <v>29503</v>
      </c>
      <c r="B4917" s="646" t="s">
        <v>29504</v>
      </c>
      <c r="C4917" s="650" t="s">
        <v>238</v>
      </c>
      <c r="D4917" s="650" t="s">
        <v>24607</v>
      </c>
    </row>
    <row r="4918" spans="1:4" ht="15" customHeight="1">
      <c r="A4918" s="650" t="s">
        <v>29505</v>
      </c>
      <c r="B4918" s="646" t="s">
        <v>29506</v>
      </c>
      <c r="C4918" s="650" t="s">
        <v>238</v>
      </c>
      <c r="D4918" s="650" t="s">
        <v>26997</v>
      </c>
    </row>
    <row r="4919" spans="1:4" ht="15" customHeight="1">
      <c r="A4919" s="650" t="s">
        <v>29507</v>
      </c>
      <c r="B4919" s="646" t="s">
        <v>29508</v>
      </c>
      <c r="C4919" s="650" t="s">
        <v>238</v>
      </c>
      <c r="D4919" s="650" t="s">
        <v>26998</v>
      </c>
    </row>
    <row r="4920" spans="1:4" ht="15" customHeight="1">
      <c r="A4920" s="650" t="s">
        <v>29509</v>
      </c>
      <c r="B4920" s="646" t="s">
        <v>29510</v>
      </c>
      <c r="C4920" s="650" t="s">
        <v>238</v>
      </c>
      <c r="D4920" s="650" t="s">
        <v>26999</v>
      </c>
    </row>
    <row r="4921" spans="1:4" ht="15" customHeight="1">
      <c r="A4921" s="650" t="s">
        <v>29511</v>
      </c>
      <c r="B4921" s="646" t="s">
        <v>29512</v>
      </c>
      <c r="C4921" s="650" t="s">
        <v>238</v>
      </c>
      <c r="D4921" s="650" t="s">
        <v>27000</v>
      </c>
    </row>
    <row r="4922" spans="1:4" ht="15" customHeight="1">
      <c r="A4922" s="650" t="s">
        <v>29513</v>
      </c>
      <c r="B4922" s="646" t="s">
        <v>29514</v>
      </c>
      <c r="C4922" s="650" t="s">
        <v>238</v>
      </c>
      <c r="D4922" s="650" t="s">
        <v>21711</v>
      </c>
    </row>
    <row r="4923" spans="1:4" ht="15" customHeight="1">
      <c r="A4923" s="650" t="s">
        <v>29515</v>
      </c>
      <c r="B4923" s="646" t="s">
        <v>29516</v>
      </c>
      <c r="C4923" s="650" t="s">
        <v>238</v>
      </c>
      <c r="D4923" s="650" t="s">
        <v>27001</v>
      </c>
    </row>
    <row r="4924" spans="1:4" ht="15" customHeight="1">
      <c r="A4924" s="650" t="s">
        <v>29517</v>
      </c>
      <c r="B4924" s="646" t="s">
        <v>29518</v>
      </c>
      <c r="C4924" s="650" t="s">
        <v>238</v>
      </c>
      <c r="D4924" s="650" t="s">
        <v>21869</v>
      </c>
    </row>
    <row r="4925" spans="1:4" ht="15" customHeight="1">
      <c r="A4925" s="650" t="s">
        <v>29519</v>
      </c>
      <c r="B4925" s="646" t="s">
        <v>29520</v>
      </c>
      <c r="C4925" s="650" t="s">
        <v>238</v>
      </c>
      <c r="D4925" s="650" t="s">
        <v>27002</v>
      </c>
    </row>
    <row r="4926" spans="1:4" ht="15" customHeight="1">
      <c r="A4926" s="650" t="s">
        <v>29521</v>
      </c>
      <c r="B4926" s="646" t="s">
        <v>29522</v>
      </c>
      <c r="C4926" s="650" t="s">
        <v>238</v>
      </c>
      <c r="D4926" s="650" t="s">
        <v>27003</v>
      </c>
    </row>
    <row r="4927" spans="1:4" ht="15" customHeight="1">
      <c r="A4927" s="650" t="s">
        <v>29523</v>
      </c>
      <c r="B4927" s="646" t="s">
        <v>29524</v>
      </c>
      <c r="C4927" s="650" t="s">
        <v>238</v>
      </c>
      <c r="D4927" s="650" t="s">
        <v>22657</v>
      </c>
    </row>
    <row r="4928" spans="1:4" ht="15" customHeight="1">
      <c r="A4928" s="650" t="s">
        <v>29525</v>
      </c>
      <c r="B4928" s="646" t="s">
        <v>29526</v>
      </c>
      <c r="C4928" s="650" t="s">
        <v>238</v>
      </c>
      <c r="D4928" s="650" t="s">
        <v>27004</v>
      </c>
    </row>
    <row r="4929" spans="1:4" ht="15" customHeight="1">
      <c r="A4929" s="650" t="s">
        <v>29527</v>
      </c>
      <c r="B4929" s="646" t="s">
        <v>29528</v>
      </c>
      <c r="C4929" s="650" t="s">
        <v>238</v>
      </c>
      <c r="D4929" s="650" t="s">
        <v>20691</v>
      </c>
    </row>
    <row r="4930" spans="1:4" ht="15" customHeight="1">
      <c r="A4930" s="650" t="s">
        <v>29529</v>
      </c>
      <c r="B4930" s="646" t="s">
        <v>29530</v>
      </c>
      <c r="C4930" s="650" t="s">
        <v>238</v>
      </c>
      <c r="D4930" s="650" t="s">
        <v>22247</v>
      </c>
    </row>
    <row r="4931" spans="1:4" ht="15" customHeight="1">
      <c r="A4931" s="650" t="s">
        <v>29531</v>
      </c>
      <c r="B4931" s="646" t="s">
        <v>29532</v>
      </c>
      <c r="C4931" s="650" t="s">
        <v>238</v>
      </c>
      <c r="D4931" s="650" t="s">
        <v>17603</v>
      </c>
    </row>
    <row r="4932" spans="1:4" ht="15" customHeight="1">
      <c r="A4932" s="650" t="s">
        <v>29533</v>
      </c>
      <c r="B4932" s="646" t="s">
        <v>29534</v>
      </c>
      <c r="C4932" s="650" t="s">
        <v>238</v>
      </c>
      <c r="D4932" s="650" t="s">
        <v>22531</v>
      </c>
    </row>
    <row r="4933" spans="1:4" ht="15" customHeight="1">
      <c r="A4933" s="650" t="s">
        <v>29535</v>
      </c>
      <c r="B4933" s="646" t="s">
        <v>29536</v>
      </c>
      <c r="C4933" s="650" t="s">
        <v>238</v>
      </c>
      <c r="D4933" s="650" t="s">
        <v>18255</v>
      </c>
    </row>
    <row r="4934" spans="1:4" ht="15" customHeight="1">
      <c r="A4934" s="650" t="s">
        <v>29537</v>
      </c>
      <c r="B4934" s="646" t="s">
        <v>29538</v>
      </c>
      <c r="C4934" s="650" t="s">
        <v>238</v>
      </c>
      <c r="D4934" s="650" t="s">
        <v>21295</v>
      </c>
    </row>
    <row r="4935" spans="1:4" ht="15" customHeight="1">
      <c r="A4935" s="650" t="s">
        <v>29539</v>
      </c>
      <c r="B4935" s="646" t="s">
        <v>29540</v>
      </c>
      <c r="C4935" s="650" t="s">
        <v>238</v>
      </c>
      <c r="D4935" s="650" t="s">
        <v>18257</v>
      </c>
    </row>
    <row r="4936" spans="1:4" ht="15" customHeight="1">
      <c r="A4936" s="650" t="s">
        <v>29541</v>
      </c>
      <c r="B4936" s="646" t="s">
        <v>29542</v>
      </c>
      <c r="C4936" s="650" t="s">
        <v>238</v>
      </c>
      <c r="D4936" s="650" t="s">
        <v>22467</v>
      </c>
    </row>
    <row r="4937" spans="1:4" ht="15" customHeight="1">
      <c r="A4937" s="650" t="s">
        <v>29543</v>
      </c>
      <c r="B4937" s="646" t="s">
        <v>29544</v>
      </c>
      <c r="C4937" s="650" t="s">
        <v>238</v>
      </c>
      <c r="D4937" s="650" t="s">
        <v>17890</v>
      </c>
    </row>
    <row r="4938" spans="1:4" ht="15" customHeight="1">
      <c r="A4938" s="650" t="s">
        <v>29545</v>
      </c>
      <c r="B4938" s="646" t="s">
        <v>29546</v>
      </c>
      <c r="C4938" s="650" t="s">
        <v>238</v>
      </c>
      <c r="D4938" s="650" t="s">
        <v>18112</v>
      </c>
    </row>
    <row r="4939" spans="1:4" ht="15" customHeight="1">
      <c r="A4939" s="650" t="s">
        <v>29547</v>
      </c>
      <c r="B4939" s="646" t="s">
        <v>29548</v>
      </c>
      <c r="C4939" s="650" t="s">
        <v>238</v>
      </c>
      <c r="D4939" s="650" t="s">
        <v>27005</v>
      </c>
    </row>
    <row r="4940" spans="1:4" ht="15" customHeight="1">
      <c r="A4940" s="650" t="s">
        <v>29549</v>
      </c>
      <c r="B4940" s="646" t="s">
        <v>29550</v>
      </c>
      <c r="C4940" s="650" t="s">
        <v>238</v>
      </c>
      <c r="D4940" s="650" t="s">
        <v>18131</v>
      </c>
    </row>
    <row r="4941" spans="1:4" ht="15" customHeight="1">
      <c r="A4941" s="650" t="s">
        <v>29551</v>
      </c>
      <c r="B4941" s="646" t="s">
        <v>29552</v>
      </c>
      <c r="C4941" s="650" t="s">
        <v>238</v>
      </c>
      <c r="D4941" s="650" t="s">
        <v>17767</v>
      </c>
    </row>
    <row r="4942" spans="1:4" ht="15" customHeight="1">
      <c r="A4942" s="650" t="s">
        <v>29553</v>
      </c>
      <c r="B4942" s="646" t="s">
        <v>29554</v>
      </c>
      <c r="C4942" s="650" t="s">
        <v>238</v>
      </c>
      <c r="D4942" s="650" t="s">
        <v>21582</v>
      </c>
    </row>
    <row r="4943" spans="1:4" ht="15" customHeight="1">
      <c r="A4943" s="650" t="s">
        <v>29555</v>
      </c>
      <c r="B4943" s="646" t="s">
        <v>29556</v>
      </c>
      <c r="C4943" s="650" t="s">
        <v>238</v>
      </c>
      <c r="D4943" s="650" t="s">
        <v>17761</v>
      </c>
    </row>
    <row r="4944" spans="1:4" ht="15" customHeight="1">
      <c r="A4944" s="650" t="s">
        <v>29557</v>
      </c>
      <c r="B4944" s="646" t="s">
        <v>29558</v>
      </c>
      <c r="C4944" s="650" t="s">
        <v>238</v>
      </c>
      <c r="D4944" s="650" t="s">
        <v>27006</v>
      </c>
    </row>
    <row r="4945" spans="1:4" ht="15" customHeight="1">
      <c r="A4945" s="650" t="s">
        <v>29559</v>
      </c>
      <c r="B4945" s="646" t="s">
        <v>29560</v>
      </c>
      <c r="C4945" s="650" t="s">
        <v>238</v>
      </c>
      <c r="D4945" s="650" t="s">
        <v>21749</v>
      </c>
    </row>
    <row r="4946" spans="1:4" ht="15" customHeight="1">
      <c r="A4946" s="650" t="s">
        <v>29561</v>
      </c>
      <c r="B4946" s="646" t="s">
        <v>29562</v>
      </c>
      <c r="C4946" s="650" t="s">
        <v>238</v>
      </c>
      <c r="D4946" s="650" t="s">
        <v>27007</v>
      </c>
    </row>
    <row r="4947" spans="1:4" ht="15" customHeight="1">
      <c r="A4947" s="650" t="s">
        <v>29563</v>
      </c>
      <c r="B4947" s="646" t="s">
        <v>29564</v>
      </c>
      <c r="C4947" s="650" t="s">
        <v>238</v>
      </c>
      <c r="D4947" s="650" t="s">
        <v>22237</v>
      </c>
    </row>
    <row r="4948" spans="1:4" ht="15" customHeight="1">
      <c r="A4948" s="650" t="s">
        <v>29565</v>
      </c>
      <c r="B4948" s="646" t="s">
        <v>29566</v>
      </c>
      <c r="C4948" s="650" t="s">
        <v>238</v>
      </c>
      <c r="D4948" s="650" t="s">
        <v>17778</v>
      </c>
    </row>
    <row r="4949" spans="1:4" ht="15" customHeight="1">
      <c r="A4949" s="650" t="s">
        <v>29567</v>
      </c>
      <c r="B4949" s="646" t="s">
        <v>29568</v>
      </c>
      <c r="C4949" s="650" t="s">
        <v>238</v>
      </c>
      <c r="D4949" s="650" t="s">
        <v>27008</v>
      </c>
    </row>
    <row r="4950" spans="1:4" ht="15" customHeight="1">
      <c r="A4950" s="650" t="s">
        <v>29569</v>
      </c>
      <c r="B4950" s="646" t="s">
        <v>29570</v>
      </c>
      <c r="C4950" s="650" t="s">
        <v>238</v>
      </c>
      <c r="D4950" s="650" t="s">
        <v>26791</v>
      </c>
    </row>
    <row r="4951" spans="1:4" ht="15" customHeight="1">
      <c r="A4951" s="650" t="s">
        <v>29571</v>
      </c>
      <c r="B4951" s="646" t="s">
        <v>29572</v>
      </c>
      <c r="C4951" s="650" t="s">
        <v>238</v>
      </c>
      <c r="D4951" s="650" t="s">
        <v>24855</v>
      </c>
    </row>
    <row r="4952" spans="1:4" ht="15" customHeight="1">
      <c r="A4952" s="650" t="s">
        <v>29573</v>
      </c>
      <c r="B4952" s="646" t="s">
        <v>29574</v>
      </c>
      <c r="C4952" s="650" t="s">
        <v>238</v>
      </c>
      <c r="D4952" s="650" t="s">
        <v>27009</v>
      </c>
    </row>
    <row r="4953" spans="1:4" ht="15" customHeight="1">
      <c r="A4953" s="650" t="s">
        <v>29575</v>
      </c>
      <c r="B4953" s="646" t="s">
        <v>29576</v>
      </c>
      <c r="C4953" s="650" t="s">
        <v>238</v>
      </c>
      <c r="D4953" s="650" t="s">
        <v>27010</v>
      </c>
    </row>
    <row r="4954" spans="1:4" ht="15" customHeight="1">
      <c r="A4954" s="650" t="s">
        <v>29577</v>
      </c>
      <c r="B4954" s="646" t="s">
        <v>29578</v>
      </c>
      <c r="C4954" s="650" t="s">
        <v>238</v>
      </c>
      <c r="D4954" s="650" t="s">
        <v>26677</v>
      </c>
    </row>
    <row r="4955" spans="1:4" ht="15" customHeight="1">
      <c r="A4955" s="650" t="s">
        <v>29579</v>
      </c>
      <c r="B4955" s="646" t="s">
        <v>29580</v>
      </c>
      <c r="C4955" s="650" t="s">
        <v>238</v>
      </c>
      <c r="D4955" s="650" t="s">
        <v>18694</v>
      </c>
    </row>
    <row r="4956" spans="1:4" ht="15" customHeight="1">
      <c r="A4956" s="650" t="s">
        <v>29581</v>
      </c>
      <c r="B4956" s="646" t="s">
        <v>29582</v>
      </c>
      <c r="C4956" s="650" t="s">
        <v>238</v>
      </c>
      <c r="D4956" s="650" t="s">
        <v>20620</v>
      </c>
    </row>
    <row r="4957" spans="1:4" ht="15" customHeight="1">
      <c r="A4957" s="650" t="s">
        <v>9419</v>
      </c>
      <c r="B4957" s="646" t="s">
        <v>15368</v>
      </c>
      <c r="C4957" s="650" t="s">
        <v>238</v>
      </c>
      <c r="D4957" s="650" t="s">
        <v>27011</v>
      </c>
    </row>
    <row r="4958" spans="1:4" ht="15" customHeight="1">
      <c r="A4958" s="650" t="s">
        <v>9420</v>
      </c>
      <c r="B4958" s="646" t="s">
        <v>15369</v>
      </c>
      <c r="C4958" s="650" t="s">
        <v>238</v>
      </c>
      <c r="D4958" s="650" t="s">
        <v>27012</v>
      </c>
    </row>
    <row r="4959" spans="1:4" ht="15" customHeight="1">
      <c r="A4959" s="650" t="s">
        <v>9421</v>
      </c>
      <c r="B4959" s="646" t="s">
        <v>15370</v>
      </c>
      <c r="C4959" s="650" t="s">
        <v>238</v>
      </c>
      <c r="D4959" s="650" t="s">
        <v>27013</v>
      </c>
    </row>
    <row r="4960" spans="1:4" ht="15" customHeight="1">
      <c r="A4960" s="650" t="s">
        <v>9422</v>
      </c>
      <c r="B4960" s="646" t="s">
        <v>15371</v>
      </c>
      <c r="C4960" s="650" t="s">
        <v>238</v>
      </c>
      <c r="D4960" s="650" t="s">
        <v>27014</v>
      </c>
    </row>
    <row r="4961" spans="1:4" ht="15" customHeight="1">
      <c r="A4961" s="650" t="s">
        <v>9423</v>
      </c>
      <c r="B4961" s="646" t="s">
        <v>15372</v>
      </c>
      <c r="C4961" s="650" t="s">
        <v>238</v>
      </c>
      <c r="D4961" s="650" t="s">
        <v>21367</v>
      </c>
    </row>
    <row r="4962" spans="1:4" ht="15" customHeight="1">
      <c r="A4962" s="650" t="s">
        <v>9424</v>
      </c>
      <c r="B4962" s="646" t="s">
        <v>15373</v>
      </c>
      <c r="C4962" s="650" t="s">
        <v>238</v>
      </c>
      <c r="D4962" s="650" t="s">
        <v>27015</v>
      </c>
    </row>
    <row r="4963" spans="1:4" ht="15" customHeight="1">
      <c r="A4963" s="650" t="s">
        <v>9425</v>
      </c>
      <c r="B4963" s="646" t="s">
        <v>15374</v>
      </c>
      <c r="C4963" s="650" t="s">
        <v>238</v>
      </c>
      <c r="D4963" s="650" t="s">
        <v>27016</v>
      </c>
    </row>
    <row r="4964" spans="1:4" ht="15" customHeight="1">
      <c r="A4964" s="650" t="s">
        <v>9426</v>
      </c>
      <c r="B4964" s="646" t="s">
        <v>15375</v>
      </c>
      <c r="C4964" s="650" t="s">
        <v>238</v>
      </c>
      <c r="D4964" s="650" t="s">
        <v>27017</v>
      </c>
    </row>
    <row r="4965" spans="1:4" ht="15" customHeight="1">
      <c r="A4965" s="650" t="s">
        <v>9427</v>
      </c>
      <c r="B4965" s="646" t="s">
        <v>15376</v>
      </c>
      <c r="C4965" s="650" t="s">
        <v>238</v>
      </c>
      <c r="D4965" s="650" t="s">
        <v>27018</v>
      </c>
    </row>
    <row r="4966" spans="1:4" ht="15" customHeight="1">
      <c r="A4966" s="650" t="s">
        <v>9428</v>
      </c>
      <c r="B4966" s="646" t="s">
        <v>15377</v>
      </c>
      <c r="C4966" s="650" t="s">
        <v>238</v>
      </c>
      <c r="D4966" s="650" t="s">
        <v>27019</v>
      </c>
    </row>
    <row r="4967" spans="1:4" ht="15" customHeight="1">
      <c r="A4967" s="650" t="s">
        <v>9429</v>
      </c>
      <c r="B4967" s="646" t="s">
        <v>15378</v>
      </c>
      <c r="C4967" s="650" t="s">
        <v>238</v>
      </c>
      <c r="D4967" s="650" t="s">
        <v>27020</v>
      </c>
    </row>
    <row r="4968" spans="1:4" ht="15" customHeight="1">
      <c r="A4968" s="650" t="s">
        <v>9430</v>
      </c>
      <c r="B4968" s="646" t="s">
        <v>15379</v>
      </c>
      <c r="C4968" s="650" t="s">
        <v>238</v>
      </c>
      <c r="D4968" s="650" t="s">
        <v>27021</v>
      </c>
    </row>
    <row r="4969" spans="1:4" ht="15" customHeight="1">
      <c r="A4969" s="650" t="s">
        <v>9431</v>
      </c>
      <c r="B4969" s="646" t="s">
        <v>15380</v>
      </c>
      <c r="C4969" s="650" t="s">
        <v>238</v>
      </c>
      <c r="D4969" s="650" t="s">
        <v>27022</v>
      </c>
    </row>
    <row r="4970" spans="1:4" ht="15" customHeight="1">
      <c r="A4970" s="650" t="s">
        <v>9432</v>
      </c>
      <c r="B4970" s="646" t="s">
        <v>15381</v>
      </c>
      <c r="C4970" s="650" t="s">
        <v>238</v>
      </c>
      <c r="D4970" s="650" t="s">
        <v>27023</v>
      </c>
    </row>
    <row r="4971" spans="1:4" ht="15" customHeight="1">
      <c r="A4971" s="650" t="s">
        <v>9433</v>
      </c>
      <c r="B4971" s="646" t="s">
        <v>15382</v>
      </c>
      <c r="C4971" s="650" t="s">
        <v>238</v>
      </c>
      <c r="D4971" s="650" t="s">
        <v>27024</v>
      </c>
    </row>
    <row r="4972" spans="1:4" ht="15" customHeight="1">
      <c r="A4972" s="650" t="s">
        <v>9434</v>
      </c>
      <c r="B4972" s="646" t="s">
        <v>15383</v>
      </c>
      <c r="C4972" s="650" t="s">
        <v>238</v>
      </c>
      <c r="D4972" s="650" t="s">
        <v>27025</v>
      </c>
    </row>
    <row r="4973" spans="1:4" ht="15" customHeight="1">
      <c r="A4973" s="650" t="s">
        <v>9435</v>
      </c>
      <c r="B4973" s="646" t="s">
        <v>15384</v>
      </c>
      <c r="C4973" s="650" t="s">
        <v>238</v>
      </c>
      <c r="D4973" s="650" t="s">
        <v>27026</v>
      </c>
    </row>
    <row r="4974" spans="1:4" ht="15" customHeight="1">
      <c r="A4974" s="650" t="s">
        <v>9436</v>
      </c>
      <c r="B4974" s="646" t="s">
        <v>15385</v>
      </c>
      <c r="C4974" s="650" t="s">
        <v>238</v>
      </c>
      <c r="D4974" s="650" t="s">
        <v>21685</v>
      </c>
    </row>
    <row r="4975" spans="1:4" ht="15" customHeight="1">
      <c r="A4975" s="650" t="s">
        <v>9437</v>
      </c>
      <c r="B4975" s="646" t="s">
        <v>15386</v>
      </c>
      <c r="C4975" s="650" t="s">
        <v>238</v>
      </c>
      <c r="D4975" s="650" t="s">
        <v>27027</v>
      </c>
    </row>
    <row r="4976" spans="1:4" ht="15" customHeight="1">
      <c r="A4976" s="650" t="s">
        <v>9438</v>
      </c>
      <c r="B4976" s="646" t="s">
        <v>15387</v>
      </c>
      <c r="C4976" s="650" t="s">
        <v>238</v>
      </c>
      <c r="D4976" s="650" t="s">
        <v>27028</v>
      </c>
    </row>
    <row r="4977" spans="1:4" ht="15" customHeight="1">
      <c r="A4977" s="650" t="s">
        <v>9439</v>
      </c>
      <c r="B4977" s="646" t="s">
        <v>15388</v>
      </c>
      <c r="C4977" s="650" t="s">
        <v>238</v>
      </c>
      <c r="D4977" s="650" t="s">
        <v>27029</v>
      </c>
    </row>
    <row r="4978" spans="1:4" ht="15" customHeight="1">
      <c r="A4978" s="650" t="s">
        <v>9440</v>
      </c>
      <c r="B4978" s="646" t="s">
        <v>15389</v>
      </c>
      <c r="C4978" s="650" t="s">
        <v>238</v>
      </c>
      <c r="D4978" s="650" t="s">
        <v>27030</v>
      </c>
    </row>
    <row r="4979" spans="1:4" ht="15" customHeight="1">
      <c r="A4979" s="650" t="s">
        <v>9441</v>
      </c>
      <c r="B4979" s="646" t="s">
        <v>15390</v>
      </c>
      <c r="C4979" s="650" t="s">
        <v>238</v>
      </c>
      <c r="D4979" s="650" t="s">
        <v>27031</v>
      </c>
    </row>
    <row r="4980" spans="1:4" ht="15" customHeight="1">
      <c r="A4980" s="650" t="s">
        <v>9442</v>
      </c>
      <c r="B4980" s="646" t="s">
        <v>15391</v>
      </c>
      <c r="C4980" s="650" t="s">
        <v>238</v>
      </c>
      <c r="D4980" s="650" t="s">
        <v>27032</v>
      </c>
    </row>
    <row r="4981" spans="1:4" ht="15" customHeight="1">
      <c r="A4981" s="650" t="s">
        <v>9443</v>
      </c>
      <c r="B4981" s="646" t="s">
        <v>15392</v>
      </c>
      <c r="C4981" s="650" t="s">
        <v>238</v>
      </c>
      <c r="D4981" s="650" t="s">
        <v>27033</v>
      </c>
    </row>
    <row r="4982" spans="1:4" ht="15" customHeight="1">
      <c r="A4982" s="650" t="s">
        <v>9444</v>
      </c>
      <c r="B4982" s="646" t="s">
        <v>15393</v>
      </c>
      <c r="C4982" s="650" t="s">
        <v>238</v>
      </c>
      <c r="D4982" s="650" t="s">
        <v>27034</v>
      </c>
    </row>
    <row r="4983" spans="1:4" ht="15" customHeight="1">
      <c r="A4983" s="650" t="s">
        <v>9445</v>
      </c>
      <c r="B4983" s="646" t="s">
        <v>15394</v>
      </c>
      <c r="C4983" s="650" t="s">
        <v>238</v>
      </c>
      <c r="D4983" s="650" t="s">
        <v>27035</v>
      </c>
    </row>
    <row r="4984" spans="1:4" ht="15" customHeight="1">
      <c r="A4984" s="650" t="s">
        <v>9446</v>
      </c>
      <c r="B4984" s="646" t="s">
        <v>15395</v>
      </c>
      <c r="C4984" s="650" t="s">
        <v>238</v>
      </c>
      <c r="D4984" s="650" t="s">
        <v>27036</v>
      </c>
    </row>
    <row r="4985" spans="1:4" ht="15" customHeight="1">
      <c r="A4985" s="650" t="s">
        <v>9447</v>
      </c>
      <c r="B4985" s="646" t="s">
        <v>15396</v>
      </c>
      <c r="C4985" s="650" t="s">
        <v>238</v>
      </c>
      <c r="D4985" s="650" t="s">
        <v>17506</v>
      </c>
    </row>
    <row r="4986" spans="1:4" ht="15" customHeight="1">
      <c r="A4986" s="650" t="s">
        <v>9448</v>
      </c>
      <c r="B4986" s="646" t="s">
        <v>15397</v>
      </c>
      <c r="C4986" s="650" t="s">
        <v>238</v>
      </c>
      <c r="D4986" s="650" t="s">
        <v>17528</v>
      </c>
    </row>
    <row r="4987" spans="1:4" ht="15" customHeight="1">
      <c r="A4987" s="650" t="s">
        <v>9449</v>
      </c>
      <c r="B4987" s="646" t="s">
        <v>15398</v>
      </c>
      <c r="C4987" s="650" t="s">
        <v>238</v>
      </c>
      <c r="D4987" s="650" t="s">
        <v>21606</v>
      </c>
    </row>
    <row r="4988" spans="1:4" ht="15" customHeight="1">
      <c r="A4988" s="650" t="s">
        <v>9450</v>
      </c>
      <c r="B4988" s="646" t="s">
        <v>15399</v>
      </c>
      <c r="C4988" s="650" t="s">
        <v>238</v>
      </c>
      <c r="D4988" s="650" t="s">
        <v>17456</v>
      </c>
    </row>
    <row r="4989" spans="1:4" ht="15" customHeight="1">
      <c r="A4989" s="650" t="s">
        <v>9451</v>
      </c>
      <c r="B4989" s="646" t="s">
        <v>15400</v>
      </c>
      <c r="C4989" s="650" t="s">
        <v>238</v>
      </c>
      <c r="D4989" s="650" t="s">
        <v>20546</v>
      </c>
    </row>
    <row r="4990" spans="1:4" ht="15" customHeight="1">
      <c r="A4990" s="650" t="s">
        <v>9452</v>
      </c>
      <c r="B4990" s="646" t="s">
        <v>15401</v>
      </c>
      <c r="C4990" s="650" t="s">
        <v>238</v>
      </c>
      <c r="D4990" s="650" t="s">
        <v>24271</v>
      </c>
    </row>
    <row r="4991" spans="1:4" ht="15" customHeight="1">
      <c r="A4991" s="650" t="s">
        <v>9453</v>
      </c>
      <c r="B4991" s="646" t="s">
        <v>15402</v>
      </c>
      <c r="C4991" s="650" t="s">
        <v>238</v>
      </c>
      <c r="D4991" s="650" t="s">
        <v>27037</v>
      </c>
    </row>
    <row r="4992" spans="1:4" ht="15" customHeight="1">
      <c r="A4992" s="650" t="s">
        <v>9454</v>
      </c>
      <c r="B4992" s="646" t="s">
        <v>15403</v>
      </c>
      <c r="C4992" s="650" t="s">
        <v>238</v>
      </c>
      <c r="D4992" s="650" t="s">
        <v>20609</v>
      </c>
    </row>
    <row r="4993" spans="1:4" ht="15" customHeight="1">
      <c r="A4993" s="650" t="s">
        <v>9455</v>
      </c>
      <c r="B4993" s="646" t="s">
        <v>15404</v>
      </c>
      <c r="C4993" s="650" t="s">
        <v>238</v>
      </c>
      <c r="D4993" s="650" t="s">
        <v>18511</v>
      </c>
    </row>
    <row r="4994" spans="1:4" ht="15" customHeight="1">
      <c r="A4994" s="650" t="s">
        <v>9456</v>
      </c>
      <c r="B4994" s="646" t="s">
        <v>15405</v>
      </c>
      <c r="C4994" s="650" t="s">
        <v>238</v>
      </c>
      <c r="D4994" s="650" t="s">
        <v>17539</v>
      </c>
    </row>
    <row r="4995" spans="1:4" ht="15" customHeight="1">
      <c r="A4995" s="650" t="s">
        <v>9457</v>
      </c>
      <c r="B4995" s="646" t="s">
        <v>15406</v>
      </c>
      <c r="C4995" s="650" t="s">
        <v>238</v>
      </c>
      <c r="D4995" s="650" t="s">
        <v>20674</v>
      </c>
    </row>
    <row r="4996" spans="1:4" ht="15" customHeight="1">
      <c r="A4996" s="650" t="s">
        <v>9458</v>
      </c>
      <c r="B4996" s="646" t="s">
        <v>15407</v>
      </c>
      <c r="C4996" s="650" t="s">
        <v>238</v>
      </c>
      <c r="D4996" s="650" t="s">
        <v>21542</v>
      </c>
    </row>
    <row r="4997" spans="1:4" ht="15" customHeight="1">
      <c r="A4997" s="650" t="s">
        <v>9459</v>
      </c>
      <c r="B4997" s="646" t="s">
        <v>15408</v>
      </c>
      <c r="C4997" s="650" t="s">
        <v>238</v>
      </c>
      <c r="D4997" s="650" t="s">
        <v>17567</v>
      </c>
    </row>
    <row r="4998" spans="1:4" ht="15" customHeight="1">
      <c r="A4998" s="650" t="s">
        <v>9460</v>
      </c>
      <c r="B4998" s="646" t="s">
        <v>15409</v>
      </c>
      <c r="C4998" s="650" t="s">
        <v>238</v>
      </c>
      <c r="D4998" s="650" t="s">
        <v>18520</v>
      </c>
    </row>
    <row r="4999" spans="1:4" ht="15" customHeight="1">
      <c r="A4999" s="650" t="s">
        <v>9461</v>
      </c>
      <c r="B4999" s="646" t="s">
        <v>15410</v>
      </c>
      <c r="C4999" s="650" t="s">
        <v>238</v>
      </c>
      <c r="D4999" s="650" t="s">
        <v>18031</v>
      </c>
    </row>
    <row r="5000" spans="1:4" ht="15" customHeight="1">
      <c r="A5000" s="650" t="s">
        <v>9462</v>
      </c>
      <c r="B5000" s="646" t="s">
        <v>15411</v>
      </c>
      <c r="C5000" s="650" t="s">
        <v>238</v>
      </c>
      <c r="D5000" s="650" t="s">
        <v>18028</v>
      </c>
    </row>
    <row r="5001" spans="1:4" ht="15" customHeight="1">
      <c r="A5001" s="650" t="s">
        <v>9463</v>
      </c>
      <c r="B5001" s="646" t="s">
        <v>15412</v>
      </c>
      <c r="C5001" s="650" t="s">
        <v>238</v>
      </c>
      <c r="D5001" s="650" t="s">
        <v>18002</v>
      </c>
    </row>
    <row r="5002" spans="1:4" ht="15" customHeight="1">
      <c r="A5002" s="650" t="s">
        <v>9464</v>
      </c>
      <c r="B5002" s="646" t="s">
        <v>15413</v>
      </c>
      <c r="C5002" s="650" t="s">
        <v>238</v>
      </c>
      <c r="D5002" s="650" t="s">
        <v>17807</v>
      </c>
    </row>
    <row r="5003" spans="1:4" ht="15" customHeight="1">
      <c r="A5003" s="650" t="s">
        <v>9465</v>
      </c>
      <c r="B5003" s="646" t="s">
        <v>15414</v>
      </c>
      <c r="C5003" s="650" t="s">
        <v>238</v>
      </c>
      <c r="D5003" s="650" t="s">
        <v>27038</v>
      </c>
    </row>
    <row r="5004" spans="1:4" ht="15" customHeight="1">
      <c r="A5004" s="650" t="s">
        <v>9466</v>
      </c>
      <c r="B5004" s="646" t="s">
        <v>15415</v>
      </c>
      <c r="C5004" s="650" t="s">
        <v>238</v>
      </c>
      <c r="D5004" s="650" t="s">
        <v>27039</v>
      </c>
    </row>
    <row r="5005" spans="1:4" ht="15" customHeight="1">
      <c r="A5005" s="650" t="s">
        <v>9467</v>
      </c>
      <c r="B5005" s="646" t="s">
        <v>15416</v>
      </c>
      <c r="C5005" s="650" t="s">
        <v>238</v>
      </c>
      <c r="D5005" s="650" t="s">
        <v>27040</v>
      </c>
    </row>
    <row r="5006" spans="1:4" ht="15" customHeight="1">
      <c r="A5006" s="650" t="s">
        <v>9468</v>
      </c>
      <c r="B5006" s="646" t="s">
        <v>15417</v>
      </c>
      <c r="C5006" s="650" t="s">
        <v>238</v>
      </c>
      <c r="D5006" s="650" t="s">
        <v>27041</v>
      </c>
    </row>
    <row r="5007" spans="1:4" ht="15" customHeight="1">
      <c r="A5007" s="650" t="s">
        <v>9469</v>
      </c>
      <c r="B5007" s="646" t="s">
        <v>15418</v>
      </c>
      <c r="C5007" s="650" t="s">
        <v>238</v>
      </c>
      <c r="D5007" s="650" t="s">
        <v>27042</v>
      </c>
    </row>
    <row r="5008" spans="1:4" ht="15" customHeight="1">
      <c r="A5008" s="650" t="s">
        <v>9470</v>
      </c>
      <c r="B5008" s="646" t="s">
        <v>15419</v>
      </c>
      <c r="C5008" s="650" t="s">
        <v>238</v>
      </c>
      <c r="D5008" s="650" t="s">
        <v>27043</v>
      </c>
    </row>
    <row r="5009" spans="1:4" ht="15" customHeight="1">
      <c r="A5009" s="650" t="s">
        <v>9471</v>
      </c>
      <c r="B5009" s="646" t="s">
        <v>15420</v>
      </c>
      <c r="C5009" s="650" t="s">
        <v>238</v>
      </c>
      <c r="D5009" s="650" t="s">
        <v>27044</v>
      </c>
    </row>
    <row r="5010" spans="1:4" ht="15" customHeight="1">
      <c r="A5010" s="650" t="s">
        <v>9472</v>
      </c>
      <c r="B5010" s="646" t="s">
        <v>15421</v>
      </c>
      <c r="C5010" s="650" t="s">
        <v>238</v>
      </c>
      <c r="D5010" s="650" t="s">
        <v>27045</v>
      </c>
    </row>
    <row r="5011" spans="1:4" ht="15" customHeight="1">
      <c r="A5011" s="650" t="s">
        <v>9473</v>
      </c>
      <c r="B5011" s="646" t="s">
        <v>15422</v>
      </c>
      <c r="C5011" s="650" t="s">
        <v>238</v>
      </c>
      <c r="D5011" s="650" t="s">
        <v>27046</v>
      </c>
    </row>
    <row r="5012" spans="1:4" ht="15" customHeight="1">
      <c r="A5012" s="650" t="s">
        <v>9474</v>
      </c>
      <c r="B5012" s="646" t="s">
        <v>15423</v>
      </c>
      <c r="C5012" s="650" t="s">
        <v>238</v>
      </c>
      <c r="D5012" s="650" t="s">
        <v>27047</v>
      </c>
    </row>
    <row r="5013" spans="1:4" ht="15" customHeight="1">
      <c r="A5013" s="650" t="s">
        <v>9475</v>
      </c>
      <c r="B5013" s="646" t="s">
        <v>15424</v>
      </c>
      <c r="C5013" s="650" t="s">
        <v>238</v>
      </c>
      <c r="D5013" s="650" t="s">
        <v>27048</v>
      </c>
    </row>
    <row r="5014" spans="1:4" ht="15" customHeight="1">
      <c r="A5014" s="650" t="s">
        <v>9476</v>
      </c>
      <c r="B5014" s="646" t="s">
        <v>15425</v>
      </c>
      <c r="C5014" s="650" t="s">
        <v>238</v>
      </c>
      <c r="D5014" s="650" t="s">
        <v>27049</v>
      </c>
    </row>
    <row r="5015" spans="1:4" ht="15" customHeight="1">
      <c r="A5015" s="650" t="s">
        <v>9477</v>
      </c>
      <c r="B5015" s="646" t="s">
        <v>15426</v>
      </c>
      <c r="C5015" s="650" t="s">
        <v>238</v>
      </c>
      <c r="D5015" s="650" t="s">
        <v>27050</v>
      </c>
    </row>
    <row r="5016" spans="1:4" ht="15" customHeight="1">
      <c r="A5016" s="650" t="s">
        <v>9478</v>
      </c>
      <c r="B5016" s="646" t="s">
        <v>29583</v>
      </c>
      <c r="C5016" s="650" t="s">
        <v>238</v>
      </c>
      <c r="D5016" s="650" t="s">
        <v>20501</v>
      </c>
    </row>
    <row r="5017" spans="1:4" ht="15" customHeight="1">
      <c r="A5017" s="650" t="s">
        <v>9479</v>
      </c>
      <c r="B5017" s="646" t="s">
        <v>29584</v>
      </c>
      <c r="C5017" s="650" t="s">
        <v>238</v>
      </c>
      <c r="D5017" s="650" t="s">
        <v>27051</v>
      </c>
    </row>
    <row r="5018" spans="1:4" ht="15" customHeight="1">
      <c r="A5018" s="650" t="s">
        <v>9480</v>
      </c>
      <c r="B5018" s="646" t="s">
        <v>29585</v>
      </c>
      <c r="C5018" s="650" t="s">
        <v>238</v>
      </c>
      <c r="D5018" s="650" t="s">
        <v>22465</v>
      </c>
    </row>
    <row r="5019" spans="1:4" ht="15" customHeight="1">
      <c r="A5019" s="650" t="s">
        <v>9481</v>
      </c>
      <c r="B5019" s="646" t="s">
        <v>29586</v>
      </c>
      <c r="C5019" s="650" t="s">
        <v>238</v>
      </c>
      <c r="D5019" s="650" t="s">
        <v>27052</v>
      </c>
    </row>
    <row r="5020" spans="1:4" ht="15" customHeight="1">
      <c r="A5020" s="650" t="s">
        <v>9482</v>
      </c>
      <c r="B5020" s="646" t="s">
        <v>29587</v>
      </c>
      <c r="C5020" s="650" t="s">
        <v>238</v>
      </c>
      <c r="D5020" s="650" t="s">
        <v>27053</v>
      </c>
    </row>
    <row r="5021" spans="1:4" ht="15" customHeight="1">
      <c r="A5021" s="650" t="s">
        <v>9483</v>
      </c>
      <c r="B5021" s="646" t="s">
        <v>29588</v>
      </c>
      <c r="C5021" s="650" t="s">
        <v>238</v>
      </c>
      <c r="D5021" s="650" t="s">
        <v>27054</v>
      </c>
    </row>
    <row r="5022" spans="1:4" ht="15" customHeight="1">
      <c r="A5022" s="650" t="s">
        <v>9484</v>
      </c>
      <c r="B5022" s="646" t="s">
        <v>29589</v>
      </c>
      <c r="C5022" s="650" t="s">
        <v>238</v>
      </c>
      <c r="D5022" s="650" t="s">
        <v>17669</v>
      </c>
    </row>
    <row r="5023" spans="1:4" ht="15" customHeight="1">
      <c r="A5023" s="650" t="s">
        <v>29590</v>
      </c>
      <c r="B5023" s="646" t="s">
        <v>29591</v>
      </c>
      <c r="C5023" s="650" t="s">
        <v>238</v>
      </c>
      <c r="D5023" s="650" t="s">
        <v>26855</v>
      </c>
    </row>
    <row r="5024" spans="1:4" ht="15" customHeight="1">
      <c r="A5024" s="650" t="s">
        <v>29592</v>
      </c>
      <c r="B5024" s="646" t="s">
        <v>29593</v>
      </c>
      <c r="C5024" s="650" t="s">
        <v>238</v>
      </c>
      <c r="D5024" s="650" t="s">
        <v>26413</v>
      </c>
    </row>
    <row r="5025" spans="1:4" ht="15" customHeight="1">
      <c r="A5025" s="650" t="s">
        <v>29594</v>
      </c>
      <c r="B5025" s="646" t="s">
        <v>29595</v>
      </c>
      <c r="C5025" s="650" t="s">
        <v>238</v>
      </c>
      <c r="D5025" s="650" t="s">
        <v>27055</v>
      </c>
    </row>
    <row r="5026" spans="1:4" ht="15" customHeight="1">
      <c r="A5026" s="650" t="s">
        <v>29596</v>
      </c>
      <c r="B5026" s="646" t="s">
        <v>29597</v>
      </c>
      <c r="C5026" s="650" t="s">
        <v>238</v>
      </c>
      <c r="D5026" s="650" t="s">
        <v>27056</v>
      </c>
    </row>
    <row r="5027" spans="1:4" ht="15" customHeight="1">
      <c r="A5027" s="650" t="s">
        <v>9485</v>
      </c>
      <c r="B5027" s="646" t="s">
        <v>15427</v>
      </c>
      <c r="C5027" s="650" t="s">
        <v>238</v>
      </c>
      <c r="D5027" s="650" t="s">
        <v>27057</v>
      </c>
    </row>
    <row r="5028" spans="1:4" ht="15" customHeight="1">
      <c r="A5028" s="650" t="s">
        <v>9486</v>
      </c>
      <c r="B5028" s="646" t="s">
        <v>15428</v>
      </c>
      <c r="C5028" s="650" t="s">
        <v>238</v>
      </c>
      <c r="D5028" s="650" t="s">
        <v>27058</v>
      </c>
    </row>
    <row r="5029" spans="1:4" ht="15" customHeight="1">
      <c r="A5029" s="650" t="s">
        <v>9487</v>
      </c>
      <c r="B5029" s="646" t="s">
        <v>15429</v>
      </c>
      <c r="C5029" s="650" t="s">
        <v>238</v>
      </c>
      <c r="D5029" s="650" t="s">
        <v>27059</v>
      </c>
    </row>
    <row r="5030" spans="1:4" ht="15" customHeight="1">
      <c r="A5030" s="650" t="s">
        <v>9488</v>
      </c>
      <c r="B5030" s="646" t="s">
        <v>15430</v>
      </c>
      <c r="C5030" s="650" t="s">
        <v>238</v>
      </c>
      <c r="D5030" s="650" t="s">
        <v>27060</v>
      </c>
    </row>
    <row r="5031" spans="1:4" ht="15" customHeight="1">
      <c r="A5031" s="650" t="s">
        <v>9489</v>
      </c>
      <c r="B5031" s="646" t="s">
        <v>15431</v>
      </c>
      <c r="C5031" s="650" t="s">
        <v>238</v>
      </c>
      <c r="D5031" s="650" t="s">
        <v>17950</v>
      </c>
    </row>
    <row r="5032" spans="1:4" ht="15" customHeight="1">
      <c r="A5032" s="650" t="s">
        <v>9490</v>
      </c>
      <c r="B5032" s="646" t="s">
        <v>15432</v>
      </c>
      <c r="C5032" s="650" t="s">
        <v>238</v>
      </c>
      <c r="D5032" s="650" t="s">
        <v>21756</v>
      </c>
    </row>
    <row r="5033" spans="1:4" ht="15" customHeight="1">
      <c r="A5033" s="650" t="s">
        <v>9491</v>
      </c>
      <c r="B5033" s="646" t="s">
        <v>15433</v>
      </c>
      <c r="C5033" s="650" t="s">
        <v>238</v>
      </c>
      <c r="D5033" s="650" t="s">
        <v>22472</v>
      </c>
    </row>
    <row r="5034" spans="1:4" ht="15" customHeight="1">
      <c r="A5034" s="650" t="s">
        <v>9492</v>
      </c>
      <c r="B5034" s="646" t="s">
        <v>15434</v>
      </c>
      <c r="C5034" s="650" t="s">
        <v>238</v>
      </c>
      <c r="D5034" s="650" t="s">
        <v>17572</v>
      </c>
    </row>
    <row r="5035" spans="1:4" ht="15" customHeight="1">
      <c r="A5035" s="650" t="s">
        <v>9493</v>
      </c>
      <c r="B5035" s="646" t="s">
        <v>15435</v>
      </c>
      <c r="C5035" s="650" t="s">
        <v>238</v>
      </c>
      <c r="D5035" s="650" t="s">
        <v>27061</v>
      </c>
    </row>
    <row r="5036" spans="1:4" ht="15" customHeight="1">
      <c r="A5036" s="650" t="s">
        <v>9494</v>
      </c>
      <c r="B5036" s="646" t="s">
        <v>15436</v>
      </c>
      <c r="C5036" s="650" t="s">
        <v>238</v>
      </c>
      <c r="D5036" s="650" t="s">
        <v>26469</v>
      </c>
    </row>
    <row r="5037" spans="1:4" ht="15" customHeight="1">
      <c r="A5037" s="650" t="s">
        <v>9495</v>
      </c>
      <c r="B5037" s="646" t="s">
        <v>15437</v>
      </c>
      <c r="C5037" s="650" t="s">
        <v>238</v>
      </c>
      <c r="D5037" s="650" t="s">
        <v>20551</v>
      </c>
    </row>
    <row r="5038" spans="1:4" ht="15" customHeight="1">
      <c r="A5038" s="650" t="s">
        <v>9496</v>
      </c>
      <c r="B5038" s="646" t="s">
        <v>15438</v>
      </c>
      <c r="C5038" s="650" t="s">
        <v>238</v>
      </c>
      <c r="D5038" s="650" t="s">
        <v>18030</v>
      </c>
    </row>
    <row r="5039" spans="1:4" ht="15" customHeight="1">
      <c r="A5039" s="650" t="s">
        <v>9497</v>
      </c>
      <c r="B5039" s="646" t="s">
        <v>15439</v>
      </c>
      <c r="C5039" s="650" t="s">
        <v>238</v>
      </c>
      <c r="D5039" s="650" t="s">
        <v>20554</v>
      </c>
    </row>
    <row r="5040" spans="1:4" ht="15" customHeight="1">
      <c r="A5040" s="650" t="s">
        <v>9498</v>
      </c>
      <c r="B5040" s="646" t="s">
        <v>15440</v>
      </c>
      <c r="C5040" s="650" t="s">
        <v>238</v>
      </c>
      <c r="D5040" s="650" t="s">
        <v>21118</v>
      </c>
    </row>
    <row r="5041" spans="1:4" ht="15" customHeight="1">
      <c r="A5041" s="650" t="s">
        <v>9499</v>
      </c>
      <c r="B5041" s="646" t="s">
        <v>15441</v>
      </c>
      <c r="C5041" s="650" t="s">
        <v>238</v>
      </c>
      <c r="D5041" s="650" t="s">
        <v>27062</v>
      </c>
    </row>
    <row r="5042" spans="1:4" ht="15" customHeight="1">
      <c r="A5042" s="650" t="s">
        <v>9500</v>
      </c>
      <c r="B5042" s="646" t="s">
        <v>15442</v>
      </c>
      <c r="C5042" s="650" t="s">
        <v>238</v>
      </c>
      <c r="D5042" s="650" t="s">
        <v>27063</v>
      </c>
    </row>
    <row r="5043" spans="1:4" ht="15" customHeight="1">
      <c r="A5043" s="650" t="s">
        <v>9501</v>
      </c>
      <c r="B5043" s="646" t="s">
        <v>15443</v>
      </c>
      <c r="C5043" s="650" t="s">
        <v>238</v>
      </c>
      <c r="D5043" s="650" t="s">
        <v>27064</v>
      </c>
    </row>
    <row r="5044" spans="1:4" ht="15" customHeight="1">
      <c r="A5044" s="650" t="s">
        <v>9502</v>
      </c>
      <c r="B5044" s="646" t="s">
        <v>15444</v>
      </c>
      <c r="C5044" s="650" t="s">
        <v>238</v>
      </c>
      <c r="D5044" s="650" t="s">
        <v>27065</v>
      </c>
    </row>
    <row r="5045" spans="1:4" ht="15" customHeight="1">
      <c r="A5045" s="650" t="s">
        <v>9503</v>
      </c>
      <c r="B5045" s="646" t="s">
        <v>15445</v>
      </c>
      <c r="C5045" s="650" t="s">
        <v>238</v>
      </c>
      <c r="D5045" s="650" t="s">
        <v>27066</v>
      </c>
    </row>
    <row r="5046" spans="1:4" ht="15" customHeight="1">
      <c r="A5046" s="650" t="s">
        <v>9504</v>
      </c>
      <c r="B5046" s="646" t="s">
        <v>15446</v>
      </c>
      <c r="C5046" s="650" t="s">
        <v>238</v>
      </c>
      <c r="D5046" s="650" t="s">
        <v>27067</v>
      </c>
    </row>
    <row r="5047" spans="1:4" ht="15" customHeight="1">
      <c r="A5047" s="650" t="s">
        <v>9505</v>
      </c>
      <c r="B5047" s="646" t="s">
        <v>15447</v>
      </c>
      <c r="C5047" s="650" t="s">
        <v>238</v>
      </c>
      <c r="D5047" s="650" t="s">
        <v>27068</v>
      </c>
    </row>
    <row r="5048" spans="1:4" ht="15" customHeight="1">
      <c r="A5048" s="650" t="s">
        <v>9506</v>
      </c>
      <c r="B5048" s="646" t="s">
        <v>15448</v>
      </c>
      <c r="C5048" s="650" t="s">
        <v>238</v>
      </c>
      <c r="D5048" s="650" t="s">
        <v>27069</v>
      </c>
    </row>
    <row r="5049" spans="1:4" ht="15" customHeight="1">
      <c r="A5049" s="650" t="s">
        <v>9507</v>
      </c>
      <c r="B5049" s="646" t="s">
        <v>15449</v>
      </c>
      <c r="C5049" s="650" t="s">
        <v>238</v>
      </c>
      <c r="D5049" s="650" t="s">
        <v>27070</v>
      </c>
    </row>
    <row r="5050" spans="1:4" ht="15" customHeight="1">
      <c r="A5050" s="650" t="s">
        <v>9508</v>
      </c>
      <c r="B5050" s="646" t="s">
        <v>15450</v>
      </c>
      <c r="C5050" s="650" t="s">
        <v>238</v>
      </c>
      <c r="D5050" s="650" t="s">
        <v>27071</v>
      </c>
    </row>
    <row r="5051" spans="1:4" ht="15" customHeight="1">
      <c r="A5051" s="650" t="s">
        <v>9509</v>
      </c>
      <c r="B5051" s="646" t="s">
        <v>15451</v>
      </c>
      <c r="C5051" s="650" t="s">
        <v>238</v>
      </c>
      <c r="D5051" s="650" t="s">
        <v>27072</v>
      </c>
    </row>
    <row r="5052" spans="1:4" ht="15" customHeight="1">
      <c r="A5052" s="650" t="s">
        <v>9510</v>
      </c>
      <c r="B5052" s="646" t="s">
        <v>15452</v>
      </c>
      <c r="C5052" s="650" t="s">
        <v>238</v>
      </c>
      <c r="D5052" s="650" t="s">
        <v>27073</v>
      </c>
    </row>
    <row r="5053" spans="1:4" ht="15" customHeight="1">
      <c r="A5053" s="650" t="s">
        <v>9511</v>
      </c>
      <c r="B5053" s="646" t="s">
        <v>15453</v>
      </c>
      <c r="C5053" s="650" t="s">
        <v>238</v>
      </c>
      <c r="D5053" s="650" t="s">
        <v>27074</v>
      </c>
    </row>
    <row r="5054" spans="1:4" ht="15" customHeight="1">
      <c r="A5054" s="650" t="s">
        <v>9512</v>
      </c>
      <c r="B5054" s="646" t="s">
        <v>15454</v>
      </c>
      <c r="C5054" s="650" t="s">
        <v>238</v>
      </c>
      <c r="D5054" s="650" t="s">
        <v>27075</v>
      </c>
    </row>
    <row r="5055" spans="1:4" ht="15" customHeight="1">
      <c r="A5055" s="650" t="s">
        <v>9513</v>
      </c>
      <c r="B5055" s="646" t="s">
        <v>15455</v>
      </c>
      <c r="C5055" s="650" t="s">
        <v>238</v>
      </c>
      <c r="D5055" s="650" t="s">
        <v>27076</v>
      </c>
    </row>
    <row r="5056" spans="1:4" ht="15" customHeight="1">
      <c r="A5056" s="650" t="s">
        <v>9514</v>
      </c>
      <c r="B5056" s="646" t="s">
        <v>15456</v>
      </c>
      <c r="C5056" s="650" t="s">
        <v>238</v>
      </c>
      <c r="D5056" s="650" t="s">
        <v>27077</v>
      </c>
    </row>
    <row r="5057" spans="1:4" ht="15" customHeight="1">
      <c r="A5057" s="650" t="s">
        <v>9515</v>
      </c>
      <c r="B5057" s="646" t="s">
        <v>15457</v>
      </c>
      <c r="C5057" s="650" t="s">
        <v>238</v>
      </c>
      <c r="D5057" s="650" t="s">
        <v>27078</v>
      </c>
    </row>
    <row r="5058" spans="1:4" ht="15" customHeight="1">
      <c r="A5058" s="650" t="s">
        <v>9516</v>
      </c>
      <c r="B5058" s="646" t="s">
        <v>15458</v>
      </c>
      <c r="C5058" s="650" t="s">
        <v>238</v>
      </c>
      <c r="D5058" s="650" t="s">
        <v>27079</v>
      </c>
    </row>
    <row r="5059" spans="1:4" ht="15" customHeight="1">
      <c r="A5059" s="650" t="s">
        <v>9517</v>
      </c>
      <c r="B5059" s="646" t="s">
        <v>15459</v>
      </c>
      <c r="C5059" s="650" t="s">
        <v>238</v>
      </c>
      <c r="D5059" s="650" t="s">
        <v>20532</v>
      </c>
    </row>
    <row r="5060" spans="1:4" ht="15" customHeight="1">
      <c r="A5060" s="650" t="s">
        <v>9518</v>
      </c>
      <c r="B5060" s="646" t="s">
        <v>15460</v>
      </c>
      <c r="C5060" s="650" t="s">
        <v>238</v>
      </c>
      <c r="D5060" s="650" t="s">
        <v>24329</v>
      </c>
    </row>
    <row r="5061" spans="1:4" ht="15" customHeight="1">
      <c r="A5061" s="650" t="s">
        <v>9519</v>
      </c>
      <c r="B5061" s="646" t="s">
        <v>15461</v>
      </c>
      <c r="C5061" s="650" t="s">
        <v>238</v>
      </c>
      <c r="D5061" s="650" t="s">
        <v>27080</v>
      </c>
    </row>
    <row r="5062" spans="1:4" ht="15" customHeight="1">
      <c r="A5062" s="650" t="s">
        <v>9520</v>
      </c>
      <c r="B5062" s="646" t="s">
        <v>15462</v>
      </c>
      <c r="C5062" s="650" t="s">
        <v>238</v>
      </c>
      <c r="D5062" s="650" t="s">
        <v>21245</v>
      </c>
    </row>
    <row r="5063" spans="1:4" ht="15" customHeight="1">
      <c r="A5063" s="650" t="s">
        <v>9521</v>
      </c>
      <c r="B5063" s="646" t="s">
        <v>15463</v>
      </c>
      <c r="C5063" s="650" t="s">
        <v>238</v>
      </c>
      <c r="D5063" s="650" t="s">
        <v>27081</v>
      </c>
    </row>
    <row r="5064" spans="1:4" ht="15" customHeight="1">
      <c r="A5064" s="650" t="s">
        <v>9522</v>
      </c>
      <c r="B5064" s="646" t="s">
        <v>15464</v>
      </c>
      <c r="C5064" s="650" t="s">
        <v>238</v>
      </c>
      <c r="D5064" s="650" t="s">
        <v>27082</v>
      </c>
    </row>
    <row r="5065" spans="1:4" ht="15" customHeight="1">
      <c r="A5065" s="650" t="s">
        <v>9523</v>
      </c>
      <c r="B5065" s="646" t="s">
        <v>15465</v>
      </c>
      <c r="C5065" s="650" t="s">
        <v>238</v>
      </c>
      <c r="D5065" s="650" t="s">
        <v>27083</v>
      </c>
    </row>
    <row r="5066" spans="1:4" ht="15" customHeight="1">
      <c r="A5066" s="650" t="s">
        <v>9524</v>
      </c>
      <c r="B5066" s="646" t="s">
        <v>15466</v>
      </c>
      <c r="C5066" s="650" t="s">
        <v>238</v>
      </c>
      <c r="D5066" s="650" t="s">
        <v>27084</v>
      </c>
    </row>
    <row r="5067" spans="1:4" ht="15" customHeight="1">
      <c r="A5067" s="650" t="s">
        <v>9525</v>
      </c>
      <c r="B5067" s="646" t="s">
        <v>15467</v>
      </c>
      <c r="C5067" s="650" t="s">
        <v>238</v>
      </c>
      <c r="D5067" s="650" t="s">
        <v>27085</v>
      </c>
    </row>
    <row r="5068" spans="1:4" ht="15" customHeight="1">
      <c r="A5068" s="650" t="s">
        <v>9526</v>
      </c>
      <c r="B5068" s="646" t="s">
        <v>15468</v>
      </c>
      <c r="C5068" s="650" t="s">
        <v>238</v>
      </c>
      <c r="D5068" s="650" t="s">
        <v>27086</v>
      </c>
    </row>
    <row r="5069" spans="1:4" ht="15" customHeight="1">
      <c r="A5069" s="650" t="s">
        <v>9527</v>
      </c>
      <c r="B5069" s="646" t="s">
        <v>15469</v>
      </c>
      <c r="C5069" s="650" t="s">
        <v>238</v>
      </c>
      <c r="D5069" s="650" t="s">
        <v>27087</v>
      </c>
    </row>
    <row r="5070" spans="1:4" ht="15" customHeight="1">
      <c r="A5070" s="650" t="s">
        <v>9528</v>
      </c>
      <c r="B5070" s="646" t="s">
        <v>15470</v>
      </c>
      <c r="C5070" s="650" t="s">
        <v>238</v>
      </c>
      <c r="D5070" s="650" t="s">
        <v>27088</v>
      </c>
    </row>
    <row r="5071" spans="1:4" ht="15" customHeight="1">
      <c r="A5071" s="650" t="s">
        <v>9529</v>
      </c>
      <c r="B5071" s="646" t="s">
        <v>15471</v>
      </c>
      <c r="C5071" s="650" t="s">
        <v>238</v>
      </c>
      <c r="D5071" s="650" t="s">
        <v>27089</v>
      </c>
    </row>
    <row r="5072" spans="1:4" ht="15" customHeight="1">
      <c r="A5072" s="650" t="s">
        <v>9530</v>
      </c>
      <c r="B5072" s="646" t="s">
        <v>15472</v>
      </c>
      <c r="C5072" s="650" t="s">
        <v>238</v>
      </c>
      <c r="D5072" s="650" t="s">
        <v>27090</v>
      </c>
    </row>
    <row r="5073" spans="1:4" ht="15" customHeight="1">
      <c r="A5073" s="650" t="s">
        <v>9531</v>
      </c>
      <c r="B5073" s="646" t="s">
        <v>15473</v>
      </c>
      <c r="C5073" s="650" t="s">
        <v>238</v>
      </c>
      <c r="D5073" s="650" t="s">
        <v>27091</v>
      </c>
    </row>
    <row r="5074" spans="1:4" ht="15" customHeight="1">
      <c r="A5074" s="650" t="s">
        <v>9532</v>
      </c>
      <c r="B5074" s="646" t="s">
        <v>15474</v>
      </c>
      <c r="C5074" s="650" t="s">
        <v>238</v>
      </c>
      <c r="D5074" s="650" t="s">
        <v>27092</v>
      </c>
    </row>
    <row r="5075" spans="1:4" ht="15" customHeight="1">
      <c r="A5075" s="650" t="s">
        <v>9533</v>
      </c>
      <c r="B5075" s="646" t="s">
        <v>15475</v>
      </c>
      <c r="C5075" s="650" t="s">
        <v>238</v>
      </c>
      <c r="D5075" s="650" t="s">
        <v>27093</v>
      </c>
    </row>
    <row r="5076" spans="1:4" ht="15" customHeight="1">
      <c r="A5076" s="650" t="s">
        <v>9534</v>
      </c>
      <c r="B5076" s="646" t="s">
        <v>15476</v>
      </c>
      <c r="C5076" s="650" t="s">
        <v>238</v>
      </c>
      <c r="D5076" s="650" t="s">
        <v>27094</v>
      </c>
    </row>
    <row r="5077" spans="1:4" ht="15" customHeight="1">
      <c r="A5077" s="650" t="s">
        <v>9535</v>
      </c>
      <c r="B5077" s="646" t="s">
        <v>15477</v>
      </c>
      <c r="C5077" s="650" t="s">
        <v>238</v>
      </c>
      <c r="D5077" s="650" t="s">
        <v>25460</v>
      </c>
    </row>
    <row r="5078" spans="1:4" ht="15" customHeight="1">
      <c r="A5078" s="650" t="s">
        <v>9536</v>
      </c>
      <c r="B5078" s="646" t="s">
        <v>15478</v>
      </c>
      <c r="C5078" s="650" t="s">
        <v>238</v>
      </c>
      <c r="D5078" s="650" t="s">
        <v>27095</v>
      </c>
    </row>
    <row r="5079" spans="1:4" ht="15" customHeight="1">
      <c r="A5079" s="650" t="s">
        <v>9537</v>
      </c>
      <c r="B5079" s="646" t="s">
        <v>15479</v>
      </c>
      <c r="C5079" s="650" t="s">
        <v>238</v>
      </c>
      <c r="D5079" s="650" t="s">
        <v>27096</v>
      </c>
    </row>
    <row r="5080" spans="1:4" ht="15" customHeight="1">
      <c r="A5080" s="650" t="s">
        <v>9538</v>
      </c>
      <c r="B5080" s="646" t="s">
        <v>15480</v>
      </c>
      <c r="C5080" s="650" t="s">
        <v>238</v>
      </c>
      <c r="D5080" s="650" t="s">
        <v>27097</v>
      </c>
    </row>
    <row r="5081" spans="1:4" ht="15" customHeight="1">
      <c r="A5081" s="650" t="s">
        <v>9539</v>
      </c>
      <c r="B5081" s="646" t="s">
        <v>15481</v>
      </c>
      <c r="C5081" s="650" t="s">
        <v>238</v>
      </c>
      <c r="D5081" s="650" t="s">
        <v>27098</v>
      </c>
    </row>
    <row r="5082" spans="1:4" ht="15" customHeight="1">
      <c r="A5082" s="650" t="s">
        <v>9540</v>
      </c>
      <c r="B5082" s="646" t="s">
        <v>15482</v>
      </c>
      <c r="C5082" s="650" t="s">
        <v>238</v>
      </c>
      <c r="D5082" s="650" t="s">
        <v>27099</v>
      </c>
    </row>
    <row r="5083" spans="1:4" ht="15" customHeight="1">
      <c r="A5083" s="650" t="s">
        <v>9541</v>
      </c>
      <c r="B5083" s="646" t="s">
        <v>15483</v>
      </c>
      <c r="C5083" s="650" t="s">
        <v>238</v>
      </c>
      <c r="D5083" s="650" t="s">
        <v>27100</v>
      </c>
    </row>
    <row r="5084" spans="1:4" ht="15" customHeight="1">
      <c r="A5084" s="650" t="s">
        <v>9542</v>
      </c>
      <c r="B5084" s="646" t="s">
        <v>15484</v>
      </c>
      <c r="C5084" s="650" t="s">
        <v>238</v>
      </c>
      <c r="D5084" s="650" t="s">
        <v>27101</v>
      </c>
    </row>
    <row r="5085" spans="1:4" ht="15" customHeight="1">
      <c r="A5085" s="650" t="s">
        <v>9543</v>
      </c>
      <c r="B5085" s="646" t="s">
        <v>15485</v>
      </c>
      <c r="C5085" s="650" t="s">
        <v>238</v>
      </c>
      <c r="D5085" s="650" t="s">
        <v>27102</v>
      </c>
    </row>
    <row r="5086" spans="1:4" ht="15" customHeight="1">
      <c r="A5086" s="650" t="s">
        <v>9544</v>
      </c>
      <c r="B5086" s="646" t="s">
        <v>15486</v>
      </c>
      <c r="C5086" s="650" t="s">
        <v>238</v>
      </c>
      <c r="D5086" s="650" t="s">
        <v>27103</v>
      </c>
    </row>
    <row r="5087" spans="1:4" ht="15" customHeight="1">
      <c r="A5087" s="650" t="s">
        <v>9545</v>
      </c>
      <c r="B5087" s="646" t="s">
        <v>15487</v>
      </c>
      <c r="C5087" s="650" t="s">
        <v>238</v>
      </c>
      <c r="D5087" s="650" t="s">
        <v>27104</v>
      </c>
    </row>
    <row r="5088" spans="1:4" ht="15" customHeight="1">
      <c r="A5088" s="650" t="s">
        <v>9546</v>
      </c>
      <c r="B5088" s="646" t="s">
        <v>15488</v>
      </c>
      <c r="C5088" s="650" t="s">
        <v>238</v>
      </c>
      <c r="D5088" s="650" t="s">
        <v>27105</v>
      </c>
    </row>
    <row r="5089" spans="1:4" ht="15" customHeight="1">
      <c r="A5089" s="650" t="s">
        <v>9547</v>
      </c>
      <c r="B5089" s="646" t="s">
        <v>15489</v>
      </c>
      <c r="C5089" s="650" t="s">
        <v>238</v>
      </c>
      <c r="D5089" s="650" t="s">
        <v>27106</v>
      </c>
    </row>
    <row r="5090" spans="1:4" ht="15" customHeight="1">
      <c r="A5090" s="650" t="s">
        <v>9548</v>
      </c>
      <c r="B5090" s="646" t="s">
        <v>15490</v>
      </c>
      <c r="C5090" s="650" t="s">
        <v>238</v>
      </c>
      <c r="D5090" s="650" t="s">
        <v>27107</v>
      </c>
    </row>
    <row r="5091" spans="1:4" ht="15" customHeight="1">
      <c r="A5091" s="650" t="s">
        <v>9549</v>
      </c>
      <c r="B5091" s="646" t="s">
        <v>15491</v>
      </c>
      <c r="C5091" s="650" t="s">
        <v>238</v>
      </c>
      <c r="D5091" s="650" t="s">
        <v>27108</v>
      </c>
    </row>
    <row r="5092" spans="1:4" ht="15" customHeight="1">
      <c r="A5092" s="650" t="s">
        <v>9550</v>
      </c>
      <c r="B5092" s="646" t="s">
        <v>15492</v>
      </c>
      <c r="C5092" s="650" t="s">
        <v>238</v>
      </c>
      <c r="D5092" s="650" t="s">
        <v>27109</v>
      </c>
    </row>
    <row r="5093" spans="1:4" ht="15" customHeight="1">
      <c r="A5093" s="650" t="s">
        <v>9551</v>
      </c>
      <c r="B5093" s="646" t="s">
        <v>15493</v>
      </c>
      <c r="C5093" s="650" t="s">
        <v>238</v>
      </c>
      <c r="D5093" s="650" t="s">
        <v>27110</v>
      </c>
    </row>
    <row r="5094" spans="1:4" ht="15" customHeight="1">
      <c r="A5094" s="650" t="s">
        <v>9552</v>
      </c>
      <c r="B5094" s="646" t="s">
        <v>15494</v>
      </c>
      <c r="C5094" s="650" t="s">
        <v>238</v>
      </c>
      <c r="D5094" s="650" t="s">
        <v>27111</v>
      </c>
    </row>
    <row r="5095" spans="1:4" ht="15" customHeight="1">
      <c r="A5095" s="650" t="s">
        <v>9553</v>
      </c>
      <c r="B5095" s="646" t="s">
        <v>15495</v>
      </c>
      <c r="C5095" s="650" t="s">
        <v>238</v>
      </c>
      <c r="D5095" s="650" t="s">
        <v>27112</v>
      </c>
    </row>
    <row r="5096" spans="1:4" ht="15" customHeight="1">
      <c r="A5096" s="650" t="s">
        <v>9554</v>
      </c>
      <c r="B5096" s="646" t="s">
        <v>15496</v>
      </c>
      <c r="C5096" s="650" t="s">
        <v>238</v>
      </c>
      <c r="D5096" s="650" t="s">
        <v>21523</v>
      </c>
    </row>
    <row r="5097" spans="1:4" ht="15" customHeight="1">
      <c r="A5097" s="650" t="s">
        <v>9555</v>
      </c>
      <c r="B5097" s="646" t="s">
        <v>15497</v>
      </c>
      <c r="C5097" s="650" t="s">
        <v>238</v>
      </c>
      <c r="D5097" s="650" t="s">
        <v>27113</v>
      </c>
    </row>
    <row r="5098" spans="1:4" ht="15" customHeight="1">
      <c r="A5098" s="650" t="s">
        <v>9556</v>
      </c>
      <c r="B5098" s="646" t="s">
        <v>15498</v>
      </c>
      <c r="C5098" s="650" t="s">
        <v>238</v>
      </c>
      <c r="D5098" s="650" t="s">
        <v>20678</v>
      </c>
    </row>
    <row r="5099" spans="1:4" ht="15" customHeight="1">
      <c r="A5099" s="650" t="s">
        <v>9557</v>
      </c>
      <c r="B5099" s="646" t="s">
        <v>15499</v>
      </c>
      <c r="C5099" s="650" t="s">
        <v>238</v>
      </c>
      <c r="D5099" s="650" t="s">
        <v>24646</v>
      </c>
    </row>
    <row r="5100" spans="1:4" ht="15" customHeight="1">
      <c r="A5100" s="650" t="s">
        <v>9558</v>
      </c>
      <c r="B5100" s="646" t="s">
        <v>15500</v>
      </c>
      <c r="C5100" s="650" t="s">
        <v>238</v>
      </c>
      <c r="D5100" s="650" t="s">
        <v>27114</v>
      </c>
    </row>
    <row r="5101" spans="1:4" ht="15" customHeight="1">
      <c r="A5101" s="650" t="s">
        <v>9559</v>
      </c>
      <c r="B5101" s="646" t="s">
        <v>15501</v>
      </c>
      <c r="C5101" s="650" t="s">
        <v>238</v>
      </c>
      <c r="D5101" s="650" t="s">
        <v>24705</v>
      </c>
    </row>
    <row r="5102" spans="1:4" ht="15" customHeight="1">
      <c r="A5102" s="650" t="s">
        <v>9560</v>
      </c>
      <c r="B5102" s="646" t="s">
        <v>15502</v>
      </c>
      <c r="C5102" s="650" t="s">
        <v>238</v>
      </c>
      <c r="D5102" s="650" t="s">
        <v>27115</v>
      </c>
    </row>
    <row r="5103" spans="1:4" ht="15" customHeight="1">
      <c r="A5103" s="650" t="s">
        <v>9561</v>
      </c>
      <c r="B5103" s="646" t="s">
        <v>15503</v>
      </c>
      <c r="C5103" s="650" t="s">
        <v>238</v>
      </c>
      <c r="D5103" s="650" t="s">
        <v>27116</v>
      </c>
    </row>
    <row r="5104" spans="1:4" ht="15" customHeight="1">
      <c r="A5104" s="650" t="s">
        <v>9562</v>
      </c>
      <c r="B5104" s="646" t="s">
        <v>15504</v>
      </c>
      <c r="C5104" s="650" t="s">
        <v>238</v>
      </c>
      <c r="D5104" s="650" t="s">
        <v>18449</v>
      </c>
    </row>
    <row r="5105" spans="1:4" ht="15" customHeight="1">
      <c r="A5105" s="650" t="s">
        <v>9563</v>
      </c>
      <c r="B5105" s="646" t="s">
        <v>15505</v>
      </c>
      <c r="C5105" s="650" t="s">
        <v>238</v>
      </c>
      <c r="D5105" s="650" t="s">
        <v>27117</v>
      </c>
    </row>
    <row r="5106" spans="1:4" ht="15" customHeight="1">
      <c r="A5106" s="650" t="s">
        <v>9564</v>
      </c>
      <c r="B5106" s="646" t="s">
        <v>15506</v>
      </c>
      <c r="C5106" s="650" t="s">
        <v>238</v>
      </c>
      <c r="D5106" s="650" t="s">
        <v>27118</v>
      </c>
    </row>
    <row r="5107" spans="1:4" ht="15" customHeight="1">
      <c r="A5107" s="650" t="s">
        <v>9565</v>
      </c>
      <c r="B5107" s="646" t="s">
        <v>15507</v>
      </c>
      <c r="C5107" s="650" t="s">
        <v>238</v>
      </c>
      <c r="D5107" s="650" t="s">
        <v>27119</v>
      </c>
    </row>
    <row r="5108" spans="1:4" ht="15" customHeight="1">
      <c r="A5108" s="650" t="s">
        <v>9566</v>
      </c>
      <c r="B5108" s="646" t="s">
        <v>15508</v>
      </c>
      <c r="C5108" s="650" t="s">
        <v>238</v>
      </c>
      <c r="D5108" s="650" t="s">
        <v>24646</v>
      </c>
    </row>
    <row r="5109" spans="1:4" ht="15" customHeight="1">
      <c r="A5109" s="650" t="s">
        <v>9567</v>
      </c>
      <c r="B5109" s="646" t="s">
        <v>15509</v>
      </c>
      <c r="C5109" s="650" t="s">
        <v>238</v>
      </c>
      <c r="D5109" s="650" t="s">
        <v>18457</v>
      </c>
    </row>
    <row r="5110" spans="1:4" ht="15" customHeight="1">
      <c r="A5110" s="650" t="s">
        <v>9568</v>
      </c>
      <c r="B5110" s="646" t="s">
        <v>15510</v>
      </c>
      <c r="C5110" s="650" t="s">
        <v>238</v>
      </c>
      <c r="D5110" s="650" t="s">
        <v>27120</v>
      </c>
    </row>
    <row r="5111" spans="1:4" ht="15" customHeight="1">
      <c r="A5111" s="650" t="s">
        <v>9569</v>
      </c>
      <c r="B5111" s="646" t="s">
        <v>15511</v>
      </c>
      <c r="C5111" s="650" t="s">
        <v>238</v>
      </c>
      <c r="D5111" s="650" t="s">
        <v>27121</v>
      </c>
    </row>
    <row r="5112" spans="1:4" ht="15" customHeight="1">
      <c r="A5112" s="650" t="s">
        <v>9570</v>
      </c>
      <c r="B5112" s="646" t="s">
        <v>15512</v>
      </c>
      <c r="C5112" s="650" t="s">
        <v>238</v>
      </c>
      <c r="D5112" s="650" t="s">
        <v>27122</v>
      </c>
    </row>
    <row r="5113" spans="1:4" ht="15" customHeight="1">
      <c r="A5113" s="650" t="s">
        <v>9571</v>
      </c>
      <c r="B5113" s="646" t="s">
        <v>15513</v>
      </c>
      <c r="C5113" s="650" t="s">
        <v>238</v>
      </c>
      <c r="D5113" s="650" t="s">
        <v>27123</v>
      </c>
    </row>
    <row r="5114" spans="1:4" ht="15" customHeight="1">
      <c r="A5114" s="650" t="s">
        <v>9572</v>
      </c>
      <c r="B5114" s="646" t="s">
        <v>15514</v>
      </c>
      <c r="C5114" s="650" t="s">
        <v>238</v>
      </c>
      <c r="D5114" s="650" t="s">
        <v>25880</v>
      </c>
    </row>
    <row r="5115" spans="1:4" ht="15" customHeight="1">
      <c r="A5115" s="650" t="s">
        <v>9573</v>
      </c>
      <c r="B5115" s="646" t="s">
        <v>15515</v>
      </c>
      <c r="C5115" s="650" t="s">
        <v>238</v>
      </c>
      <c r="D5115" s="650" t="s">
        <v>25991</v>
      </c>
    </row>
    <row r="5116" spans="1:4" ht="15" customHeight="1">
      <c r="A5116" s="650" t="s">
        <v>9574</v>
      </c>
      <c r="B5116" s="646" t="s">
        <v>15516</v>
      </c>
      <c r="C5116" s="650" t="s">
        <v>238</v>
      </c>
      <c r="D5116" s="650" t="s">
        <v>27124</v>
      </c>
    </row>
    <row r="5117" spans="1:4" ht="15" customHeight="1">
      <c r="A5117" s="650" t="s">
        <v>9575</v>
      </c>
      <c r="B5117" s="646" t="s">
        <v>15517</v>
      </c>
      <c r="C5117" s="650" t="s">
        <v>238</v>
      </c>
      <c r="D5117" s="650" t="s">
        <v>27125</v>
      </c>
    </row>
    <row r="5118" spans="1:4" ht="15" customHeight="1">
      <c r="A5118" s="650" t="s">
        <v>9576</v>
      </c>
      <c r="B5118" s="646" t="s">
        <v>15518</v>
      </c>
      <c r="C5118" s="650" t="s">
        <v>238</v>
      </c>
      <c r="D5118" s="650" t="s">
        <v>27126</v>
      </c>
    </row>
    <row r="5119" spans="1:4" ht="15" customHeight="1">
      <c r="A5119" s="650" t="s">
        <v>9577</v>
      </c>
      <c r="B5119" s="646" t="s">
        <v>15519</v>
      </c>
      <c r="C5119" s="650" t="s">
        <v>238</v>
      </c>
      <c r="D5119" s="650" t="s">
        <v>27127</v>
      </c>
    </row>
    <row r="5120" spans="1:4" ht="15" customHeight="1">
      <c r="A5120" s="650" t="s">
        <v>9578</v>
      </c>
      <c r="B5120" s="646" t="s">
        <v>15520</v>
      </c>
      <c r="C5120" s="650" t="s">
        <v>238</v>
      </c>
      <c r="D5120" s="650" t="s">
        <v>27128</v>
      </c>
    </row>
    <row r="5121" spans="1:4" ht="15" customHeight="1">
      <c r="A5121" s="650" t="s">
        <v>9579</v>
      </c>
      <c r="B5121" s="646" t="s">
        <v>15521</v>
      </c>
      <c r="C5121" s="650" t="s">
        <v>238</v>
      </c>
      <c r="D5121" s="650" t="s">
        <v>27129</v>
      </c>
    </row>
    <row r="5122" spans="1:4" ht="15" customHeight="1">
      <c r="A5122" s="650" t="s">
        <v>9580</v>
      </c>
      <c r="B5122" s="646" t="s">
        <v>15522</v>
      </c>
      <c r="C5122" s="650" t="s">
        <v>238</v>
      </c>
      <c r="D5122" s="650" t="s">
        <v>27130</v>
      </c>
    </row>
    <row r="5123" spans="1:4" ht="15" customHeight="1">
      <c r="A5123" s="650" t="s">
        <v>9581</v>
      </c>
      <c r="B5123" s="646" t="s">
        <v>15523</v>
      </c>
      <c r="C5123" s="650" t="s">
        <v>238</v>
      </c>
      <c r="D5123" s="650" t="s">
        <v>27131</v>
      </c>
    </row>
    <row r="5124" spans="1:4" ht="15" customHeight="1">
      <c r="A5124" s="650" t="s">
        <v>9582</v>
      </c>
      <c r="B5124" s="646" t="s">
        <v>15524</v>
      </c>
      <c r="C5124" s="650" t="s">
        <v>238</v>
      </c>
      <c r="D5124" s="650" t="s">
        <v>27132</v>
      </c>
    </row>
    <row r="5125" spans="1:4" ht="15" customHeight="1">
      <c r="A5125" s="650" t="s">
        <v>9583</v>
      </c>
      <c r="B5125" s="646" t="s">
        <v>15525</v>
      </c>
      <c r="C5125" s="650" t="s">
        <v>238</v>
      </c>
      <c r="D5125" s="650" t="s">
        <v>27133</v>
      </c>
    </row>
    <row r="5126" spans="1:4" ht="15" customHeight="1">
      <c r="A5126" s="650" t="s">
        <v>9584</v>
      </c>
      <c r="B5126" s="646" t="s">
        <v>15526</v>
      </c>
      <c r="C5126" s="650" t="s">
        <v>238</v>
      </c>
      <c r="D5126" s="650" t="s">
        <v>27134</v>
      </c>
    </row>
    <row r="5127" spans="1:4" ht="15" customHeight="1">
      <c r="A5127" s="650" t="s">
        <v>9585</v>
      </c>
      <c r="B5127" s="646" t="s">
        <v>15527</v>
      </c>
      <c r="C5127" s="650" t="s">
        <v>238</v>
      </c>
      <c r="D5127" s="650" t="s">
        <v>27127</v>
      </c>
    </row>
    <row r="5128" spans="1:4" ht="15" customHeight="1">
      <c r="A5128" s="650" t="s">
        <v>9586</v>
      </c>
      <c r="B5128" s="646" t="s">
        <v>15528</v>
      </c>
      <c r="C5128" s="650" t="s">
        <v>238</v>
      </c>
      <c r="D5128" s="650" t="s">
        <v>27135</v>
      </c>
    </row>
    <row r="5129" spans="1:4" ht="15" customHeight="1">
      <c r="A5129" s="650" t="s">
        <v>9587</v>
      </c>
      <c r="B5129" s="646" t="s">
        <v>15529</v>
      </c>
      <c r="C5129" s="650" t="s">
        <v>238</v>
      </c>
      <c r="D5129" s="650" t="s">
        <v>27136</v>
      </c>
    </row>
    <row r="5130" spans="1:4" ht="15" customHeight="1">
      <c r="A5130" s="650" t="s">
        <v>9588</v>
      </c>
      <c r="B5130" s="646" t="s">
        <v>29598</v>
      </c>
      <c r="C5130" s="650" t="s">
        <v>238</v>
      </c>
      <c r="D5130" s="650" t="s">
        <v>27137</v>
      </c>
    </row>
    <row r="5131" spans="1:4" ht="15" customHeight="1">
      <c r="A5131" s="650" t="s">
        <v>9589</v>
      </c>
      <c r="B5131" s="646" t="s">
        <v>29599</v>
      </c>
      <c r="C5131" s="650" t="s">
        <v>238</v>
      </c>
      <c r="D5131" s="650" t="s">
        <v>27138</v>
      </c>
    </row>
    <row r="5132" spans="1:4" ht="15" customHeight="1">
      <c r="A5132" s="650" t="s">
        <v>9590</v>
      </c>
      <c r="B5132" s="646" t="s">
        <v>29600</v>
      </c>
      <c r="C5132" s="650" t="s">
        <v>238</v>
      </c>
      <c r="D5132" s="650" t="s">
        <v>27139</v>
      </c>
    </row>
    <row r="5133" spans="1:4" ht="15" customHeight="1">
      <c r="A5133" s="650" t="s">
        <v>9591</v>
      </c>
      <c r="B5133" s="646" t="s">
        <v>29601</v>
      </c>
      <c r="C5133" s="650" t="s">
        <v>238</v>
      </c>
      <c r="D5133" s="650" t="s">
        <v>27140</v>
      </c>
    </row>
    <row r="5134" spans="1:4" ht="15" customHeight="1">
      <c r="A5134" s="650" t="s">
        <v>9592</v>
      </c>
      <c r="B5134" s="646" t="s">
        <v>29602</v>
      </c>
      <c r="C5134" s="650" t="s">
        <v>238</v>
      </c>
      <c r="D5134" s="650" t="s">
        <v>27141</v>
      </c>
    </row>
    <row r="5135" spans="1:4" ht="15" customHeight="1">
      <c r="A5135" s="650" t="s">
        <v>9593</v>
      </c>
      <c r="B5135" s="646" t="s">
        <v>29603</v>
      </c>
      <c r="C5135" s="650" t="s">
        <v>238</v>
      </c>
      <c r="D5135" s="650" t="s">
        <v>27142</v>
      </c>
    </row>
    <row r="5136" spans="1:4" ht="15" customHeight="1">
      <c r="A5136" s="650" t="s">
        <v>9594</v>
      </c>
      <c r="B5136" s="646" t="s">
        <v>29604</v>
      </c>
      <c r="C5136" s="650" t="s">
        <v>238</v>
      </c>
      <c r="D5136" s="650" t="s">
        <v>27143</v>
      </c>
    </row>
    <row r="5137" spans="1:4" ht="15" customHeight="1">
      <c r="A5137" s="650" t="s">
        <v>9595</v>
      </c>
      <c r="B5137" s="646" t="s">
        <v>29605</v>
      </c>
      <c r="C5137" s="650" t="s">
        <v>238</v>
      </c>
      <c r="D5137" s="650" t="s">
        <v>27144</v>
      </c>
    </row>
    <row r="5138" spans="1:4" ht="15" customHeight="1">
      <c r="A5138" s="650" t="s">
        <v>9596</v>
      </c>
      <c r="B5138" s="646" t="s">
        <v>29606</v>
      </c>
      <c r="C5138" s="650" t="s">
        <v>238</v>
      </c>
      <c r="D5138" s="650" t="s">
        <v>27145</v>
      </c>
    </row>
    <row r="5139" spans="1:4" ht="15" customHeight="1">
      <c r="A5139" s="650" t="s">
        <v>9597</v>
      </c>
      <c r="B5139" s="646" t="s">
        <v>29607</v>
      </c>
      <c r="C5139" s="650" t="s">
        <v>238</v>
      </c>
      <c r="D5139" s="650" t="s">
        <v>27146</v>
      </c>
    </row>
    <row r="5140" spans="1:4" ht="15" customHeight="1">
      <c r="A5140" s="650" t="s">
        <v>9598</v>
      </c>
      <c r="B5140" s="646" t="s">
        <v>29608</v>
      </c>
      <c r="C5140" s="650" t="s">
        <v>238</v>
      </c>
      <c r="D5140" s="650" t="s">
        <v>27147</v>
      </c>
    </row>
    <row r="5141" spans="1:4" ht="15" customHeight="1">
      <c r="A5141" s="650" t="s">
        <v>9599</v>
      </c>
      <c r="B5141" s="646" t="s">
        <v>29609</v>
      </c>
      <c r="C5141" s="650" t="s">
        <v>238</v>
      </c>
      <c r="D5141" s="650" t="s">
        <v>27148</v>
      </c>
    </row>
    <row r="5142" spans="1:4" ht="15" customHeight="1">
      <c r="A5142" s="650" t="s">
        <v>9600</v>
      </c>
      <c r="B5142" s="646" t="s">
        <v>29610</v>
      </c>
      <c r="C5142" s="650" t="s">
        <v>238</v>
      </c>
      <c r="D5142" s="650" t="s">
        <v>27149</v>
      </c>
    </row>
    <row r="5143" spans="1:4" ht="15" customHeight="1">
      <c r="A5143" s="650" t="s">
        <v>9601</v>
      </c>
      <c r="B5143" s="646" t="s">
        <v>29611</v>
      </c>
      <c r="C5143" s="650" t="s">
        <v>238</v>
      </c>
      <c r="D5143" s="650" t="s">
        <v>27150</v>
      </c>
    </row>
    <row r="5144" spans="1:4" ht="15" customHeight="1">
      <c r="A5144" s="650" t="s">
        <v>9602</v>
      </c>
      <c r="B5144" s="646" t="s">
        <v>29612</v>
      </c>
      <c r="C5144" s="650" t="s">
        <v>238</v>
      </c>
      <c r="D5144" s="650" t="s">
        <v>27151</v>
      </c>
    </row>
    <row r="5145" spans="1:4" ht="15" customHeight="1">
      <c r="A5145" s="650" t="s">
        <v>9603</v>
      </c>
      <c r="B5145" s="646" t="s">
        <v>29613</v>
      </c>
      <c r="C5145" s="650" t="s">
        <v>238</v>
      </c>
      <c r="D5145" s="650" t="s">
        <v>27152</v>
      </c>
    </row>
    <row r="5146" spans="1:4" ht="15" customHeight="1">
      <c r="A5146" s="650" t="s">
        <v>9604</v>
      </c>
      <c r="B5146" s="646" t="s">
        <v>29614</v>
      </c>
      <c r="C5146" s="650" t="s">
        <v>238</v>
      </c>
      <c r="D5146" s="650" t="s">
        <v>27153</v>
      </c>
    </row>
    <row r="5147" spans="1:4" ht="15" customHeight="1">
      <c r="A5147" s="650" t="s">
        <v>9605</v>
      </c>
      <c r="B5147" s="646" t="s">
        <v>29615</v>
      </c>
      <c r="C5147" s="650" t="s">
        <v>238</v>
      </c>
      <c r="D5147" s="650" t="s">
        <v>27154</v>
      </c>
    </row>
    <row r="5148" spans="1:4" ht="15" customHeight="1">
      <c r="A5148" s="650" t="s">
        <v>9606</v>
      </c>
      <c r="B5148" s="646" t="s">
        <v>29616</v>
      </c>
      <c r="C5148" s="650" t="s">
        <v>238</v>
      </c>
      <c r="D5148" s="650" t="s">
        <v>27155</v>
      </c>
    </row>
    <row r="5149" spans="1:4" ht="15" customHeight="1">
      <c r="A5149" s="650" t="s">
        <v>9607</v>
      </c>
      <c r="B5149" s="646" t="s">
        <v>29617</v>
      </c>
      <c r="C5149" s="650" t="s">
        <v>238</v>
      </c>
      <c r="D5149" s="650" t="s">
        <v>27156</v>
      </c>
    </row>
    <row r="5150" spans="1:4" ht="15" customHeight="1">
      <c r="A5150" s="650" t="s">
        <v>9608</v>
      </c>
      <c r="B5150" s="646" t="s">
        <v>29618</v>
      </c>
      <c r="C5150" s="650" t="s">
        <v>238</v>
      </c>
      <c r="D5150" s="650" t="s">
        <v>27157</v>
      </c>
    </row>
    <row r="5151" spans="1:4" ht="15" customHeight="1">
      <c r="A5151" s="650" t="s">
        <v>9609</v>
      </c>
      <c r="B5151" s="646" t="s">
        <v>29619</v>
      </c>
      <c r="C5151" s="650" t="s">
        <v>238</v>
      </c>
      <c r="D5151" s="650" t="s">
        <v>27158</v>
      </c>
    </row>
    <row r="5152" spans="1:4" ht="15" customHeight="1">
      <c r="A5152" s="650" t="s">
        <v>9610</v>
      </c>
      <c r="B5152" s="646" t="s">
        <v>29620</v>
      </c>
      <c r="C5152" s="650" t="s">
        <v>238</v>
      </c>
      <c r="D5152" s="650" t="s">
        <v>27159</v>
      </c>
    </row>
    <row r="5153" spans="1:4" ht="15" customHeight="1">
      <c r="A5153" s="650" t="s">
        <v>9611</v>
      </c>
      <c r="B5153" s="646" t="s">
        <v>29621</v>
      </c>
      <c r="C5153" s="650" t="s">
        <v>238</v>
      </c>
      <c r="D5153" s="650" t="s">
        <v>27160</v>
      </c>
    </row>
    <row r="5154" spans="1:4" ht="15" customHeight="1">
      <c r="A5154" s="650" t="s">
        <v>9612</v>
      </c>
      <c r="B5154" s="646" t="s">
        <v>29622</v>
      </c>
      <c r="C5154" s="650" t="s">
        <v>238</v>
      </c>
      <c r="D5154" s="650" t="s">
        <v>27161</v>
      </c>
    </row>
    <row r="5155" spans="1:4" ht="15" customHeight="1">
      <c r="A5155" s="650" t="s">
        <v>9613</v>
      </c>
      <c r="B5155" s="646" t="s">
        <v>29623</v>
      </c>
      <c r="C5155" s="650" t="s">
        <v>238</v>
      </c>
      <c r="D5155" s="650" t="s">
        <v>27162</v>
      </c>
    </row>
    <row r="5156" spans="1:4" ht="15" customHeight="1">
      <c r="A5156" s="650" t="s">
        <v>9614</v>
      </c>
      <c r="B5156" s="646" t="s">
        <v>29624</v>
      </c>
      <c r="C5156" s="650" t="s">
        <v>238</v>
      </c>
      <c r="D5156" s="650" t="s">
        <v>27163</v>
      </c>
    </row>
    <row r="5157" spans="1:4" ht="15" customHeight="1">
      <c r="A5157" s="650" t="s">
        <v>9615</v>
      </c>
      <c r="B5157" s="646" t="s">
        <v>29625</v>
      </c>
      <c r="C5157" s="650" t="s">
        <v>238</v>
      </c>
      <c r="D5157" s="650" t="s">
        <v>27164</v>
      </c>
    </row>
    <row r="5158" spans="1:4" ht="15" customHeight="1">
      <c r="A5158" s="650" t="s">
        <v>9616</v>
      </c>
      <c r="B5158" s="646" t="s">
        <v>29626</v>
      </c>
      <c r="C5158" s="650" t="s">
        <v>238</v>
      </c>
      <c r="D5158" s="650" t="s">
        <v>27165</v>
      </c>
    </row>
    <row r="5159" spans="1:4" ht="15" customHeight="1">
      <c r="A5159" s="650" t="s">
        <v>9617</v>
      </c>
      <c r="B5159" s="646" t="s">
        <v>29627</v>
      </c>
      <c r="C5159" s="650" t="s">
        <v>238</v>
      </c>
      <c r="D5159" s="650" t="s">
        <v>27166</v>
      </c>
    </row>
    <row r="5160" spans="1:4" ht="15" customHeight="1">
      <c r="A5160" s="650" t="s">
        <v>9618</v>
      </c>
      <c r="B5160" s="646" t="s">
        <v>29628</v>
      </c>
      <c r="C5160" s="650" t="s">
        <v>238</v>
      </c>
      <c r="D5160" s="650" t="s">
        <v>27167</v>
      </c>
    </row>
    <row r="5161" spans="1:4" ht="15" customHeight="1">
      <c r="A5161" s="650" t="s">
        <v>9619</v>
      </c>
      <c r="B5161" s="646" t="s">
        <v>29629</v>
      </c>
      <c r="C5161" s="650" t="s">
        <v>238</v>
      </c>
      <c r="D5161" s="650" t="s">
        <v>27168</v>
      </c>
    </row>
    <row r="5162" spans="1:4" ht="15" customHeight="1">
      <c r="A5162" s="650" t="s">
        <v>9620</v>
      </c>
      <c r="B5162" s="646" t="s">
        <v>29630</v>
      </c>
      <c r="C5162" s="650" t="s">
        <v>238</v>
      </c>
      <c r="D5162" s="650" t="s">
        <v>27169</v>
      </c>
    </row>
    <row r="5163" spans="1:4" ht="15" customHeight="1">
      <c r="A5163" s="650" t="s">
        <v>9621</v>
      </c>
      <c r="B5163" s="646" t="s">
        <v>29631</v>
      </c>
      <c r="C5163" s="650" t="s">
        <v>238</v>
      </c>
      <c r="D5163" s="650" t="s">
        <v>27170</v>
      </c>
    </row>
    <row r="5164" spans="1:4" ht="15" customHeight="1">
      <c r="A5164" s="650" t="s">
        <v>9622</v>
      </c>
      <c r="B5164" s="646" t="s">
        <v>29632</v>
      </c>
      <c r="C5164" s="650" t="s">
        <v>238</v>
      </c>
      <c r="D5164" s="650" t="s">
        <v>27171</v>
      </c>
    </row>
    <row r="5165" spans="1:4" ht="15" customHeight="1">
      <c r="A5165" s="650" t="s">
        <v>9623</v>
      </c>
      <c r="B5165" s="646" t="s">
        <v>29633</v>
      </c>
      <c r="C5165" s="650" t="s">
        <v>238</v>
      </c>
      <c r="D5165" s="650" t="s">
        <v>27172</v>
      </c>
    </row>
    <row r="5166" spans="1:4" ht="15" customHeight="1">
      <c r="A5166" s="650" t="s">
        <v>9624</v>
      </c>
      <c r="B5166" s="646" t="s">
        <v>29634</v>
      </c>
      <c r="C5166" s="650" t="s">
        <v>238</v>
      </c>
      <c r="D5166" s="650" t="s">
        <v>27173</v>
      </c>
    </row>
    <row r="5167" spans="1:4" ht="15" customHeight="1">
      <c r="A5167" s="650" t="s">
        <v>9625</v>
      </c>
      <c r="B5167" s="646" t="s">
        <v>29635</v>
      </c>
      <c r="C5167" s="650" t="s">
        <v>238</v>
      </c>
      <c r="D5167" s="650" t="s">
        <v>27174</v>
      </c>
    </row>
    <row r="5168" spans="1:4" ht="15" customHeight="1">
      <c r="A5168" s="650" t="s">
        <v>9626</v>
      </c>
      <c r="B5168" s="646" t="s">
        <v>29636</v>
      </c>
      <c r="C5168" s="650" t="s">
        <v>238</v>
      </c>
      <c r="D5168" s="650" t="s">
        <v>27175</v>
      </c>
    </row>
    <row r="5169" spans="1:4" ht="15" customHeight="1">
      <c r="A5169" s="650" t="s">
        <v>9627</v>
      </c>
      <c r="B5169" s="646" t="s">
        <v>29637</v>
      </c>
      <c r="C5169" s="650" t="s">
        <v>238</v>
      </c>
      <c r="D5169" s="650" t="s">
        <v>27176</v>
      </c>
    </row>
    <row r="5170" spans="1:4" ht="15" customHeight="1">
      <c r="A5170" s="650" t="s">
        <v>9628</v>
      </c>
      <c r="B5170" s="646" t="s">
        <v>29638</v>
      </c>
      <c r="C5170" s="650" t="s">
        <v>238</v>
      </c>
      <c r="D5170" s="650" t="s">
        <v>27177</v>
      </c>
    </row>
    <row r="5171" spans="1:4" ht="15" customHeight="1">
      <c r="A5171" s="650" t="s">
        <v>9629</v>
      </c>
      <c r="B5171" s="646" t="s">
        <v>29639</v>
      </c>
      <c r="C5171" s="650" t="s">
        <v>238</v>
      </c>
      <c r="D5171" s="650" t="s">
        <v>27178</v>
      </c>
    </row>
    <row r="5172" spans="1:4" ht="15" customHeight="1">
      <c r="A5172" s="650" t="s">
        <v>9630</v>
      </c>
      <c r="B5172" s="646" t="s">
        <v>29640</v>
      </c>
      <c r="C5172" s="650" t="s">
        <v>238</v>
      </c>
      <c r="D5172" s="650" t="s">
        <v>27179</v>
      </c>
    </row>
    <row r="5173" spans="1:4" ht="15" customHeight="1">
      <c r="A5173" s="650" t="s">
        <v>9631</v>
      </c>
      <c r="B5173" s="646" t="s">
        <v>29641</v>
      </c>
      <c r="C5173" s="650" t="s">
        <v>238</v>
      </c>
      <c r="D5173" s="650" t="s">
        <v>27180</v>
      </c>
    </row>
    <row r="5174" spans="1:4" ht="15" customHeight="1">
      <c r="A5174" s="650" t="s">
        <v>9632</v>
      </c>
      <c r="B5174" s="646" t="s">
        <v>29642</v>
      </c>
      <c r="C5174" s="650" t="s">
        <v>238</v>
      </c>
      <c r="D5174" s="650" t="s">
        <v>27181</v>
      </c>
    </row>
    <row r="5175" spans="1:4" ht="15" customHeight="1">
      <c r="A5175" s="650" t="s">
        <v>9633</v>
      </c>
      <c r="B5175" s="646" t="s">
        <v>29643</v>
      </c>
      <c r="C5175" s="650" t="s">
        <v>238</v>
      </c>
      <c r="D5175" s="650" t="s">
        <v>27182</v>
      </c>
    </row>
    <row r="5176" spans="1:4" ht="15" customHeight="1">
      <c r="A5176" s="650" t="s">
        <v>9634</v>
      </c>
      <c r="B5176" s="646" t="s">
        <v>15530</v>
      </c>
      <c r="C5176" s="650" t="s">
        <v>238</v>
      </c>
      <c r="D5176" s="650" t="s">
        <v>27183</v>
      </c>
    </row>
    <row r="5177" spans="1:4" ht="15" customHeight="1">
      <c r="A5177" s="650" t="s">
        <v>9635</v>
      </c>
      <c r="B5177" s="646" t="s">
        <v>15531</v>
      </c>
      <c r="C5177" s="650" t="s">
        <v>238</v>
      </c>
      <c r="D5177" s="650" t="s">
        <v>27184</v>
      </c>
    </row>
    <row r="5178" spans="1:4" ht="15" customHeight="1">
      <c r="A5178" s="650" t="s">
        <v>9636</v>
      </c>
      <c r="B5178" s="646" t="s">
        <v>15532</v>
      </c>
      <c r="C5178" s="650" t="s">
        <v>238</v>
      </c>
      <c r="D5178" s="650" t="s">
        <v>27185</v>
      </c>
    </row>
    <row r="5179" spans="1:4" ht="15" customHeight="1">
      <c r="A5179" s="650" t="s">
        <v>9637</v>
      </c>
      <c r="B5179" s="646" t="s">
        <v>15533</v>
      </c>
      <c r="C5179" s="650" t="s">
        <v>238</v>
      </c>
      <c r="D5179" s="650" t="s">
        <v>27186</v>
      </c>
    </row>
    <row r="5180" spans="1:4" ht="15" customHeight="1">
      <c r="A5180" s="650" t="s">
        <v>9638</v>
      </c>
      <c r="B5180" s="646" t="s">
        <v>15534</v>
      </c>
      <c r="C5180" s="650" t="s">
        <v>238</v>
      </c>
      <c r="D5180" s="650" t="s">
        <v>27187</v>
      </c>
    </row>
    <row r="5181" spans="1:4" ht="15" customHeight="1">
      <c r="A5181" s="650" t="s">
        <v>9639</v>
      </c>
      <c r="B5181" s="646" t="s">
        <v>29644</v>
      </c>
      <c r="C5181" s="650" t="s">
        <v>238</v>
      </c>
      <c r="D5181" s="650" t="s">
        <v>27188</v>
      </c>
    </row>
    <row r="5182" spans="1:4" ht="15" customHeight="1">
      <c r="A5182" s="650" t="s">
        <v>9640</v>
      </c>
      <c r="B5182" s="646" t="s">
        <v>15535</v>
      </c>
      <c r="C5182" s="650" t="s">
        <v>238</v>
      </c>
      <c r="D5182" s="650" t="s">
        <v>24997</v>
      </c>
    </row>
    <row r="5183" spans="1:4" ht="15" customHeight="1">
      <c r="A5183" s="650" t="s">
        <v>9641</v>
      </c>
      <c r="B5183" s="646" t="s">
        <v>15536</v>
      </c>
      <c r="C5183" s="650" t="s">
        <v>238</v>
      </c>
      <c r="D5183" s="650" t="s">
        <v>27189</v>
      </c>
    </row>
    <row r="5184" spans="1:4" ht="15" customHeight="1">
      <c r="A5184" s="650" t="s">
        <v>9642</v>
      </c>
      <c r="B5184" s="646" t="s">
        <v>15537</v>
      </c>
      <c r="C5184" s="650" t="s">
        <v>238</v>
      </c>
      <c r="D5184" s="650" t="s">
        <v>22614</v>
      </c>
    </row>
    <row r="5185" spans="1:4" ht="15" customHeight="1">
      <c r="A5185" s="650" t="s">
        <v>9643</v>
      </c>
      <c r="B5185" s="646" t="s">
        <v>15538</v>
      </c>
      <c r="C5185" s="650" t="s">
        <v>238</v>
      </c>
      <c r="D5185" s="650" t="s">
        <v>24307</v>
      </c>
    </row>
    <row r="5186" spans="1:4" ht="15" customHeight="1">
      <c r="A5186" s="650" t="s">
        <v>9644</v>
      </c>
      <c r="B5186" s="646" t="s">
        <v>15539</v>
      </c>
      <c r="C5186" s="650" t="s">
        <v>238</v>
      </c>
      <c r="D5186" s="650" t="s">
        <v>24309</v>
      </c>
    </row>
    <row r="5187" spans="1:4" ht="15" customHeight="1">
      <c r="A5187" s="650" t="s">
        <v>9645</v>
      </c>
      <c r="B5187" s="646" t="s">
        <v>15540</v>
      </c>
      <c r="C5187" s="650" t="s">
        <v>238</v>
      </c>
      <c r="D5187" s="650" t="s">
        <v>27190</v>
      </c>
    </row>
    <row r="5188" spans="1:4" ht="15" customHeight="1">
      <c r="A5188" s="650" t="s">
        <v>9646</v>
      </c>
      <c r="B5188" s="646" t="s">
        <v>15541</v>
      </c>
      <c r="C5188" s="650" t="s">
        <v>238</v>
      </c>
      <c r="D5188" s="650" t="s">
        <v>27191</v>
      </c>
    </row>
    <row r="5189" spans="1:4" ht="15" customHeight="1">
      <c r="A5189" s="650" t="s">
        <v>9647</v>
      </c>
      <c r="B5189" s="646" t="s">
        <v>15542</v>
      </c>
      <c r="C5189" s="650" t="s">
        <v>238</v>
      </c>
      <c r="D5189" s="650" t="s">
        <v>21875</v>
      </c>
    </row>
    <row r="5190" spans="1:4" ht="15" customHeight="1">
      <c r="A5190" s="650" t="s">
        <v>9648</v>
      </c>
      <c r="B5190" s="646" t="s">
        <v>15543</v>
      </c>
      <c r="C5190" s="650" t="s">
        <v>238</v>
      </c>
      <c r="D5190" s="650" t="s">
        <v>26309</v>
      </c>
    </row>
    <row r="5191" spans="1:4" ht="15" customHeight="1">
      <c r="A5191" s="650" t="s">
        <v>9649</v>
      </c>
      <c r="B5191" s="646" t="s">
        <v>15544</v>
      </c>
      <c r="C5191" s="650" t="s">
        <v>238</v>
      </c>
      <c r="D5191" s="650" t="s">
        <v>27192</v>
      </c>
    </row>
    <row r="5192" spans="1:4" ht="15" customHeight="1">
      <c r="A5192" s="650" t="s">
        <v>9650</v>
      </c>
      <c r="B5192" s="646" t="s">
        <v>15545</v>
      </c>
      <c r="C5192" s="650" t="s">
        <v>238</v>
      </c>
      <c r="D5192" s="650" t="s">
        <v>27193</v>
      </c>
    </row>
    <row r="5193" spans="1:4" ht="15" customHeight="1">
      <c r="A5193" s="650" t="s">
        <v>9651</v>
      </c>
      <c r="B5193" s="646" t="s">
        <v>15546</v>
      </c>
      <c r="C5193" s="650" t="s">
        <v>238</v>
      </c>
      <c r="D5193" s="650" t="s">
        <v>27194</v>
      </c>
    </row>
    <row r="5194" spans="1:4" ht="15" customHeight="1">
      <c r="A5194" s="650" t="s">
        <v>9652</v>
      </c>
      <c r="B5194" s="646" t="s">
        <v>15547</v>
      </c>
      <c r="C5194" s="650" t="s">
        <v>238</v>
      </c>
      <c r="D5194" s="650" t="s">
        <v>27195</v>
      </c>
    </row>
    <row r="5195" spans="1:4" ht="15" customHeight="1">
      <c r="A5195" s="650" t="s">
        <v>9653</v>
      </c>
      <c r="B5195" s="646" t="s">
        <v>15548</v>
      </c>
      <c r="C5195" s="650" t="s">
        <v>238</v>
      </c>
      <c r="D5195" s="650" t="s">
        <v>27196</v>
      </c>
    </row>
    <row r="5196" spans="1:4" ht="15" customHeight="1">
      <c r="A5196" s="650" t="s">
        <v>9654</v>
      </c>
      <c r="B5196" s="646" t="s">
        <v>15549</v>
      </c>
      <c r="C5196" s="650" t="s">
        <v>238</v>
      </c>
      <c r="D5196" s="650" t="s">
        <v>27197</v>
      </c>
    </row>
    <row r="5197" spans="1:4" ht="15" customHeight="1">
      <c r="A5197" s="650" t="s">
        <v>9655</v>
      </c>
      <c r="B5197" s="646" t="s">
        <v>15550</v>
      </c>
      <c r="C5197" s="650" t="s">
        <v>238</v>
      </c>
      <c r="D5197" s="650" t="s">
        <v>27198</v>
      </c>
    </row>
    <row r="5198" spans="1:4" ht="15" customHeight="1">
      <c r="A5198" s="650" t="s">
        <v>9656</v>
      </c>
      <c r="B5198" s="646" t="s">
        <v>15551</v>
      </c>
      <c r="C5198" s="650" t="s">
        <v>238</v>
      </c>
      <c r="D5198" s="650" t="s">
        <v>22534</v>
      </c>
    </row>
    <row r="5199" spans="1:4" ht="15" customHeight="1">
      <c r="A5199" s="650" t="s">
        <v>9657</v>
      </c>
      <c r="B5199" s="646" t="s">
        <v>15552</v>
      </c>
      <c r="C5199" s="650" t="s">
        <v>238</v>
      </c>
      <c r="D5199" s="650" t="s">
        <v>25919</v>
      </c>
    </row>
    <row r="5200" spans="1:4" ht="15" customHeight="1">
      <c r="A5200" s="650" t="s">
        <v>9658</v>
      </c>
      <c r="B5200" s="646" t="s">
        <v>15553</v>
      </c>
      <c r="C5200" s="650" t="s">
        <v>238</v>
      </c>
      <c r="D5200" s="650" t="s">
        <v>25290</v>
      </c>
    </row>
    <row r="5201" spans="1:4" ht="15" customHeight="1">
      <c r="A5201" s="650" t="s">
        <v>9659</v>
      </c>
      <c r="B5201" s="646" t="s">
        <v>15554</v>
      </c>
      <c r="C5201" s="650" t="s">
        <v>238</v>
      </c>
      <c r="D5201" s="650" t="s">
        <v>27199</v>
      </c>
    </row>
    <row r="5202" spans="1:4" ht="15" customHeight="1">
      <c r="A5202" s="650" t="s">
        <v>9660</v>
      </c>
      <c r="B5202" s="646" t="s">
        <v>15555</v>
      </c>
      <c r="C5202" s="650" t="s">
        <v>238</v>
      </c>
      <c r="D5202" s="650" t="s">
        <v>20973</v>
      </c>
    </row>
    <row r="5203" spans="1:4" ht="15" customHeight="1">
      <c r="A5203" s="650" t="s">
        <v>9661</v>
      </c>
      <c r="B5203" s="646" t="s">
        <v>15556</v>
      </c>
      <c r="C5203" s="650" t="s">
        <v>238</v>
      </c>
      <c r="D5203" s="650" t="s">
        <v>21612</v>
      </c>
    </row>
    <row r="5204" spans="1:4" ht="15" customHeight="1">
      <c r="A5204" s="650" t="s">
        <v>9662</v>
      </c>
      <c r="B5204" s="646" t="s">
        <v>15557</v>
      </c>
      <c r="C5204" s="650" t="s">
        <v>238</v>
      </c>
      <c r="D5204" s="650" t="s">
        <v>27200</v>
      </c>
    </row>
    <row r="5205" spans="1:4" ht="15" customHeight="1">
      <c r="A5205" s="650" t="s">
        <v>9663</v>
      </c>
      <c r="B5205" s="646" t="s">
        <v>15558</v>
      </c>
      <c r="C5205" s="650" t="s">
        <v>238</v>
      </c>
      <c r="D5205" s="650" t="s">
        <v>27201</v>
      </c>
    </row>
    <row r="5206" spans="1:4" ht="15" customHeight="1">
      <c r="A5206" s="650" t="s">
        <v>9664</v>
      </c>
      <c r="B5206" s="646" t="s">
        <v>15559</v>
      </c>
      <c r="C5206" s="650" t="s">
        <v>238</v>
      </c>
      <c r="D5206" s="650" t="s">
        <v>27202</v>
      </c>
    </row>
    <row r="5207" spans="1:4" ht="15" customHeight="1">
      <c r="A5207" s="650" t="s">
        <v>9665</v>
      </c>
      <c r="B5207" s="646" t="s">
        <v>15560</v>
      </c>
      <c r="C5207" s="650" t="s">
        <v>238</v>
      </c>
      <c r="D5207" s="650" t="s">
        <v>27203</v>
      </c>
    </row>
    <row r="5208" spans="1:4" ht="15" customHeight="1">
      <c r="A5208" s="650" t="s">
        <v>9666</v>
      </c>
      <c r="B5208" s="646" t="s">
        <v>15561</v>
      </c>
      <c r="C5208" s="650" t="s">
        <v>238</v>
      </c>
      <c r="D5208" s="650" t="s">
        <v>27204</v>
      </c>
    </row>
    <row r="5209" spans="1:4" ht="15" customHeight="1">
      <c r="A5209" s="650" t="s">
        <v>9667</v>
      </c>
      <c r="B5209" s="646" t="s">
        <v>15562</v>
      </c>
      <c r="C5209" s="650" t="s">
        <v>238</v>
      </c>
      <c r="D5209" s="650" t="s">
        <v>27205</v>
      </c>
    </row>
    <row r="5210" spans="1:4" ht="15" customHeight="1">
      <c r="A5210" s="650" t="s">
        <v>9668</v>
      </c>
      <c r="B5210" s="646" t="s">
        <v>15563</v>
      </c>
      <c r="C5210" s="650" t="s">
        <v>238</v>
      </c>
      <c r="D5210" s="650" t="s">
        <v>27206</v>
      </c>
    </row>
    <row r="5211" spans="1:4" ht="15" customHeight="1">
      <c r="A5211" s="650" t="s">
        <v>9669</v>
      </c>
      <c r="B5211" s="646" t="s">
        <v>15564</v>
      </c>
      <c r="C5211" s="650" t="s">
        <v>238</v>
      </c>
      <c r="D5211" s="650" t="s">
        <v>27207</v>
      </c>
    </row>
    <row r="5212" spans="1:4" ht="15" customHeight="1">
      <c r="A5212" s="650" t="s">
        <v>9670</v>
      </c>
      <c r="B5212" s="646" t="s">
        <v>15565</v>
      </c>
      <c r="C5212" s="650" t="s">
        <v>238</v>
      </c>
      <c r="D5212" s="650" t="s">
        <v>27208</v>
      </c>
    </row>
    <row r="5213" spans="1:4" ht="15" customHeight="1">
      <c r="A5213" s="650" t="s">
        <v>9671</v>
      </c>
      <c r="B5213" s="646" t="s">
        <v>15566</v>
      </c>
      <c r="C5213" s="650" t="s">
        <v>238</v>
      </c>
      <c r="D5213" s="650" t="s">
        <v>27209</v>
      </c>
    </row>
    <row r="5214" spans="1:4" ht="15" customHeight="1">
      <c r="A5214" s="650" t="s">
        <v>9672</v>
      </c>
      <c r="B5214" s="646" t="s">
        <v>15567</v>
      </c>
      <c r="C5214" s="650" t="s">
        <v>238</v>
      </c>
      <c r="D5214" s="650" t="s">
        <v>27210</v>
      </c>
    </row>
    <row r="5215" spans="1:4" ht="15" customHeight="1">
      <c r="A5215" s="650" t="s">
        <v>9673</v>
      </c>
      <c r="B5215" s="646" t="s">
        <v>15568</v>
      </c>
      <c r="C5215" s="650" t="s">
        <v>238</v>
      </c>
      <c r="D5215" s="650" t="s">
        <v>27211</v>
      </c>
    </row>
    <row r="5216" spans="1:4" ht="15" customHeight="1">
      <c r="A5216" s="650" t="s">
        <v>9674</v>
      </c>
      <c r="B5216" s="646" t="s">
        <v>15569</v>
      </c>
      <c r="C5216" s="650" t="s">
        <v>238</v>
      </c>
      <c r="D5216" s="650" t="s">
        <v>22666</v>
      </c>
    </row>
    <row r="5217" spans="1:4" ht="15" customHeight="1">
      <c r="A5217" s="650" t="s">
        <v>9675</v>
      </c>
      <c r="B5217" s="646" t="s">
        <v>15570</v>
      </c>
      <c r="C5217" s="650" t="s">
        <v>238</v>
      </c>
      <c r="D5217" s="650" t="s">
        <v>22270</v>
      </c>
    </row>
    <row r="5218" spans="1:4" ht="15" customHeight="1">
      <c r="A5218" s="650" t="s">
        <v>9676</v>
      </c>
      <c r="B5218" s="646" t="s">
        <v>15571</v>
      </c>
      <c r="C5218" s="650" t="s">
        <v>238</v>
      </c>
      <c r="D5218" s="650" t="s">
        <v>21737</v>
      </c>
    </row>
    <row r="5219" spans="1:4" ht="15" customHeight="1">
      <c r="A5219" s="650" t="s">
        <v>9677</v>
      </c>
      <c r="B5219" s="646" t="s">
        <v>15572</v>
      </c>
      <c r="C5219" s="650" t="s">
        <v>238</v>
      </c>
      <c r="D5219" s="650" t="s">
        <v>27212</v>
      </c>
    </row>
    <row r="5220" spans="1:4" ht="15" customHeight="1">
      <c r="A5220" s="650" t="s">
        <v>9678</v>
      </c>
      <c r="B5220" s="646" t="s">
        <v>15573</v>
      </c>
      <c r="C5220" s="650" t="s">
        <v>238</v>
      </c>
      <c r="D5220" s="650" t="s">
        <v>27213</v>
      </c>
    </row>
    <row r="5221" spans="1:4" ht="15" customHeight="1">
      <c r="A5221" s="650" t="s">
        <v>9679</v>
      </c>
      <c r="B5221" s="646" t="s">
        <v>15574</v>
      </c>
      <c r="C5221" s="650" t="s">
        <v>238</v>
      </c>
      <c r="D5221" s="650" t="s">
        <v>27214</v>
      </c>
    </row>
    <row r="5222" spans="1:4" ht="15" customHeight="1">
      <c r="A5222" s="650" t="s">
        <v>9680</v>
      </c>
      <c r="B5222" s="646" t="s">
        <v>15575</v>
      </c>
      <c r="C5222" s="650" t="s">
        <v>238</v>
      </c>
      <c r="D5222" s="650" t="s">
        <v>27215</v>
      </c>
    </row>
    <row r="5223" spans="1:4" ht="15" customHeight="1">
      <c r="A5223" s="650" t="s">
        <v>9681</v>
      </c>
      <c r="B5223" s="646" t="s">
        <v>15576</v>
      </c>
      <c r="C5223" s="650" t="s">
        <v>238</v>
      </c>
      <c r="D5223" s="650" t="s">
        <v>27216</v>
      </c>
    </row>
    <row r="5224" spans="1:4" ht="15" customHeight="1">
      <c r="A5224" s="650" t="s">
        <v>9682</v>
      </c>
      <c r="B5224" s="646" t="s">
        <v>15577</v>
      </c>
      <c r="C5224" s="650" t="s">
        <v>238</v>
      </c>
      <c r="D5224" s="650" t="s">
        <v>18675</v>
      </c>
    </row>
    <row r="5225" spans="1:4" ht="15" customHeight="1">
      <c r="A5225" s="650" t="s">
        <v>9683</v>
      </c>
      <c r="B5225" s="646" t="s">
        <v>15578</v>
      </c>
      <c r="C5225" s="650" t="s">
        <v>238</v>
      </c>
      <c r="D5225" s="650" t="s">
        <v>27217</v>
      </c>
    </row>
    <row r="5226" spans="1:4" ht="15" customHeight="1">
      <c r="A5226" s="650" t="s">
        <v>9684</v>
      </c>
      <c r="B5226" s="646" t="s">
        <v>15579</v>
      </c>
      <c r="C5226" s="650" t="s">
        <v>238</v>
      </c>
      <c r="D5226" s="650" t="s">
        <v>27218</v>
      </c>
    </row>
    <row r="5227" spans="1:4" ht="15" customHeight="1">
      <c r="A5227" s="650" t="s">
        <v>9685</v>
      </c>
      <c r="B5227" s="646" t="s">
        <v>15580</v>
      </c>
      <c r="C5227" s="650" t="s">
        <v>238</v>
      </c>
      <c r="D5227" s="650" t="s">
        <v>27219</v>
      </c>
    </row>
    <row r="5228" spans="1:4" ht="15" customHeight="1">
      <c r="A5228" s="650" t="s">
        <v>9686</v>
      </c>
      <c r="B5228" s="646" t="s">
        <v>15581</v>
      </c>
      <c r="C5228" s="650" t="s">
        <v>238</v>
      </c>
      <c r="D5228" s="650" t="s">
        <v>22415</v>
      </c>
    </row>
    <row r="5229" spans="1:4" ht="15" customHeight="1">
      <c r="A5229" s="650" t="s">
        <v>9687</v>
      </c>
      <c r="B5229" s="646" t="s">
        <v>15582</v>
      </c>
      <c r="C5229" s="650" t="s">
        <v>238</v>
      </c>
      <c r="D5229" s="650" t="s">
        <v>22296</v>
      </c>
    </row>
    <row r="5230" spans="1:4" ht="15" customHeight="1">
      <c r="A5230" s="650" t="s">
        <v>9688</v>
      </c>
      <c r="B5230" s="646" t="s">
        <v>15583</v>
      </c>
      <c r="C5230" s="650" t="s">
        <v>238</v>
      </c>
      <c r="D5230" s="650" t="s">
        <v>21494</v>
      </c>
    </row>
    <row r="5231" spans="1:4" ht="15" customHeight="1">
      <c r="A5231" s="650" t="s">
        <v>9689</v>
      </c>
      <c r="B5231" s="646" t="s">
        <v>15584</v>
      </c>
      <c r="C5231" s="650" t="s">
        <v>238</v>
      </c>
      <c r="D5231" s="650" t="s">
        <v>25447</v>
      </c>
    </row>
    <row r="5232" spans="1:4" ht="15" customHeight="1">
      <c r="A5232" s="650" t="s">
        <v>9690</v>
      </c>
      <c r="B5232" s="646" t="s">
        <v>15585</v>
      </c>
      <c r="C5232" s="650" t="s">
        <v>238</v>
      </c>
      <c r="D5232" s="650" t="s">
        <v>27220</v>
      </c>
    </row>
    <row r="5233" spans="1:4" ht="15" customHeight="1">
      <c r="A5233" s="650" t="s">
        <v>9691</v>
      </c>
      <c r="B5233" s="646" t="s">
        <v>15586</v>
      </c>
      <c r="C5233" s="650" t="s">
        <v>238</v>
      </c>
      <c r="D5233" s="650" t="s">
        <v>27221</v>
      </c>
    </row>
    <row r="5234" spans="1:4" ht="15" customHeight="1">
      <c r="A5234" s="650" t="s">
        <v>9692</v>
      </c>
      <c r="B5234" s="646" t="s">
        <v>15587</v>
      </c>
      <c r="C5234" s="650" t="s">
        <v>238</v>
      </c>
      <c r="D5234" s="650" t="s">
        <v>27222</v>
      </c>
    </row>
    <row r="5235" spans="1:4" ht="15" customHeight="1">
      <c r="A5235" s="650" t="s">
        <v>9693</v>
      </c>
      <c r="B5235" s="646" t="s">
        <v>15588</v>
      </c>
      <c r="C5235" s="650" t="s">
        <v>238</v>
      </c>
      <c r="D5235" s="650" t="s">
        <v>27223</v>
      </c>
    </row>
    <row r="5236" spans="1:4" ht="15" customHeight="1">
      <c r="A5236" s="650" t="s">
        <v>9694</v>
      </c>
      <c r="B5236" s="646" t="s">
        <v>15589</v>
      </c>
      <c r="C5236" s="650" t="s">
        <v>238</v>
      </c>
      <c r="D5236" s="650" t="s">
        <v>21051</v>
      </c>
    </row>
    <row r="5237" spans="1:4" ht="15" customHeight="1">
      <c r="A5237" s="650" t="s">
        <v>9695</v>
      </c>
      <c r="B5237" s="646" t="s">
        <v>15590</v>
      </c>
      <c r="C5237" s="650" t="s">
        <v>238</v>
      </c>
      <c r="D5237" s="650" t="s">
        <v>26524</v>
      </c>
    </row>
    <row r="5238" spans="1:4" ht="15" customHeight="1">
      <c r="A5238" s="650" t="s">
        <v>9696</v>
      </c>
      <c r="B5238" s="646" t="s">
        <v>15591</v>
      </c>
      <c r="C5238" s="650" t="s">
        <v>238</v>
      </c>
      <c r="D5238" s="650" t="s">
        <v>27224</v>
      </c>
    </row>
    <row r="5239" spans="1:4" ht="15" customHeight="1">
      <c r="A5239" s="650" t="s">
        <v>9697</v>
      </c>
      <c r="B5239" s="646" t="s">
        <v>15592</v>
      </c>
      <c r="C5239" s="650" t="s">
        <v>238</v>
      </c>
      <c r="D5239" s="650" t="s">
        <v>27225</v>
      </c>
    </row>
    <row r="5240" spans="1:4" ht="15" customHeight="1">
      <c r="A5240" s="650" t="s">
        <v>9698</v>
      </c>
      <c r="B5240" s="646" t="s">
        <v>15593</v>
      </c>
      <c r="C5240" s="650" t="s">
        <v>238</v>
      </c>
      <c r="D5240" s="650" t="s">
        <v>21607</v>
      </c>
    </row>
    <row r="5241" spans="1:4" ht="15" customHeight="1">
      <c r="A5241" s="650" t="s">
        <v>9699</v>
      </c>
      <c r="B5241" s="646" t="s">
        <v>15594</v>
      </c>
      <c r="C5241" s="650" t="s">
        <v>238</v>
      </c>
      <c r="D5241" s="650" t="s">
        <v>27226</v>
      </c>
    </row>
    <row r="5242" spans="1:4" ht="15" customHeight="1">
      <c r="A5242" s="650" t="s">
        <v>9700</v>
      </c>
      <c r="B5242" s="646" t="s">
        <v>15595</v>
      </c>
      <c r="C5242" s="650" t="s">
        <v>238</v>
      </c>
      <c r="D5242" s="650" t="s">
        <v>27227</v>
      </c>
    </row>
    <row r="5243" spans="1:4" ht="15" customHeight="1">
      <c r="A5243" s="650" t="s">
        <v>9701</v>
      </c>
      <c r="B5243" s="646" t="s">
        <v>15596</v>
      </c>
      <c r="C5243" s="650" t="s">
        <v>238</v>
      </c>
      <c r="D5243" s="650" t="s">
        <v>27228</v>
      </c>
    </row>
    <row r="5244" spans="1:4" ht="15" customHeight="1">
      <c r="A5244" s="650" t="s">
        <v>9702</v>
      </c>
      <c r="B5244" s="646" t="s">
        <v>15597</v>
      </c>
      <c r="C5244" s="650" t="s">
        <v>238</v>
      </c>
      <c r="D5244" s="650" t="s">
        <v>27229</v>
      </c>
    </row>
    <row r="5245" spans="1:4" ht="15" customHeight="1">
      <c r="A5245" s="650" t="s">
        <v>9703</v>
      </c>
      <c r="B5245" s="646" t="s">
        <v>15598</v>
      </c>
      <c r="C5245" s="650" t="s">
        <v>238</v>
      </c>
      <c r="D5245" s="650" t="s">
        <v>27230</v>
      </c>
    </row>
    <row r="5246" spans="1:4" ht="15" customHeight="1">
      <c r="A5246" s="650" t="s">
        <v>9704</v>
      </c>
      <c r="B5246" s="646" t="s">
        <v>15599</v>
      </c>
      <c r="C5246" s="650" t="s">
        <v>238</v>
      </c>
      <c r="D5246" s="650" t="s">
        <v>27231</v>
      </c>
    </row>
    <row r="5247" spans="1:4" ht="15" customHeight="1">
      <c r="A5247" s="650" t="s">
        <v>9705</v>
      </c>
      <c r="B5247" s="646" t="s">
        <v>15600</v>
      </c>
      <c r="C5247" s="650" t="s">
        <v>238</v>
      </c>
      <c r="D5247" s="650" t="s">
        <v>27232</v>
      </c>
    </row>
    <row r="5248" spans="1:4" ht="15" customHeight="1">
      <c r="A5248" s="650" t="s">
        <v>9706</v>
      </c>
      <c r="B5248" s="646" t="s">
        <v>15601</v>
      </c>
      <c r="C5248" s="650" t="s">
        <v>238</v>
      </c>
      <c r="D5248" s="650" t="s">
        <v>27233</v>
      </c>
    </row>
    <row r="5249" spans="1:4" ht="15" customHeight="1">
      <c r="A5249" s="650" t="s">
        <v>9707</v>
      </c>
      <c r="B5249" s="646" t="s">
        <v>15602</v>
      </c>
      <c r="C5249" s="650" t="s">
        <v>238</v>
      </c>
      <c r="D5249" s="650" t="s">
        <v>18650</v>
      </c>
    </row>
    <row r="5250" spans="1:4" ht="15" customHeight="1">
      <c r="A5250" s="650" t="s">
        <v>9708</v>
      </c>
      <c r="B5250" s="646" t="s">
        <v>15603</v>
      </c>
      <c r="C5250" s="650" t="s">
        <v>238</v>
      </c>
      <c r="D5250" s="650" t="s">
        <v>27234</v>
      </c>
    </row>
    <row r="5251" spans="1:4" ht="15" customHeight="1">
      <c r="A5251" s="650" t="s">
        <v>9709</v>
      </c>
      <c r="B5251" s="646" t="s">
        <v>15604</v>
      </c>
      <c r="C5251" s="650" t="s">
        <v>238</v>
      </c>
      <c r="D5251" s="650" t="s">
        <v>27235</v>
      </c>
    </row>
    <row r="5252" spans="1:4" ht="15" customHeight="1">
      <c r="A5252" s="650" t="s">
        <v>9710</v>
      </c>
      <c r="B5252" s="646" t="s">
        <v>15605</v>
      </c>
      <c r="C5252" s="650" t="s">
        <v>238</v>
      </c>
      <c r="D5252" s="650" t="s">
        <v>27236</v>
      </c>
    </row>
    <row r="5253" spans="1:4" ht="15" customHeight="1">
      <c r="A5253" s="650" t="s">
        <v>9711</v>
      </c>
      <c r="B5253" s="646" t="s">
        <v>15606</v>
      </c>
      <c r="C5253" s="650" t="s">
        <v>238</v>
      </c>
      <c r="D5253" s="650" t="s">
        <v>27237</v>
      </c>
    </row>
    <row r="5254" spans="1:4" ht="15" customHeight="1">
      <c r="A5254" s="650" t="s">
        <v>9712</v>
      </c>
      <c r="B5254" s="646" t="s">
        <v>15607</v>
      </c>
      <c r="C5254" s="650" t="s">
        <v>238</v>
      </c>
      <c r="D5254" s="650" t="s">
        <v>27189</v>
      </c>
    </row>
    <row r="5255" spans="1:4" ht="15" customHeight="1">
      <c r="A5255" s="650" t="s">
        <v>9713</v>
      </c>
      <c r="B5255" s="646" t="s">
        <v>15608</v>
      </c>
      <c r="C5255" s="650" t="s">
        <v>238</v>
      </c>
      <c r="D5255" s="650" t="s">
        <v>27238</v>
      </c>
    </row>
    <row r="5256" spans="1:4" ht="15" customHeight="1">
      <c r="A5256" s="650" t="s">
        <v>9714</v>
      </c>
      <c r="B5256" s="646" t="s">
        <v>15609</v>
      </c>
      <c r="C5256" s="650" t="s">
        <v>238</v>
      </c>
      <c r="D5256" s="650" t="s">
        <v>27239</v>
      </c>
    </row>
    <row r="5257" spans="1:4" ht="15" customHeight="1">
      <c r="A5257" s="650" t="s">
        <v>9715</v>
      </c>
      <c r="B5257" s="646" t="s">
        <v>15610</v>
      </c>
      <c r="C5257" s="650" t="s">
        <v>238</v>
      </c>
      <c r="D5257" s="650" t="s">
        <v>27240</v>
      </c>
    </row>
    <row r="5258" spans="1:4" ht="15" customHeight="1">
      <c r="A5258" s="650" t="s">
        <v>9716</v>
      </c>
      <c r="B5258" s="646" t="s">
        <v>15611</v>
      </c>
      <c r="C5258" s="650" t="s">
        <v>238</v>
      </c>
      <c r="D5258" s="650" t="s">
        <v>24852</v>
      </c>
    </row>
    <row r="5259" spans="1:4" ht="15" customHeight="1">
      <c r="A5259" s="650" t="s">
        <v>9717</v>
      </c>
      <c r="B5259" s="646" t="s">
        <v>15612</v>
      </c>
      <c r="C5259" s="650" t="s">
        <v>238</v>
      </c>
      <c r="D5259" s="650" t="s">
        <v>21337</v>
      </c>
    </row>
    <row r="5260" spans="1:4" ht="15" customHeight="1">
      <c r="A5260" s="650" t="s">
        <v>9718</v>
      </c>
      <c r="B5260" s="646" t="s">
        <v>15613</v>
      </c>
      <c r="C5260" s="650" t="s">
        <v>238</v>
      </c>
      <c r="D5260" s="650" t="s">
        <v>21719</v>
      </c>
    </row>
    <row r="5261" spans="1:4" ht="15" customHeight="1">
      <c r="A5261" s="650" t="s">
        <v>9719</v>
      </c>
      <c r="B5261" s="646" t="s">
        <v>15614</v>
      </c>
      <c r="C5261" s="650" t="s">
        <v>238</v>
      </c>
      <c r="D5261" s="650" t="s">
        <v>27241</v>
      </c>
    </row>
    <row r="5262" spans="1:4" ht="15" customHeight="1">
      <c r="A5262" s="650" t="s">
        <v>9720</v>
      </c>
      <c r="B5262" s="646" t="s">
        <v>15615</v>
      </c>
      <c r="C5262" s="650" t="s">
        <v>238</v>
      </c>
      <c r="D5262" s="650" t="s">
        <v>18133</v>
      </c>
    </row>
    <row r="5263" spans="1:4" ht="15" customHeight="1">
      <c r="A5263" s="650" t="s">
        <v>9721</v>
      </c>
      <c r="B5263" s="646" t="s">
        <v>15616</v>
      </c>
      <c r="C5263" s="650" t="s">
        <v>238</v>
      </c>
      <c r="D5263" s="650" t="s">
        <v>18141</v>
      </c>
    </row>
    <row r="5264" spans="1:4" ht="15" customHeight="1">
      <c r="A5264" s="650" t="s">
        <v>9722</v>
      </c>
      <c r="B5264" s="646" t="s">
        <v>15617</v>
      </c>
      <c r="C5264" s="650" t="s">
        <v>238</v>
      </c>
      <c r="D5264" s="650" t="s">
        <v>18038</v>
      </c>
    </row>
    <row r="5265" spans="1:4" ht="15" customHeight="1">
      <c r="A5265" s="650" t="s">
        <v>9723</v>
      </c>
      <c r="B5265" s="646" t="s">
        <v>15618</v>
      </c>
      <c r="C5265" s="650" t="s">
        <v>238</v>
      </c>
      <c r="D5265" s="650" t="s">
        <v>27242</v>
      </c>
    </row>
    <row r="5266" spans="1:4" ht="15" customHeight="1">
      <c r="A5266" s="650" t="s">
        <v>9724</v>
      </c>
      <c r="B5266" s="646" t="s">
        <v>15619</v>
      </c>
      <c r="C5266" s="650" t="s">
        <v>238</v>
      </c>
      <c r="D5266" s="650" t="s">
        <v>17849</v>
      </c>
    </row>
    <row r="5267" spans="1:4" ht="15" customHeight="1">
      <c r="A5267" s="650" t="s">
        <v>9725</v>
      </c>
      <c r="B5267" s="646" t="s">
        <v>15620</v>
      </c>
      <c r="C5267" s="650" t="s">
        <v>238</v>
      </c>
      <c r="D5267" s="650" t="s">
        <v>21288</v>
      </c>
    </row>
    <row r="5268" spans="1:4" ht="15" customHeight="1">
      <c r="A5268" s="650" t="s">
        <v>9726</v>
      </c>
      <c r="B5268" s="646" t="s">
        <v>15621</v>
      </c>
      <c r="C5268" s="650" t="s">
        <v>238</v>
      </c>
      <c r="D5268" s="650" t="s">
        <v>26861</v>
      </c>
    </row>
    <row r="5269" spans="1:4" ht="15" customHeight="1">
      <c r="A5269" s="650" t="s">
        <v>9727</v>
      </c>
      <c r="B5269" s="646" t="s">
        <v>15622</v>
      </c>
      <c r="C5269" s="650" t="s">
        <v>238</v>
      </c>
      <c r="D5269" s="650" t="s">
        <v>20759</v>
      </c>
    </row>
    <row r="5270" spans="1:4" ht="15" customHeight="1">
      <c r="A5270" s="650" t="s">
        <v>9728</v>
      </c>
      <c r="B5270" s="646" t="s">
        <v>15623</v>
      </c>
      <c r="C5270" s="650" t="s">
        <v>238</v>
      </c>
      <c r="D5270" s="650" t="s">
        <v>27243</v>
      </c>
    </row>
    <row r="5271" spans="1:4" ht="15" customHeight="1">
      <c r="A5271" s="650" t="s">
        <v>9729</v>
      </c>
      <c r="B5271" s="646" t="s">
        <v>15624</v>
      </c>
      <c r="C5271" s="650" t="s">
        <v>238</v>
      </c>
      <c r="D5271" s="650" t="s">
        <v>26734</v>
      </c>
    </row>
    <row r="5272" spans="1:4" ht="15" customHeight="1">
      <c r="A5272" s="650" t="s">
        <v>9730</v>
      </c>
      <c r="B5272" s="646" t="s">
        <v>15625</v>
      </c>
      <c r="C5272" s="650" t="s">
        <v>238</v>
      </c>
      <c r="D5272" s="650" t="s">
        <v>21998</v>
      </c>
    </row>
    <row r="5273" spans="1:4" ht="15" customHeight="1">
      <c r="A5273" s="650" t="s">
        <v>9731</v>
      </c>
      <c r="B5273" s="646" t="s">
        <v>15626</v>
      </c>
      <c r="C5273" s="650" t="s">
        <v>238</v>
      </c>
      <c r="D5273" s="650" t="s">
        <v>27244</v>
      </c>
    </row>
    <row r="5274" spans="1:4" ht="15" customHeight="1">
      <c r="A5274" s="650" t="s">
        <v>9732</v>
      </c>
      <c r="B5274" s="646" t="s">
        <v>15627</v>
      </c>
      <c r="C5274" s="650" t="s">
        <v>238</v>
      </c>
      <c r="D5274" s="650" t="s">
        <v>27245</v>
      </c>
    </row>
    <row r="5275" spans="1:4" ht="15" customHeight="1">
      <c r="A5275" s="650" t="s">
        <v>9733</v>
      </c>
      <c r="B5275" s="646" t="s">
        <v>15628</v>
      </c>
      <c r="C5275" s="650" t="s">
        <v>238</v>
      </c>
      <c r="D5275" s="650" t="s">
        <v>27246</v>
      </c>
    </row>
    <row r="5276" spans="1:4" ht="15" customHeight="1">
      <c r="A5276" s="650" t="s">
        <v>9734</v>
      </c>
      <c r="B5276" s="646" t="s">
        <v>15629</v>
      </c>
      <c r="C5276" s="650" t="s">
        <v>238</v>
      </c>
      <c r="D5276" s="650" t="s">
        <v>27247</v>
      </c>
    </row>
    <row r="5277" spans="1:4" ht="15" customHeight="1">
      <c r="A5277" s="650" t="s">
        <v>9735</v>
      </c>
      <c r="B5277" s="646" t="s">
        <v>15630</v>
      </c>
      <c r="C5277" s="650" t="s">
        <v>238</v>
      </c>
      <c r="D5277" s="650" t="s">
        <v>27248</v>
      </c>
    </row>
    <row r="5278" spans="1:4" ht="15" customHeight="1">
      <c r="A5278" s="650" t="s">
        <v>9736</v>
      </c>
      <c r="B5278" s="646" t="s">
        <v>15631</v>
      </c>
      <c r="C5278" s="650" t="s">
        <v>238</v>
      </c>
      <c r="D5278" s="650" t="s">
        <v>27249</v>
      </c>
    </row>
    <row r="5279" spans="1:4" ht="15" customHeight="1">
      <c r="A5279" s="650" t="s">
        <v>9737</v>
      </c>
      <c r="B5279" s="646" t="s">
        <v>15632</v>
      </c>
      <c r="C5279" s="650" t="s">
        <v>238</v>
      </c>
      <c r="D5279" s="650" t="s">
        <v>27250</v>
      </c>
    </row>
    <row r="5280" spans="1:4" ht="15" customHeight="1">
      <c r="A5280" s="650" t="s">
        <v>9738</v>
      </c>
      <c r="B5280" s="646" t="s">
        <v>15633</v>
      </c>
      <c r="C5280" s="650" t="s">
        <v>238</v>
      </c>
      <c r="D5280" s="650" t="s">
        <v>27251</v>
      </c>
    </row>
    <row r="5281" spans="1:4" ht="15" customHeight="1">
      <c r="A5281" s="650" t="s">
        <v>9739</v>
      </c>
      <c r="B5281" s="646" t="s">
        <v>15634</v>
      </c>
      <c r="C5281" s="650" t="s">
        <v>238</v>
      </c>
      <c r="D5281" s="650" t="s">
        <v>27252</v>
      </c>
    </row>
    <row r="5282" spans="1:4" ht="15" customHeight="1">
      <c r="A5282" s="650" t="s">
        <v>9740</v>
      </c>
      <c r="B5282" s="646" t="s">
        <v>15635</v>
      </c>
      <c r="C5282" s="650" t="s">
        <v>238</v>
      </c>
      <c r="D5282" s="650" t="s">
        <v>27253</v>
      </c>
    </row>
    <row r="5283" spans="1:4" ht="15" customHeight="1">
      <c r="A5283" s="650" t="s">
        <v>9741</v>
      </c>
      <c r="B5283" s="646" t="s">
        <v>15636</v>
      </c>
      <c r="C5283" s="650" t="s">
        <v>238</v>
      </c>
      <c r="D5283" s="650" t="s">
        <v>27254</v>
      </c>
    </row>
    <row r="5284" spans="1:4" ht="15" customHeight="1">
      <c r="A5284" s="650" t="s">
        <v>9742</v>
      </c>
      <c r="B5284" s="646" t="s">
        <v>15637</v>
      </c>
      <c r="C5284" s="650" t="s">
        <v>238</v>
      </c>
      <c r="D5284" s="650" t="s">
        <v>27255</v>
      </c>
    </row>
    <row r="5285" spans="1:4" ht="15" customHeight="1">
      <c r="A5285" s="650" t="s">
        <v>9743</v>
      </c>
      <c r="B5285" s="646" t="s">
        <v>15638</v>
      </c>
      <c r="C5285" s="650" t="s">
        <v>238</v>
      </c>
      <c r="D5285" s="650" t="s">
        <v>27256</v>
      </c>
    </row>
    <row r="5286" spans="1:4" ht="15" customHeight="1">
      <c r="A5286" s="650" t="s">
        <v>9744</v>
      </c>
      <c r="B5286" s="646" t="s">
        <v>15639</v>
      </c>
      <c r="C5286" s="650" t="s">
        <v>238</v>
      </c>
      <c r="D5286" s="650" t="s">
        <v>27257</v>
      </c>
    </row>
    <row r="5287" spans="1:4" ht="15" customHeight="1">
      <c r="A5287" s="650" t="s">
        <v>29645</v>
      </c>
      <c r="B5287" s="646" t="s">
        <v>29646</v>
      </c>
      <c r="C5287" s="650" t="s">
        <v>238</v>
      </c>
      <c r="D5287" s="650" t="s">
        <v>27258</v>
      </c>
    </row>
    <row r="5288" spans="1:4" ht="15" customHeight="1">
      <c r="A5288" s="650" t="s">
        <v>29647</v>
      </c>
      <c r="B5288" s="646" t="s">
        <v>29648</v>
      </c>
      <c r="C5288" s="650" t="s">
        <v>238</v>
      </c>
      <c r="D5288" s="650" t="s">
        <v>27259</v>
      </c>
    </row>
    <row r="5289" spans="1:4" ht="15" customHeight="1">
      <c r="A5289" s="650" t="s">
        <v>29649</v>
      </c>
      <c r="B5289" s="646" t="s">
        <v>29650</v>
      </c>
      <c r="C5289" s="650" t="s">
        <v>238</v>
      </c>
      <c r="D5289" s="650" t="s">
        <v>27260</v>
      </c>
    </row>
    <row r="5290" spans="1:4" ht="15" customHeight="1">
      <c r="A5290" s="650" t="s">
        <v>29651</v>
      </c>
      <c r="B5290" s="646" t="s">
        <v>29652</v>
      </c>
      <c r="C5290" s="650" t="s">
        <v>238</v>
      </c>
      <c r="D5290" s="650" t="s">
        <v>27261</v>
      </c>
    </row>
    <row r="5291" spans="1:4" ht="15" customHeight="1">
      <c r="A5291" s="650" t="s">
        <v>29653</v>
      </c>
      <c r="B5291" s="646" t="s">
        <v>29654</v>
      </c>
      <c r="C5291" s="650" t="s">
        <v>238</v>
      </c>
      <c r="D5291" s="650" t="s">
        <v>27262</v>
      </c>
    </row>
    <row r="5292" spans="1:4" ht="15" customHeight="1">
      <c r="A5292" s="650" t="s">
        <v>29655</v>
      </c>
      <c r="B5292" s="646" t="s">
        <v>29656</v>
      </c>
      <c r="C5292" s="650" t="s">
        <v>238</v>
      </c>
      <c r="D5292" s="650" t="s">
        <v>27263</v>
      </c>
    </row>
    <row r="5293" spans="1:4" ht="15" customHeight="1">
      <c r="A5293" s="650" t="s">
        <v>29657</v>
      </c>
      <c r="B5293" s="646" t="s">
        <v>29658</v>
      </c>
      <c r="C5293" s="650" t="s">
        <v>238</v>
      </c>
      <c r="D5293" s="650" t="s">
        <v>27264</v>
      </c>
    </row>
    <row r="5294" spans="1:4" ht="15" customHeight="1">
      <c r="A5294" s="650" t="s">
        <v>29659</v>
      </c>
      <c r="B5294" s="646" t="s">
        <v>29660</v>
      </c>
      <c r="C5294" s="650" t="s">
        <v>238</v>
      </c>
      <c r="D5294" s="650" t="s">
        <v>27265</v>
      </c>
    </row>
    <row r="5295" spans="1:4" ht="15" customHeight="1">
      <c r="A5295" s="650" t="s">
        <v>29661</v>
      </c>
      <c r="B5295" s="646" t="s">
        <v>29662</v>
      </c>
      <c r="C5295" s="650" t="s">
        <v>238</v>
      </c>
      <c r="D5295" s="650" t="s">
        <v>27266</v>
      </c>
    </row>
    <row r="5296" spans="1:4" ht="15" customHeight="1">
      <c r="A5296" s="650" t="s">
        <v>29663</v>
      </c>
      <c r="B5296" s="646" t="s">
        <v>29664</v>
      </c>
      <c r="C5296" s="650" t="s">
        <v>238</v>
      </c>
      <c r="D5296" s="650" t="s">
        <v>27267</v>
      </c>
    </row>
    <row r="5297" spans="1:4" ht="15" customHeight="1">
      <c r="A5297" s="650" t="s">
        <v>29665</v>
      </c>
      <c r="B5297" s="646" t="s">
        <v>29666</v>
      </c>
      <c r="C5297" s="650" t="s">
        <v>238</v>
      </c>
      <c r="D5297" s="650" t="s">
        <v>27268</v>
      </c>
    </row>
    <row r="5298" spans="1:4" ht="15" customHeight="1">
      <c r="A5298" s="650" t="s">
        <v>29667</v>
      </c>
      <c r="B5298" s="646" t="s">
        <v>29668</v>
      </c>
      <c r="C5298" s="650" t="s">
        <v>238</v>
      </c>
      <c r="D5298" s="650" t="s">
        <v>27269</v>
      </c>
    </row>
    <row r="5299" spans="1:4" ht="15" customHeight="1">
      <c r="A5299" s="650" t="s">
        <v>29669</v>
      </c>
      <c r="B5299" s="646" t="s">
        <v>29670</v>
      </c>
      <c r="C5299" s="650" t="s">
        <v>238</v>
      </c>
      <c r="D5299" s="650" t="s">
        <v>27270</v>
      </c>
    </row>
    <row r="5300" spans="1:4" ht="15" customHeight="1">
      <c r="A5300" s="650" t="s">
        <v>29671</v>
      </c>
      <c r="B5300" s="646" t="s">
        <v>29672</v>
      </c>
      <c r="C5300" s="650" t="s">
        <v>238</v>
      </c>
      <c r="D5300" s="650" t="s">
        <v>27271</v>
      </c>
    </row>
    <row r="5301" spans="1:4" ht="15" customHeight="1">
      <c r="A5301" s="650" t="s">
        <v>29673</v>
      </c>
      <c r="B5301" s="646" t="s">
        <v>29674</v>
      </c>
      <c r="C5301" s="650" t="s">
        <v>238</v>
      </c>
      <c r="D5301" s="650" t="s">
        <v>27272</v>
      </c>
    </row>
    <row r="5302" spans="1:4" ht="15" customHeight="1">
      <c r="A5302" s="650" t="s">
        <v>29675</v>
      </c>
      <c r="B5302" s="646" t="s">
        <v>29676</v>
      </c>
      <c r="C5302" s="650" t="s">
        <v>238</v>
      </c>
      <c r="D5302" s="650" t="s">
        <v>27273</v>
      </c>
    </row>
    <row r="5303" spans="1:4" ht="15" customHeight="1">
      <c r="A5303" s="650" t="s">
        <v>29677</v>
      </c>
      <c r="B5303" s="646" t="s">
        <v>29678</v>
      </c>
      <c r="C5303" s="650" t="s">
        <v>238</v>
      </c>
      <c r="D5303" s="650" t="s">
        <v>27274</v>
      </c>
    </row>
    <row r="5304" spans="1:4" ht="15" customHeight="1">
      <c r="A5304" s="650" t="s">
        <v>29679</v>
      </c>
      <c r="B5304" s="646" t="s">
        <v>29680</v>
      </c>
      <c r="C5304" s="650" t="s">
        <v>238</v>
      </c>
      <c r="D5304" s="650" t="s">
        <v>27275</v>
      </c>
    </row>
    <row r="5305" spans="1:4" ht="15" customHeight="1">
      <c r="A5305" s="650" t="s">
        <v>29681</v>
      </c>
      <c r="B5305" s="646" t="s">
        <v>29682</v>
      </c>
      <c r="C5305" s="650" t="s">
        <v>238</v>
      </c>
      <c r="D5305" s="650" t="s">
        <v>27276</v>
      </c>
    </row>
    <row r="5306" spans="1:4" ht="15" customHeight="1">
      <c r="A5306" s="650" t="s">
        <v>29683</v>
      </c>
      <c r="B5306" s="646" t="s">
        <v>29684</v>
      </c>
      <c r="C5306" s="650" t="s">
        <v>238</v>
      </c>
      <c r="D5306" s="650" t="s">
        <v>27277</v>
      </c>
    </row>
    <row r="5307" spans="1:4" ht="15" customHeight="1">
      <c r="A5307" s="650" t="s">
        <v>29685</v>
      </c>
      <c r="B5307" s="646" t="s">
        <v>29686</v>
      </c>
      <c r="C5307" s="650" t="s">
        <v>238</v>
      </c>
      <c r="D5307" s="650" t="s">
        <v>27278</v>
      </c>
    </row>
    <row r="5308" spans="1:4" ht="15" customHeight="1">
      <c r="A5308" s="650" t="s">
        <v>29687</v>
      </c>
      <c r="B5308" s="646" t="s">
        <v>29688</v>
      </c>
      <c r="C5308" s="650" t="s">
        <v>238</v>
      </c>
      <c r="D5308" s="650" t="s">
        <v>27279</v>
      </c>
    </row>
    <row r="5309" spans="1:4" ht="15" customHeight="1">
      <c r="A5309" s="650" t="s">
        <v>29689</v>
      </c>
      <c r="B5309" s="646" t="s">
        <v>29690</v>
      </c>
      <c r="C5309" s="650" t="s">
        <v>238</v>
      </c>
      <c r="D5309" s="650" t="s">
        <v>27280</v>
      </c>
    </row>
    <row r="5310" spans="1:4" ht="15" customHeight="1">
      <c r="A5310" s="650" t="s">
        <v>29691</v>
      </c>
      <c r="B5310" s="646" t="s">
        <v>29692</v>
      </c>
      <c r="C5310" s="650" t="s">
        <v>238</v>
      </c>
      <c r="D5310" s="650" t="s">
        <v>27281</v>
      </c>
    </row>
    <row r="5311" spans="1:4" ht="15" customHeight="1">
      <c r="A5311" s="650" t="s">
        <v>9745</v>
      </c>
      <c r="B5311" s="646" t="s">
        <v>15640</v>
      </c>
      <c r="C5311" s="650" t="s">
        <v>238</v>
      </c>
      <c r="D5311" s="650" t="s">
        <v>27282</v>
      </c>
    </row>
    <row r="5312" spans="1:4" ht="15" customHeight="1">
      <c r="A5312" s="650" t="s">
        <v>9746</v>
      </c>
      <c r="B5312" s="646" t="s">
        <v>15641</v>
      </c>
      <c r="C5312" s="650" t="s">
        <v>238</v>
      </c>
      <c r="D5312" s="650" t="s">
        <v>27283</v>
      </c>
    </row>
    <row r="5313" spans="1:4" ht="15" customHeight="1">
      <c r="A5313" s="650" t="s">
        <v>9747</v>
      </c>
      <c r="B5313" s="646" t="s">
        <v>15642</v>
      </c>
      <c r="C5313" s="650" t="s">
        <v>238</v>
      </c>
      <c r="D5313" s="650" t="s">
        <v>27284</v>
      </c>
    </row>
    <row r="5314" spans="1:4" ht="15" customHeight="1">
      <c r="A5314" s="650" t="s">
        <v>9748</v>
      </c>
      <c r="B5314" s="646" t="s">
        <v>15643</v>
      </c>
      <c r="C5314" s="650" t="s">
        <v>238</v>
      </c>
      <c r="D5314" s="650" t="s">
        <v>27285</v>
      </c>
    </row>
    <row r="5315" spans="1:4" ht="15" customHeight="1">
      <c r="A5315" s="650" t="s">
        <v>9749</v>
      </c>
      <c r="B5315" s="646" t="s">
        <v>15644</v>
      </c>
      <c r="C5315" s="650" t="s">
        <v>238</v>
      </c>
      <c r="D5315" s="650" t="s">
        <v>25626</v>
      </c>
    </row>
    <row r="5316" spans="1:4" ht="15" customHeight="1">
      <c r="A5316" s="650" t="s">
        <v>9750</v>
      </c>
      <c r="B5316" s="646" t="s">
        <v>15645</v>
      </c>
      <c r="C5316" s="650" t="s">
        <v>238</v>
      </c>
      <c r="D5316" s="650" t="s">
        <v>22267</v>
      </c>
    </row>
    <row r="5317" spans="1:4" ht="15" customHeight="1">
      <c r="A5317" s="650" t="s">
        <v>9751</v>
      </c>
      <c r="B5317" s="646" t="s">
        <v>15646</v>
      </c>
      <c r="C5317" s="650" t="s">
        <v>238</v>
      </c>
      <c r="D5317" s="650" t="s">
        <v>27286</v>
      </c>
    </row>
    <row r="5318" spans="1:4" ht="15" customHeight="1">
      <c r="A5318" s="650" t="s">
        <v>9752</v>
      </c>
      <c r="B5318" s="646" t="s">
        <v>15647</v>
      </c>
      <c r="C5318" s="650" t="s">
        <v>238</v>
      </c>
      <c r="D5318" s="650" t="s">
        <v>27287</v>
      </c>
    </row>
    <row r="5319" spans="1:4" ht="15" customHeight="1">
      <c r="A5319" s="650" t="s">
        <v>9753</v>
      </c>
      <c r="B5319" s="646" t="s">
        <v>15648</v>
      </c>
      <c r="C5319" s="650" t="s">
        <v>238</v>
      </c>
      <c r="D5319" s="650" t="s">
        <v>27288</v>
      </c>
    </row>
    <row r="5320" spans="1:4" ht="15" customHeight="1">
      <c r="A5320" s="650" t="s">
        <v>9754</v>
      </c>
      <c r="B5320" s="646" t="s">
        <v>15649</v>
      </c>
      <c r="C5320" s="650" t="s">
        <v>238</v>
      </c>
      <c r="D5320" s="650" t="s">
        <v>27289</v>
      </c>
    </row>
    <row r="5321" spans="1:4" ht="15" customHeight="1">
      <c r="A5321" s="650" t="s">
        <v>9755</v>
      </c>
      <c r="B5321" s="646" t="s">
        <v>15650</v>
      </c>
      <c r="C5321" s="650" t="s">
        <v>238</v>
      </c>
      <c r="D5321" s="650" t="s">
        <v>27290</v>
      </c>
    </row>
    <row r="5322" spans="1:4" ht="15" customHeight="1">
      <c r="A5322" s="650" t="s">
        <v>9756</v>
      </c>
      <c r="B5322" s="646" t="s">
        <v>15651</v>
      </c>
      <c r="C5322" s="650" t="s">
        <v>233</v>
      </c>
      <c r="D5322" s="650" t="s">
        <v>27291</v>
      </c>
    </row>
    <row r="5323" spans="1:4" ht="15" customHeight="1">
      <c r="A5323" s="650" t="s">
        <v>9757</v>
      </c>
      <c r="B5323" s="646" t="s">
        <v>15652</v>
      </c>
      <c r="C5323" s="650" t="s">
        <v>233</v>
      </c>
      <c r="D5323" s="650" t="s">
        <v>27292</v>
      </c>
    </row>
    <row r="5324" spans="1:4" ht="15" customHeight="1">
      <c r="A5324" s="650" t="s">
        <v>9758</v>
      </c>
      <c r="B5324" s="646" t="s">
        <v>15653</v>
      </c>
      <c r="C5324" s="650" t="s">
        <v>233</v>
      </c>
      <c r="D5324" s="650" t="s">
        <v>27293</v>
      </c>
    </row>
    <row r="5325" spans="1:4" ht="15" customHeight="1">
      <c r="A5325" s="650" t="s">
        <v>9759</v>
      </c>
      <c r="B5325" s="646" t="s">
        <v>15654</v>
      </c>
      <c r="C5325" s="650" t="s">
        <v>233</v>
      </c>
      <c r="D5325" s="650" t="s">
        <v>27294</v>
      </c>
    </row>
    <row r="5326" spans="1:4" ht="15" customHeight="1">
      <c r="A5326" s="650" t="s">
        <v>9760</v>
      </c>
      <c r="B5326" s="646" t="s">
        <v>15655</v>
      </c>
      <c r="C5326" s="650" t="s">
        <v>233</v>
      </c>
      <c r="D5326" s="650" t="s">
        <v>17539</v>
      </c>
    </row>
    <row r="5327" spans="1:4" ht="15" customHeight="1">
      <c r="A5327" s="650" t="s">
        <v>9761</v>
      </c>
      <c r="B5327" s="646" t="s">
        <v>15656</v>
      </c>
      <c r="C5327" s="650" t="s">
        <v>238</v>
      </c>
      <c r="D5327" s="650" t="s">
        <v>27295</v>
      </c>
    </row>
    <row r="5328" spans="1:4" ht="15" customHeight="1">
      <c r="A5328" s="650" t="s">
        <v>9762</v>
      </c>
      <c r="B5328" s="646" t="s">
        <v>15657</v>
      </c>
      <c r="C5328" s="650" t="s">
        <v>238</v>
      </c>
      <c r="D5328" s="650" t="s">
        <v>25714</v>
      </c>
    </row>
    <row r="5329" spans="1:4" ht="15" customHeight="1">
      <c r="A5329" s="650" t="s">
        <v>9763</v>
      </c>
      <c r="B5329" s="646" t="s">
        <v>15658</v>
      </c>
      <c r="C5329" s="650" t="s">
        <v>238</v>
      </c>
      <c r="D5329" s="650" t="s">
        <v>27296</v>
      </c>
    </row>
    <row r="5330" spans="1:4" ht="15" customHeight="1">
      <c r="A5330" s="650" t="s">
        <v>9764</v>
      </c>
      <c r="B5330" s="646" t="s">
        <v>15659</v>
      </c>
      <c r="C5330" s="650" t="s">
        <v>238</v>
      </c>
      <c r="D5330" s="650" t="s">
        <v>18265</v>
      </c>
    </row>
    <row r="5331" spans="1:4" ht="15" customHeight="1">
      <c r="A5331" s="650" t="s">
        <v>9765</v>
      </c>
      <c r="B5331" s="646" t="s">
        <v>15660</v>
      </c>
      <c r="C5331" s="650" t="s">
        <v>238</v>
      </c>
      <c r="D5331" s="650" t="s">
        <v>20601</v>
      </c>
    </row>
    <row r="5332" spans="1:4" ht="15" customHeight="1">
      <c r="A5332" s="650" t="s">
        <v>9766</v>
      </c>
      <c r="B5332" s="646" t="s">
        <v>15661</v>
      </c>
      <c r="C5332" s="650" t="s">
        <v>238</v>
      </c>
      <c r="D5332" s="650" t="s">
        <v>21566</v>
      </c>
    </row>
    <row r="5333" spans="1:4" ht="15" customHeight="1">
      <c r="A5333" s="650" t="s">
        <v>9767</v>
      </c>
      <c r="B5333" s="646" t="s">
        <v>15662</v>
      </c>
      <c r="C5333" s="650" t="s">
        <v>238</v>
      </c>
      <c r="D5333" s="650" t="s">
        <v>25728</v>
      </c>
    </row>
    <row r="5334" spans="1:4" ht="15" customHeight="1">
      <c r="A5334" s="650" t="s">
        <v>9768</v>
      </c>
      <c r="B5334" s="646" t="s">
        <v>15663</v>
      </c>
      <c r="C5334" s="650" t="s">
        <v>238</v>
      </c>
      <c r="D5334" s="650" t="s">
        <v>20646</v>
      </c>
    </row>
    <row r="5335" spans="1:4" ht="15" customHeight="1">
      <c r="A5335" s="650" t="s">
        <v>9769</v>
      </c>
      <c r="B5335" s="646" t="s">
        <v>15664</v>
      </c>
      <c r="C5335" s="650" t="s">
        <v>238</v>
      </c>
      <c r="D5335" s="650" t="s">
        <v>20501</v>
      </c>
    </row>
    <row r="5336" spans="1:4" ht="15" customHeight="1">
      <c r="A5336" s="650" t="s">
        <v>9770</v>
      </c>
      <c r="B5336" s="646" t="s">
        <v>15665</v>
      </c>
      <c r="C5336" s="650" t="s">
        <v>233</v>
      </c>
      <c r="D5336" s="650" t="s">
        <v>18147</v>
      </c>
    </row>
    <row r="5337" spans="1:4" ht="15" customHeight="1">
      <c r="A5337" s="650" t="s">
        <v>9771</v>
      </c>
      <c r="B5337" s="646" t="s">
        <v>15666</v>
      </c>
      <c r="C5337" s="650" t="s">
        <v>233</v>
      </c>
      <c r="D5337" s="650" t="s">
        <v>18150</v>
      </c>
    </row>
    <row r="5338" spans="1:4" ht="15" customHeight="1">
      <c r="A5338" s="650" t="s">
        <v>9772</v>
      </c>
      <c r="B5338" s="646" t="s">
        <v>15667</v>
      </c>
      <c r="C5338" s="650" t="s">
        <v>233</v>
      </c>
      <c r="D5338" s="650" t="s">
        <v>17474</v>
      </c>
    </row>
    <row r="5339" spans="1:4" ht="15" customHeight="1">
      <c r="A5339" s="650" t="s">
        <v>9773</v>
      </c>
      <c r="B5339" s="646" t="s">
        <v>15668</v>
      </c>
      <c r="C5339" s="650" t="s">
        <v>233</v>
      </c>
      <c r="D5339" s="650" t="s">
        <v>18555</v>
      </c>
    </row>
    <row r="5340" spans="1:4" ht="15" customHeight="1">
      <c r="A5340" s="650" t="s">
        <v>9774</v>
      </c>
      <c r="B5340" s="646" t="s">
        <v>15669</v>
      </c>
      <c r="C5340" s="650" t="s">
        <v>233</v>
      </c>
      <c r="D5340" s="650" t="s">
        <v>18078</v>
      </c>
    </row>
    <row r="5341" spans="1:4" ht="15" customHeight="1">
      <c r="A5341" s="650" t="s">
        <v>9775</v>
      </c>
      <c r="B5341" s="646" t="s">
        <v>15670</v>
      </c>
      <c r="C5341" s="650" t="s">
        <v>233</v>
      </c>
      <c r="D5341" s="650" t="s">
        <v>17912</v>
      </c>
    </row>
    <row r="5342" spans="1:4" ht="15" customHeight="1">
      <c r="A5342" s="650" t="s">
        <v>9776</v>
      </c>
      <c r="B5342" s="646" t="s">
        <v>15671</v>
      </c>
      <c r="C5342" s="650" t="s">
        <v>233</v>
      </c>
      <c r="D5342" s="650" t="s">
        <v>27297</v>
      </c>
    </row>
    <row r="5343" spans="1:4" ht="15" customHeight="1">
      <c r="A5343" s="650" t="s">
        <v>9777</v>
      </c>
      <c r="B5343" s="646" t="s">
        <v>15672</v>
      </c>
      <c r="C5343" s="650" t="s">
        <v>233</v>
      </c>
      <c r="D5343" s="650" t="s">
        <v>17748</v>
      </c>
    </row>
    <row r="5344" spans="1:4" ht="15" customHeight="1">
      <c r="A5344" s="650" t="s">
        <v>9778</v>
      </c>
      <c r="B5344" s="646" t="s">
        <v>15673</v>
      </c>
      <c r="C5344" s="650" t="s">
        <v>233</v>
      </c>
      <c r="D5344" s="650" t="s">
        <v>27298</v>
      </c>
    </row>
    <row r="5345" spans="1:4" ht="15" customHeight="1">
      <c r="A5345" s="650" t="s">
        <v>9779</v>
      </c>
      <c r="B5345" s="646" t="s">
        <v>15674</v>
      </c>
      <c r="C5345" s="650" t="s">
        <v>233</v>
      </c>
      <c r="D5345" s="650" t="s">
        <v>21606</v>
      </c>
    </row>
    <row r="5346" spans="1:4" ht="15" customHeight="1">
      <c r="A5346" s="650" t="s">
        <v>9780</v>
      </c>
      <c r="B5346" s="646" t="s">
        <v>15675</v>
      </c>
      <c r="C5346" s="650" t="s">
        <v>233</v>
      </c>
      <c r="D5346" s="650" t="s">
        <v>17460</v>
      </c>
    </row>
    <row r="5347" spans="1:4" ht="15" customHeight="1">
      <c r="A5347" s="650" t="s">
        <v>9781</v>
      </c>
      <c r="B5347" s="646" t="s">
        <v>15676</v>
      </c>
      <c r="C5347" s="650" t="s">
        <v>233</v>
      </c>
      <c r="D5347" s="650" t="s">
        <v>17797</v>
      </c>
    </row>
    <row r="5348" spans="1:4" ht="15" customHeight="1">
      <c r="A5348" s="650" t="s">
        <v>9782</v>
      </c>
      <c r="B5348" s="646" t="s">
        <v>15677</v>
      </c>
      <c r="C5348" s="650" t="s">
        <v>233</v>
      </c>
      <c r="D5348" s="650" t="s">
        <v>20510</v>
      </c>
    </row>
    <row r="5349" spans="1:4" ht="15" customHeight="1">
      <c r="A5349" s="650" t="s">
        <v>9783</v>
      </c>
      <c r="B5349" s="646" t="s">
        <v>15678</v>
      </c>
      <c r="C5349" s="650" t="s">
        <v>233</v>
      </c>
      <c r="D5349" s="650" t="s">
        <v>18591</v>
      </c>
    </row>
    <row r="5350" spans="1:4" ht="15" customHeight="1">
      <c r="A5350" s="650" t="s">
        <v>9784</v>
      </c>
      <c r="B5350" s="646" t="s">
        <v>15679</v>
      </c>
      <c r="C5350" s="650" t="s">
        <v>233</v>
      </c>
      <c r="D5350" s="650" t="s">
        <v>21571</v>
      </c>
    </row>
    <row r="5351" spans="1:4" ht="15" customHeight="1">
      <c r="A5351" s="650" t="s">
        <v>9785</v>
      </c>
      <c r="B5351" s="646" t="s">
        <v>15680</v>
      </c>
      <c r="C5351" s="650" t="s">
        <v>233</v>
      </c>
      <c r="D5351" s="650" t="s">
        <v>17943</v>
      </c>
    </row>
    <row r="5352" spans="1:4" ht="15" customHeight="1">
      <c r="A5352" s="650" t="s">
        <v>9786</v>
      </c>
      <c r="B5352" s="646" t="s">
        <v>15681</v>
      </c>
      <c r="C5352" s="650" t="s">
        <v>233</v>
      </c>
      <c r="D5352" s="650" t="s">
        <v>18269</v>
      </c>
    </row>
    <row r="5353" spans="1:4" ht="15" customHeight="1">
      <c r="A5353" s="650" t="s">
        <v>9787</v>
      </c>
      <c r="B5353" s="646" t="s">
        <v>15682</v>
      </c>
      <c r="C5353" s="650" t="s">
        <v>233</v>
      </c>
      <c r="D5353" s="650" t="s">
        <v>21201</v>
      </c>
    </row>
    <row r="5354" spans="1:4" ht="15" customHeight="1">
      <c r="A5354" s="650" t="s">
        <v>9788</v>
      </c>
      <c r="B5354" s="646" t="s">
        <v>15683</v>
      </c>
      <c r="C5354" s="650" t="s">
        <v>233</v>
      </c>
      <c r="D5354" s="650" t="s">
        <v>17512</v>
      </c>
    </row>
    <row r="5355" spans="1:4" ht="15" customHeight="1">
      <c r="A5355" s="650" t="s">
        <v>9789</v>
      </c>
      <c r="B5355" s="646" t="s">
        <v>15684</v>
      </c>
      <c r="C5355" s="650" t="s">
        <v>233</v>
      </c>
      <c r="D5355" s="650" t="s">
        <v>17909</v>
      </c>
    </row>
    <row r="5356" spans="1:4" ht="15" customHeight="1">
      <c r="A5356" s="650" t="s">
        <v>9790</v>
      </c>
      <c r="B5356" s="646" t="s">
        <v>15685</v>
      </c>
      <c r="C5356" s="650" t="s">
        <v>233</v>
      </c>
      <c r="D5356" s="650" t="s">
        <v>26858</v>
      </c>
    </row>
    <row r="5357" spans="1:4" ht="15" customHeight="1">
      <c r="A5357" s="650" t="s">
        <v>9791</v>
      </c>
      <c r="B5357" s="646" t="s">
        <v>15686</v>
      </c>
      <c r="C5357" s="650" t="s">
        <v>233</v>
      </c>
      <c r="D5357" s="650" t="s">
        <v>20698</v>
      </c>
    </row>
    <row r="5358" spans="1:4" ht="15" customHeight="1">
      <c r="A5358" s="650" t="s">
        <v>9792</v>
      </c>
      <c r="B5358" s="646" t="s">
        <v>15687</v>
      </c>
      <c r="C5358" s="650" t="s">
        <v>233</v>
      </c>
      <c r="D5358" s="650" t="s">
        <v>18530</v>
      </c>
    </row>
    <row r="5359" spans="1:4" ht="15" customHeight="1">
      <c r="A5359" s="650" t="s">
        <v>9793</v>
      </c>
      <c r="B5359" s="646" t="s">
        <v>15688</v>
      </c>
      <c r="C5359" s="650" t="s">
        <v>233</v>
      </c>
      <c r="D5359" s="650" t="s">
        <v>18017</v>
      </c>
    </row>
    <row r="5360" spans="1:4" ht="15" customHeight="1">
      <c r="A5360" s="650" t="s">
        <v>9794</v>
      </c>
      <c r="B5360" s="646" t="s">
        <v>15689</v>
      </c>
      <c r="C5360" s="650" t="s">
        <v>233</v>
      </c>
      <c r="D5360" s="650" t="s">
        <v>17996</v>
      </c>
    </row>
    <row r="5361" spans="1:4" ht="15" customHeight="1">
      <c r="A5361" s="650" t="s">
        <v>9795</v>
      </c>
      <c r="B5361" s="646" t="s">
        <v>15690</v>
      </c>
      <c r="C5361" s="650" t="s">
        <v>233</v>
      </c>
      <c r="D5361" s="650" t="s">
        <v>26982</v>
      </c>
    </row>
    <row r="5362" spans="1:4" ht="15" customHeight="1">
      <c r="A5362" s="650" t="s">
        <v>9796</v>
      </c>
      <c r="B5362" s="646" t="s">
        <v>15691</v>
      </c>
      <c r="C5362" s="650" t="s">
        <v>233</v>
      </c>
      <c r="D5362" s="650" t="s">
        <v>25711</v>
      </c>
    </row>
    <row r="5363" spans="1:4" ht="15" customHeight="1">
      <c r="A5363" s="650" t="s">
        <v>9797</v>
      </c>
      <c r="B5363" s="646" t="s">
        <v>15692</v>
      </c>
      <c r="C5363" s="650" t="s">
        <v>233</v>
      </c>
      <c r="D5363" s="650" t="s">
        <v>24234</v>
      </c>
    </row>
    <row r="5364" spans="1:4" ht="15" customHeight="1">
      <c r="A5364" s="650" t="s">
        <v>9798</v>
      </c>
      <c r="B5364" s="646" t="s">
        <v>15693</v>
      </c>
      <c r="C5364" s="650" t="s">
        <v>233</v>
      </c>
      <c r="D5364" s="650" t="s">
        <v>18530</v>
      </c>
    </row>
    <row r="5365" spans="1:4" ht="15" customHeight="1">
      <c r="A5365" s="650" t="s">
        <v>9799</v>
      </c>
      <c r="B5365" s="646" t="s">
        <v>15694</v>
      </c>
      <c r="C5365" s="650" t="s">
        <v>233</v>
      </c>
      <c r="D5365" s="650" t="s">
        <v>18254</v>
      </c>
    </row>
    <row r="5366" spans="1:4" ht="15" customHeight="1">
      <c r="A5366" s="650" t="s">
        <v>9800</v>
      </c>
      <c r="B5366" s="646" t="s">
        <v>15695</v>
      </c>
      <c r="C5366" s="650" t="s">
        <v>233</v>
      </c>
      <c r="D5366" s="650" t="s">
        <v>21542</v>
      </c>
    </row>
    <row r="5367" spans="1:4" ht="15" customHeight="1">
      <c r="A5367" s="650" t="s">
        <v>9801</v>
      </c>
      <c r="B5367" s="646" t="s">
        <v>15696</v>
      </c>
      <c r="C5367" s="650" t="s">
        <v>238</v>
      </c>
      <c r="D5367" s="650" t="s">
        <v>27299</v>
      </c>
    </row>
    <row r="5368" spans="1:4" ht="15" customHeight="1">
      <c r="A5368" s="650" t="s">
        <v>9802</v>
      </c>
      <c r="B5368" s="646" t="s">
        <v>15697</v>
      </c>
      <c r="C5368" s="650" t="s">
        <v>238</v>
      </c>
      <c r="D5368" s="650" t="s">
        <v>27300</v>
      </c>
    </row>
    <row r="5369" spans="1:4" ht="15" customHeight="1">
      <c r="A5369" s="650" t="s">
        <v>9803</v>
      </c>
      <c r="B5369" s="646" t="s">
        <v>15698</v>
      </c>
      <c r="C5369" s="650" t="s">
        <v>238</v>
      </c>
      <c r="D5369" s="650" t="s">
        <v>17469</v>
      </c>
    </row>
    <row r="5370" spans="1:4" ht="15" customHeight="1">
      <c r="A5370" s="650" t="s">
        <v>9804</v>
      </c>
      <c r="B5370" s="646" t="s">
        <v>15699</v>
      </c>
      <c r="C5370" s="650" t="s">
        <v>238</v>
      </c>
      <c r="D5370" s="650" t="s">
        <v>17531</v>
      </c>
    </row>
    <row r="5371" spans="1:4" ht="15" customHeight="1">
      <c r="A5371" s="650" t="s">
        <v>9805</v>
      </c>
      <c r="B5371" s="646" t="s">
        <v>15700</v>
      </c>
      <c r="C5371" s="650" t="s">
        <v>238</v>
      </c>
      <c r="D5371" s="650" t="s">
        <v>18483</v>
      </c>
    </row>
    <row r="5372" spans="1:4" ht="15" customHeight="1">
      <c r="A5372" s="650" t="s">
        <v>9806</v>
      </c>
      <c r="B5372" s="646" t="s">
        <v>15701</v>
      </c>
      <c r="C5372" s="650" t="s">
        <v>233</v>
      </c>
      <c r="D5372" s="650" t="s">
        <v>17647</v>
      </c>
    </row>
    <row r="5373" spans="1:4" ht="15" customHeight="1">
      <c r="A5373" s="650" t="s">
        <v>9807</v>
      </c>
      <c r="B5373" s="646" t="s">
        <v>15702</v>
      </c>
      <c r="C5373" s="650" t="s">
        <v>238</v>
      </c>
      <c r="D5373" s="650" t="s">
        <v>27301</v>
      </c>
    </row>
    <row r="5374" spans="1:4" ht="15" customHeight="1">
      <c r="A5374" s="650" t="s">
        <v>9808</v>
      </c>
      <c r="B5374" s="646" t="s">
        <v>15703</v>
      </c>
      <c r="C5374" s="650" t="s">
        <v>238</v>
      </c>
      <c r="D5374" s="650" t="s">
        <v>27302</v>
      </c>
    </row>
    <row r="5375" spans="1:4" ht="15" customHeight="1">
      <c r="A5375" s="650" t="s">
        <v>9809</v>
      </c>
      <c r="B5375" s="646" t="s">
        <v>15704</v>
      </c>
      <c r="C5375" s="650" t="s">
        <v>238</v>
      </c>
      <c r="D5375" s="650" t="s">
        <v>27303</v>
      </c>
    </row>
    <row r="5376" spans="1:4" ht="15" customHeight="1">
      <c r="A5376" s="650" t="s">
        <v>9810</v>
      </c>
      <c r="B5376" s="646" t="s">
        <v>15705</v>
      </c>
      <c r="C5376" s="650" t="s">
        <v>238</v>
      </c>
      <c r="D5376" s="650" t="s">
        <v>27304</v>
      </c>
    </row>
    <row r="5377" spans="1:4" ht="15" customHeight="1">
      <c r="A5377" s="650" t="s">
        <v>9811</v>
      </c>
      <c r="B5377" s="646" t="s">
        <v>15706</v>
      </c>
      <c r="C5377" s="650" t="s">
        <v>238</v>
      </c>
      <c r="D5377" s="650" t="s">
        <v>18289</v>
      </c>
    </row>
    <row r="5378" spans="1:4" ht="15" customHeight="1">
      <c r="A5378" s="650" t="s">
        <v>9812</v>
      </c>
      <c r="B5378" s="646" t="s">
        <v>15707</v>
      </c>
      <c r="C5378" s="650" t="s">
        <v>239</v>
      </c>
      <c r="D5378" s="650" t="s">
        <v>27305</v>
      </c>
    </row>
    <row r="5379" spans="1:4" ht="15" customHeight="1">
      <c r="A5379" s="650" t="s">
        <v>9813</v>
      </c>
      <c r="B5379" s="646" t="s">
        <v>15708</v>
      </c>
      <c r="C5379" s="650" t="s">
        <v>239</v>
      </c>
      <c r="D5379" s="650" t="s">
        <v>26987</v>
      </c>
    </row>
    <row r="5380" spans="1:4" ht="15" customHeight="1">
      <c r="A5380" s="650" t="s">
        <v>9814</v>
      </c>
      <c r="B5380" s="646" t="s">
        <v>15709</v>
      </c>
      <c r="C5380" s="650" t="s">
        <v>239</v>
      </c>
      <c r="D5380" s="650" t="s">
        <v>17766</v>
      </c>
    </row>
    <row r="5381" spans="1:4" ht="15" customHeight="1">
      <c r="A5381" s="650" t="s">
        <v>9815</v>
      </c>
      <c r="B5381" s="646" t="s">
        <v>15710</v>
      </c>
      <c r="C5381" s="650" t="s">
        <v>233</v>
      </c>
      <c r="D5381" s="650" t="s">
        <v>18015</v>
      </c>
    </row>
    <row r="5382" spans="1:4" ht="15" customHeight="1">
      <c r="A5382" s="650" t="s">
        <v>9816</v>
      </c>
      <c r="B5382" s="646" t="s">
        <v>15711</v>
      </c>
      <c r="C5382" s="650" t="s">
        <v>233</v>
      </c>
      <c r="D5382" s="650" t="s">
        <v>21249</v>
      </c>
    </row>
    <row r="5383" spans="1:4" ht="15" customHeight="1">
      <c r="A5383" s="650" t="s">
        <v>29693</v>
      </c>
      <c r="B5383" s="646" t="s">
        <v>29694</v>
      </c>
      <c r="C5383" s="650" t="s">
        <v>238</v>
      </c>
      <c r="D5383" s="650" t="s">
        <v>27306</v>
      </c>
    </row>
    <row r="5384" spans="1:4" ht="15" customHeight="1">
      <c r="A5384" s="650" t="s">
        <v>9817</v>
      </c>
      <c r="B5384" s="646" t="s">
        <v>15712</v>
      </c>
      <c r="C5384" s="650" t="s">
        <v>238</v>
      </c>
      <c r="D5384" s="650" t="s">
        <v>27307</v>
      </c>
    </row>
    <row r="5385" spans="1:4" ht="15" customHeight="1">
      <c r="A5385" s="650" t="s">
        <v>9818</v>
      </c>
      <c r="B5385" s="646" t="s">
        <v>15713</v>
      </c>
      <c r="C5385" s="650" t="s">
        <v>238</v>
      </c>
      <c r="D5385" s="650" t="s">
        <v>27308</v>
      </c>
    </row>
    <row r="5386" spans="1:4" ht="15" customHeight="1">
      <c r="A5386" s="650" t="s">
        <v>9819</v>
      </c>
      <c r="B5386" s="646" t="s">
        <v>15714</v>
      </c>
      <c r="C5386" s="650" t="s">
        <v>238</v>
      </c>
      <c r="D5386" s="650" t="s">
        <v>27309</v>
      </c>
    </row>
    <row r="5387" spans="1:4" ht="15" customHeight="1">
      <c r="A5387" s="650" t="s">
        <v>9820</v>
      </c>
      <c r="B5387" s="646" t="s">
        <v>15715</v>
      </c>
      <c r="C5387" s="650" t="s">
        <v>238</v>
      </c>
      <c r="D5387" s="650" t="s">
        <v>27310</v>
      </c>
    </row>
    <row r="5388" spans="1:4" ht="15" customHeight="1">
      <c r="A5388" s="650" t="s">
        <v>9821</v>
      </c>
      <c r="B5388" s="646" t="s">
        <v>15716</v>
      </c>
      <c r="C5388" s="650" t="s">
        <v>238</v>
      </c>
      <c r="D5388" s="650" t="s">
        <v>27311</v>
      </c>
    </row>
    <row r="5389" spans="1:4" ht="15" customHeight="1">
      <c r="A5389" s="650" t="s">
        <v>9822</v>
      </c>
      <c r="B5389" s="646" t="s">
        <v>15717</v>
      </c>
      <c r="C5389" s="650" t="s">
        <v>238</v>
      </c>
      <c r="D5389" s="650" t="s">
        <v>27312</v>
      </c>
    </row>
    <row r="5390" spans="1:4" ht="15" customHeight="1">
      <c r="A5390" s="650" t="s">
        <v>9823</v>
      </c>
      <c r="B5390" s="646" t="s">
        <v>15718</v>
      </c>
      <c r="C5390" s="650" t="s">
        <v>238</v>
      </c>
      <c r="D5390" s="650" t="s">
        <v>27313</v>
      </c>
    </row>
    <row r="5391" spans="1:4" ht="15" customHeight="1">
      <c r="A5391" s="650" t="s">
        <v>9824</v>
      </c>
      <c r="B5391" s="646" t="s">
        <v>15719</v>
      </c>
      <c r="C5391" s="650" t="s">
        <v>238</v>
      </c>
      <c r="D5391" s="650" t="s">
        <v>27314</v>
      </c>
    </row>
    <row r="5392" spans="1:4" ht="15" customHeight="1">
      <c r="A5392" s="650" t="s">
        <v>9825</v>
      </c>
      <c r="B5392" s="646" t="s">
        <v>15720</v>
      </c>
      <c r="C5392" s="650" t="s">
        <v>238</v>
      </c>
      <c r="D5392" s="650" t="s">
        <v>27315</v>
      </c>
    </row>
    <row r="5393" spans="1:4" ht="15" customHeight="1">
      <c r="A5393" s="650" t="s">
        <v>9826</v>
      </c>
      <c r="B5393" s="646" t="s">
        <v>15721</v>
      </c>
      <c r="C5393" s="650" t="s">
        <v>238</v>
      </c>
      <c r="D5393" s="650" t="s">
        <v>27316</v>
      </c>
    </row>
    <row r="5394" spans="1:4" ht="15" customHeight="1">
      <c r="A5394" s="650" t="s">
        <v>9827</v>
      </c>
      <c r="B5394" s="646" t="s">
        <v>15722</v>
      </c>
      <c r="C5394" s="650" t="s">
        <v>238</v>
      </c>
      <c r="D5394" s="650" t="s">
        <v>27317</v>
      </c>
    </row>
    <row r="5395" spans="1:4" ht="15" customHeight="1">
      <c r="A5395" s="650" t="s">
        <v>9828</v>
      </c>
      <c r="B5395" s="646" t="s">
        <v>15723</v>
      </c>
      <c r="C5395" s="650" t="s">
        <v>238</v>
      </c>
      <c r="D5395" s="650" t="s">
        <v>27318</v>
      </c>
    </row>
    <row r="5396" spans="1:4" ht="15" customHeight="1">
      <c r="A5396" s="650" t="s">
        <v>9829</v>
      </c>
      <c r="B5396" s="646" t="s">
        <v>15724</v>
      </c>
      <c r="C5396" s="650" t="s">
        <v>238</v>
      </c>
      <c r="D5396" s="650" t="s">
        <v>22634</v>
      </c>
    </row>
    <row r="5397" spans="1:4" ht="15" customHeight="1">
      <c r="A5397" s="650" t="s">
        <v>9830</v>
      </c>
      <c r="B5397" s="646" t="s">
        <v>15725</v>
      </c>
      <c r="C5397" s="650" t="s">
        <v>238</v>
      </c>
      <c r="D5397" s="650" t="s">
        <v>27319</v>
      </c>
    </row>
    <row r="5398" spans="1:4" ht="15" customHeight="1">
      <c r="A5398" s="650" t="s">
        <v>9831</v>
      </c>
      <c r="B5398" s="646" t="s">
        <v>15726</v>
      </c>
      <c r="C5398" s="650" t="s">
        <v>238</v>
      </c>
      <c r="D5398" s="650" t="s">
        <v>27320</v>
      </c>
    </row>
    <row r="5399" spans="1:4" ht="15" customHeight="1">
      <c r="A5399" s="650" t="s">
        <v>9832</v>
      </c>
      <c r="B5399" s="646" t="s">
        <v>15727</v>
      </c>
      <c r="C5399" s="650" t="s">
        <v>238</v>
      </c>
      <c r="D5399" s="650" t="s">
        <v>27321</v>
      </c>
    </row>
    <row r="5400" spans="1:4" ht="15" customHeight="1">
      <c r="A5400" s="650" t="s">
        <v>9833</v>
      </c>
      <c r="B5400" s="646" t="s">
        <v>15728</v>
      </c>
      <c r="C5400" s="650" t="s">
        <v>238</v>
      </c>
      <c r="D5400" s="650" t="s">
        <v>27322</v>
      </c>
    </row>
    <row r="5401" spans="1:4" ht="15" customHeight="1">
      <c r="A5401" s="650" t="s">
        <v>9834</v>
      </c>
      <c r="B5401" s="646" t="s">
        <v>15729</v>
      </c>
      <c r="C5401" s="650" t="s">
        <v>238</v>
      </c>
      <c r="D5401" s="650" t="s">
        <v>27323</v>
      </c>
    </row>
    <row r="5402" spans="1:4" ht="15" customHeight="1">
      <c r="A5402" s="650" t="s">
        <v>9835</v>
      </c>
      <c r="B5402" s="646" t="s">
        <v>15730</v>
      </c>
      <c r="C5402" s="650" t="s">
        <v>238</v>
      </c>
      <c r="D5402" s="650" t="s">
        <v>27324</v>
      </c>
    </row>
    <row r="5403" spans="1:4" ht="15" customHeight="1">
      <c r="A5403" s="650" t="s">
        <v>9836</v>
      </c>
      <c r="B5403" s="646" t="s">
        <v>15731</v>
      </c>
      <c r="C5403" s="650" t="s">
        <v>238</v>
      </c>
      <c r="D5403" s="650" t="s">
        <v>27325</v>
      </c>
    </row>
    <row r="5404" spans="1:4" ht="15" customHeight="1">
      <c r="A5404" s="650" t="s">
        <v>9837</v>
      </c>
      <c r="B5404" s="646" t="s">
        <v>15732</v>
      </c>
      <c r="C5404" s="650" t="s">
        <v>238</v>
      </c>
      <c r="D5404" s="650" t="s">
        <v>17790</v>
      </c>
    </row>
    <row r="5405" spans="1:4" ht="15" customHeight="1">
      <c r="A5405" s="650" t="s">
        <v>9838</v>
      </c>
      <c r="B5405" s="646" t="s">
        <v>15733</v>
      </c>
      <c r="C5405" s="650" t="s">
        <v>238</v>
      </c>
      <c r="D5405" s="650" t="s">
        <v>27326</v>
      </c>
    </row>
    <row r="5406" spans="1:4" ht="15" customHeight="1">
      <c r="A5406" s="650" t="s">
        <v>9839</v>
      </c>
      <c r="B5406" s="646" t="s">
        <v>15734</v>
      </c>
      <c r="C5406" s="650" t="s">
        <v>238</v>
      </c>
      <c r="D5406" s="650" t="s">
        <v>27327</v>
      </c>
    </row>
    <row r="5407" spans="1:4" ht="15" customHeight="1">
      <c r="A5407" s="650" t="s">
        <v>9840</v>
      </c>
      <c r="B5407" s="646" t="s">
        <v>15735</v>
      </c>
      <c r="C5407" s="650" t="s">
        <v>238</v>
      </c>
      <c r="D5407" s="650" t="s">
        <v>27328</v>
      </c>
    </row>
    <row r="5408" spans="1:4" ht="15" customHeight="1">
      <c r="A5408" s="650" t="s">
        <v>9841</v>
      </c>
      <c r="B5408" s="646" t="s">
        <v>15736</v>
      </c>
      <c r="C5408" s="650" t="s">
        <v>238</v>
      </c>
      <c r="D5408" s="650" t="s">
        <v>27329</v>
      </c>
    </row>
    <row r="5409" spans="1:4" ht="15" customHeight="1">
      <c r="A5409" s="650" t="s">
        <v>29695</v>
      </c>
      <c r="B5409" s="646" t="s">
        <v>29696</v>
      </c>
      <c r="C5409" s="650" t="s">
        <v>238</v>
      </c>
      <c r="D5409" s="650" t="s">
        <v>17533</v>
      </c>
    </row>
    <row r="5410" spans="1:4" ht="15" customHeight="1">
      <c r="A5410" s="650" t="s">
        <v>29697</v>
      </c>
      <c r="B5410" s="646" t="s">
        <v>29698</v>
      </c>
      <c r="C5410" s="650" t="s">
        <v>238</v>
      </c>
      <c r="D5410" s="650" t="s">
        <v>22664</v>
      </c>
    </row>
    <row r="5411" spans="1:4" ht="15" customHeight="1">
      <c r="A5411" s="650" t="s">
        <v>29699</v>
      </c>
      <c r="B5411" s="646" t="s">
        <v>29700</v>
      </c>
      <c r="C5411" s="650" t="s">
        <v>238</v>
      </c>
      <c r="D5411" s="650" t="s">
        <v>27330</v>
      </c>
    </row>
    <row r="5412" spans="1:4" ht="15" customHeight="1">
      <c r="A5412" s="650" t="s">
        <v>29701</v>
      </c>
      <c r="B5412" s="646" t="s">
        <v>29702</v>
      </c>
      <c r="C5412" s="650" t="s">
        <v>238</v>
      </c>
      <c r="D5412" s="650" t="s">
        <v>17489</v>
      </c>
    </row>
    <row r="5413" spans="1:4" ht="15" customHeight="1">
      <c r="A5413" s="650" t="s">
        <v>29703</v>
      </c>
      <c r="B5413" s="646" t="s">
        <v>29704</v>
      </c>
      <c r="C5413" s="650" t="s">
        <v>238</v>
      </c>
      <c r="D5413" s="650" t="s">
        <v>27331</v>
      </c>
    </row>
    <row r="5414" spans="1:4" ht="15" customHeight="1">
      <c r="A5414" s="650" t="s">
        <v>29705</v>
      </c>
      <c r="B5414" s="646" t="s">
        <v>29706</v>
      </c>
      <c r="C5414" s="650" t="s">
        <v>238</v>
      </c>
      <c r="D5414" s="650" t="s">
        <v>25606</v>
      </c>
    </row>
    <row r="5415" spans="1:4" ht="15" customHeight="1">
      <c r="A5415" s="650" t="s">
        <v>29707</v>
      </c>
      <c r="B5415" s="646" t="s">
        <v>29708</v>
      </c>
      <c r="C5415" s="650" t="s">
        <v>238</v>
      </c>
      <c r="D5415" s="650" t="s">
        <v>27332</v>
      </c>
    </row>
    <row r="5416" spans="1:4" ht="15" customHeight="1">
      <c r="A5416" s="650" t="s">
        <v>29709</v>
      </c>
      <c r="B5416" s="646" t="s">
        <v>29710</v>
      </c>
      <c r="C5416" s="650" t="s">
        <v>238</v>
      </c>
      <c r="D5416" s="650" t="s">
        <v>27333</v>
      </c>
    </row>
    <row r="5417" spans="1:4" ht="15" customHeight="1">
      <c r="A5417" s="650" t="s">
        <v>29711</v>
      </c>
      <c r="B5417" s="646" t="s">
        <v>29712</v>
      </c>
      <c r="C5417" s="650" t="s">
        <v>238</v>
      </c>
      <c r="D5417" s="650" t="s">
        <v>25225</v>
      </c>
    </row>
    <row r="5418" spans="1:4" ht="15" customHeight="1">
      <c r="A5418" s="650" t="s">
        <v>29713</v>
      </c>
      <c r="B5418" s="646" t="s">
        <v>29714</v>
      </c>
      <c r="C5418" s="650" t="s">
        <v>238</v>
      </c>
      <c r="D5418" s="650" t="s">
        <v>18420</v>
      </c>
    </row>
    <row r="5419" spans="1:4" ht="15" customHeight="1">
      <c r="A5419" s="650" t="s">
        <v>29715</v>
      </c>
      <c r="B5419" s="646" t="s">
        <v>29716</v>
      </c>
      <c r="C5419" s="650" t="s">
        <v>238</v>
      </c>
      <c r="D5419" s="650" t="s">
        <v>17861</v>
      </c>
    </row>
    <row r="5420" spans="1:4" ht="15" customHeight="1">
      <c r="A5420" s="650" t="s">
        <v>29717</v>
      </c>
      <c r="B5420" s="646" t="s">
        <v>29718</v>
      </c>
      <c r="C5420" s="650" t="s">
        <v>238</v>
      </c>
      <c r="D5420" s="650" t="s">
        <v>21095</v>
      </c>
    </row>
    <row r="5421" spans="1:4" ht="15" customHeight="1">
      <c r="A5421" s="650" t="s">
        <v>29719</v>
      </c>
      <c r="B5421" s="646" t="s">
        <v>29720</v>
      </c>
      <c r="C5421" s="650" t="s">
        <v>238</v>
      </c>
      <c r="D5421" s="650" t="s">
        <v>25914</v>
      </c>
    </row>
    <row r="5422" spans="1:4" ht="15" customHeight="1">
      <c r="A5422" s="650" t="s">
        <v>29721</v>
      </c>
      <c r="B5422" s="646" t="s">
        <v>29722</v>
      </c>
      <c r="C5422" s="650" t="s">
        <v>238</v>
      </c>
      <c r="D5422" s="650" t="s">
        <v>21295</v>
      </c>
    </row>
    <row r="5423" spans="1:4" ht="15" customHeight="1">
      <c r="A5423" s="650" t="s">
        <v>29723</v>
      </c>
      <c r="B5423" s="646" t="s">
        <v>29724</v>
      </c>
      <c r="C5423" s="650" t="s">
        <v>238</v>
      </c>
      <c r="D5423" s="650" t="s">
        <v>20524</v>
      </c>
    </row>
    <row r="5424" spans="1:4" ht="15" customHeight="1">
      <c r="A5424" s="650" t="s">
        <v>29725</v>
      </c>
      <c r="B5424" s="646" t="s">
        <v>29726</v>
      </c>
      <c r="C5424" s="650" t="s">
        <v>238</v>
      </c>
      <c r="D5424" s="650" t="s">
        <v>24703</v>
      </c>
    </row>
    <row r="5425" spans="1:4" ht="15" customHeight="1">
      <c r="A5425" s="650" t="s">
        <v>29727</v>
      </c>
      <c r="B5425" s="646" t="s">
        <v>29728</v>
      </c>
      <c r="C5425" s="650" t="s">
        <v>238</v>
      </c>
      <c r="D5425" s="650" t="s">
        <v>17812</v>
      </c>
    </row>
    <row r="5426" spans="1:4" ht="15" customHeight="1">
      <c r="A5426" s="650" t="s">
        <v>29729</v>
      </c>
      <c r="B5426" s="646" t="s">
        <v>29730</v>
      </c>
      <c r="C5426" s="650" t="s">
        <v>238</v>
      </c>
      <c r="D5426" s="650" t="s">
        <v>17458</v>
      </c>
    </row>
    <row r="5427" spans="1:4" ht="15" customHeight="1">
      <c r="A5427" s="650" t="s">
        <v>29731</v>
      </c>
      <c r="B5427" s="646" t="s">
        <v>29732</v>
      </c>
      <c r="C5427" s="650" t="s">
        <v>238</v>
      </c>
      <c r="D5427" s="650" t="s">
        <v>18021</v>
      </c>
    </row>
    <row r="5428" spans="1:4" ht="15" customHeight="1">
      <c r="A5428" s="650" t="s">
        <v>29733</v>
      </c>
      <c r="B5428" s="646" t="s">
        <v>29734</v>
      </c>
      <c r="C5428" s="650" t="s">
        <v>238</v>
      </c>
      <c r="D5428" s="650" t="s">
        <v>22267</v>
      </c>
    </row>
    <row r="5429" spans="1:4" ht="15" customHeight="1">
      <c r="A5429" s="650" t="s">
        <v>29735</v>
      </c>
      <c r="B5429" s="646" t="s">
        <v>29736</v>
      </c>
      <c r="C5429" s="650" t="s">
        <v>238</v>
      </c>
      <c r="D5429" s="650" t="s">
        <v>27334</v>
      </c>
    </row>
    <row r="5430" spans="1:4" ht="15" customHeight="1">
      <c r="A5430" s="650" t="s">
        <v>29737</v>
      </c>
      <c r="B5430" s="646" t="s">
        <v>29738</v>
      </c>
      <c r="C5430" s="650" t="s">
        <v>238</v>
      </c>
      <c r="D5430" s="650" t="s">
        <v>17642</v>
      </c>
    </row>
    <row r="5431" spans="1:4" ht="15" customHeight="1">
      <c r="A5431" s="650" t="s">
        <v>29739</v>
      </c>
      <c r="B5431" s="646" t="s">
        <v>29740</v>
      </c>
      <c r="C5431" s="650" t="s">
        <v>238</v>
      </c>
      <c r="D5431" s="650" t="s">
        <v>17816</v>
      </c>
    </row>
    <row r="5432" spans="1:4" ht="15" customHeight="1">
      <c r="A5432" s="650" t="s">
        <v>29741</v>
      </c>
      <c r="B5432" s="646" t="s">
        <v>29742</v>
      </c>
      <c r="C5432" s="650" t="s">
        <v>233</v>
      </c>
      <c r="D5432" s="650" t="s">
        <v>17827</v>
      </c>
    </row>
    <row r="5433" spans="1:4" ht="15" customHeight="1">
      <c r="A5433" s="650" t="s">
        <v>29743</v>
      </c>
      <c r="B5433" s="646" t="s">
        <v>29744</v>
      </c>
      <c r="C5433" s="650" t="s">
        <v>233</v>
      </c>
      <c r="D5433" s="650" t="s">
        <v>27335</v>
      </c>
    </row>
    <row r="5434" spans="1:4" ht="15" customHeight="1">
      <c r="A5434" s="650" t="s">
        <v>29745</v>
      </c>
      <c r="B5434" s="646" t="s">
        <v>29746</v>
      </c>
      <c r="C5434" s="650" t="s">
        <v>238</v>
      </c>
      <c r="D5434" s="650" t="s">
        <v>27336</v>
      </c>
    </row>
    <row r="5435" spans="1:4" ht="15" customHeight="1">
      <c r="A5435" s="650" t="s">
        <v>29747</v>
      </c>
      <c r="B5435" s="646" t="s">
        <v>29748</v>
      </c>
      <c r="C5435" s="650" t="s">
        <v>238</v>
      </c>
      <c r="D5435" s="650" t="s">
        <v>27337</v>
      </c>
    </row>
    <row r="5436" spans="1:4" ht="15" customHeight="1">
      <c r="A5436" s="650" t="s">
        <v>29749</v>
      </c>
      <c r="B5436" s="646" t="s">
        <v>29750</v>
      </c>
      <c r="C5436" s="650" t="s">
        <v>238</v>
      </c>
      <c r="D5436" s="650" t="s">
        <v>25319</v>
      </c>
    </row>
    <row r="5437" spans="1:4" ht="15" customHeight="1">
      <c r="A5437" s="650" t="s">
        <v>29751</v>
      </c>
      <c r="B5437" s="646" t="s">
        <v>29752</v>
      </c>
      <c r="C5437" s="650" t="s">
        <v>238</v>
      </c>
      <c r="D5437" s="650" t="s">
        <v>27338</v>
      </c>
    </row>
    <row r="5438" spans="1:4" ht="15" customHeight="1">
      <c r="A5438" s="650" t="s">
        <v>29753</v>
      </c>
      <c r="B5438" s="646" t="s">
        <v>29754</v>
      </c>
      <c r="C5438" s="650" t="s">
        <v>238</v>
      </c>
      <c r="D5438" s="650" t="s">
        <v>27339</v>
      </c>
    </row>
    <row r="5439" spans="1:4" ht="15" customHeight="1">
      <c r="A5439" s="650" t="s">
        <v>29755</v>
      </c>
      <c r="B5439" s="646" t="s">
        <v>29756</v>
      </c>
      <c r="C5439" s="650" t="s">
        <v>238</v>
      </c>
      <c r="D5439" s="650" t="s">
        <v>27340</v>
      </c>
    </row>
    <row r="5440" spans="1:4" ht="15" customHeight="1">
      <c r="A5440" s="650" t="s">
        <v>29757</v>
      </c>
      <c r="B5440" s="646" t="s">
        <v>29758</v>
      </c>
      <c r="C5440" s="650" t="s">
        <v>238</v>
      </c>
      <c r="D5440" s="650" t="s">
        <v>27341</v>
      </c>
    </row>
    <row r="5441" spans="1:4" ht="15" customHeight="1">
      <c r="A5441" s="650" t="s">
        <v>29759</v>
      </c>
      <c r="B5441" s="646" t="s">
        <v>29760</v>
      </c>
      <c r="C5441" s="650" t="s">
        <v>238</v>
      </c>
      <c r="D5441" s="650" t="s">
        <v>27342</v>
      </c>
    </row>
    <row r="5442" spans="1:4" ht="15" customHeight="1">
      <c r="A5442" s="650" t="s">
        <v>29761</v>
      </c>
      <c r="B5442" s="646" t="s">
        <v>29762</v>
      </c>
      <c r="C5442" s="650" t="s">
        <v>238</v>
      </c>
      <c r="D5442" s="650" t="s">
        <v>27343</v>
      </c>
    </row>
    <row r="5443" spans="1:4" ht="15" customHeight="1">
      <c r="A5443" s="650" t="s">
        <v>29763</v>
      </c>
      <c r="B5443" s="646" t="s">
        <v>29764</v>
      </c>
      <c r="C5443" s="650" t="s">
        <v>238</v>
      </c>
      <c r="D5443" s="650" t="s">
        <v>27344</v>
      </c>
    </row>
    <row r="5444" spans="1:4" ht="15" customHeight="1">
      <c r="A5444" s="650" t="s">
        <v>29765</v>
      </c>
      <c r="B5444" s="646" t="s">
        <v>29766</v>
      </c>
      <c r="C5444" s="650" t="s">
        <v>238</v>
      </c>
      <c r="D5444" s="650" t="s">
        <v>27345</v>
      </c>
    </row>
    <row r="5445" spans="1:4" ht="15" customHeight="1">
      <c r="A5445" s="650" t="s">
        <v>29767</v>
      </c>
      <c r="B5445" s="646" t="s">
        <v>29768</v>
      </c>
      <c r="C5445" s="650" t="s">
        <v>238</v>
      </c>
      <c r="D5445" s="650" t="s">
        <v>21776</v>
      </c>
    </row>
    <row r="5446" spans="1:4" ht="15" customHeight="1">
      <c r="A5446" s="650" t="s">
        <v>29769</v>
      </c>
      <c r="B5446" s="646" t="s">
        <v>29770</v>
      </c>
      <c r="C5446" s="650" t="s">
        <v>238</v>
      </c>
      <c r="D5446" s="650" t="s">
        <v>21221</v>
      </c>
    </row>
    <row r="5447" spans="1:4" ht="15" customHeight="1">
      <c r="A5447" s="650" t="s">
        <v>29771</v>
      </c>
      <c r="B5447" s="646" t="s">
        <v>29772</v>
      </c>
      <c r="C5447" s="650" t="s">
        <v>238</v>
      </c>
      <c r="D5447" s="650" t="s">
        <v>27346</v>
      </c>
    </row>
    <row r="5448" spans="1:4" ht="15" customHeight="1">
      <c r="A5448" s="650" t="s">
        <v>29773</v>
      </c>
      <c r="B5448" s="646" t="s">
        <v>29774</v>
      </c>
      <c r="C5448" s="650" t="s">
        <v>238</v>
      </c>
      <c r="D5448" s="650" t="s">
        <v>27347</v>
      </c>
    </row>
    <row r="5449" spans="1:4" ht="15" customHeight="1">
      <c r="A5449" s="650" t="s">
        <v>29775</v>
      </c>
      <c r="B5449" s="646" t="s">
        <v>29776</v>
      </c>
      <c r="C5449" s="650" t="s">
        <v>233</v>
      </c>
      <c r="D5449" s="650" t="s">
        <v>22405</v>
      </c>
    </row>
    <row r="5450" spans="1:4" ht="15" customHeight="1">
      <c r="A5450" s="650" t="s">
        <v>29777</v>
      </c>
      <c r="B5450" s="646" t="s">
        <v>29778</v>
      </c>
      <c r="C5450" s="650" t="s">
        <v>233</v>
      </c>
      <c r="D5450" s="650" t="s">
        <v>27348</v>
      </c>
    </row>
    <row r="5451" spans="1:4" ht="15" customHeight="1">
      <c r="A5451" s="650" t="s">
        <v>29779</v>
      </c>
      <c r="B5451" s="646" t="s">
        <v>29780</v>
      </c>
      <c r="C5451" s="650" t="s">
        <v>238</v>
      </c>
      <c r="D5451" s="650" t="s">
        <v>27349</v>
      </c>
    </row>
    <row r="5452" spans="1:4" ht="15" customHeight="1">
      <c r="A5452" s="650" t="s">
        <v>29781</v>
      </c>
      <c r="B5452" s="646" t="s">
        <v>29782</v>
      </c>
      <c r="C5452" s="650" t="s">
        <v>238</v>
      </c>
      <c r="D5452" s="650" t="s">
        <v>27350</v>
      </c>
    </row>
    <row r="5453" spans="1:4" ht="15" customHeight="1">
      <c r="A5453" s="650" t="s">
        <v>29783</v>
      </c>
      <c r="B5453" s="646" t="s">
        <v>29784</v>
      </c>
      <c r="C5453" s="650" t="s">
        <v>238</v>
      </c>
      <c r="D5453" s="650" t="s">
        <v>27351</v>
      </c>
    </row>
    <row r="5454" spans="1:4" ht="15" customHeight="1">
      <c r="A5454" s="650" t="s">
        <v>29785</v>
      </c>
      <c r="B5454" s="646" t="s">
        <v>29786</v>
      </c>
      <c r="C5454" s="650" t="s">
        <v>238</v>
      </c>
      <c r="D5454" s="650" t="s">
        <v>27352</v>
      </c>
    </row>
    <row r="5455" spans="1:4" ht="15" customHeight="1">
      <c r="A5455" s="650" t="s">
        <v>29787</v>
      </c>
      <c r="B5455" s="646" t="s">
        <v>29788</v>
      </c>
      <c r="C5455" s="650" t="s">
        <v>238</v>
      </c>
      <c r="D5455" s="650" t="s">
        <v>27353</v>
      </c>
    </row>
    <row r="5456" spans="1:4" ht="15" customHeight="1">
      <c r="A5456" s="650" t="s">
        <v>29789</v>
      </c>
      <c r="B5456" s="646" t="s">
        <v>29790</v>
      </c>
      <c r="C5456" s="650" t="s">
        <v>238</v>
      </c>
      <c r="D5456" s="650" t="s">
        <v>27354</v>
      </c>
    </row>
    <row r="5457" spans="1:4" ht="15" customHeight="1">
      <c r="A5457" s="650" t="s">
        <v>9842</v>
      </c>
      <c r="B5457" s="646" t="s">
        <v>15737</v>
      </c>
      <c r="C5457" s="650" t="s">
        <v>240</v>
      </c>
      <c r="D5457" s="650" t="s">
        <v>27355</v>
      </c>
    </row>
    <row r="5458" spans="1:4" ht="15" customHeight="1">
      <c r="A5458" s="650" t="s">
        <v>9843</v>
      </c>
      <c r="B5458" s="646" t="s">
        <v>15738</v>
      </c>
      <c r="C5458" s="650" t="s">
        <v>240</v>
      </c>
      <c r="D5458" s="650" t="s">
        <v>27356</v>
      </c>
    </row>
    <row r="5459" spans="1:4" ht="15" customHeight="1">
      <c r="A5459" s="650" t="s">
        <v>9844</v>
      </c>
      <c r="B5459" s="646" t="s">
        <v>15739</v>
      </c>
      <c r="C5459" s="650" t="s">
        <v>240</v>
      </c>
      <c r="D5459" s="650" t="s">
        <v>27357</v>
      </c>
    </row>
    <row r="5460" spans="1:4" ht="15" customHeight="1">
      <c r="A5460" s="650" t="s">
        <v>9845</v>
      </c>
      <c r="B5460" s="646" t="s">
        <v>15740</v>
      </c>
      <c r="C5460" s="650" t="s">
        <v>240</v>
      </c>
      <c r="D5460" s="650" t="s">
        <v>27358</v>
      </c>
    </row>
    <row r="5461" spans="1:4" ht="15" customHeight="1">
      <c r="A5461" s="650" t="s">
        <v>9846</v>
      </c>
      <c r="B5461" s="646" t="s">
        <v>15741</v>
      </c>
      <c r="C5461" s="650" t="s">
        <v>240</v>
      </c>
      <c r="D5461" s="650" t="s">
        <v>27359</v>
      </c>
    </row>
    <row r="5462" spans="1:4" ht="15" customHeight="1">
      <c r="A5462" s="650" t="s">
        <v>9847</v>
      </c>
      <c r="B5462" s="646" t="s">
        <v>15742</v>
      </c>
      <c r="C5462" s="650" t="s">
        <v>240</v>
      </c>
      <c r="D5462" s="650" t="s">
        <v>27360</v>
      </c>
    </row>
    <row r="5463" spans="1:4" ht="15" customHeight="1">
      <c r="A5463" s="650" t="s">
        <v>9848</v>
      </c>
      <c r="B5463" s="646" t="s">
        <v>15743</v>
      </c>
      <c r="C5463" s="650" t="s">
        <v>240</v>
      </c>
      <c r="D5463" s="650" t="s">
        <v>27361</v>
      </c>
    </row>
    <row r="5464" spans="1:4" ht="15" customHeight="1">
      <c r="A5464" s="650" t="s">
        <v>9849</v>
      </c>
      <c r="B5464" s="646" t="s">
        <v>15744</v>
      </c>
      <c r="C5464" s="650" t="s">
        <v>240</v>
      </c>
      <c r="D5464" s="650" t="s">
        <v>27362</v>
      </c>
    </row>
    <row r="5465" spans="1:4" ht="15" customHeight="1">
      <c r="A5465" s="650" t="s">
        <v>9850</v>
      </c>
      <c r="B5465" s="646" t="s">
        <v>15745</v>
      </c>
      <c r="C5465" s="650" t="s">
        <v>239</v>
      </c>
      <c r="D5465" s="650" t="s">
        <v>27363</v>
      </c>
    </row>
    <row r="5466" spans="1:4" ht="15" customHeight="1">
      <c r="A5466" s="650" t="s">
        <v>9851</v>
      </c>
      <c r="B5466" s="646" t="s">
        <v>15746</v>
      </c>
      <c r="C5466" s="650" t="s">
        <v>240</v>
      </c>
      <c r="D5466" s="650" t="s">
        <v>18187</v>
      </c>
    </row>
    <row r="5467" spans="1:4" ht="15" customHeight="1">
      <c r="A5467" s="650" t="s">
        <v>9852</v>
      </c>
      <c r="B5467" s="646" t="s">
        <v>15747</v>
      </c>
      <c r="C5467" s="650" t="s">
        <v>240</v>
      </c>
      <c r="D5467" s="650" t="s">
        <v>18215</v>
      </c>
    </row>
    <row r="5468" spans="1:4" ht="15" customHeight="1">
      <c r="A5468" s="650" t="s">
        <v>9853</v>
      </c>
      <c r="B5468" s="646" t="s">
        <v>15748</v>
      </c>
      <c r="C5468" s="650" t="s">
        <v>240</v>
      </c>
      <c r="D5468" s="650" t="s">
        <v>17734</v>
      </c>
    </row>
    <row r="5469" spans="1:4" ht="15" customHeight="1">
      <c r="A5469" s="650" t="s">
        <v>9854</v>
      </c>
      <c r="B5469" s="646" t="s">
        <v>15749</v>
      </c>
      <c r="C5469" s="650" t="s">
        <v>240</v>
      </c>
      <c r="D5469" s="650" t="s">
        <v>18477</v>
      </c>
    </row>
    <row r="5470" spans="1:4" ht="15" customHeight="1">
      <c r="A5470" s="650" t="s">
        <v>9855</v>
      </c>
      <c r="B5470" s="646" t="s">
        <v>15750</v>
      </c>
      <c r="C5470" s="650" t="s">
        <v>240</v>
      </c>
      <c r="D5470" s="650" t="s">
        <v>20530</v>
      </c>
    </row>
    <row r="5471" spans="1:4" ht="15" customHeight="1">
      <c r="A5471" s="650" t="s">
        <v>9856</v>
      </c>
      <c r="B5471" s="646" t="s">
        <v>15751</v>
      </c>
      <c r="C5471" s="650" t="s">
        <v>240</v>
      </c>
      <c r="D5471" s="650" t="s">
        <v>17848</v>
      </c>
    </row>
    <row r="5472" spans="1:4" ht="15" customHeight="1">
      <c r="A5472" s="650" t="s">
        <v>9857</v>
      </c>
      <c r="B5472" s="646" t="s">
        <v>15752</v>
      </c>
      <c r="C5472" s="650" t="s">
        <v>240</v>
      </c>
      <c r="D5472" s="650" t="s">
        <v>24762</v>
      </c>
    </row>
    <row r="5473" spans="1:4" ht="15" customHeight="1">
      <c r="A5473" s="650" t="s">
        <v>9858</v>
      </c>
      <c r="B5473" s="646" t="s">
        <v>15753</v>
      </c>
      <c r="C5473" s="650" t="s">
        <v>240</v>
      </c>
      <c r="D5473" s="650" t="s">
        <v>20482</v>
      </c>
    </row>
    <row r="5474" spans="1:4" ht="15" customHeight="1">
      <c r="A5474" s="650" t="s">
        <v>9859</v>
      </c>
      <c r="B5474" s="646" t="s">
        <v>15754</v>
      </c>
      <c r="C5474" s="650" t="s">
        <v>240</v>
      </c>
      <c r="D5474" s="650" t="s">
        <v>18041</v>
      </c>
    </row>
    <row r="5475" spans="1:4" ht="15" customHeight="1">
      <c r="A5475" s="650" t="s">
        <v>9860</v>
      </c>
      <c r="B5475" s="646" t="s">
        <v>15755</v>
      </c>
      <c r="C5475" s="650" t="s">
        <v>240</v>
      </c>
      <c r="D5475" s="650" t="s">
        <v>18035</v>
      </c>
    </row>
    <row r="5476" spans="1:4" ht="15" customHeight="1">
      <c r="A5476" s="650" t="s">
        <v>9861</v>
      </c>
      <c r="B5476" s="646" t="s">
        <v>15756</v>
      </c>
      <c r="C5476" s="650" t="s">
        <v>240</v>
      </c>
      <c r="D5476" s="650" t="s">
        <v>17949</v>
      </c>
    </row>
    <row r="5477" spans="1:4" ht="15" customHeight="1">
      <c r="A5477" s="650" t="s">
        <v>9862</v>
      </c>
      <c r="B5477" s="646" t="s">
        <v>15757</v>
      </c>
      <c r="C5477" s="650" t="s">
        <v>240</v>
      </c>
      <c r="D5477" s="650" t="s">
        <v>20511</v>
      </c>
    </row>
    <row r="5478" spans="1:4" ht="15" customHeight="1">
      <c r="A5478" s="650" t="s">
        <v>9863</v>
      </c>
      <c r="B5478" s="646" t="s">
        <v>15758</v>
      </c>
      <c r="C5478" s="650" t="s">
        <v>240</v>
      </c>
      <c r="D5478" s="650" t="s">
        <v>27291</v>
      </c>
    </row>
    <row r="5479" spans="1:4" ht="15" customHeight="1">
      <c r="A5479" s="650" t="s">
        <v>9864</v>
      </c>
      <c r="B5479" s="646" t="s">
        <v>15759</v>
      </c>
      <c r="C5479" s="650" t="s">
        <v>240</v>
      </c>
      <c r="D5479" s="650" t="s">
        <v>21701</v>
      </c>
    </row>
    <row r="5480" spans="1:4" ht="15" customHeight="1">
      <c r="A5480" s="650" t="s">
        <v>9865</v>
      </c>
      <c r="B5480" s="646" t="s">
        <v>15760</v>
      </c>
      <c r="C5480" s="650" t="s">
        <v>240</v>
      </c>
      <c r="D5480" s="650" t="s">
        <v>17863</v>
      </c>
    </row>
    <row r="5481" spans="1:4" ht="15" customHeight="1">
      <c r="A5481" s="650" t="s">
        <v>9866</v>
      </c>
      <c r="B5481" s="646" t="s">
        <v>15761</v>
      </c>
      <c r="C5481" s="650" t="s">
        <v>240</v>
      </c>
      <c r="D5481" s="650" t="s">
        <v>20969</v>
      </c>
    </row>
    <row r="5482" spans="1:4" ht="15" customHeight="1">
      <c r="A5482" s="650" t="s">
        <v>9867</v>
      </c>
      <c r="B5482" s="646" t="s">
        <v>15762</v>
      </c>
      <c r="C5482" s="650" t="s">
        <v>240</v>
      </c>
      <c r="D5482" s="650" t="s">
        <v>17521</v>
      </c>
    </row>
    <row r="5483" spans="1:4" ht="15" customHeight="1">
      <c r="A5483" s="650" t="s">
        <v>9868</v>
      </c>
      <c r="B5483" s="646" t="s">
        <v>15763</v>
      </c>
      <c r="C5483" s="650" t="s">
        <v>240</v>
      </c>
      <c r="D5483" s="650" t="s">
        <v>18079</v>
      </c>
    </row>
    <row r="5484" spans="1:4" ht="15" customHeight="1">
      <c r="A5484" s="650" t="s">
        <v>9869</v>
      </c>
      <c r="B5484" s="646" t="s">
        <v>15764</v>
      </c>
      <c r="C5484" s="650" t="s">
        <v>240</v>
      </c>
      <c r="D5484" s="650" t="s">
        <v>18189</v>
      </c>
    </row>
    <row r="5485" spans="1:4" ht="15" customHeight="1">
      <c r="A5485" s="650" t="s">
        <v>9870</v>
      </c>
      <c r="B5485" s="646" t="s">
        <v>15765</v>
      </c>
      <c r="C5485" s="650" t="s">
        <v>240</v>
      </c>
      <c r="D5485" s="650" t="s">
        <v>18336</v>
      </c>
    </row>
    <row r="5486" spans="1:4" ht="15" customHeight="1">
      <c r="A5486" s="650" t="s">
        <v>9871</v>
      </c>
      <c r="B5486" s="646" t="s">
        <v>15766</v>
      </c>
      <c r="C5486" s="650" t="s">
        <v>240</v>
      </c>
      <c r="D5486" s="650" t="s">
        <v>20602</v>
      </c>
    </row>
    <row r="5487" spans="1:4" ht="15" customHeight="1">
      <c r="A5487" s="650" t="s">
        <v>9872</v>
      </c>
      <c r="B5487" s="646" t="s">
        <v>15767</v>
      </c>
      <c r="C5487" s="650" t="s">
        <v>240</v>
      </c>
      <c r="D5487" s="650" t="s">
        <v>18000</v>
      </c>
    </row>
    <row r="5488" spans="1:4" ht="15" customHeight="1">
      <c r="A5488" s="650" t="s">
        <v>9873</v>
      </c>
      <c r="B5488" s="646" t="s">
        <v>15768</v>
      </c>
      <c r="C5488" s="650" t="s">
        <v>240</v>
      </c>
      <c r="D5488" s="650" t="s">
        <v>26712</v>
      </c>
    </row>
    <row r="5489" spans="1:4" ht="15" customHeight="1">
      <c r="A5489" s="650" t="s">
        <v>9874</v>
      </c>
      <c r="B5489" s="646" t="s">
        <v>15769</v>
      </c>
      <c r="C5489" s="650" t="s">
        <v>240</v>
      </c>
      <c r="D5489" s="650" t="s">
        <v>17840</v>
      </c>
    </row>
    <row r="5490" spans="1:4" ht="15" customHeight="1">
      <c r="A5490" s="650" t="s">
        <v>9875</v>
      </c>
      <c r="B5490" s="646" t="s">
        <v>15770</v>
      </c>
      <c r="C5490" s="650" t="s">
        <v>240</v>
      </c>
      <c r="D5490" s="650" t="s">
        <v>18461</v>
      </c>
    </row>
    <row r="5491" spans="1:4" ht="15" customHeight="1">
      <c r="A5491" s="650" t="s">
        <v>9876</v>
      </c>
      <c r="B5491" s="646" t="s">
        <v>15771</v>
      </c>
      <c r="C5491" s="650" t="s">
        <v>240</v>
      </c>
      <c r="D5491" s="650" t="s">
        <v>18691</v>
      </c>
    </row>
    <row r="5492" spans="1:4" ht="15" customHeight="1">
      <c r="A5492" s="650" t="s">
        <v>9877</v>
      </c>
      <c r="B5492" s="646" t="s">
        <v>15772</v>
      </c>
      <c r="C5492" s="650" t="s">
        <v>240</v>
      </c>
      <c r="D5492" s="650" t="s">
        <v>20983</v>
      </c>
    </row>
    <row r="5493" spans="1:4" ht="15" customHeight="1">
      <c r="A5493" s="650" t="s">
        <v>9878</v>
      </c>
      <c r="B5493" s="646" t="s">
        <v>15773</v>
      </c>
      <c r="C5493" s="650" t="s">
        <v>240</v>
      </c>
      <c r="D5493" s="650" t="s">
        <v>27364</v>
      </c>
    </row>
    <row r="5494" spans="1:4" ht="15" customHeight="1">
      <c r="A5494" s="650" t="s">
        <v>9879</v>
      </c>
      <c r="B5494" s="646" t="s">
        <v>15774</v>
      </c>
      <c r="C5494" s="650" t="s">
        <v>240</v>
      </c>
      <c r="D5494" s="650" t="s">
        <v>25724</v>
      </c>
    </row>
    <row r="5495" spans="1:4" ht="15" customHeight="1">
      <c r="A5495" s="650" t="s">
        <v>9880</v>
      </c>
      <c r="B5495" s="646" t="s">
        <v>15775</v>
      </c>
      <c r="C5495" s="650" t="s">
        <v>240</v>
      </c>
      <c r="D5495" s="650" t="s">
        <v>21187</v>
      </c>
    </row>
    <row r="5496" spans="1:4" ht="15" customHeight="1">
      <c r="A5496" s="650" t="s">
        <v>9881</v>
      </c>
      <c r="B5496" s="646" t="s">
        <v>15776</v>
      </c>
      <c r="C5496" s="650" t="s">
        <v>240</v>
      </c>
      <c r="D5496" s="650" t="s">
        <v>18335</v>
      </c>
    </row>
    <row r="5497" spans="1:4" ht="15" customHeight="1">
      <c r="A5497" s="650" t="s">
        <v>9882</v>
      </c>
      <c r="B5497" s="646" t="s">
        <v>15777</v>
      </c>
      <c r="C5497" s="650" t="s">
        <v>240</v>
      </c>
      <c r="D5497" s="650" t="s">
        <v>18076</v>
      </c>
    </row>
    <row r="5498" spans="1:4" ht="15" customHeight="1">
      <c r="A5498" s="650" t="s">
        <v>9883</v>
      </c>
      <c r="B5498" s="646" t="s">
        <v>15778</v>
      </c>
      <c r="C5498" s="650" t="s">
        <v>240</v>
      </c>
      <c r="D5498" s="650" t="s">
        <v>20994</v>
      </c>
    </row>
    <row r="5499" spans="1:4" ht="15" customHeight="1">
      <c r="A5499" s="650" t="s">
        <v>9884</v>
      </c>
      <c r="B5499" s="646" t="s">
        <v>15779</v>
      </c>
      <c r="C5499" s="650" t="s">
        <v>240</v>
      </c>
      <c r="D5499" s="650" t="s">
        <v>26477</v>
      </c>
    </row>
    <row r="5500" spans="1:4" ht="15" customHeight="1">
      <c r="A5500" s="650" t="s">
        <v>9885</v>
      </c>
      <c r="B5500" s="646" t="s">
        <v>15780</v>
      </c>
      <c r="C5500" s="650" t="s">
        <v>240</v>
      </c>
      <c r="D5500" s="650" t="s">
        <v>18227</v>
      </c>
    </row>
    <row r="5501" spans="1:4" ht="15" customHeight="1">
      <c r="A5501" s="650" t="s">
        <v>9886</v>
      </c>
      <c r="B5501" s="646" t="s">
        <v>15781</v>
      </c>
      <c r="C5501" s="650" t="s">
        <v>240</v>
      </c>
      <c r="D5501" s="650" t="s">
        <v>18561</v>
      </c>
    </row>
    <row r="5502" spans="1:4" ht="15" customHeight="1">
      <c r="A5502" s="650" t="s">
        <v>9887</v>
      </c>
      <c r="B5502" s="646" t="s">
        <v>15782</v>
      </c>
      <c r="C5502" s="650" t="s">
        <v>240</v>
      </c>
      <c r="D5502" s="650" t="s">
        <v>21099</v>
      </c>
    </row>
    <row r="5503" spans="1:4" ht="15" customHeight="1">
      <c r="A5503" s="650" t="s">
        <v>9888</v>
      </c>
      <c r="B5503" s="646" t="s">
        <v>15783</v>
      </c>
      <c r="C5503" s="650" t="s">
        <v>240</v>
      </c>
      <c r="D5503" s="650" t="s">
        <v>26538</v>
      </c>
    </row>
    <row r="5504" spans="1:4" ht="15" customHeight="1">
      <c r="A5504" s="650" t="s">
        <v>9889</v>
      </c>
      <c r="B5504" s="646" t="s">
        <v>15784</v>
      </c>
      <c r="C5504" s="650" t="s">
        <v>240</v>
      </c>
      <c r="D5504" s="650" t="s">
        <v>17624</v>
      </c>
    </row>
    <row r="5505" spans="1:4" ht="15" customHeight="1">
      <c r="A5505" s="650" t="s">
        <v>9890</v>
      </c>
      <c r="B5505" s="646" t="s">
        <v>15785</v>
      </c>
      <c r="C5505" s="650" t="s">
        <v>240</v>
      </c>
      <c r="D5505" s="650" t="s">
        <v>27365</v>
      </c>
    </row>
    <row r="5506" spans="1:4" ht="15" customHeight="1">
      <c r="A5506" s="650" t="s">
        <v>9891</v>
      </c>
      <c r="B5506" s="646" t="s">
        <v>15786</v>
      </c>
      <c r="C5506" s="650" t="s">
        <v>240</v>
      </c>
      <c r="D5506" s="650" t="s">
        <v>17792</v>
      </c>
    </row>
    <row r="5507" spans="1:4" ht="15" customHeight="1">
      <c r="A5507" s="650" t="s">
        <v>9892</v>
      </c>
      <c r="B5507" s="646" t="s">
        <v>15787</v>
      </c>
      <c r="C5507" s="650" t="s">
        <v>240</v>
      </c>
      <c r="D5507" s="650" t="s">
        <v>17807</v>
      </c>
    </row>
    <row r="5508" spans="1:4" ht="15" customHeight="1">
      <c r="A5508" s="650" t="s">
        <v>9893</v>
      </c>
      <c r="B5508" s="646" t="s">
        <v>15788</v>
      </c>
      <c r="C5508" s="650" t="s">
        <v>240</v>
      </c>
      <c r="D5508" s="650" t="s">
        <v>26505</v>
      </c>
    </row>
    <row r="5509" spans="1:4" ht="15" customHeight="1">
      <c r="A5509" s="650" t="s">
        <v>9894</v>
      </c>
      <c r="B5509" s="646" t="s">
        <v>15789</v>
      </c>
      <c r="C5509" s="650" t="s">
        <v>240</v>
      </c>
      <c r="D5509" s="650" t="s">
        <v>25727</v>
      </c>
    </row>
    <row r="5510" spans="1:4" ht="15" customHeight="1">
      <c r="A5510" s="650" t="s">
        <v>9895</v>
      </c>
      <c r="B5510" s="646" t="s">
        <v>15790</v>
      </c>
      <c r="C5510" s="650" t="s">
        <v>240</v>
      </c>
      <c r="D5510" s="650" t="s">
        <v>17494</v>
      </c>
    </row>
    <row r="5511" spans="1:4" ht="15" customHeight="1">
      <c r="A5511" s="650" t="s">
        <v>9896</v>
      </c>
      <c r="B5511" s="646" t="s">
        <v>15791</v>
      </c>
      <c r="C5511" s="650" t="s">
        <v>240</v>
      </c>
      <c r="D5511" s="650" t="s">
        <v>17975</v>
      </c>
    </row>
    <row r="5512" spans="1:4" ht="15" customHeight="1">
      <c r="A5512" s="650" t="s">
        <v>9897</v>
      </c>
      <c r="B5512" s="646" t="s">
        <v>15792</v>
      </c>
      <c r="C5512" s="650" t="s">
        <v>240</v>
      </c>
      <c r="D5512" s="650" t="s">
        <v>20626</v>
      </c>
    </row>
    <row r="5513" spans="1:4" ht="15" customHeight="1">
      <c r="A5513" s="650" t="s">
        <v>9898</v>
      </c>
      <c r="B5513" s="646" t="s">
        <v>15793</v>
      </c>
      <c r="C5513" s="650" t="s">
        <v>240</v>
      </c>
      <c r="D5513" s="650" t="s">
        <v>18648</v>
      </c>
    </row>
    <row r="5514" spans="1:4" ht="15" customHeight="1">
      <c r="A5514" s="650" t="s">
        <v>9899</v>
      </c>
      <c r="B5514" s="646" t="s">
        <v>15794</v>
      </c>
      <c r="C5514" s="650" t="s">
        <v>240</v>
      </c>
      <c r="D5514" s="650" t="s">
        <v>24700</v>
      </c>
    </row>
    <row r="5515" spans="1:4" ht="15" customHeight="1">
      <c r="A5515" s="650" t="s">
        <v>9900</v>
      </c>
      <c r="B5515" s="646" t="s">
        <v>15795</v>
      </c>
      <c r="C5515" s="650" t="s">
        <v>240</v>
      </c>
      <c r="D5515" s="650" t="s">
        <v>21870</v>
      </c>
    </row>
    <row r="5516" spans="1:4" ht="15" customHeight="1">
      <c r="A5516" s="650" t="s">
        <v>9901</v>
      </c>
      <c r="B5516" s="646" t="s">
        <v>15796</v>
      </c>
      <c r="C5516" s="650" t="s">
        <v>240</v>
      </c>
      <c r="D5516" s="650" t="s">
        <v>20637</v>
      </c>
    </row>
    <row r="5517" spans="1:4" ht="15" customHeight="1">
      <c r="A5517" s="650" t="s">
        <v>9902</v>
      </c>
      <c r="B5517" s="646" t="s">
        <v>15797</v>
      </c>
      <c r="C5517" s="650" t="s">
        <v>240</v>
      </c>
      <c r="D5517" s="650" t="s">
        <v>27366</v>
      </c>
    </row>
    <row r="5518" spans="1:4" ht="15" customHeight="1">
      <c r="A5518" s="650" t="s">
        <v>9903</v>
      </c>
      <c r="B5518" s="646" t="s">
        <v>15798</v>
      </c>
      <c r="C5518" s="650" t="s">
        <v>240</v>
      </c>
      <c r="D5518" s="650" t="s">
        <v>20605</v>
      </c>
    </row>
    <row r="5519" spans="1:4" ht="15" customHeight="1">
      <c r="A5519" s="650" t="s">
        <v>9904</v>
      </c>
      <c r="B5519" s="646" t="s">
        <v>15799</v>
      </c>
      <c r="C5519" s="650" t="s">
        <v>240</v>
      </c>
      <c r="D5519" s="650" t="s">
        <v>18261</v>
      </c>
    </row>
    <row r="5520" spans="1:4" ht="15" customHeight="1">
      <c r="A5520" s="650" t="s">
        <v>9905</v>
      </c>
      <c r="B5520" s="646" t="s">
        <v>15800</v>
      </c>
      <c r="C5520" s="650" t="s">
        <v>240</v>
      </c>
      <c r="D5520" s="650" t="s">
        <v>18056</v>
      </c>
    </row>
    <row r="5521" spans="1:4" ht="15" customHeight="1">
      <c r="A5521" s="650" t="s">
        <v>9906</v>
      </c>
      <c r="B5521" s="646" t="s">
        <v>15801</v>
      </c>
      <c r="C5521" s="650" t="s">
        <v>240</v>
      </c>
      <c r="D5521" s="650" t="s">
        <v>20481</v>
      </c>
    </row>
    <row r="5522" spans="1:4" ht="15" customHeight="1">
      <c r="A5522" s="650" t="s">
        <v>9907</v>
      </c>
      <c r="B5522" s="646" t="s">
        <v>15802</v>
      </c>
      <c r="C5522" s="650" t="s">
        <v>240</v>
      </c>
      <c r="D5522" s="650" t="s">
        <v>20515</v>
      </c>
    </row>
    <row r="5523" spans="1:4" ht="15" customHeight="1">
      <c r="A5523" s="650" t="s">
        <v>9908</v>
      </c>
      <c r="B5523" s="646" t="s">
        <v>15803</v>
      </c>
      <c r="C5523" s="650" t="s">
        <v>240</v>
      </c>
      <c r="D5523" s="650" t="s">
        <v>17983</v>
      </c>
    </row>
    <row r="5524" spans="1:4" ht="15" customHeight="1">
      <c r="A5524" s="650" t="s">
        <v>9909</v>
      </c>
      <c r="B5524" s="646" t="s">
        <v>15804</v>
      </c>
      <c r="C5524" s="650" t="s">
        <v>240</v>
      </c>
      <c r="D5524" s="650" t="s">
        <v>18059</v>
      </c>
    </row>
    <row r="5525" spans="1:4" ht="15" customHeight="1">
      <c r="A5525" s="650" t="s">
        <v>9910</v>
      </c>
      <c r="B5525" s="646" t="s">
        <v>15805</v>
      </c>
      <c r="C5525" s="650" t="s">
        <v>240</v>
      </c>
      <c r="D5525" s="650" t="s">
        <v>18238</v>
      </c>
    </row>
    <row r="5526" spans="1:4" ht="15" customHeight="1">
      <c r="A5526" s="650" t="s">
        <v>9911</v>
      </c>
      <c r="B5526" s="646" t="s">
        <v>15806</v>
      </c>
      <c r="C5526" s="650" t="s">
        <v>240</v>
      </c>
      <c r="D5526" s="650" t="s">
        <v>18130</v>
      </c>
    </row>
    <row r="5527" spans="1:4" ht="15" customHeight="1">
      <c r="A5527" s="650" t="s">
        <v>9912</v>
      </c>
      <c r="B5527" s="646" t="s">
        <v>15807</v>
      </c>
      <c r="C5527" s="650" t="s">
        <v>240</v>
      </c>
      <c r="D5527" s="650" t="s">
        <v>20523</v>
      </c>
    </row>
    <row r="5528" spans="1:4" ht="15" customHeight="1">
      <c r="A5528" s="650" t="s">
        <v>9913</v>
      </c>
      <c r="B5528" s="646" t="s">
        <v>15808</v>
      </c>
      <c r="C5528" s="650" t="s">
        <v>240</v>
      </c>
      <c r="D5528" s="650" t="s">
        <v>18657</v>
      </c>
    </row>
    <row r="5529" spans="1:4" ht="15" customHeight="1">
      <c r="A5529" s="650" t="s">
        <v>9914</v>
      </c>
      <c r="B5529" s="646" t="s">
        <v>15809</v>
      </c>
      <c r="C5529" s="650" t="s">
        <v>240</v>
      </c>
      <c r="D5529" s="650" t="s">
        <v>22535</v>
      </c>
    </row>
    <row r="5530" spans="1:4" ht="15" customHeight="1">
      <c r="A5530" s="650" t="s">
        <v>9915</v>
      </c>
      <c r="B5530" s="646" t="s">
        <v>15810</v>
      </c>
      <c r="C5530" s="650" t="s">
        <v>240</v>
      </c>
      <c r="D5530" s="650" t="s">
        <v>17811</v>
      </c>
    </row>
    <row r="5531" spans="1:4" ht="15" customHeight="1">
      <c r="A5531" s="650" t="s">
        <v>9916</v>
      </c>
      <c r="B5531" s="646" t="s">
        <v>15811</v>
      </c>
      <c r="C5531" s="650" t="s">
        <v>240</v>
      </c>
      <c r="D5531" s="650" t="s">
        <v>18106</v>
      </c>
    </row>
    <row r="5532" spans="1:4" ht="15" customHeight="1">
      <c r="A5532" s="650" t="s">
        <v>9917</v>
      </c>
      <c r="B5532" s="646" t="s">
        <v>15812</v>
      </c>
      <c r="C5532" s="650" t="s">
        <v>240</v>
      </c>
      <c r="D5532" s="650" t="s">
        <v>18110</v>
      </c>
    </row>
    <row r="5533" spans="1:4" ht="15" customHeight="1">
      <c r="A5533" s="650" t="s">
        <v>9918</v>
      </c>
      <c r="B5533" s="646" t="s">
        <v>15813</v>
      </c>
      <c r="C5533" s="650" t="s">
        <v>240</v>
      </c>
      <c r="D5533" s="650" t="s">
        <v>27367</v>
      </c>
    </row>
    <row r="5534" spans="1:4" ht="15" customHeight="1">
      <c r="A5534" s="650" t="s">
        <v>9919</v>
      </c>
      <c r="B5534" s="646" t="s">
        <v>15814</v>
      </c>
      <c r="C5534" s="650" t="s">
        <v>240</v>
      </c>
      <c r="D5534" s="650" t="s">
        <v>27335</v>
      </c>
    </row>
    <row r="5535" spans="1:4" ht="15" customHeight="1">
      <c r="A5535" s="650" t="s">
        <v>9920</v>
      </c>
      <c r="B5535" s="646" t="s">
        <v>15815</v>
      </c>
      <c r="C5535" s="650" t="s">
        <v>240</v>
      </c>
      <c r="D5535" s="650" t="s">
        <v>22575</v>
      </c>
    </row>
    <row r="5536" spans="1:4" ht="15" customHeight="1">
      <c r="A5536" s="650" t="s">
        <v>9921</v>
      </c>
      <c r="B5536" s="646" t="s">
        <v>15816</v>
      </c>
      <c r="C5536" s="650" t="s">
        <v>240</v>
      </c>
      <c r="D5536" s="650" t="s">
        <v>17465</v>
      </c>
    </row>
    <row r="5537" spans="1:4" ht="15" customHeight="1">
      <c r="A5537" s="650" t="s">
        <v>9922</v>
      </c>
      <c r="B5537" s="646" t="s">
        <v>15817</v>
      </c>
      <c r="C5537" s="650" t="s">
        <v>240</v>
      </c>
      <c r="D5537" s="650" t="s">
        <v>18250</v>
      </c>
    </row>
    <row r="5538" spans="1:4" ht="15" customHeight="1">
      <c r="A5538" s="650" t="s">
        <v>9923</v>
      </c>
      <c r="B5538" s="646" t="s">
        <v>15818</v>
      </c>
      <c r="C5538" s="650" t="s">
        <v>240</v>
      </c>
      <c r="D5538" s="650" t="s">
        <v>27292</v>
      </c>
    </row>
    <row r="5539" spans="1:4" ht="15" customHeight="1">
      <c r="A5539" s="650" t="s">
        <v>9924</v>
      </c>
      <c r="B5539" s="646" t="s">
        <v>15819</v>
      </c>
      <c r="C5539" s="650" t="s">
        <v>240</v>
      </c>
      <c r="D5539" s="650" t="s">
        <v>18495</v>
      </c>
    </row>
    <row r="5540" spans="1:4" ht="15" customHeight="1">
      <c r="A5540" s="650" t="s">
        <v>9925</v>
      </c>
      <c r="B5540" s="646" t="s">
        <v>15820</v>
      </c>
      <c r="C5540" s="650" t="s">
        <v>240</v>
      </c>
      <c r="D5540" s="650" t="s">
        <v>26482</v>
      </c>
    </row>
    <row r="5541" spans="1:4" ht="15" customHeight="1">
      <c r="A5541" s="650" t="s">
        <v>9926</v>
      </c>
      <c r="B5541" s="646" t="s">
        <v>15821</v>
      </c>
      <c r="C5541" s="650" t="s">
        <v>240</v>
      </c>
      <c r="D5541" s="650" t="s">
        <v>18485</v>
      </c>
    </row>
    <row r="5542" spans="1:4" ht="15" customHeight="1">
      <c r="A5542" s="650" t="s">
        <v>9927</v>
      </c>
      <c r="B5542" s="646" t="s">
        <v>15822</v>
      </c>
      <c r="C5542" s="650" t="s">
        <v>240</v>
      </c>
      <c r="D5542" s="650" t="s">
        <v>26723</v>
      </c>
    </row>
    <row r="5543" spans="1:4" ht="15" customHeight="1">
      <c r="A5543" s="650" t="s">
        <v>9928</v>
      </c>
      <c r="B5543" s="646" t="s">
        <v>15823</v>
      </c>
      <c r="C5543" s="650" t="s">
        <v>240</v>
      </c>
      <c r="D5543" s="650" t="s">
        <v>18132</v>
      </c>
    </row>
    <row r="5544" spans="1:4" ht="15" customHeight="1">
      <c r="A5544" s="650" t="s">
        <v>9929</v>
      </c>
      <c r="B5544" s="646" t="s">
        <v>15824</v>
      </c>
      <c r="C5544" s="650" t="s">
        <v>240</v>
      </c>
      <c r="D5544" s="650" t="s">
        <v>18084</v>
      </c>
    </row>
    <row r="5545" spans="1:4" ht="15" customHeight="1">
      <c r="A5545" s="650" t="s">
        <v>9930</v>
      </c>
      <c r="B5545" s="646" t="s">
        <v>15825</v>
      </c>
      <c r="C5545" s="650" t="s">
        <v>240</v>
      </c>
      <c r="D5545" s="650" t="s">
        <v>20942</v>
      </c>
    </row>
    <row r="5546" spans="1:4" ht="15" customHeight="1">
      <c r="A5546" s="650" t="s">
        <v>9931</v>
      </c>
      <c r="B5546" s="646" t="s">
        <v>15826</v>
      </c>
      <c r="C5546" s="650" t="s">
        <v>240</v>
      </c>
      <c r="D5546" s="650" t="s">
        <v>17651</v>
      </c>
    </row>
    <row r="5547" spans="1:4" ht="15" customHeight="1">
      <c r="A5547" s="650" t="s">
        <v>9932</v>
      </c>
      <c r="B5547" s="646" t="s">
        <v>15827</v>
      </c>
      <c r="C5547" s="650" t="s">
        <v>240</v>
      </c>
      <c r="D5547" s="650" t="s">
        <v>22510</v>
      </c>
    </row>
    <row r="5548" spans="1:4" ht="15" customHeight="1">
      <c r="A5548" s="650" t="s">
        <v>9933</v>
      </c>
      <c r="B5548" s="646" t="s">
        <v>15828</v>
      </c>
      <c r="C5548" s="650" t="s">
        <v>240</v>
      </c>
      <c r="D5548" s="650" t="s">
        <v>18098</v>
      </c>
    </row>
    <row r="5549" spans="1:4" ht="15" customHeight="1">
      <c r="A5549" s="650" t="s">
        <v>9934</v>
      </c>
      <c r="B5549" s="646" t="s">
        <v>15829</v>
      </c>
      <c r="C5549" s="650" t="s">
        <v>240</v>
      </c>
      <c r="D5549" s="650" t="s">
        <v>27368</v>
      </c>
    </row>
    <row r="5550" spans="1:4" ht="15" customHeight="1">
      <c r="A5550" s="650" t="s">
        <v>9935</v>
      </c>
      <c r="B5550" s="646" t="s">
        <v>15830</v>
      </c>
      <c r="C5550" s="650" t="s">
        <v>240</v>
      </c>
      <c r="D5550" s="650" t="s">
        <v>25716</v>
      </c>
    </row>
    <row r="5551" spans="1:4" ht="15" customHeight="1">
      <c r="A5551" s="650" t="s">
        <v>9936</v>
      </c>
      <c r="B5551" s="646" t="s">
        <v>15831</v>
      </c>
      <c r="C5551" s="650" t="s">
        <v>240</v>
      </c>
      <c r="D5551" s="650" t="s">
        <v>18021</v>
      </c>
    </row>
    <row r="5552" spans="1:4" ht="15" customHeight="1">
      <c r="A5552" s="650" t="s">
        <v>9937</v>
      </c>
      <c r="B5552" s="646" t="s">
        <v>15832</v>
      </c>
      <c r="C5552" s="650" t="s">
        <v>240</v>
      </c>
      <c r="D5552" s="650" t="s">
        <v>18297</v>
      </c>
    </row>
    <row r="5553" spans="1:4" ht="15" customHeight="1">
      <c r="A5553" s="650" t="s">
        <v>9938</v>
      </c>
      <c r="B5553" s="646" t="s">
        <v>15833</v>
      </c>
      <c r="C5553" s="650" t="s">
        <v>240</v>
      </c>
      <c r="D5553" s="650" t="s">
        <v>20616</v>
      </c>
    </row>
    <row r="5554" spans="1:4" ht="15" customHeight="1">
      <c r="A5554" s="650" t="s">
        <v>9939</v>
      </c>
      <c r="B5554" s="646" t="s">
        <v>15834</v>
      </c>
      <c r="C5554" s="650" t="s">
        <v>240</v>
      </c>
      <c r="D5554" s="650" t="s">
        <v>21639</v>
      </c>
    </row>
    <row r="5555" spans="1:4" ht="15" customHeight="1">
      <c r="A5555" s="650" t="s">
        <v>9940</v>
      </c>
      <c r="B5555" s="646" t="s">
        <v>15835</v>
      </c>
      <c r="C5555" s="650" t="s">
        <v>240</v>
      </c>
      <c r="D5555" s="650" t="s">
        <v>20993</v>
      </c>
    </row>
    <row r="5556" spans="1:4" ht="15" customHeight="1">
      <c r="A5556" s="650" t="s">
        <v>9941</v>
      </c>
      <c r="B5556" s="646" t="s">
        <v>15836</v>
      </c>
      <c r="C5556" s="650" t="s">
        <v>240</v>
      </c>
      <c r="D5556" s="650" t="s">
        <v>25890</v>
      </c>
    </row>
    <row r="5557" spans="1:4" ht="15" customHeight="1">
      <c r="A5557" s="650" t="s">
        <v>9942</v>
      </c>
      <c r="B5557" s="646" t="s">
        <v>15837</v>
      </c>
      <c r="C5557" s="650" t="s">
        <v>240</v>
      </c>
      <c r="D5557" s="650" t="s">
        <v>18263</v>
      </c>
    </row>
    <row r="5558" spans="1:4" ht="15" customHeight="1">
      <c r="A5558" s="650" t="s">
        <v>9943</v>
      </c>
      <c r="B5558" s="646" t="s">
        <v>15838</v>
      </c>
      <c r="C5558" s="650" t="s">
        <v>240</v>
      </c>
      <c r="D5558" s="650" t="s">
        <v>21206</v>
      </c>
    </row>
    <row r="5559" spans="1:4" ht="15" customHeight="1">
      <c r="A5559" s="650" t="s">
        <v>9944</v>
      </c>
      <c r="B5559" s="646" t="s">
        <v>15839</v>
      </c>
      <c r="C5559" s="650" t="s">
        <v>240</v>
      </c>
      <c r="D5559" s="650" t="s">
        <v>22612</v>
      </c>
    </row>
    <row r="5560" spans="1:4" ht="15" customHeight="1">
      <c r="A5560" s="650" t="s">
        <v>9945</v>
      </c>
      <c r="B5560" s="646" t="s">
        <v>15840</v>
      </c>
      <c r="C5560" s="650" t="s">
        <v>240</v>
      </c>
      <c r="D5560" s="650" t="s">
        <v>20752</v>
      </c>
    </row>
    <row r="5561" spans="1:4" ht="15" customHeight="1">
      <c r="A5561" s="650" t="s">
        <v>9946</v>
      </c>
      <c r="B5561" s="646" t="s">
        <v>15841</v>
      </c>
      <c r="C5561" s="650" t="s">
        <v>240</v>
      </c>
      <c r="D5561" s="650" t="s">
        <v>17772</v>
      </c>
    </row>
    <row r="5562" spans="1:4" ht="15" customHeight="1">
      <c r="A5562" s="650" t="s">
        <v>9947</v>
      </c>
      <c r="B5562" s="646" t="s">
        <v>15842</v>
      </c>
      <c r="C5562" s="650" t="s">
        <v>240</v>
      </c>
      <c r="D5562" s="650" t="s">
        <v>17922</v>
      </c>
    </row>
    <row r="5563" spans="1:4" ht="15" customHeight="1">
      <c r="A5563" s="650" t="s">
        <v>9948</v>
      </c>
      <c r="B5563" s="646" t="s">
        <v>15843</v>
      </c>
      <c r="C5563" s="650" t="s">
        <v>240</v>
      </c>
      <c r="D5563" s="650" t="s">
        <v>27369</v>
      </c>
    </row>
    <row r="5564" spans="1:4" ht="15" customHeight="1">
      <c r="A5564" s="650" t="s">
        <v>9949</v>
      </c>
      <c r="B5564" s="646" t="s">
        <v>15844</v>
      </c>
      <c r="C5564" s="650" t="s">
        <v>240</v>
      </c>
      <c r="D5564" s="650" t="s">
        <v>18436</v>
      </c>
    </row>
    <row r="5565" spans="1:4" ht="15" customHeight="1">
      <c r="A5565" s="650" t="s">
        <v>9950</v>
      </c>
      <c r="B5565" s="646" t="s">
        <v>15845</v>
      </c>
      <c r="C5565" s="650" t="s">
        <v>240</v>
      </c>
      <c r="D5565" s="650" t="s">
        <v>27370</v>
      </c>
    </row>
    <row r="5566" spans="1:4" ht="15" customHeight="1">
      <c r="A5566" s="650" t="s">
        <v>9951</v>
      </c>
      <c r="B5566" s="646" t="s">
        <v>15846</v>
      </c>
      <c r="C5566" s="650" t="s">
        <v>240</v>
      </c>
      <c r="D5566" s="650" t="s">
        <v>26575</v>
      </c>
    </row>
    <row r="5567" spans="1:4" ht="15" customHeight="1">
      <c r="A5567" s="650" t="s">
        <v>9952</v>
      </c>
      <c r="B5567" s="646" t="s">
        <v>15847</v>
      </c>
      <c r="C5567" s="650" t="s">
        <v>240</v>
      </c>
      <c r="D5567" s="650" t="s">
        <v>20664</v>
      </c>
    </row>
    <row r="5568" spans="1:4" ht="15" customHeight="1">
      <c r="A5568" s="650" t="s">
        <v>9953</v>
      </c>
      <c r="B5568" s="646" t="s">
        <v>15848</v>
      </c>
      <c r="C5568" s="650" t="s">
        <v>240</v>
      </c>
      <c r="D5568" s="650" t="s">
        <v>21510</v>
      </c>
    </row>
    <row r="5569" spans="1:4" ht="15" customHeight="1">
      <c r="A5569" s="650" t="s">
        <v>9954</v>
      </c>
      <c r="B5569" s="646" t="s">
        <v>15849</v>
      </c>
      <c r="C5569" s="650" t="s">
        <v>240</v>
      </c>
      <c r="D5569" s="650" t="s">
        <v>17651</v>
      </c>
    </row>
    <row r="5570" spans="1:4" ht="15" customHeight="1">
      <c r="A5570" s="650" t="s">
        <v>9955</v>
      </c>
      <c r="B5570" s="646" t="s">
        <v>15850</v>
      </c>
      <c r="C5570" s="650" t="s">
        <v>240</v>
      </c>
      <c r="D5570" s="650" t="s">
        <v>17758</v>
      </c>
    </row>
    <row r="5571" spans="1:4" ht="15" customHeight="1">
      <c r="A5571" s="650" t="s">
        <v>9956</v>
      </c>
      <c r="B5571" s="646" t="s">
        <v>15851</v>
      </c>
      <c r="C5571" s="650" t="s">
        <v>240</v>
      </c>
      <c r="D5571" s="650" t="s">
        <v>22310</v>
      </c>
    </row>
    <row r="5572" spans="1:4" ht="15" customHeight="1">
      <c r="A5572" s="650" t="s">
        <v>9957</v>
      </c>
      <c r="B5572" s="646" t="s">
        <v>15852</v>
      </c>
      <c r="C5572" s="650" t="s">
        <v>240</v>
      </c>
      <c r="D5572" s="650" t="s">
        <v>22014</v>
      </c>
    </row>
    <row r="5573" spans="1:4" ht="15" customHeight="1">
      <c r="A5573" s="650" t="s">
        <v>9958</v>
      </c>
      <c r="B5573" s="646" t="s">
        <v>15853</v>
      </c>
      <c r="C5573" s="650" t="s">
        <v>240</v>
      </c>
      <c r="D5573" s="650" t="s">
        <v>21082</v>
      </c>
    </row>
    <row r="5574" spans="1:4" ht="15" customHeight="1">
      <c r="A5574" s="650" t="s">
        <v>9959</v>
      </c>
      <c r="B5574" s="646" t="s">
        <v>15854</v>
      </c>
      <c r="C5574" s="650" t="s">
        <v>240</v>
      </c>
      <c r="D5574" s="650" t="s">
        <v>18502</v>
      </c>
    </row>
    <row r="5575" spans="1:4" ht="15" customHeight="1">
      <c r="A5575" s="650" t="s">
        <v>9960</v>
      </c>
      <c r="B5575" s="646" t="s">
        <v>15855</v>
      </c>
      <c r="C5575" s="650" t="s">
        <v>240</v>
      </c>
      <c r="D5575" s="650" t="s">
        <v>22381</v>
      </c>
    </row>
    <row r="5576" spans="1:4" ht="15" customHeight="1">
      <c r="A5576" s="650" t="s">
        <v>9961</v>
      </c>
      <c r="B5576" s="646" t="s">
        <v>15856</v>
      </c>
      <c r="C5576" s="650" t="s">
        <v>240</v>
      </c>
      <c r="D5576" s="650" t="s">
        <v>21188</v>
      </c>
    </row>
    <row r="5577" spans="1:4" ht="15" customHeight="1">
      <c r="A5577" s="650" t="s">
        <v>9962</v>
      </c>
      <c r="B5577" s="646" t="s">
        <v>15857</v>
      </c>
      <c r="C5577" s="650" t="s">
        <v>240</v>
      </c>
      <c r="D5577" s="650" t="s">
        <v>27371</v>
      </c>
    </row>
    <row r="5578" spans="1:4" ht="15" customHeight="1">
      <c r="A5578" s="650" t="s">
        <v>9963</v>
      </c>
      <c r="B5578" s="646" t="s">
        <v>15858</v>
      </c>
      <c r="C5578" s="650" t="s">
        <v>240</v>
      </c>
      <c r="D5578" s="650" t="s">
        <v>27372</v>
      </c>
    </row>
    <row r="5579" spans="1:4" ht="15" customHeight="1">
      <c r="A5579" s="650" t="s">
        <v>9964</v>
      </c>
      <c r="B5579" s="646" t="s">
        <v>15859</v>
      </c>
      <c r="C5579" s="650" t="s">
        <v>240</v>
      </c>
      <c r="D5579" s="650" t="s">
        <v>27373</v>
      </c>
    </row>
    <row r="5580" spans="1:4" ht="15" customHeight="1">
      <c r="A5580" s="650" t="s">
        <v>9965</v>
      </c>
      <c r="B5580" s="646" t="s">
        <v>15860</v>
      </c>
      <c r="C5580" s="650" t="s">
        <v>240</v>
      </c>
      <c r="D5580" s="650" t="s">
        <v>18655</v>
      </c>
    </row>
    <row r="5581" spans="1:4" ht="15" customHeight="1">
      <c r="A5581" s="650" t="s">
        <v>9966</v>
      </c>
      <c r="B5581" s="646" t="s">
        <v>15861</v>
      </c>
      <c r="C5581" s="650" t="s">
        <v>240</v>
      </c>
      <c r="D5581" s="650" t="s">
        <v>17504</v>
      </c>
    </row>
    <row r="5582" spans="1:4" ht="15" customHeight="1">
      <c r="A5582" s="650" t="s">
        <v>9967</v>
      </c>
      <c r="B5582" s="646" t="s">
        <v>15862</v>
      </c>
      <c r="C5582" s="650" t="s">
        <v>240</v>
      </c>
      <c r="D5582" s="650" t="s">
        <v>17799</v>
      </c>
    </row>
    <row r="5583" spans="1:4" ht="15" customHeight="1">
      <c r="A5583" s="650" t="s">
        <v>9968</v>
      </c>
      <c r="B5583" s="646" t="s">
        <v>15863</v>
      </c>
      <c r="C5583" s="650" t="s">
        <v>240</v>
      </c>
      <c r="D5583" s="650" t="s">
        <v>26853</v>
      </c>
    </row>
    <row r="5584" spans="1:4" ht="15" customHeight="1">
      <c r="A5584" s="650" t="s">
        <v>9969</v>
      </c>
      <c r="B5584" s="646" t="s">
        <v>15864</v>
      </c>
      <c r="C5584" s="650" t="s">
        <v>240</v>
      </c>
      <c r="D5584" s="650" t="s">
        <v>21231</v>
      </c>
    </row>
    <row r="5585" spans="1:4" ht="15" customHeight="1">
      <c r="A5585" s="650" t="s">
        <v>9970</v>
      </c>
      <c r="B5585" s="646" t="s">
        <v>15865</v>
      </c>
      <c r="C5585" s="650" t="s">
        <v>240</v>
      </c>
      <c r="D5585" s="650" t="s">
        <v>21696</v>
      </c>
    </row>
    <row r="5586" spans="1:4" ht="15" customHeight="1">
      <c r="A5586" s="650" t="s">
        <v>9971</v>
      </c>
      <c r="B5586" s="646" t="s">
        <v>15866</v>
      </c>
      <c r="C5586" s="650" t="s">
        <v>240</v>
      </c>
      <c r="D5586" s="650" t="s">
        <v>20491</v>
      </c>
    </row>
    <row r="5587" spans="1:4" ht="15" customHeight="1">
      <c r="A5587" s="650" t="s">
        <v>9972</v>
      </c>
      <c r="B5587" s="646" t="s">
        <v>15867</v>
      </c>
      <c r="C5587" s="650" t="s">
        <v>240</v>
      </c>
      <c r="D5587" s="650" t="s">
        <v>21166</v>
      </c>
    </row>
    <row r="5588" spans="1:4" ht="15" customHeight="1">
      <c r="A5588" s="650" t="s">
        <v>9973</v>
      </c>
      <c r="B5588" s="646" t="s">
        <v>15868</v>
      </c>
      <c r="C5588" s="650" t="s">
        <v>240</v>
      </c>
      <c r="D5588" s="650" t="s">
        <v>18522</v>
      </c>
    </row>
    <row r="5589" spans="1:4" ht="15" customHeight="1">
      <c r="A5589" s="650" t="s">
        <v>9974</v>
      </c>
      <c r="B5589" s="646" t="s">
        <v>15869</v>
      </c>
      <c r="C5589" s="650" t="s">
        <v>240</v>
      </c>
      <c r="D5589" s="650" t="s">
        <v>18471</v>
      </c>
    </row>
    <row r="5590" spans="1:4" ht="15" customHeight="1">
      <c r="A5590" s="650" t="s">
        <v>9975</v>
      </c>
      <c r="B5590" s="646" t="s">
        <v>15870</v>
      </c>
      <c r="C5590" s="650" t="s">
        <v>240</v>
      </c>
      <c r="D5590" s="650" t="s">
        <v>18534</v>
      </c>
    </row>
    <row r="5591" spans="1:4" ht="15" customHeight="1">
      <c r="A5591" s="650" t="s">
        <v>9976</v>
      </c>
      <c r="B5591" s="646" t="s">
        <v>15871</v>
      </c>
      <c r="C5591" s="650" t="s">
        <v>240</v>
      </c>
      <c r="D5591" s="650" t="s">
        <v>17978</v>
      </c>
    </row>
    <row r="5592" spans="1:4" ht="15" customHeight="1">
      <c r="A5592" s="650" t="s">
        <v>9977</v>
      </c>
      <c r="B5592" s="646" t="s">
        <v>15872</v>
      </c>
      <c r="C5592" s="650" t="s">
        <v>240</v>
      </c>
      <c r="D5592" s="650" t="s">
        <v>22572</v>
      </c>
    </row>
    <row r="5593" spans="1:4" ht="15" customHeight="1">
      <c r="A5593" s="650" t="s">
        <v>9978</v>
      </c>
      <c r="B5593" s="646" t="s">
        <v>15873</v>
      </c>
      <c r="C5593" s="650" t="s">
        <v>240</v>
      </c>
      <c r="D5593" s="650" t="s">
        <v>17647</v>
      </c>
    </row>
    <row r="5594" spans="1:4" ht="15" customHeight="1">
      <c r="A5594" s="650" t="s">
        <v>9979</v>
      </c>
      <c r="B5594" s="646" t="s">
        <v>15874</v>
      </c>
      <c r="C5594" s="650" t="s">
        <v>240</v>
      </c>
      <c r="D5594" s="650" t="s">
        <v>20534</v>
      </c>
    </row>
    <row r="5595" spans="1:4" ht="15" customHeight="1">
      <c r="A5595" s="650" t="s">
        <v>9980</v>
      </c>
      <c r="B5595" s="646" t="s">
        <v>15875</v>
      </c>
      <c r="C5595" s="650" t="s">
        <v>240</v>
      </c>
      <c r="D5595" s="650" t="s">
        <v>17763</v>
      </c>
    </row>
    <row r="5596" spans="1:4" ht="15" customHeight="1">
      <c r="A5596" s="650" t="s">
        <v>9981</v>
      </c>
      <c r="B5596" s="646" t="s">
        <v>15876</v>
      </c>
      <c r="C5596" s="650" t="s">
        <v>240</v>
      </c>
      <c r="D5596" s="650" t="s">
        <v>17788</v>
      </c>
    </row>
    <row r="5597" spans="1:4" ht="15" customHeight="1">
      <c r="A5597" s="650" t="s">
        <v>9982</v>
      </c>
      <c r="B5597" s="646" t="s">
        <v>15877</v>
      </c>
      <c r="C5597" s="650" t="s">
        <v>240</v>
      </c>
      <c r="D5597" s="650" t="s">
        <v>21318</v>
      </c>
    </row>
    <row r="5598" spans="1:4" ht="15" customHeight="1">
      <c r="A5598" s="650" t="s">
        <v>9983</v>
      </c>
      <c r="B5598" s="646" t="s">
        <v>15878</v>
      </c>
      <c r="C5598" s="650" t="s">
        <v>240</v>
      </c>
      <c r="D5598" s="650" t="s">
        <v>18031</v>
      </c>
    </row>
    <row r="5599" spans="1:4" ht="15" customHeight="1">
      <c r="A5599" s="650" t="s">
        <v>9984</v>
      </c>
      <c r="B5599" s="646" t="s">
        <v>15879</v>
      </c>
      <c r="C5599" s="650" t="s">
        <v>240</v>
      </c>
      <c r="D5599" s="650" t="s">
        <v>17871</v>
      </c>
    </row>
    <row r="5600" spans="1:4" ht="15" customHeight="1">
      <c r="A5600" s="650" t="s">
        <v>9985</v>
      </c>
      <c r="B5600" s="646" t="s">
        <v>15880</v>
      </c>
      <c r="C5600" s="650" t="s">
        <v>240</v>
      </c>
      <c r="D5600" s="650" t="s">
        <v>27374</v>
      </c>
    </row>
    <row r="5601" spans="1:4" ht="15" customHeight="1">
      <c r="A5601" s="650" t="s">
        <v>9986</v>
      </c>
      <c r="B5601" s="646" t="s">
        <v>15881</v>
      </c>
      <c r="C5601" s="650" t="s">
        <v>240</v>
      </c>
      <c r="D5601" s="650" t="s">
        <v>21723</v>
      </c>
    </row>
    <row r="5602" spans="1:4" ht="15" customHeight="1">
      <c r="A5602" s="650" t="s">
        <v>9987</v>
      </c>
      <c r="B5602" s="646" t="s">
        <v>15882</v>
      </c>
      <c r="C5602" s="650" t="s">
        <v>240</v>
      </c>
      <c r="D5602" s="650" t="s">
        <v>20653</v>
      </c>
    </row>
    <row r="5603" spans="1:4" ht="15" customHeight="1">
      <c r="A5603" s="650" t="s">
        <v>9988</v>
      </c>
      <c r="B5603" s="646" t="s">
        <v>15883</v>
      </c>
      <c r="C5603" s="650" t="s">
        <v>240</v>
      </c>
      <c r="D5603" s="650" t="s">
        <v>17810</v>
      </c>
    </row>
    <row r="5604" spans="1:4" ht="15" customHeight="1">
      <c r="A5604" s="650" t="s">
        <v>9989</v>
      </c>
      <c r="B5604" s="646" t="s">
        <v>15884</v>
      </c>
      <c r="C5604" s="650" t="s">
        <v>240</v>
      </c>
      <c r="D5604" s="650" t="s">
        <v>20691</v>
      </c>
    </row>
    <row r="5605" spans="1:4" ht="15" customHeight="1">
      <c r="A5605" s="650" t="s">
        <v>9990</v>
      </c>
      <c r="B5605" s="646" t="s">
        <v>15885</v>
      </c>
      <c r="C5605" s="650" t="s">
        <v>240</v>
      </c>
      <c r="D5605" s="650" t="s">
        <v>18224</v>
      </c>
    </row>
    <row r="5606" spans="1:4" ht="15" customHeight="1">
      <c r="A5606" s="650" t="s">
        <v>9991</v>
      </c>
      <c r="B5606" s="646" t="s">
        <v>15886</v>
      </c>
      <c r="C5606" s="650" t="s">
        <v>240</v>
      </c>
      <c r="D5606" s="650" t="s">
        <v>20520</v>
      </c>
    </row>
    <row r="5607" spans="1:4" ht="15" customHeight="1">
      <c r="A5607" s="650" t="s">
        <v>9992</v>
      </c>
      <c r="B5607" s="646" t="s">
        <v>15887</v>
      </c>
      <c r="C5607" s="650" t="s">
        <v>240</v>
      </c>
      <c r="D5607" s="650" t="s">
        <v>20580</v>
      </c>
    </row>
    <row r="5608" spans="1:4" ht="15" customHeight="1">
      <c r="A5608" s="650" t="s">
        <v>9993</v>
      </c>
      <c r="B5608" s="646" t="s">
        <v>15888</v>
      </c>
      <c r="C5608" s="650" t="s">
        <v>240</v>
      </c>
      <c r="D5608" s="650" t="s">
        <v>27291</v>
      </c>
    </row>
    <row r="5609" spans="1:4" ht="15" customHeight="1">
      <c r="A5609" s="650" t="s">
        <v>9994</v>
      </c>
      <c r="B5609" s="646" t="s">
        <v>15889</v>
      </c>
      <c r="C5609" s="650" t="s">
        <v>240</v>
      </c>
      <c r="D5609" s="650" t="s">
        <v>17763</v>
      </c>
    </row>
    <row r="5610" spans="1:4" ht="15" customHeight="1">
      <c r="A5610" s="650" t="s">
        <v>9995</v>
      </c>
      <c r="B5610" s="646" t="s">
        <v>15890</v>
      </c>
      <c r="C5610" s="650" t="s">
        <v>240</v>
      </c>
      <c r="D5610" s="650" t="s">
        <v>27375</v>
      </c>
    </row>
    <row r="5611" spans="1:4" ht="15" customHeight="1">
      <c r="A5611" s="650" t="s">
        <v>9996</v>
      </c>
      <c r="B5611" s="646" t="s">
        <v>15891</v>
      </c>
      <c r="C5611" s="650" t="s">
        <v>240</v>
      </c>
      <c r="D5611" s="650" t="s">
        <v>17826</v>
      </c>
    </row>
    <row r="5612" spans="1:4" ht="15" customHeight="1">
      <c r="A5612" s="650" t="s">
        <v>9997</v>
      </c>
      <c r="B5612" s="646" t="s">
        <v>15892</v>
      </c>
      <c r="C5612" s="650" t="s">
        <v>240</v>
      </c>
      <c r="D5612" s="650" t="s">
        <v>17894</v>
      </c>
    </row>
    <row r="5613" spans="1:4" ht="15" customHeight="1">
      <c r="A5613" s="650" t="s">
        <v>9998</v>
      </c>
      <c r="B5613" s="646" t="s">
        <v>15893</v>
      </c>
      <c r="C5613" s="650" t="s">
        <v>240</v>
      </c>
      <c r="D5613" s="650" t="s">
        <v>20547</v>
      </c>
    </row>
    <row r="5614" spans="1:4" ht="15" customHeight="1">
      <c r="A5614" s="650" t="s">
        <v>9999</v>
      </c>
      <c r="B5614" s="646" t="s">
        <v>15894</v>
      </c>
      <c r="C5614" s="650" t="s">
        <v>240</v>
      </c>
      <c r="D5614" s="650" t="s">
        <v>21857</v>
      </c>
    </row>
    <row r="5615" spans="1:4" ht="15" customHeight="1">
      <c r="A5615" s="650" t="s">
        <v>10000</v>
      </c>
      <c r="B5615" s="646" t="s">
        <v>15895</v>
      </c>
      <c r="C5615" s="650" t="s">
        <v>240</v>
      </c>
      <c r="D5615" s="650" t="s">
        <v>22435</v>
      </c>
    </row>
    <row r="5616" spans="1:4" ht="15" customHeight="1">
      <c r="A5616" s="650" t="s">
        <v>10001</v>
      </c>
      <c r="B5616" s="646" t="s">
        <v>15896</v>
      </c>
      <c r="C5616" s="650" t="s">
        <v>240</v>
      </c>
      <c r="D5616" s="650" t="s">
        <v>20955</v>
      </c>
    </row>
    <row r="5617" spans="1:4" ht="15" customHeight="1">
      <c r="A5617" s="650" t="s">
        <v>10002</v>
      </c>
      <c r="B5617" s="646" t="s">
        <v>15897</v>
      </c>
      <c r="C5617" s="650" t="s">
        <v>240</v>
      </c>
      <c r="D5617" s="650" t="s">
        <v>18020</v>
      </c>
    </row>
    <row r="5618" spans="1:4" ht="15" customHeight="1">
      <c r="A5618" s="650" t="s">
        <v>10003</v>
      </c>
      <c r="B5618" s="646" t="s">
        <v>15898</v>
      </c>
      <c r="C5618" s="650" t="s">
        <v>240</v>
      </c>
      <c r="D5618" s="650" t="s">
        <v>20550</v>
      </c>
    </row>
    <row r="5619" spans="1:4" ht="15" customHeight="1">
      <c r="A5619" s="650" t="s">
        <v>10004</v>
      </c>
      <c r="B5619" s="646" t="s">
        <v>15899</v>
      </c>
      <c r="C5619" s="650" t="s">
        <v>240</v>
      </c>
      <c r="D5619" s="650" t="s">
        <v>18254</v>
      </c>
    </row>
    <row r="5620" spans="1:4" ht="15" customHeight="1">
      <c r="A5620" s="650" t="s">
        <v>10005</v>
      </c>
      <c r="B5620" s="646" t="s">
        <v>15900</v>
      </c>
      <c r="C5620" s="650" t="s">
        <v>240</v>
      </c>
      <c r="D5620" s="650" t="s">
        <v>18223</v>
      </c>
    </row>
    <row r="5621" spans="1:4" ht="15" customHeight="1">
      <c r="A5621" s="650" t="s">
        <v>10006</v>
      </c>
      <c r="B5621" s="646" t="s">
        <v>15901</v>
      </c>
      <c r="C5621" s="650" t="s">
        <v>240</v>
      </c>
      <c r="D5621" s="650" t="s">
        <v>17552</v>
      </c>
    </row>
    <row r="5622" spans="1:4" ht="15" customHeight="1">
      <c r="A5622" s="650" t="s">
        <v>10007</v>
      </c>
      <c r="B5622" s="646" t="s">
        <v>15902</v>
      </c>
      <c r="C5622" s="650" t="s">
        <v>240</v>
      </c>
      <c r="D5622" s="650" t="s">
        <v>27297</v>
      </c>
    </row>
    <row r="5623" spans="1:4" ht="15" customHeight="1">
      <c r="A5623" s="650" t="s">
        <v>10008</v>
      </c>
      <c r="B5623" s="646" t="s">
        <v>15903</v>
      </c>
      <c r="C5623" s="650" t="s">
        <v>240</v>
      </c>
      <c r="D5623" s="650" t="s">
        <v>18019</v>
      </c>
    </row>
    <row r="5624" spans="1:4" ht="15" customHeight="1">
      <c r="A5624" s="650" t="s">
        <v>10009</v>
      </c>
      <c r="B5624" s="646" t="s">
        <v>15904</v>
      </c>
      <c r="C5624" s="650" t="s">
        <v>240</v>
      </c>
      <c r="D5624" s="650" t="s">
        <v>18193</v>
      </c>
    </row>
    <row r="5625" spans="1:4" ht="15" customHeight="1">
      <c r="A5625" s="650" t="s">
        <v>10010</v>
      </c>
      <c r="B5625" s="646" t="s">
        <v>15905</v>
      </c>
      <c r="C5625" s="650" t="s">
        <v>240</v>
      </c>
      <c r="D5625" s="650" t="s">
        <v>20742</v>
      </c>
    </row>
    <row r="5626" spans="1:4" ht="15" customHeight="1">
      <c r="A5626" s="650" t="s">
        <v>10011</v>
      </c>
      <c r="B5626" s="646" t="s">
        <v>15906</v>
      </c>
      <c r="C5626" s="650" t="s">
        <v>240</v>
      </c>
      <c r="D5626" s="650" t="s">
        <v>17800</v>
      </c>
    </row>
    <row r="5627" spans="1:4" ht="15" customHeight="1">
      <c r="A5627" s="650" t="s">
        <v>10012</v>
      </c>
      <c r="B5627" s="646" t="s">
        <v>15907</v>
      </c>
      <c r="C5627" s="650" t="s">
        <v>240</v>
      </c>
      <c r="D5627" s="650" t="s">
        <v>21195</v>
      </c>
    </row>
    <row r="5628" spans="1:4" ht="15" customHeight="1">
      <c r="A5628" s="650" t="s">
        <v>10013</v>
      </c>
      <c r="B5628" s="646" t="s">
        <v>15908</v>
      </c>
      <c r="C5628" s="650" t="s">
        <v>240</v>
      </c>
      <c r="D5628" s="650" t="s">
        <v>27376</v>
      </c>
    </row>
    <row r="5629" spans="1:4" ht="15" customHeight="1">
      <c r="A5629" s="650" t="s">
        <v>10014</v>
      </c>
      <c r="B5629" s="646" t="s">
        <v>15909</v>
      </c>
      <c r="C5629" s="650" t="s">
        <v>240</v>
      </c>
      <c r="D5629" s="650" t="s">
        <v>18578</v>
      </c>
    </row>
    <row r="5630" spans="1:4" ht="15" customHeight="1">
      <c r="A5630" s="650" t="s">
        <v>10015</v>
      </c>
      <c r="B5630" s="646" t="s">
        <v>15910</v>
      </c>
      <c r="C5630" s="650" t="s">
        <v>240</v>
      </c>
      <c r="D5630" s="650" t="s">
        <v>20732</v>
      </c>
    </row>
    <row r="5631" spans="1:4" ht="15" customHeight="1">
      <c r="A5631" s="650" t="s">
        <v>10016</v>
      </c>
      <c r="B5631" s="646" t="s">
        <v>15911</v>
      </c>
      <c r="C5631" s="650" t="s">
        <v>240</v>
      </c>
      <c r="D5631" s="650" t="s">
        <v>18487</v>
      </c>
    </row>
    <row r="5632" spans="1:4" ht="15" customHeight="1">
      <c r="A5632" s="650" t="s">
        <v>10017</v>
      </c>
      <c r="B5632" s="646" t="s">
        <v>15912</v>
      </c>
      <c r="C5632" s="650" t="s">
        <v>240</v>
      </c>
      <c r="D5632" s="650" t="s">
        <v>20580</v>
      </c>
    </row>
    <row r="5633" spans="1:4" ht="15" customHeight="1">
      <c r="A5633" s="650" t="s">
        <v>10018</v>
      </c>
      <c r="B5633" s="646" t="s">
        <v>15913</v>
      </c>
      <c r="C5633" s="650" t="s">
        <v>240</v>
      </c>
      <c r="D5633" s="650" t="s">
        <v>18007</v>
      </c>
    </row>
    <row r="5634" spans="1:4" ht="15" customHeight="1">
      <c r="A5634" s="650" t="s">
        <v>10019</v>
      </c>
      <c r="B5634" s="646" t="s">
        <v>15914</v>
      </c>
      <c r="C5634" s="650" t="s">
        <v>240</v>
      </c>
      <c r="D5634" s="650" t="s">
        <v>17654</v>
      </c>
    </row>
    <row r="5635" spans="1:4" ht="15" customHeight="1">
      <c r="A5635" s="650" t="s">
        <v>10020</v>
      </c>
      <c r="B5635" s="646" t="s">
        <v>15915</v>
      </c>
      <c r="C5635" s="650" t="s">
        <v>240</v>
      </c>
      <c r="D5635" s="650" t="s">
        <v>25897</v>
      </c>
    </row>
    <row r="5636" spans="1:4" ht="15" customHeight="1">
      <c r="A5636" s="650" t="s">
        <v>10021</v>
      </c>
      <c r="B5636" s="646" t="s">
        <v>15916</v>
      </c>
      <c r="C5636" s="650" t="s">
        <v>240</v>
      </c>
      <c r="D5636" s="650" t="s">
        <v>18023</v>
      </c>
    </row>
    <row r="5637" spans="1:4" ht="15" customHeight="1">
      <c r="A5637" s="650" t="s">
        <v>10022</v>
      </c>
      <c r="B5637" s="646" t="s">
        <v>15917</v>
      </c>
      <c r="C5637" s="650" t="s">
        <v>240</v>
      </c>
      <c r="D5637" s="650" t="s">
        <v>18127</v>
      </c>
    </row>
    <row r="5638" spans="1:4" ht="15" customHeight="1">
      <c r="A5638" s="650" t="s">
        <v>10023</v>
      </c>
      <c r="B5638" s="646" t="s">
        <v>15918</v>
      </c>
      <c r="C5638" s="650" t="s">
        <v>240</v>
      </c>
      <c r="D5638" s="650" t="s">
        <v>17515</v>
      </c>
    </row>
    <row r="5639" spans="1:4" ht="15" customHeight="1">
      <c r="A5639" s="650" t="s">
        <v>10024</v>
      </c>
      <c r="B5639" s="646" t="s">
        <v>15919</v>
      </c>
      <c r="C5639" s="650" t="s">
        <v>240</v>
      </c>
      <c r="D5639" s="650" t="s">
        <v>17788</v>
      </c>
    </row>
    <row r="5640" spans="1:4" ht="15" customHeight="1">
      <c r="A5640" s="650" t="s">
        <v>10025</v>
      </c>
      <c r="B5640" s="646" t="s">
        <v>15920</v>
      </c>
      <c r="C5640" s="650" t="s">
        <v>240</v>
      </c>
      <c r="D5640" s="650" t="s">
        <v>22435</v>
      </c>
    </row>
    <row r="5641" spans="1:4" ht="15" customHeight="1">
      <c r="A5641" s="650" t="s">
        <v>10026</v>
      </c>
      <c r="B5641" s="646" t="s">
        <v>15921</v>
      </c>
      <c r="C5641" s="650" t="s">
        <v>240</v>
      </c>
      <c r="D5641" s="650" t="s">
        <v>24797</v>
      </c>
    </row>
    <row r="5642" spans="1:4" ht="15" customHeight="1">
      <c r="A5642" s="650" t="s">
        <v>10027</v>
      </c>
      <c r="B5642" s="646" t="s">
        <v>15922</v>
      </c>
      <c r="C5642" s="650" t="s">
        <v>240</v>
      </c>
      <c r="D5642" s="650" t="s">
        <v>17523</v>
      </c>
    </row>
    <row r="5643" spans="1:4" ht="15" customHeight="1">
      <c r="A5643" s="650" t="s">
        <v>10028</v>
      </c>
      <c r="B5643" s="646" t="s">
        <v>15923</v>
      </c>
      <c r="C5643" s="650" t="s">
        <v>240</v>
      </c>
      <c r="D5643" s="650" t="s">
        <v>18547</v>
      </c>
    </row>
    <row r="5644" spans="1:4" ht="15" customHeight="1">
      <c r="A5644" s="650" t="s">
        <v>10029</v>
      </c>
      <c r="B5644" s="646" t="s">
        <v>15924</v>
      </c>
      <c r="C5644" s="650" t="s">
        <v>240</v>
      </c>
      <c r="D5644" s="650" t="s">
        <v>22250</v>
      </c>
    </row>
    <row r="5645" spans="1:4" ht="15" customHeight="1">
      <c r="A5645" s="650" t="s">
        <v>10030</v>
      </c>
      <c r="B5645" s="646" t="s">
        <v>15925</v>
      </c>
      <c r="C5645" s="650" t="s">
        <v>240</v>
      </c>
      <c r="D5645" s="650" t="s">
        <v>20474</v>
      </c>
    </row>
    <row r="5646" spans="1:4" ht="15" customHeight="1">
      <c r="A5646" s="650" t="s">
        <v>10031</v>
      </c>
      <c r="B5646" s="646" t="s">
        <v>15926</v>
      </c>
      <c r="C5646" s="650" t="s">
        <v>240</v>
      </c>
      <c r="D5646" s="650" t="s">
        <v>17646</v>
      </c>
    </row>
    <row r="5647" spans="1:4" ht="15" customHeight="1">
      <c r="A5647" s="650" t="s">
        <v>10032</v>
      </c>
      <c r="B5647" s="646" t="s">
        <v>15927</v>
      </c>
      <c r="C5647" s="650" t="s">
        <v>240</v>
      </c>
      <c r="D5647" s="650" t="s">
        <v>21502</v>
      </c>
    </row>
    <row r="5648" spans="1:4" ht="15" customHeight="1">
      <c r="A5648" s="650" t="s">
        <v>10033</v>
      </c>
      <c r="B5648" s="646" t="s">
        <v>15928</v>
      </c>
      <c r="C5648" s="650" t="s">
        <v>240</v>
      </c>
      <c r="D5648" s="650" t="s">
        <v>18721</v>
      </c>
    </row>
    <row r="5649" spans="1:4" ht="15" customHeight="1">
      <c r="A5649" s="650" t="s">
        <v>10034</v>
      </c>
      <c r="B5649" s="646" t="s">
        <v>15929</v>
      </c>
      <c r="C5649" s="650" t="s">
        <v>240</v>
      </c>
      <c r="D5649" s="650" t="s">
        <v>21176</v>
      </c>
    </row>
    <row r="5650" spans="1:4" ht="15" customHeight="1">
      <c r="A5650" s="650" t="s">
        <v>10035</v>
      </c>
      <c r="B5650" s="646" t="s">
        <v>15930</v>
      </c>
      <c r="C5650" s="650" t="s">
        <v>240</v>
      </c>
      <c r="D5650" s="650" t="s">
        <v>18253</v>
      </c>
    </row>
    <row r="5651" spans="1:4" ht="15" customHeight="1">
      <c r="A5651" s="650" t="s">
        <v>10036</v>
      </c>
      <c r="B5651" s="646" t="s">
        <v>15931</v>
      </c>
      <c r="C5651" s="650" t="s">
        <v>240</v>
      </c>
      <c r="D5651" s="650" t="s">
        <v>21552</v>
      </c>
    </row>
    <row r="5652" spans="1:4" ht="15" customHeight="1">
      <c r="A5652" s="650" t="s">
        <v>10037</v>
      </c>
      <c r="B5652" s="646" t="s">
        <v>15932</v>
      </c>
      <c r="C5652" s="650" t="s">
        <v>240</v>
      </c>
      <c r="D5652" s="650" t="s">
        <v>18685</v>
      </c>
    </row>
    <row r="5653" spans="1:4" ht="15" customHeight="1">
      <c r="A5653" s="650" t="s">
        <v>10038</v>
      </c>
      <c r="B5653" s="646" t="s">
        <v>15933</v>
      </c>
      <c r="C5653" s="650" t="s">
        <v>240</v>
      </c>
      <c r="D5653" s="650" t="s">
        <v>27377</v>
      </c>
    </row>
    <row r="5654" spans="1:4" ht="15" customHeight="1">
      <c r="A5654" s="650" t="s">
        <v>10039</v>
      </c>
      <c r="B5654" s="646" t="s">
        <v>15934</v>
      </c>
      <c r="C5654" s="650" t="s">
        <v>240</v>
      </c>
      <c r="D5654" s="650" t="s">
        <v>17905</v>
      </c>
    </row>
    <row r="5655" spans="1:4" ht="15" customHeight="1">
      <c r="A5655" s="650" t="s">
        <v>10040</v>
      </c>
      <c r="B5655" s="646" t="s">
        <v>15935</v>
      </c>
      <c r="C5655" s="650" t="s">
        <v>240</v>
      </c>
      <c r="D5655" s="650" t="s">
        <v>27378</v>
      </c>
    </row>
    <row r="5656" spans="1:4" ht="15" customHeight="1">
      <c r="A5656" s="650" t="s">
        <v>10041</v>
      </c>
      <c r="B5656" s="646" t="s">
        <v>15936</v>
      </c>
      <c r="C5656" s="650" t="s">
        <v>240</v>
      </c>
      <c r="D5656" s="650" t="s">
        <v>21366</v>
      </c>
    </row>
    <row r="5657" spans="1:4" ht="15" customHeight="1">
      <c r="A5657" s="650" t="s">
        <v>10042</v>
      </c>
      <c r="B5657" s="646" t="s">
        <v>15937</v>
      </c>
      <c r="C5657" s="650" t="s">
        <v>240</v>
      </c>
      <c r="D5657" s="650" t="s">
        <v>27379</v>
      </c>
    </row>
    <row r="5658" spans="1:4" ht="15" customHeight="1">
      <c r="A5658" s="650" t="s">
        <v>10043</v>
      </c>
      <c r="B5658" s="646" t="s">
        <v>15938</v>
      </c>
      <c r="C5658" s="650" t="s">
        <v>240</v>
      </c>
      <c r="D5658" s="650" t="s">
        <v>20936</v>
      </c>
    </row>
    <row r="5659" spans="1:4" ht="15" customHeight="1">
      <c r="A5659" s="650" t="s">
        <v>10044</v>
      </c>
      <c r="B5659" s="646" t="s">
        <v>15939</v>
      </c>
      <c r="C5659" s="650" t="s">
        <v>240</v>
      </c>
      <c r="D5659" s="650" t="s">
        <v>27380</v>
      </c>
    </row>
    <row r="5660" spans="1:4" ht="15" customHeight="1">
      <c r="A5660" s="650" t="s">
        <v>10045</v>
      </c>
      <c r="B5660" s="646" t="s">
        <v>15940</v>
      </c>
      <c r="C5660" s="650" t="s">
        <v>240</v>
      </c>
      <c r="D5660" s="650" t="s">
        <v>27381</v>
      </c>
    </row>
    <row r="5661" spans="1:4" ht="15" customHeight="1">
      <c r="A5661" s="650" t="s">
        <v>10046</v>
      </c>
      <c r="B5661" s="646" t="s">
        <v>15941</v>
      </c>
      <c r="C5661" s="650" t="s">
        <v>240</v>
      </c>
      <c r="D5661" s="650" t="s">
        <v>21325</v>
      </c>
    </row>
    <row r="5662" spans="1:4" ht="15" customHeight="1">
      <c r="A5662" s="650" t="s">
        <v>10047</v>
      </c>
      <c r="B5662" s="646" t="s">
        <v>15942</v>
      </c>
      <c r="C5662" s="650" t="s">
        <v>240</v>
      </c>
      <c r="D5662" s="650" t="s">
        <v>27382</v>
      </c>
    </row>
    <row r="5663" spans="1:4" ht="15" customHeight="1">
      <c r="A5663" s="650" t="s">
        <v>10048</v>
      </c>
      <c r="B5663" s="646" t="s">
        <v>15943</v>
      </c>
      <c r="C5663" s="650" t="s">
        <v>240</v>
      </c>
      <c r="D5663" s="650" t="s">
        <v>27383</v>
      </c>
    </row>
    <row r="5664" spans="1:4" ht="15" customHeight="1">
      <c r="A5664" s="650" t="s">
        <v>10049</v>
      </c>
      <c r="B5664" s="646" t="s">
        <v>15944</v>
      </c>
      <c r="C5664" s="650" t="s">
        <v>240</v>
      </c>
      <c r="D5664" s="650" t="s">
        <v>21049</v>
      </c>
    </row>
    <row r="5665" spans="1:4" ht="15" customHeight="1">
      <c r="A5665" s="650" t="s">
        <v>10050</v>
      </c>
      <c r="B5665" s="646" t="s">
        <v>15945</v>
      </c>
      <c r="C5665" s="650" t="s">
        <v>240</v>
      </c>
      <c r="D5665" s="650" t="s">
        <v>27384</v>
      </c>
    </row>
    <row r="5666" spans="1:4" ht="15" customHeight="1">
      <c r="A5666" s="650" t="s">
        <v>10051</v>
      </c>
      <c r="B5666" s="646" t="s">
        <v>15946</v>
      </c>
      <c r="C5666" s="650" t="s">
        <v>240</v>
      </c>
      <c r="D5666" s="650" t="s">
        <v>27385</v>
      </c>
    </row>
    <row r="5667" spans="1:4" ht="15" customHeight="1">
      <c r="A5667" s="650" t="s">
        <v>10052</v>
      </c>
      <c r="B5667" s="646" t="s">
        <v>15947</v>
      </c>
      <c r="C5667" s="650" t="s">
        <v>240</v>
      </c>
      <c r="D5667" s="650" t="s">
        <v>27386</v>
      </c>
    </row>
    <row r="5668" spans="1:4" ht="15" customHeight="1">
      <c r="A5668" s="650" t="s">
        <v>10053</v>
      </c>
      <c r="B5668" s="646" t="s">
        <v>15948</v>
      </c>
      <c r="C5668" s="650" t="s">
        <v>240</v>
      </c>
      <c r="D5668" s="650" t="s">
        <v>21682</v>
      </c>
    </row>
    <row r="5669" spans="1:4" ht="15" customHeight="1">
      <c r="A5669" s="650" t="s">
        <v>10054</v>
      </c>
      <c r="B5669" s="646" t="s">
        <v>15949</v>
      </c>
      <c r="C5669" s="650" t="s">
        <v>240</v>
      </c>
      <c r="D5669" s="650" t="s">
        <v>20986</v>
      </c>
    </row>
    <row r="5670" spans="1:4" ht="15" customHeight="1">
      <c r="A5670" s="650" t="s">
        <v>10055</v>
      </c>
      <c r="B5670" s="646" t="s">
        <v>15950</v>
      </c>
      <c r="C5670" s="650" t="s">
        <v>240</v>
      </c>
      <c r="D5670" s="650" t="s">
        <v>27387</v>
      </c>
    </row>
    <row r="5671" spans="1:4" ht="15" customHeight="1">
      <c r="A5671" s="650" t="s">
        <v>10056</v>
      </c>
      <c r="B5671" s="646" t="s">
        <v>15951</v>
      </c>
      <c r="C5671" s="650" t="s">
        <v>240</v>
      </c>
      <c r="D5671" s="650" t="s">
        <v>18605</v>
      </c>
    </row>
    <row r="5672" spans="1:4" ht="15" customHeight="1">
      <c r="A5672" s="650" t="s">
        <v>10057</v>
      </c>
      <c r="B5672" s="646" t="s">
        <v>15952</v>
      </c>
      <c r="C5672" s="650" t="s">
        <v>240</v>
      </c>
      <c r="D5672" s="650" t="s">
        <v>27388</v>
      </c>
    </row>
    <row r="5673" spans="1:4" ht="15" customHeight="1">
      <c r="A5673" s="650" t="s">
        <v>10058</v>
      </c>
      <c r="B5673" s="646" t="s">
        <v>15953</v>
      </c>
      <c r="C5673" s="650" t="s">
        <v>240</v>
      </c>
      <c r="D5673" s="650" t="s">
        <v>24601</v>
      </c>
    </row>
    <row r="5674" spans="1:4" ht="15" customHeight="1">
      <c r="A5674" s="650" t="s">
        <v>10059</v>
      </c>
      <c r="B5674" s="646" t="s">
        <v>15954</v>
      </c>
      <c r="C5674" s="650" t="s">
        <v>240</v>
      </c>
      <c r="D5674" s="650" t="s">
        <v>27389</v>
      </c>
    </row>
    <row r="5675" spans="1:4" ht="15" customHeight="1">
      <c r="A5675" s="650" t="s">
        <v>10060</v>
      </c>
      <c r="B5675" s="646" t="s">
        <v>15955</v>
      </c>
      <c r="C5675" s="650" t="s">
        <v>240</v>
      </c>
      <c r="D5675" s="650" t="s">
        <v>27390</v>
      </c>
    </row>
    <row r="5676" spans="1:4" ht="15" customHeight="1">
      <c r="A5676" s="650" t="s">
        <v>10061</v>
      </c>
      <c r="B5676" s="646" t="s">
        <v>15956</v>
      </c>
      <c r="C5676" s="650" t="s">
        <v>240</v>
      </c>
      <c r="D5676" s="650" t="s">
        <v>27391</v>
      </c>
    </row>
    <row r="5677" spans="1:4" ht="15" customHeight="1">
      <c r="A5677" s="650" t="s">
        <v>10062</v>
      </c>
      <c r="B5677" s="646" t="s">
        <v>15957</v>
      </c>
      <c r="C5677" s="650" t="s">
        <v>240</v>
      </c>
      <c r="D5677" s="650" t="s">
        <v>22229</v>
      </c>
    </row>
    <row r="5678" spans="1:4" ht="15" customHeight="1">
      <c r="A5678" s="650" t="s">
        <v>10063</v>
      </c>
      <c r="B5678" s="646" t="s">
        <v>15958</v>
      </c>
      <c r="C5678" s="650" t="s">
        <v>240</v>
      </c>
      <c r="D5678" s="650" t="s">
        <v>27392</v>
      </c>
    </row>
    <row r="5679" spans="1:4" ht="15" customHeight="1">
      <c r="A5679" s="650" t="s">
        <v>10064</v>
      </c>
      <c r="B5679" s="646" t="s">
        <v>15959</v>
      </c>
      <c r="C5679" s="650" t="s">
        <v>240</v>
      </c>
      <c r="D5679" s="650" t="s">
        <v>17493</v>
      </c>
    </row>
    <row r="5680" spans="1:4" ht="15" customHeight="1">
      <c r="A5680" s="650" t="s">
        <v>10065</v>
      </c>
      <c r="B5680" s="646" t="s">
        <v>15960</v>
      </c>
      <c r="C5680" s="650" t="s">
        <v>240</v>
      </c>
      <c r="D5680" s="650" t="s">
        <v>20710</v>
      </c>
    </row>
    <row r="5681" spans="1:4" ht="15" customHeight="1">
      <c r="A5681" s="650" t="s">
        <v>10066</v>
      </c>
      <c r="B5681" s="646" t="s">
        <v>15961</v>
      </c>
      <c r="C5681" s="650" t="s">
        <v>240</v>
      </c>
      <c r="D5681" s="650" t="s">
        <v>18291</v>
      </c>
    </row>
    <row r="5682" spans="1:4" ht="15" customHeight="1">
      <c r="A5682" s="650" t="s">
        <v>10067</v>
      </c>
      <c r="B5682" s="646" t="s">
        <v>15962</v>
      </c>
      <c r="C5682" s="650" t="s">
        <v>240</v>
      </c>
      <c r="D5682" s="650" t="s">
        <v>18657</v>
      </c>
    </row>
    <row r="5683" spans="1:4" ht="15" customHeight="1">
      <c r="A5683" s="650" t="s">
        <v>10068</v>
      </c>
      <c r="B5683" s="646" t="s">
        <v>15963</v>
      </c>
      <c r="C5683" s="650" t="s">
        <v>240</v>
      </c>
      <c r="D5683" s="650" t="s">
        <v>18157</v>
      </c>
    </row>
    <row r="5684" spans="1:4" ht="15" customHeight="1">
      <c r="A5684" s="650" t="s">
        <v>10069</v>
      </c>
      <c r="B5684" s="646" t="s">
        <v>15964</v>
      </c>
      <c r="C5684" s="650" t="s">
        <v>240</v>
      </c>
      <c r="D5684" s="650" t="s">
        <v>18193</v>
      </c>
    </row>
    <row r="5685" spans="1:4" ht="15" customHeight="1">
      <c r="A5685" s="650" t="s">
        <v>10070</v>
      </c>
      <c r="B5685" s="646" t="s">
        <v>15965</v>
      </c>
      <c r="C5685" s="650" t="s">
        <v>240</v>
      </c>
      <c r="D5685" s="650" t="s">
        <v>18043</v>
      </c>
    </row>
    <row r="5686" spans="1:4" ht="15" customHeight="1">
      <c r="A5686" s="650" t="s">
        <v>10071</v>
      </c>
      <c r="B5686" s="646" t="s">
        <v>15966</v>
      </c>
      <c r="C5686" s="650" t="s">
        <v>240</v>
      </c>
      <c r="D5686" s="650" t="s">
        <v>22265</v>
      </c>
    </row>
    <row r="5687" spans="1:4" ht="15" customHeight="1">
      <c r="A5687" s="650" t="s">
        <v>10072</v>
      </c>
      <c r="B5687" s="646" t="s">
        <v>15967</v>
      </c>
      <c r="C5687" s="650" t="s">
        <v>240</v>
      </c>
      <c r="D5687" s="650" t="s">
        <v>17802</v>
      </c>
    </row>
    <row r="5688" spans="1:4" ht="15" customHeight="1">
      <c r="A5688" s="650" t="s">
        <v>10073</v>
      </c>
      <c r="B5688" s="646" t="s">
        <v>15968</v>
      </c>
      <c r="C5688" s="650" t="s">
        <v>240</v>
      </c>
      <c r="D5688" s="650" t="s">
        <v>27393</v>
      </c>
    </row>
    <row r="5689" spans="1:4" ht="15" customHeight="1">
      <c r="A5689" s="650" t="s">
        <v>10074</v>
      </c>
      <c r="B5689" s="646" t="s">
        <v>15969</v>
      </c>
      <c r="C5689" s="650" t="s">
        <v>240</v>
      </c>
      <c r="D5689" s="650" t="s">
        <v>20655</v>
      </c>
    </row>
    <row r="5690" spans="1:4" ht="15" customHeight="1">
      <c r="A5690" s="650" t="s">
        <v>10075</v>
      </c>
      <c r="B5690" s="646" t="s">
        <v>15970</v>
      </c>
      <c r="C5690" s="650" t="s">
        <v>240</v>
      </c>
      <c r="D5690" s="650" t="s">
        <v>18617</v>
      </c>
    </row>
    <row r="5691" spans="1:4" ht="15" customHeight="1">
      <c r="A5691" s="650" t="s">
        <v>10076</v>
      </c>
      <c r="B5691" s="646" t="s">
        <v>15971</v>
      </c>
      <c r="C5691" s="650" t="s">
        <v>240</v>
      </c>
      <c r="D5691" s="650" t="s">
        <v>17990</v>
      </c>
    </row>
    <row r="5692" spans="1:4" ht="15" customHeight="1">
      <c r="A5692" s="650" t="s">
        <v>10077</v>
      </c>
      <c r="B5692" s="646" t="s">
        <v>15972</v>
      </c>
      <c r="C5692" s="650" t="s">
        <v>240</v>
      </c>
      <c r="D5692" s="650" t="s">
        <v>18629</v>
      </c>
    </row>
    <row r="5693" spans="1:4" ht="15" customHeight="1">
      <c r="A5693" s="650" t="s">
        <v>10078</v>
      </c>
      <c r="B5693" s="646" t="s">
        <v>15973</v>
      </c>
      <c r="C5693" s="650" t="s">
        <v>240</v>
      </c>
      <c r="D5693" s="650" t="s">
        <v>17483</v>
      </c>
    </row>
    <row r="5694" spans="1:4" ht="15" customHeight="1">
      <c r="A5694" s="650" t="s">
        <v>10079</v>
      </c>
      <c r="B5694" s="646" t="s">
        <v>15974</v>
      </c>
      <c r="C5694" s="650" t="s">
        <v>240</v>
      </c>
      <c r="D5694" s="650" t="s">
        <v>17945</v>
      </c>
    </row>
    <row r="5695" spans="1:4" ht="15" customHeight="1">
      <c r="A5695" s="650" t="s">
        <v>10080</v>
      </c>
      <c r="B5695" s="646" t="s">
        <v>15975</v>
      </c>
      <c r="C5695" s="650" t="s">
        <v>240</v>
      </c>
      <c r="D5695" s="650" t="s">
        <v>18058</v>
      </c>
    </row>
    <row r="5696" spans="1:4" ht="15" customHeight="1">
      <c r="A5696" s="650" t="s">
        <v>10081</v>
      </c>
      <c r="B5696" s="646" t="s">
        <v>15976</v>
      </c>
      <c r="C5696" s="650" t="s">
        <v>240</v>
      </c>
      <c r="D5696" s="650" t="s">
        <v>21269</v>
      </c>
    </row>
    <row r="5697" spans="1:4" ht="15" customHeight="1">
      <c r="A5697" s="650" t="s">
        <v>10082</v>
      </c>
      <c r="B5697" s="646" t="s">
        <v>15977</v>
      </c>
      <c r="C5697" s="650" t="s">
        <v>240</v>
      </c>
      <c r="D5697" s="650" t="s">
        <v>20583</v>
      </c>
    </row>
    <row r="5698" spans="1:4" ht="15" customHeight="1">
      <c r="A5698" s="650" t="s">
        <v>10083</v>
      </c>
      <c r="B5698" s="646" t="s">
        <v>15978</v>
      </c>
      <c r="C5698" s="650" t="s">
        <v>240</v>
      </c>
      <c r="D5698" s="650" t="s">
        <v>18064</v>
      </c>
    </row>
    <row r="5699" spans="1:4" ht="15" customHeight="1">
      <c r="A5699" s="650" t="s">
        <v>10084</v>
      </c>
      <c r="B5699" s="646" t="s">
        <v>15979</v>
      </c>
      <c r="C5699" s="650" t="s">
        <v>240</v>
      </c>
      <c r="D5699" s="650" t="s">
        <v>26488</v>
      </c>
    </row>
    <row r="5700" spans="1:4" ht="15" customHeight="1">
      <c r="A5700" s="650" t="s">
        <v>10085</v>
      </c>
      <c r="B5700" s="646" t="s">
        <v>15980</v>
      </c>
      <c r="C5700" s="650" t="s">
        <v>240</v>
      </c>
      <c r="D5700" s="650" t="s">
        <v>27394</v>
      </c>
    </row>
    <row r="5701" spans="1:4" ht="15" customHeight="1">
      <c r="A5701" s="650" t="s">
        <v>10086</v>
      </c>
      <c r="B5701" s="646" t="s">
        <v>15981</v>
      </c>
      <c r="C5701" s="650" t="s">
        <v>240</v>
      </c>
      <c r="D5701" s="650" t="s">
        <v>20630</v>
      </c>
    </row>
    <row r="5702" spans="1:4" ht="15" customHeight="1">
      <c r="A5702" s="650" t="s">
        <v>10087</v>
      </c>
      <c r="B5702" s="646" t="s">
        <v>15982</v>
      </c>
      <c r="C5702" s="650" t="s">
        <v>240</v>
      </c>
      <c r="D5702" s="650" t="s">
        <v>20547</v>
      </c>
    </row>
    <row r="5703" spans="1:4" ht="15" customHeight="1">
      <c r="A5703" s="650" t="s">
        <v>10088</v>
      </c>
      <c r="B5703" s="646" t="s">
        <v>15983</v>
      </c>
      <c r="C5703" s="650" t="s">
        <v>240</v>
      </c>
      <c r="D5703" s="650" t="s">
        <v>20741</v>
      </c>
    </row>
    <row r="5704" spans="1:4" ht="15" customHeight="1">
      <c r="A5704" s="650" t="s">
        <v>10089</v>
      </c>
      <c r="B5704" s="646" t="s">
        <v>15984</v>
      </c>
      <c r="C5704" s="650" t="s">
        <v>240</v>
      </c>
      <c r="D5704" s="650" t="s">
        <v>21211</v>
      </c>
    </row>
    <row r="5705" spans="1:4" ht="15" customHeight="1">
      <c r="A5705" s="650" t="s">
        <v>10090</v>
      </c>
      <c r="B5705" s="646" t="s">
        <v>15985</v>
      </c>
      <c r="C5705" s="650" t="s">
        <v>241</v>
      </c>
      <c r="D5705" s="650" t="s">
        <v>22438</v>
      </c>
    </row>
    <row r="5706" spans="1:4" ht="15" customHeight="1">
      <c r="A5706" s="650" t="s">
        <v>10091</v>
      </c>
      <c r="B5706" s="646" t="s">
        <v>15986</v>
      </c>
      <c r="C5706" s="650" t="s">
        <v>241</v>
      </c>
      <c r="D5706" s="650" t="s">
        <v>17588</v>
      </c>
    </row>
    <row r="5707" spans="1:4" ht="15" customHeight="1">
      <c r="A5707" s="650" t="s">
        <v>10092</v>
      </c>
      <c r="B5707" s="646" t="s">
        <v>15987</v>
      </c>
      <c r="C5707" s="650" t="s">
        <v>241</v>
      </c>
      <c r="D5707" s="650" t="s">
        <v>17673</v>
      </c>
    </row>
    <row r="5708" spans="1:4" ht="15" customHeight="1">
      <c r="A5708" s="650" t="s">
        <v>10093</v>
      </c>
      <c r="B5708" s="646" t="s">
        <v>15988</v>
      </c>
      <c r="C5708" s="650" t="s">
        <v>241</v>
      </c>
      <c r="D5708" s="650" t="s">
        <v>17645</v>
      </c>
    </row>
    <row r="5709" spans="1:4" ht="15" customHeight="1">
      <c r="A5709" s="650" t="s">
        <v>10094</v>
      </c>
      <c r="B5709" s="646" t="s">
        <v>15989</v>
      </c>
      <c r="C5709" s="650" t="s">
        <v>239</v>
      </c>
      <c r="D5709" s="650" t="s">
        <v>18696</v>
      </c>
    </row>
    <row r="5710" spans="1:4" ht="15" customHeight="1">
      <c r="A5710" s="650" t="s">
        <v>10095</v>
      </c>
      <c r="B5710" s="646" t="s">
        <v>15990</v>
      </c>
      <c r="C5710" s="650" t="s">
        <v>239</v>
      </c>
      <c r="D5710" s="650" t="s">
        <v>27395</v>
      </c>
    </row>
    <row r="5711" spans="1:4" ht="15" customHeight="1">
      <c r="A5711" s="650" t="s">
        <v>10096</v>
      </c>
      <c r="B5711" s="646" t="s">
        <v>15991</v>
      </c>
      <c r="C5711" s="650" t="s">
        <v>240</v>
      </c>
      <c r="D5711" s="650" t="s">
        <v>21575</v>
      </c>
    </row>
    <row r="5712" spans="1:4" ht="15" customHeight="1">
      <c r="A5712" s="650" t="s">
        <v>10097</v>
      </c>
      <c r="B5712" s="646" t="s">
        <v>15992</v>
      </c>
      <c r="C5712" s="650" t="s">
        <v>240</v>
      </c>
      <c r="D5712" s="650" t="s">
        <v>27396</v>
      </c>
    </row>
    <row r="5713" spans="1:4" ht="15" customHeight="1">
      <c r="A5713" s="650" t="s">
        <v>10098</v>
      </c>
      <c r="B5713" s="646" t="s">
        <v>15993</v>
      </c>
      <c r="C5713" s="650" t="s">
        <v>240</v>
      </c>
      <c r="D5713" s="650" t="s">
        <v>27397</v>
      </c>
    </row>
    <row r="5714" spans="1:4" ht="15" customHeight="1">
      <c r="A5714" s="650" t="s">
        <v>10099</v>
      </c>
      <c r="B5714" s="646" t="s">
        <v>15994</v>
      </c>
      <c r="C5714" s="650" t="s">
        <v>240</v>
      </c>
      <c r="D5714" s="650" t="s">
        <v>27398</v>
      </c>
    </row>
    <row r="5715" spans="1:4" ht="15" customHeight="1">
      <c r="A5715" s="650" t="s">
        <v>10100</v>
      </c>
      <c r="B5715" s="646" t="s">
        <v>15995</v>
      </c>
      <c r="C5715" s="650" t="s">
        <v>240</v>
      </c>
      <c r="D5715" s="650" t="s">
        <v>26849</v>
      </c>
    </row>
    <row r="5716" spans="1:4" ht="15" customHeight="1">
      <c r="A5716" s="650" t="s">
        <v>10101</v>
      </c>
      <c r="B5716" s="646" t="s">
        <v>15996</v>
      </c>
      <c r="C5716" s="650" t="s">
        <v>240</v>
      </c>
      <c r="D5716" s="650" t="s">
        <v>27399</v>
      </c>
    </row>
    <row r="5717" spans="1:4" ht="15" customHeight="1">
      <c r="A5717" s="650" t="s">
        <v>10102</v>
      </c>
      <c r="B5717" s="646" t="s">
        <v>15997</v>
      </c>
      <c r="C5717" s="650" t="s">
        <v>240</v>
      </c>
      <c r="D5717" s="650" t="s">
        <v>27400</v>
      </c>
    </row>
    <row r="5718" spans="1:4" ht="15" customHeight="1">
      <c r="A5718" s="650" t="s">
        <v>10103</v>
      </c>
      <c r="B5718" s="646" t="s">
        <v>15998</v>
      </c>
      <c r="C5718" s="650" t="s">
        <v>240</v>
      </c>
      <c r="D5718" s="650" t="s">
        <v>27401</v>
      </c>
    </row>
    <row r="5719" spans="1:4" ht="15" customHeight="1">
      <c r="A5719" s="650" t="s">
        <v>10104</v>
      </c>
      <c r="B5719" s="646" t="s">
        <v>15999</v>
      </c>
      <c r="C5719" s="650" t="s">
        <v>240</v>
      </c>
      <c r="D5719" s="650" t="s">
        <v>22480</v>
      </c>
    </row>
    <row r="5720" spans="1:4" ht="15" customHeight="1">
      <c r="A5720" s="650" t="s">
        <v>10105</v>
      </c>
      <c r="B5720" s="646" t="s">
        <v>16000</v>
      </c>
      <c r="C5720" s="650" t="s">
        <v>239</v>
      </c>
      <c r="D5720" s="650" t="s">
        <v>27402</v>
      </c>
    </row>
    <row r="5721" spans="1:4" ht="15" customHeight="1">
      <c r="A5721" s="650" t="s">
        <v>10106</v>
      </c>
      <c r="B5721" s="646" t="s">
        <v>16001</v>
      </c>
      <c r="C5721" s="650" t="s">
        <v>239</v>
      </c>
      <c r="D5721" s="650" t="s">
        <v>24398</v>
      </c>
    </row>
    <row r="5722" spans="1:4" ht="15" customHeight="1">
      <c r="A5722" s="650" t="s">
        <v>10107</v>
      </c>
      <c r="B5722" s="646" t="s">
        <v>16002</v>
      </c>
      <c r="C5722" s="650" t="s">
        <v>239</v>
      </c>
      <c r="D5722" s="650" t="s">
        <v>27403</v>
      </c>
    </row>
    <row r="5723" spans="1:4" ht="15" customHeight="1">
      <c r="A5723" s="650" t="s">
        <v>10108</v>
      </c>
      <c r="B5723" s="646" t="s">
        <v>16003</v>
      </c>
      <c r="C5723" s="650" t="s">
        <v>239</v>
      </c>
      <c r="D5723" s="650" t="s">
        <v>27404</v>
      </c>
    </row>
    <row r="5724" spans="1:4" ht="15" customHeight="1">
      <c r="A5724" s="650" t="s">
        <v>10109</v>
      </c>
      <c r="B5724" s="646" t="s">
        <v>16004</v>
      </c>
      <c r="C5724" s="650" t="s">
        <v>239</v>
      </c>
      <c r="D5724" s="650" t="s">
        <v>22407</v>
      </c>
    </row>
    <row r="5725" spans="1:4" ht="15" customHeight="1">
      <c r="A5725" s="650" t="s">
        <v>10110</v>
      </c>
      <c r="B5725" s="646" t="s">
        <v>16005</v>
      </c>
      <c r="C5725" s="650" t="s">
        <v>239</v>
      </c>
      <c r="D5725" s="650" t="s">
        <v>27405</v>
      </c>
    </row>
    <row r="5726" spans="1:4" ht="15" customHeight="1">
      <c r="A5726" s="650" t="s">
        <v>10111</v>
      </c>
      <c r="B5726" s="646" t="s">
        <v>16006</v>
      </c>
      <c r="C5726" s="650" t="s">
        <v>239</v>
      </c>
      <c r="D5726" s="650" t="s">
        <v>21827</v>
      </c>
    </row>
    <row r="5727" spans="1:4" ht="15" customHeight="1">
      <c r="A5727" s="650" t="s">
        <v>10112</v>
      </c>
      <c r="B5727" s="646" t="s">
        <v>16007</v>
      </c>
      <c r="C5727" s="650" t="s">
        <v>239</v>
      </c>
      <c r="D5727" s="650" t="s">
        <v>27406</v>
      </c>
    </row>
    <row r="5728" spans="1:4" ht="15" customHeight="1">
      <c r="A5728" s="650" t="s">
        <v>10113</v>
      </c>
      <c r="B5728" s="646" t="s">
        <v>16008</v>
      </c>
      <c r="C5728" s="650" t="s">
        <v>239</v>
      </c>
      <c r="D5728" s="650" t="s">
        <v>27407</v>
      </c>
    </row>
    <row r="5729" spans="1:4" ht="15" customHeight="1">
      <c r="A5729" s="650" t="s">
        <v>10114</v>
      </c>
      <c r="B5729" s="646" t="s">
        <v>16009</v>
      </c>
      <c r="C5729" s="650" t="s">
        <v>239</v>
      </c>
      <c r="D5729" s="650" t="s">
        <v>25605</v>
      </c>
    </row>
    <row r="5730" spans="1:4" ht="15" customHeight="1">
      <c r="A5730" s="650" t="s">
        <v>10115</v>
      </c>
      <c r="B5730" s="646" t="s">
        <v>16010</v>
      </c>
      <c r="C5730" s="650" t="s">
        <v>239</v>
      </c>
      <c r="D5730" s="650" t="s">
        <v>27408</v>
      </c>
    </row>
    <row r="5731" spans="1:4" ht="15" customHeight="1">
      <c r="A5731" s="650" t="s">
        <v>10116</v>
      </c>
      <c r="B5731" s="646" t="s">
        <v>16011</v>
      </c>
      <c r="C5731" s="650" t="s">
        <v>239</v>
      </c>
      <c r="D5731" s="650" t="s">
        <v>27409</v>
      </c>
    </row>
    <row r="5732" spans="1:4" ht="15" customHeight="1">
      <c r="A5732" s="650" t="s">
        <v>10117</v>
      </c>
      <c r="B5732" s="646" t="s">
        <v>16012</v>
      </c>
      <c r="C5732" s="650" t="s">
        <v>239</v>
      </c>
      <c r="D5732" s="650" t="s">
        <v>27410</v>
      </c>
    </row>
    <row r="5733" spans="1:4" ht="15" customHeight="1">
      <c r="A5733" s="650" t="s">
        <v>10118</v>
      </c>
      <c r="B5733" s="646" t="s">
        <v>16013</v>
      </c>
      <c r="C5733" s="650" t="s">
        <v>239</v>
      </c>
      <c r="D5733" s="650" t="s">
        <v>27411</v>
      </c>
    </row>
    <row r="5734" spans="1:4" ht="15" customHeight="1">
      <c r="A5734" s="650" t="s">
        <v>10119</v>
      </c>
      <c r="B5734" s="646" t="s">
        <v>16014</v>
      </c>
      <c r="C5734" s="650" t="s">
        <v>239</v>
      </c>
      <c r="D5734" s="650" t="s">
        <v>27412</v>
      </c>
    </row>
    <row r="5735" spans="1:4" ht="15" customHeight="1">
      <c r="A5735" s="650" t="s">
        <v>10120</v>
      </c>
      <c r="B5735" s="646" t="s">
        <v>16015</v>
      </c>
      <c r="C5735" s="650" t="s">
        <v>239</v>
      </c>
      <c r="D5735" s="650" t="s">
        <v>27413</v>
      </c>
    </row>
    <row r="5736" spans="1:4" ht="15" customHeight="1">
      <c r="A5736" s="650" t="s">
        <v>10121</v>
      </c>
      <c r="B5736" s="646" t="s">
        <v>16016</v>
      </c>
      <c r="C5736" s="650" t="s">
        <v>239</v>
      </c>
      <c r="D5736" s="650" t="s">
        <v>27414</v>
      </c>
    </row>
    <row r="5737" spans="1:4" ht="15" customHeight="1">
      <c r="A5737" s="650" t="s">
        <v>10122</v>
      </c>
      <c r="B5737" s="646" t="s">
        <v>16017</v>
      </c>
      <c r="C5737" s="650" t="s">
        <v>239</v>
      </c>
      <c r="D5737" s="650" t="s">
        <v>25966</v>
      </c>
    </row>
    <row r="5738" spans="1:4" ht="15" customHeight="1">
      <c r="A5738" s="650" t="s">
        <v>10123</v>
      </c>
      <c r="B5738" s="646" t="s">
        <v>16018</v>
      </c>
      <c r="C5738" s="650" t="s">
        <v>239</v>
      </c>
      <c r="D5738" s="650" t="s">
        <v>22293</v>
      </c>
    </row>
    <row r="5739" spans="1:4" ht="15" customHeight="1">
      <c r="A5739" s="650" t="s">
        <v>10124</v>
      </c>
      <c r="B5739" s="646" t="s">
        <v>16019</v>
      </c>
      <c r="C5739" s="650" t="s">
        <v>239</v>
      </c>
      <c r="D5739" s="650" t="s">
        <v>27415</v>
      </c>
    </row>
    <row r="5740" spans="1:4" ht="15" customHeight="1">
      <c r="A5740" s="650" t="s">
        <v>10125</v>
      </c>
      <c r="B5740" s="646" t="s">
        <v>16020</v>
      </c>
      <c r="C5740" s="650" t="s">
        <v>239</v>
      </c>
      <c r="D5740" s="650" t="s">
        <v>27416</v>
      </c>
    </row>
    <row r="5741" spans="1:4" ht="15" customHeight="1">
      <c r="A5741" s="650" t="s">
        <v>10126</v>
      </c>
      <c r="B5741" s="646" t="s">
        <v>16021</v>
      </c>
      <c r="C5741" s="650" t="s">
        <v>239</v>
      </c>
      <c r="D5741" s="650" t="s">
        <v>27417</v>
      </c>
    </row>
    <row r="5742" spans="1:4" ht="15" customHeight="1">
      <c r="A5742" s="650" t="s">
        <v>10127</v>
      </c>
      <c r="B5742" s="646" t="s">
        <v>16022</v>
      </c>
      <c r="C5742" s="650" t="s">
        <v>239</v>
      </c>
      <c r="D5742" s="650" t="s">
        <v>27418</v>
      </c>
    </row>
    <row r="5743" spans="1:4" ht="15" customHeight="1">
      <c r="A5743" s="650" t="s">
        <v>10128</v>
      </c>
      <c r="B5743" s="646" t="s">
        <v>16023</v>
      </c>
      <c r="C5743" s="650" t="s">
        <v>239</v>
      </c>
      <c r="D5743" s="650" t="s">
        <v>27419</v>
      </c>
    </row>
    <row r="5744" spans="1:4" ht="15" customHeight="1">
      <c r="A5744" s="650" t="s">
        <v>10129</v>
      </c>
      <c r="B5744" s="646" t="s">
        <v>16024</v>
      </c>
      <c r="C5744" s="650" t="s">
        <v>239</v>
      </c>
      <c r="D5744" s="650" t="s">
        <v>27420</v>
      </c>
    </row>
    <row r="5745" spans="1:4" ht="15" customHeight="1">
      <c r="A5745" s="650" t="s">
        <v>10130</v>
      </c>
      <c r="B5745" s="646" t="s">
        <v>16025</v>
      </c>
      <c r="C5745" s="650" t="s">
        <v>239</v>
      </c>
      <c r="D5745" s="650" t="s">
        <v>27421</v>
      </c>
    </row>
    <row r="5746" spans="1:4" ht="15" customHeight="1">
      <c r="A5746" s="650" t="s">
        <v>10131</v>
      </c>
      <c r="B5746" s="646" t="s">
        <v>16026</v>
      </c>
      <c r="C5746" s="650" t="s">
        <v>239</v>
      </c>
      <c r="D5746" s="650" t="s">
        <v>27422</v>
      </c>
    </row>
    <row r="5747" spans="1:4" ht="15" customHeight="1">
      <c r="A5747" s="650" t="s">
        <v>10132</v>
      </c>
      <c r="B5747" s="646" t="s">
        <v>16027</v>
      </c>
      <c r="C5747" s="650" t="s">
        <v>239</v>
      </c>
      <c r="D5747" s="650" t="s">
        <v>27423</v>
      </c>
    </row>
    <row r="5748" spans="1:4" ht="15" customHeight="1">
      <c r="A5748" s="650" t="s">
        <v>10133</v>
      </c>
      <c r="B5748" s="646" t="s">
        <v>16028</v>
      </c>
      <c r="C5748" s="650" t="s">
        <v>239</v>
      </c>
      <c r="D5748" s="650" t="s">
        <v>27424</v>
      </c>
    </row>
    <row r="5749" spans="1:4" ht="15" customHeight="1">
      <c r="A5749" s="650" t="s">
        <v>10134</v>
      </c>
      <c r="B5749" s="646" t="s">
        <v>16029</v>
      </c>
      <c r="C5749" s="650" t="s">
        <v>239</v>
      </c>
      <c r="D5749" s="650" t="s">
        <v>22024</v>
      </c>
    </row>
    <row r="5750" spans="1:4" ht="15" customHeight="1">
      <c r="A5750" s="650" t="s">
        <v>10135</v>
      </c>
      <c r="B5750" s="646" t="s">
        <v>16030</v>
      </c>
      <c r="C5750" s="650" t="s">
        <v>239</v>
      </c>
      <c r="D5750" s="650" t="s">
        <v>22556</v>
      </c>
    </row>
    <row r="5751" spans="1:4" ht="15" customHeight="1">
      <c r="A5751" s="650" t="s">
        <v>10136</v>
      </c>
      <c r="B5751" s="646" t="s">
        <v>16031</v>
      </c>
      <c r="C5751" s="650" t="s">
        <v>239</v>
      </c>
      <c r="D5751" s="650" t="s">
        <v>26007</v>
      </c>
    </row>
    <row r="5752" spans="1:4" ht="15" customHeight="1">
      <c r="A5752" s="650" t="s">
        <v>10137</v>
      </c>
      <c r="B5752" s="646" t="s">
        <v>16032</v>
      </c>
      <c r="C5752" s="650" t="s">
        <v>239</v>
      </c>
      <c r="D5752" s="650" t="s">
        <v>27425</v>
      </c>
    </row>
    <row r="5753" spans="1:4" ht="15" customHeight="1">
      <c r="A5753" s="650" t="s">
        <v>10138</v>
      </c>
      <c r="B5753" s="646" t="s">
        <v>16033</v>
      </c>
      <c r="C5753" s="650" t="s">
        <v>239</v>
      </c>
      <c r="D5753" s="650" t="s">
        <v>27426</v>
      </c>
    </row>
    <row r="5754" spans="1:4" ht="15" customHeight="1">
      <c r="A5754" s="650" t="s">
        <v>10139</v>
      </c>
      <c r="B5754" s="646" t="s">
        <v>16034</v>
      </c>
      <c r="C5754" s="650" t="s">
        <v>239</v>
      </c>
      <c r="D5754" s="650" t="s">
        <v>27427</v>
      </c>
    </row>
    <row r="5755" spans="1:4" ht="15" customHeight="1">
      <c r="A5755" s="650" t="s">
        <v>10140</v>
      </c>
      <c r="B5755" s="646" t="s">
        <v>16035</v>
      </c>
      <c r="C5755" s="650" t="s">
        <v>239</v>
      </c>
      <c r="D5755" s="650" t="s">
        <v>27428</v>
      </c>
    </row>
    <row r="5756" spans="1:4" ht="15" customHeight="1">
      <c r="A5756" s="650" t="s">
        <v>10141</v>
      </c>
      <c r="B5756" s="646" t="s">
        <v>16036</v>
      </c>
      <c r="C5756" s="650" t="s">
        <v>239</v>
      </c>
      <c r="D5756" s="650" t="s">
        <v>22412</v>
      </c>
    </row>
    <row r="5757" spans="1:4" ht="15" customHeight="1">
      <c r="A5757" s="650" t="s">
        <v>10142</v>
      </c>
      <c r="B5757" s="646" t="s">
        <v>16037</v>
      </c>
      <c r="C5757" s="650" t="s">
        <v>239</v>
      </c>
      <c r="D5757" s="650" t="s">
        <v>27429</v>
      </c>
    </row>
    <row r="5758" spans="1:4" ht="15" customHeight="1">
      <c r="A5758" s="650" t="s">
        <v>10143</v>
      </c>
      <c r="B5758" s="646" t="s">
        <v>16038</v>
      </c>
      <c r="C5758" s="650" t="s">
        <v>239</v>
      </c>
      <c r="D5758" s="650" t="s">
        <v>27430</v>
      </c>
    </row>
    <row r="5759" spans="1:4" ht="15" customHeight="1">
      <c r="A5759" s="650" t="s">
        <v>10144</v>
      </c>
      <c r="B5759" s="646" t="s">
        <v>16039</v>
      </c>
      <c r="C5759" s="650" t="s">
        <v>239</v>
      </c>
      <c r="D5759" s="650" t="s">
        <v>24671</v>
      </c>
    </row>
    <row r="5760" spans="1:4" ht="15" customHeight="1">
      <c r="A5760" s="650" t="s">
        <v>10145</v>
      </c>
      <c r="B5760" s="646" t="s">
        <v>16040</v>
      </c>
      <c r="C5760" s="650" t="s">
        <v>239</v>
      </c>
      <c r="D5760" s="650" t="s">
        <v>27431</v>
      </c>
    </row>
    <row r="5761" spans="1:4" ht="15" customHeight="1">
      <c r="A5761" s="650" t="s">
        <v>10146</v>
      </c>
      <c r="B5761" s="646" t="s">
        <v>16041</v>
      </c>
      <c r="C5761" s="650" t="s">
        <v>239</v>
      </c>
      <c r="D5761" s="650" t="s">
        <v>27432</v>
      </c>
    </row>
    <row r="5762" spans="1:4" ht="15" customHeight="1">
      <c r="A5762" s="650" t="s">
        <v>10147</v>
      </c>
      <c r="B5762" s="646" t="s">
        <v>16042</v>
      </c>
      <c r="C5762" s="650" t="s">
        <v>239</v>
      </c>
      <c r="D5762" s="650" t="s">
        <v>27433</v>
      </c>
    </row>
    <row r="5763" spans="1:4" ht="15" customHeight="1">
      <c r="A5763" s="650" t="s">
        <v>10148</v>
      </c>
      <c r="B5763" s="646" t="s">
        <v>16043</v>
      </c>
      <c r="C5763" s="650" t="s">
        <v>239</v>
      </c>
      <c r="D5763" s="650" t="s">
        <v>27434</v>
      </c>
    </row>
    <row r="5764" spans="1:4" ht="15" customHeight="1">
      <c r="A5764" s="650" t="s">
        <v>10149</v>
      </c>
      <c r="B5764" s="646" t="s">
        <v>16044</v>
      </c>
      <c r="C5764" s="650" t="s">
        <v>239</v>
      </c>
      <c r="D5764" s="650" t="s">
        <v>26673</v>
      </c>
    </row>
    <row r="5765" spans="1:4" ht="15" customHeight="1">
      <c r="A5765" s="650" t="s">
        <v>10150</v>
      </c>
      <c r="B5765" s="646" t="s">
        <v>16045</v>
      </c>
      <c r="C5765" s="650" t="s">
        <v>239</v>
      </c>
      <c r="D5765" s="650" t="s">
        <v>27435</v>
      </c>
    </row>
    <row r="5766" spans="1:4" ht="15" customHeight="1">
      <c r="A5766" s="650" t="s">
        <v>10151</v>
      </c>
      <c r="B5766" s="646" t="s">
        <v>16046</v>
      </c>
      <c r="C5766" s="650" t="s">
        <v>239</v>
      </c>
      <c r="D5766" s="650" t="s">
        <v>27425</v>
      </c>
    </row>
    <row r="5767" spans="1:4" ht="15" customHeight="1">
      <c r="A5767" s="650" t="s">
        <v>10152</v>
      </c>
      <c r="B5767" s="646" t="s">
        <v>16047</v>
      </c>
      <c r="C5767" s="650" t="s">
        <v>239</v>
      </c>
      <c r="D5767" s="650" t="s">
        <v>27436</v>
      </c>
    </row>
    <row r="5768" spans="1:4" ht="15" customHeight="1">
      <c r="A5768" s="650" t="s">
        <v>10153</v>
      </c>
      <c r="B5768" s="646" t="s">
        <v>16048</v>
      </c>
      <c r="C5768" s="650" t="s">
        <v>239</v>
      </c>
      <c r="D5768" s="650" t="s">
        <v>27437</v>
      </c>
    </row>
    <row r="5769" spans="1:4" ht="15" customHeight="1">
      <c r="A5769" s="650" t="s">
        <v>10154</v>
      </c>
      <c r="B5769" s="646" t="s">
        <v>16049</v>
      </c>
      <c r="C5769" s="650" t="s">
        <v>239</v>
      </c>
      <c r="D5769" s="650" t="s">
        <v>27438</v>
      </c>
    </row>
    <row r="5770" spans="1:4" ht="15" customHeight="1">
      <c r="A5770" s="650" t="s">
        <v>10155</v>
      </c>
      <c r="B5770" s="646" t="s">
        <v>16050</v>
      </c>
      <c r="C5770" s="650" t="s">
        <v>239</v>
      </c>
      <c r="D5770" s="650" t="s">
        <v>27439</v>
      </c>
    </row>
    <row r="5771" spans="1:4" ht="15" customHeight="1">
      <c r="A5771" s="650" t="s">
        <v>10156</v>
      </c>
      <c r="B5771" s="646" t="s">
        <v>16051</v>
      </c>
      <c r="C5771" s="650" t="s">
        <v>239</v>
      </c>
      <c r="D5771" s="650" t="s">
        <v>22008</v>
      </c>
    </row>
    <row r="5772" spans="1:4" ht="15" customHeight="1">
      <c r="A5772" s="650" t="s">
        <v>10157</v>
      </c>
      <c r="B5772" s="646" t="s">
        <v>16052</v>
      </c>
      <c r="C5772" s="650" t="s">
        <v>239</v>
      </c>
      <c r="D5772" s="650" t="s">
        <v>20657</v>
      </c>
    </row>
    <row r="5773" spans="1:4" ht="15" customHeight="1">
      <c r="A5773" s="650" t="s">
        <v>10158</v>
      </c>
      <c r="B5773" s="646" t="s">
        <v>16053</v>
      </c>
      <c r="C5773" s="650" t="s">
        <v>239</v>
      </c>
      <c r="D5773" s="650" t="s">
        <v>27440</v>
      </c>
    </row>
    <row r="5774" spans="1:4" ht="15" customHeight="1">
      <c r="A5774" s="650" t="s">
        <v>10159</v>
      </c>
      <c r="B5774" s="646" t="s">
        <v>16054</v>
      </c>
      <c r="C5774" s="650" t="s">
        <v>239</v>
      </c>
      <c r="D5774" s="650" t="s">
        <v>27441</v>
      </c>
    </row>
    <row r="5775" spans="1:4" ht="15" customHeight="1">
      <c r="A5775" s="650" t="s">
        <v>10160</v>
      </c>
      <c r="B5775" s="646" t="s">
        <v>16055</v>
      </c>
      <c r="C5775" s="650" t="s">
        <v>239</v>
      </c>
      <c r="D5775" s="650" t="s">
        <v>24608</v>
      </c>
    </row>
    <row r="5776" spans="1:4" ht="15" customHeight="1">
      <c r="A5776" s="650" t="s">
        <v>10161</v>
      </c>
      <c r="B5776" s="646" t="s">
        <v>16056</v>
      </c>
      <c r="C5776" s="650" t="s">
        <v>239</v>
      </c>
      <c r="D5776" s="650" t="s">
        <v>21651</v>
      </c>
    </row>
    <row r="5777" spans="1:4" ht="15" customHeight="1">
      <c r="A5777" s="650" t="s">
        <v>10162</v>
      </c>
      <c r="B5777" s="646" t="s">
        <v>16057</v>
      </c>
      <c r="C5777" s="650" t="s">
        <v>239</v>
      </c>
      <c r="D5777" s="650" t="s">
        <v>27442</v>
      </c>
    </row>
    <row r="5778" spans="1:4" ht="15" customHeight="1">
      <c r="A5778" s="650" t="s">
        <v>10163</v>
      </c>
      <c r="B5778" s="646" t="s">
        <v>16058</v>
      </c>
      <c r="C5778" s="650" t="s">
        <v>239</v>
      </c>
      <c r="D5778" s="650" t="s">
        <v>22518</v>
      </c>
    </row>
    <row r="5779" spans="1:4" ht="15" customHeight="1">
      <c r="A5779" s="650" t="s">
        <v>10164</v>
      </c>
      <c r="B5779" s="646" t="s">
        <v>16059</v>
      </c>
      <c r="C5779" s="650" t="s">
        <v>239</v>
      </c>
      <c r="D5779" s="650" t="s">
        <v>27443</v>
      </c>
    </row>
    <row r="5780" spans="1:4" ht="15" customHeight="1">
      <c r="A5780" s="650" t="s">
        <v>10165</v>
      </c>
      <c r="B5780" s="646" t="s">
        <v>16060</v>
      </c>
      <c r="C5780" s="650" t="s">
        <v>239</v>
      </c>
      <c r="D5780" s="650" t="s">
        <v>27444</v>
      </c>
    </row>
    <row r="5781" spans="1:4" ht="15" customHeight="1">
      <c r="A5781" s="650" t="s">
        <v>10166</v>
      </c>
      <c r="B5781" s="646" t="s">
        <v>16061</v>
      </c>
      <c r="C5781" s="650" t="s">
        <v>239</v>
      </c>
      <c r="D5781" s="650" t="s">
        <v>27445</v>
      </c>
    </row>
    <row r="5782" spans="1:4" ht="15" customHeight="1">
      <c r="A5782" s="650" t="s">
        <v>10167</v>
      </c>
      <c r="B5782" s="646" t="s">
        <v>16062</v>
      </c>
      <c r="C5782" s="650" t="s">
        <v>239</v>
      </c>
      <c r="D5782" s="650" t="s">
        <v>27446</v>
      </c>
    </row>
    <row r="5783" spans="1:4" ht="15" customHeight="1">
      <c r="A5783" s="650" t="s">
        <v>10168</v>
      </c>
      <c r="B5783" s="646" t="s">
        <v>16063</v>
      </c>
      <c r="C5783" s="650" t="s">
        <v>239</v>
      </c>
      <c r="D5783" s="650" t="s">
        <v>27447</v>
      </c>
    </row>
    <row r="5784" spans="1:4" ht="15" customHeight="1">
      <c r="A5784" s="650" t="s">
        <v>10169</v>
      </c>
      <c r="B5784" s="646" t="s">
        <v>16064</v>
      </c>
      <c r="C5784" s="650" t="s">
        <v>239</v>
      </c>
      <c r="D5784" s="650" t="s">
        <v>27448</v>
      </c>
    </row>
    <row r="5785" spans="1:4" ht="15" customHeight="1">
      <c r="A5785" s="650" t="s">
        <v>10170</v>
      </c>
      <c r="B5785" s="646" t="s">
        <v>16065</v>
      </c>
      <c r="C5785" s="650" t="s">
        <v>239</v>
      </c>
      <c r="D5785" s="650" t="s">
        <v>27449</v>
      </c>
    </row>
    <row r="5786" spans="1:4" ht="15" customHeight="1">
      <c r="A5786" s="650" t="s">
        <v>10171</v>
      </c>
      <c r="B5786" s="646" t="s">
        <v>16066</v>
      </c>
      <c r="C5786" s="650" t="s">
        <v>239</v>
      </c>
      <c r="D5786" s="650" t="s">
        <v>27450</v>
      </c>
    </row>
    <row r="5787" spans="1:4" ht="15" customHeight="1">
      <c r="A5787" s="650" t="s">
        <v>10172</v>
      </c>
      <c r="B5787" s="646" t="s">
        <v>16067</v>
      </c>
      <c r="C5787" s="650" t="s">
        <v>239</v>
      </c>
      <c r="D5787" s="650" t="s">
        <v>27451</v>
      </c>
    </row>
    <row r="5788" spans="1:4" ht="15" customHeight="1">
      <c r="A5788" s="650" t="s">
        <v>10173</v>
      </c>
      <c r="B5788" s="646" t="s">
        <v>29791</v>
      </c>
      <c r="C5788" s="650" t="s">
        <v>239</v>
      </c>
      <c r="D5788" s="650" t="s">
        <v>27452</v>
      </c>
    </row>
    <row r="5789" spans="1:4" ht="15" customHeight="1">
      <c r="A5789" s="650" t="s">
        <v>10174</v>
      </c>
      <c r="B5789" s="646" t="s">
        <v>29792</v>
      </c>
      <c r="C5789" s="650" t="s">
        <v>239</v>
      </c>
      <c r="D5789" s="650" t="s">
        <v>27453</v>
      </c>
    </row>
    <row r="5790" spans="1:4" ht="15" customHeight="1">
      <c r="A5790" s="650" t="s">
        <v>10175</v>
      </c>
      <c r="B5790" s="646" t="s">
        <v>29793</v>
      </c>
      <c r="C5790" s="650" t="s">
        <v>239</v>
      </c>
      <c r="D5790" s="650" t="s">
        <v>26781</v>
      </c>
    </row>
    <row r="5791" spans="1:4" ht="15" customHeight="1">
      <c r="A5791" s="650" t="s">
        <v>10176</v>
      </c>
      <c r="B5791" s="646" t="s">
        <v>29793</v>
      </c>
      <c r="C5791" s="650" t="s">
        <v>239</v>
      </c>
      <c r="D5791" s="650" t="s">
        <v>27454</v>
      </c>
    </row>
    <row r="5792" spans="1:4" ht="15" customHeight="1">
      <c r="A5792" s="650" t="s">
        <v>10177</v>
      </c>
      <c r="B5792" s="646" t="s">
        <v>29794</v>
      </c>
      <c r="C5792" s="650" t="s">
        <v>239</v>
      </c>
      <c r="D5792" s="650" t="s">
        <v>27455</v>
      </c>
    </row>
    <row r="5793" spans="1:4" ht="15" customHeight="1">
      <c r="A5793" s="650" t="s">
        <v>10178</v>
      </c>
      <c r="B5793" s="646" t="s">
        <v>29795</v>
      </c>
      <c r="C5793" s="650" t="s">
        <v>239</v>
      </c>
      <c r="D5793" s="650" t="s">
        <v>22478</v>
      </c>
    </row>
    <row r="5794" spans="1:4" ht="15" customHeight="1">
      <c r="A5794" s="650" t="s">
        <v>10179</v>
      </c>
      <c r="B5794" s="646" t="s">
        <v>29796</v>
      </c>
      <c r="C5794" s="650" t="s">
        <v>239</v>
      </c>
      <c r="D5794" s="650" t="s">
        <v>27456</v>
      </c>
    </row>
    <row r="5795" spans="1:4" ht="15" customHeight="1">
      <c r="A5795" s="650" t="s">
        <v>10180</v>
      </c>
      <c r="B5795" s="646" t="s">
        <v>29797</v>
      </c>
      <c r="C5795" s="650" t="s">
        <v>239</v>
      </c>
      <c r="D5795" s="650" t="s">
        <v>27457</v>
      </c>
    </row>
    <row r="5796" spans="1:4" ht="15" customHeight="1">
      <c r="A5796" s="650" t="s">
        <v>10181</v>
      </c>
      <c r="B5796" s="646" t="s">
        <v>16068</v>
      </c>
      <c r="C5796" s="650" t="s">
        <v>239</v>
      </c>
      <c r="D5796" s="650" t="s">
        <v>27452</v>
      </c>
    </row>
    <row r="5797" spans="1:4" ht="15" customHeight="1">
      <c r="A5797" s="650" t="s">
        <v>10182</v>
      </c>
      <c r="B5797" s="646" t="s">
        <v>16069</v>
      </c>
      <c r="C5797" s="650" t="s">
        <v>239</v>
      </c>
      <c r="D5797" s="650" t="s">
        <v>26781</v>
      </c>
    </row>
    <row r="5798" spans="1:4" ht="15" customHeight="1">
      <c r="A5798" s="650" t="s">
        <v>10183</v>
      </c>
      <c r="B5798" s="646" t="s">
        <v>16070</v>
      </c>
      <c r="C5798" s="650" t="s">
        <v>239</v>
      </c>
      <c r="D5798" s="650" t="s">
        <v>27458</v>
      </c>
    </row>
    <row r="5799" spans="1:4" ht="15" customHeight="1">
      <c r="A5799" s="650" t="s">
        <v>10184</v>
      </c>
      <c r="B5799" s="646" t="s">
        <v>16071</v>
      </c>
      <c r="C5799" s="650" t="s">
        <v>239</v>
      </c>
      <c r="D5799" s="650" t="s">
        <v>27459</v>
      </c>
    </row>
    <row r="5800" spans="1:4" ht="15" customHeight="1">
      <c r="A5800" s="650" t="s">
        <v>10185</v>
      </c>
      <c r="B5800" s="646" t="s">
        <v>16072</v>
      </c>
      <c r="C5800" s="650" t="s">
        <v>239</v>
      </c>
      <c r="D5800" s="650" t="s">
        <v>27460</v>
      </c>
    </row>
    <row r="5801" spans="1:4" ht="15" customHeight="1">
      <c r="A5801" s="650" t="s">
        <v>10186</v>
      </c>
      <c r="B5801" s="646" t="s">
        <v>29798</v>
      </c>
      <c r="C5801" s="650" t="s">
        <v>239</v>
      </c>
      <c r="D5801" s="650" t="s">
        <v>21625</v>
      </c>
    </row>
    <row r="5802" spans="1:4" ht="15" customHeight="1">
      <c r="A5802" s="650" t="s">
        <v>10187</v>
      </c>
      <c r="B5802" s="646" t="s">
        <v>29799</v>
      </c>
      <c r="C5802" s="650" t="s">
        <v>239</v>
      </c>
      <c r="D5802" s="650" t="s">
        <v>27461</v>
      </c>
    </row>
    <row r="5803" spans="1:4" ht="15" customHeight="1">
      <c r="A5803" s="650" t="s">
        <v>10188</v>
      </c>
      <c r="B5803" s="646" t="s">
        <v>29800</v>
      </c>
      <c r="C5803" s="650" t="s">
        <v>239</v>
      </c>
      <c r="D5803" s="650" t="s">
        <v>27462</v>
      </c>
    </row>
    <row r="5804" spans="1:4" ht="15" customHeight="1">
      <c r="A5804" s="650" t="s">
        <v>10189</v>
      </c>
      <c r="B5804" s="646" t="s">
        <v>29801</v>
      </c>
      <c r="C5804" s="650" t="s">
        <v>239</v>
      </c>
      <c r="D5804" s="650" t="s">
        <v>27463</v>
      </c>
    </row>
    <row r="5805" spans="1:4" ht="15" customHeight="1">
      <c r="A5805" s="650" t="s">
        <v>10190</v>
      </c>
      <c r="B5805" s="646" t="s">
        <v>29802</v>
      </c>
      <c r="C5805" s="650" t="s">
        <v>239</v>
      </c>
      <c r="D5805" s="650" t="s">
        <v>27464</v>
      </c>
    </row>
    <row r="5806" spans="1:4" ht="15" customHeight="1">
      <c r="A5806" s="650" t="s">
        <v>10191</v>
      </c>
      <c r="B5806" s="646" t="s">
        <v>29803</v>
      </c>
      <c r="C5806" s="650" t="s">
        <v>239</v>
      </c>
      <c r="D5806" s="650" t="s">
        <v>27465</v>
      </c>
    </row>
    <row r="5807" spans="1:4" ht="15" customHeight="1">
      <c r="A5807" s="650" t="s">
        <v>10192</v>
      </c>
      <c r="B5807" s="646" t="s">
        <v>29804</v>
      </c>
      <c r="C5807" s="650" t="s">
        <v>239</v>
      </c>
      <c r="D5807" s="650" t="s">
        <v>27466</v>
      </c>
    </row>
    <row r="5808" spans="1:4" ht="15" customHeight="1">
      <c r="A5808" s="650" t="s">
        <v>10193</v>
      </c>
      <c r="B5808" s="646" t="s">
        <v>29805</v>
      </c>
      <c r="C5808" s="650" t="s">
        <v>239</v>
      </c>
      <c r="D5808" s="650" t="s">
        <v>27467</v>
      </c>
    </row>
    <row r="5809" spans="1:4" ht="15" customHeight="1">
      <c r="A5809" s="650" t="s">
        <v>10194</v>
      </c>
      <c r="B5809" s="646" t="s">
        <v>29806</v>
      </c>
      <c r="C5809" s="650" t="s">
        <v>239</v>
      </c>
      <c r="D5809" s="650" t="s">
        <v>27468</v>
      </c>
    </row>
    <row r="5810" spans="1:4" ht="15" customHeight="1">
      <c r="A5810" s="650" t="s">
        <v>10195</v>
      </c>
      <c r="B5810" s="646" t="s">
        <v>29807</v>
      </c>
      <c r="C5810" s="650" t="s">
        <v>239</v>
      </c>
      <c r="D5810" s="650" t="s">
        <v>27469</v>
      </c>
    </row>
    <row r="5811" spans="1:4" ht="15" customHeight="1">
      <c r="A5811" s="650" t="s">
        <v>10196</v>
      </c>
      <c r="B5811" s="646" t="s">
        <v>16073</v>
      </c>
      <c r="C5811" s="650" t="s">
        <v>239</v>
      </c>
      <c r="D5811" s="650" t="s">
        <v>27470</v>
      </c>
    </row>
    <row r="5812" spans="1:4" ht="15" customHeight="1">
      <c r="A5812" s="650" t="s">
        <v>10197</v>
      </c>
      <c r="B5812" s="646" t="s">
        <v>29808</v>
      </c>
      <c r="C5812" s="650" t="s">
        <v>239</v>
      </c>
      <c r="D5812" s="650" t="s">
        <v>27471</v>
      </c>
    </row>
    <row r="5813" spans="1:4" ht="15" customHeight="1">
      <c r="A5813" s="650" t="s">
        <v>10198</v>
      </c>
      <c r="B5813" s="646" t="s">
        <v>29809</v>
      </c>
      <c r="C5813" s="650" t="s">
        <v>239</v>
      </c>
      <c r="D5813" s="650" t="s">
        <v>26628</v>
      </c>
    </row>
    <row r="5814" spans="1:4" ht="15" customHeight="1">
      <c r="A5814" s="650" t="s">
        <v>10199</v>
      </c>
      <c r="B5814" s="646" t="s">
        <v>29810</v>
      </c>
      <c r="C5814" s="650" t="s">
        <v>239</v>
      </c>
      <c r="D5814" s="650" t="s">
        <v>22429</v>
      </c>
    </row>
    <row r="5815" spans="1:4" ht="15" customHeight="1">
      <c r="A5815" s="650" t="s">
        <v>10200</v>
      </c>
      <c r="B5815" s="646" t="s">
        <v>16074</v>
      </c>
      <c r="C5815" s="650" t="s">
        <v>233</v>
      </c>
      <c r="D5815" s="650" t="s">
        <v>26857</v>
      </c>
    </row>
    <row r="5816" spans="1:4" ht="15" customHeight="1">
      <c r="A5816" s="650" t="s">
        <v>10201</v>
      </c>
      <c r="B5816" s="646" t="s">
        <v>16075</v>
      </c>
      <c r="C5816" s="650" t="s">
        <v>233</v>
      </c>
      <c r="D5816" s="650" t="s">
        <v>27472</v>
      </c>
    </row>
    <row r="5817" spans="1:4" ht="15" customHeight="1">
      <c r="A5817" s="650" t="s">
        <v>10202</v>
      </c>
      <c r="B5817" s="646" t="s">
        <v>16076</v>
      </c>
      <c r="C5817" s="650" t="s">
        <v>239</v>
      </c>
      <c r="D5817" s="650" t="s">
        <v>27473</v>
      </c>
    </row>
    <row r="5818" spans="1:4" ht="15" customHeight="1">
      <c r="A5818" s="650" t="s">
        <v>10203</v>
      </c>
      <c r="B5818" s="646" t="s">
        <v>16077</v>
      </c>
      <c r="C5818" s="650" t="s">
        <v>239</v>
      </c>
      <c r="D5818" s="650" t="s">
        <v>27474</v>
      </c>
    </row>
    <row r="5819" spans="1:4" ht="15" customHeight="1">
      <c r="A5819" s="650" t="s">
        <v>10204</v>
      </c>
      <c r="B5819" s="646" t="s">
        <v>16078</v>
      </c>
      <c r="C5819" s="650" t="s">
        <v>239</v>
      </c>
      <c r="D5819" s="650" t="s">
        <v>27475</v>
      </c>
    </row>
    <row r="5820" spans="1:4" ht="15" customHeight="1">
      <c r="A5820" s="650" t="s">
        <v>10205</v>
      </c>
      <c r="B5820" s="646" t="s">
        <v>16079</v>
      </c>
      <c r="C5820" s="650" t="s">
        <v>239</v>
      </c>
      <c r="D5820" s="650" t="s">
        <v>27476</v>
      </c>
    </row>
    <row r="5821" spans="1:4" ht="15" customHeight="1">
      <c r="A5821" s="650" t="s">
        <v>10206</v>
      </c>
      <c r="B5821" s="646" t="s">
        <v>16080</v>
      </c>
      <c r="C5821" s="650" t="s">
        <v>239</v>
      </c>
      <c r="D5821" s="650" t="s">
        <v>27477</v>
      </c>
    </row>
    <row r="5822" spans="1:4" ht="15" customHeight="1">
      <c r="A5822" s="650" t="s">
        <v>10207</v>
      </c>
      <c r="B5822" s="646" t="s">
        <v>16081</v>
      </c>
      <c r="C5822" s="650" t="s">
        <v>239</v>
      </c>
      <c r="D5822" s="650" t="s">
        <v>27478</v>
      </c>
    </row>
    <row r="5823" spans="1:4" ht="15" customHeight="1">
      <c r="A5823" s="650" t="s">
        <v>10208</v>
      </c>
      <c r="B5823" s="646" t="s">
        <v>16082</v>
      </c>
      <c r="C5823" s="650" t="s">
        <v>239</v>
      </c>
      <c r="D5823" s="650" t="s">
        <v>27479</v>
      </c>
    </row>
    <row r="5824" spans="1:4" ht="15" customHeight="1">
      <c r="A5824" s="650" t="s">
        <v>10209</v>
      </c>
      <c r="B5824" s="646" t="s">
        <v>16083</v>
      </c>
      <c r="C5824" s="650" t="s">
        <v>239</v>
      </c>
      <c r="D5824" s="650" t="s">
        <v>27480</v>
      </c>
    </row>
    <row r="5825" spans="1:4" ht="15" customHeight="1">
      <c r="A5825" s="650" t="s">
        <v>10210</v>
      </c>
      <c r="B5825" s="646" t="s">
        <v>16084</v>
      </c>
      <c r="C5825" s="650" t="s">
        <v>239</v>
      </c>
      <c r="D5825" s="650" t="s">
        <v>27481</v>
      </c>
    </row>
    <row r="5826" spans="1:4" ht="15" customHeight="1">
      <c r="A5826" s="650" t="s">
        <v>10211</v>
      </c>
      <c r="B5826" s="646" t="s">
        <v>16085</v>
      </c>
      <c r="C5826" s="650" t="s">
        <v>239</v>
      </c>
      <c r="D5826" s="650" t="s">
        <v>27482</v>
      </c>
    </row>
    <row r="5827" spans="1:4" ht="15" customHeight="1">
      <c r="A5827" s="650" t="s">
        <v>10212</v>
      </c>
      <c r="B5827" s="646" t="s">
        <v>16086</v>
      </c>
      <c r="C5827" s="650" t="s">
        <v>239</v>
      </c>
      <c r="D5827" s="650" t="s">
        <v>18492</v>
      </c>
    </row>
    <row r="5828" spans="1:4" ht="15" customHeight="1">
      <c r="A5828" s="650" t="s">
        <v>10213</v>
      </c>
      <c r="B5828" s="646" t="s">
        <v>16087</v>
      </c>
      <c r="C5828" s="650" t="s">
        <v>239</v>
      </c>
      <c r="D5828" s="650" t="s">
        <v>18627</v>
      </c>
    </row>
    <row r="5829" spans="1:4" ht="15" customHeight="1">
      <c r="A5829" s="650" t="s">
        <v>10214</v>
      </c>
      <c r="B5829" s="646" t="s">
        <v>16088</v>
      </c>
      <c r="C5829" s="650" t="s">
        <v>239</v>
      </c>
      <c r="D5829" s="650" t="s">
        <v>27483</v>
      </c>
    </row>
    <row r="5830" spans="1:4" ht="15" customHeight="1">
      <c r="A5830" s="650" t="s">
        <v>10215</v>
      </c>
      <c r="B5830" s="646" t="s">
        <v>16089</v>
      </c>
      <c r="C5830" s="650" t="s">
        <v>239</v>
      </c>
      <c r="D5830" s="650" t="s">
        <v>21680</v>
      </c>
    </row>
    <row r="5831" spans="1:4" ht="15" customHeight="1">
      <c r="A5831" s="650" t="s">
        <v>10216</v>
      </c>
      <c r="B5831" s="646" t="s">
        <v>16090</v>
      </c>
      <c r="C5831" s="650" t="s">
        <v>239</v>
      </c>
      <c r="D5831" s="650" t="s">
        <v>26675</v>
      </c>
    </row>
    <row r="5832" spans="1:4" ht="15" customHeight="1">
      <c r="A5832" s="650" t="s">
        <v>10217</v>
      </c>
      <c r="B5832" s="646" t="s">
        <v>16091</v>
      </c>
      <c r="C5832" s="650" t="s">
        <v>240</v>
      </c>
      <c r="D5832" s="650" t="s">
        <v>27484</v>
      </c>
    </row>
    <row r="5833" spans="1:4" ht="15" customHeight="1">
      <c r="A5833" s="650" t="s">
        <v>10218</v>
      </c>
      <c r="B5833" s="646" t="s">
        <v>16092</v>
      </c>
      <c r="C5833" s="650" t="s">
        <v>240</v>
      </c>
      <c r="D5833" s="650" t="s">
        <v>27485</v>
      </c>
    </row>
    <row r="5834" spans="1:4" ht="15" customHeight="1">
      <c r="A5834" s="650" t="s">
        <v>10219</v>
      </c>
      <c r="B5834" s="646" t="s">
        <v>16093</v>
      </c>
      <c r="C5834" s="650" t="s">
        <v>240</v>
      </c>
      <c r="D5834" s="650" t="s">
        <v>27486</v>
      </c>
    </row>
    <row r="5835" spans="1:4" ht="15" customHeight="1">
      <c r="A5835" s="650" t="s">
        <v>10220</v>
      </c>
      <c r="B5835" s="646" t="s">
        <v>16094</v>
      </c>
      <c r="C5835" s="650" t="s">
        <v>240</v>
      </c>
      <c r="D5835" s="650" t="s">
        <v>27487</v>
      </c>
    </row>
    <row r="5836" spans="1:4" ht="15" customHeight="1">
      <c r="A5836" s="650" t="s">
        <v>10221</v>
      </c>
      <c r="B5836" s="646" t="s">
        <v>16095</v>
      </c>
      <c r="C5836" s="650" t="s">
        <v>240</v>
      </c>
      <c r="D5836" s="650" t="s">
        <v>18541</v>
      </c>
    </row>
    <row r="5837" spans="1:4" ht="15" customHeight="1">
      <c r="A5837" s="650" t="s">
        <v>10222</v>
      </c>
      <c r="B5837" s="646" t="s">
        <v>16096</v>
      </c>
      <c r="C5837" s="650" t="s">
        <v>240</v>
      </c>
      <c r="D5837" s="650" t="s">
        <v>27488</v>
      </c>
    </row>
    <row r="5838" spans="1:4" ht="15" customHeight="1">
      <c r="A5838" s="650" t="s">
        <v>10223</v>
      </c>
      <c r="B5838" s="646" t="s">
        <v>16097</v>
      </c>
      <c r="C5838" s="650" t="s">
        <v>240</v>
      </c>
      <c r="D5838" s="650" t="s">
        <v>27489</v>
      </c>
    </row>
    <row r="5839" spans="1:4" ht="15" customHeight="1">
      <c r="A5839" s="650" t="s">
        <v>10224</v>
      </c>
      <c r="B5839" s="646" t="s">
        <v>16098</v>
      </c>
      <c r="C5839" s="650" t="s">
        <v>240</v>
      </c>
      <c r="D5839" s="650" t="s">
        <v>27490</v>
      </c>
    </row>
    <row r="5840" spans="1:4" ht="15" customHeight="1">
      <c r="A5840" s="650" t="s">
        <v>10225</v>
      </c>
      <c r="B5840" s="646" t="s">
        <v>16099</v>
      </c>
      <c r="C5840" s="650" t="s">
        <v>240</v>
      </c>
      <c r="D5840" s="650" t="s">
        <v>27491</v>
      </c>
    </row>
    <row r="5841" spans="1:4" ht="15" customHeight="1">
      <c r="A5841" s="650" t="s">
        <v>10226</v>
      </c>
      <c r="B5841" s="646" t="s">
        <v>16100</v>
      </c>
      <c r="C5841" s="650" t="s">
        <v>240</v>
      </c>
      <c r="D5841" s="650" t="s">
        <v>27492</v>
      </c>
    </row>
    <row r="5842" spans="1:4" ht="15" customHeight="1">
      <c r="A5842" s="650" t="s">
        <v>10227</v>
      </c>
      <c r="B5842" s="646" t="s">
        <v>16101</v>
      </c>
      <c r="C5842" s="650" t="s">
        <v>240</v>
      </c>
      <c r="D5842" s="650" t="s">
        <v>27493</v>
      </c>
    </row>
    <row r="5843" spans="1:4" ht="15" customHeight="1">
      <c r="A5843" s="650" t="s">
        <v>10228</v>
      </c>
      <c r="B5843" s="646" t="s">
        <v>16102</v>
      </c>
      <c r="C5843" s="650" t="s">
        <v>240</v>
      </c>
      <c r="D5843" s="650" t="s">
        <v>27494</v>
      </c>
    </row>
    <row r="5844" spans="1:4" ht="15" customHeight="1">
      <c r="A5844" s="650" t="s">
        <v>10229</v>
      </c>
      <c r="B5844" s="646" t="s">
        <v>16103</v>
      </c>
      <c r="C5844" s="650" t="s">
        <v>240</v>
      </c>
      <c r="D5844" s="650" t="s">
        <v>27495</v>
      </c>
    </row>
    <row r="5845" spans="1:4" ht="15" customHeight="1">
      <c r="A5845" s="650" t="s">
        <v>10230</v>
      </c>
      <c r="B5845" s="646" t="s">
        <v>16104</v>
      </c>
      <c r="C5845" s="650" t="s">
        <v>240</v>
      </c>
      <c r="D5845" s="650" t="s">
        <v>27496</v>
      </c>
    </row>
    <row r="5846" spans="1:4" ht="15" customHeight="1">
      <c r="A5846" s="650" t="s">
        <v>10231</v>
      </c>
      <c r="B5846" s="646" t="s">
        <v>16105</v>
      </c>
      <c r="C5846" s="650" t="s">
        <v>240</v>
      </c>
      <c r="D5846" s="650" t="s">
        <v>21093</v>
      </c>
    </row>
    <row r="5847" spans="1:4" ht="15" customHeight="1">
      <c r="A5847" s="650" t="s">
        <v>10232</v>
      </c>
      <c r="B5847" s="646" t="s">
        <v>16106</v>
      </c>
      <c r="C5847" s="650" t="s">
        <v>240</v>
      </c>
      <c r="D5847" s="650" t="s">
        <v>27497</v>
      </c>
    </row>
    <row r="5848" spans="1:4" ht="15" customHeight="1">
      <c r="A5848" s="650" t="s">
        <v>10233</v>
      </c>
      <c r="B5848" s="646" t="s">
        <v>16107</v>
      </c>
      <c r="C5848" s="650" t="s">
        <v>240</v>
      </c>
      <c r="D5848" s="650" t="s">
        <v>27498</v>
      </c>
    </row>
    <row r="5849" spans="1:4" ht="15" customHeight="1">
      <c r="A5849" s="650" t="s">
        <v>10234</v>
      </c>
      <c r="B5849" s="646" t="s">
        <v>16108</v>
      </c>
      <c r="C5849" s="650" t="s">
        <v>240</v>
      </c>
      <c r="D5849" s="650" t="s">
        <v>27499</v>
      </c>
    </row>
    <row r="5850" spans="1:4" ht="15" customHeight="1">
      <c r="A5850" s="650" t="s">
        <v>10235</v>
      </c>
      <c r="B5850" s="646" t="s">
        <v>16109</v>
      </c>
      <c r="C5850" s="650" t="s">
        <v>240</v>
      </c>
      <c r="D5850" s="650" t="s">
        <v>27500</v>
      </c>
    </row>
    <row r="5851" spans="1:4" ht="15" customHeight="1">
      <c r="A5851" s="650" t="s">
        <v>10236</v>
      </c>
      <c r="B5851" s="646" t="s">
        <v>16110</v>
      </c>
      <c r="C5851" s="650" t="s">
        <v>240</v>
      </c>
      <c r="D5851" s="650" t="s">
        <v>27348</v>
      </c>
    </row>
    <row r="5852" spans="1:4" ht="15" customHeight="1">
      <c r="A5852" s="650" t="s">
        <v>10237</v>
      </c>
      <c r="B5852" s="646" t="s">
        <v>16111</v>
      </c>
      <c r="C5852" s="650" t="s">
        <v>240</v>
      </c>
      <c r="D5852" s="650" t="s">
        <v>27501</v>
      </c>
    </row>
    <row r="5853" spans="1:4" ht="15" customHeight="1">
      <c r="A5853" s="650" t="s">
        <v>10238</v>
      </c>
      <c r="B5853" s="646" t="s">
        <v>16112</v>
      </c>
      <c r="C5853" s="650" t="s">
        <v>240</v>
      </c>
      <c r="D5853" s="650" t="s">
        <v>27502</v>
      </c>
    </row>
    <row r="5854" spans="1:4" ht="15" customHeight="1">
      <c r="A5854" s="650" t="s">
        <v>10239</v>
      </c>
      <c r="B5854" s="646" t="s">
        <v>16113</v>
      </c>
      <c r="C5854" s="650" t="s">
        <v>240</v>
      </c>
      <c r="D5854" s="650" t="s">
        <v>27503</v>
      </c>
    </row>
    <row r="5855" spans="1:4" ht="15" customHeight="1">
      <c r="A5855" s="650" t="s">
        <v>10240</v>
      </c>
      <c r="B5855" s="646" t="s">
        <v>16114</v>
      </c>
      <c r="C5855" s="650" t="s">
        <v>240</v>
      </c>
      <c r="D5855" s="650" t="s">
        <v>27504</v>
      </c>
    </row>
    <row r="5856" spans="1:4" ht="15" customHeight="1">
      <c r="A5856" s="650" t="s">
        <v>10241</v>
      </c>
      <c r="B5856" s="646" t="s">
        <v>16115</v>
      </c>
      <c r="C5856" s="650" t="s">
        <v>240</v>
      </c>
      <c r="D5856" s="650" t="s">
        <v>27505</v>
      </c>
    </row>
    <row r="5857" spans="1:4" ht="15" customHeight="1">
      <c r="A5857" s="650" t="s">
        <v>10242</v>
      </c>
      <c r="B5857" s="646" t="s">
        <v>16116</v>
      </c>
      <c r="C5857" s="650" t="s">
        <v>240</v>
      </c>
      <c r="D5857" s="650" t="s">
        <v>27506</v>
      </c>
    </row>
    <row r="5858" spans="1:4" ht="15" customHeight="1">
      <c r="A5858" s="650" t="s">
        <v>10243</v>
      </c>
      <c r="B5858" s="646" t="s">
        <v>16117</v>
      </c>
      <c r="C5858" s="650" t="s">
        <v>240</v>
      </c>
      <c r="D5858" s="650" t="s">
        <v>27507</v>
      </c>
    </row>
    <row r="5859" spans="1:4" ht="15" customHeight="1">
      <c r="A5859" s="650" t="s">
        <v>10244</v>
      </c>
      <c r="B5859" s="646" t="s">
        <v>16118</v>
      </c>
      <c r="C5859" s="650" t="s">
        <v>240</v>
      </c>
      <c r="D5859" s="650" t="s">
        <v>27508</v>
      </c>
    </row>
    <row r="5860" spans="1:4" ht="15" customHeight="1">
      <c r="A5860" s="650" t="s">
        <v>10245</v>
      </c>
      <c r="B5860" s="646" t="s">
        <v>16119</v>
      </c>
      <c r="C5860" s="650" t="s">
        <v>239</v>
      </c>
      <c r="D5860" s="650" t="s">
        <v>27509</v>
      </c>
    </row>
    <row r="5861" spans="1:4" ht="15" customHeight="1">
      <c r="A5861" s="650" t="s">
        <v>10246</v>
      </c>
      <c r="B5861" s="646" t="s">
        <v>16120</v>
      </c>
      <c r="C5861" s="650" t="s">
        <v>239</v>
      </c>
      <c r="D5861" s="650" t="s">
        <v>26460</v>
      </c>
    </row>
    <row r="5862" spans="1:4" ht="15" customHeight="1">
      <c r="A5862" s="650" t="s">
        <v>10247</v>
      </c>
      <c r="B5862" s="646" t="s">
        <v>16121</v>
      </c>
      <c r="C5862" s="650" t="s">
        <v>239</v>
      </c>
      <c r="D5862" s="650" t="s">
        <v>17756</v>
      </c>
    </row>
    <row r="5863" spans="1:4" ht="15" customHeight="1">
      <c r="A5863" s="650" t="s">
        <v>10248</v>
      </c>
      <c r="B5863" s="646" t="s">
        <v>16122</v>
      </c>
      <c r="C5863" s="650" t="s">
        <v>239</v>
      </c>
      <c r="D5863" s="650" t="s">
        <v>27510</v>
      </c>
    </row>
    <row r="5864" spans="1:4" ht="15" customHeight="1">
      <c r="A5864" s="650" t="s">
        <v>10249</v>
      </c>
      <c r="B5864" s="646" t="s">
        <v>16123</v>
      </c>
      <c r="C5864" s="650" t="s">
        <v>239</v>
      </c>
      <c r="D5864" s="650" t="s">
        <v>26393</v>
      </c>
    </row>
    <row r="5865" spans="1:4" ht="15" customHeight="1">
      <c r="A5865" s="650" t="s">
        <v>10250</v>
      </c>
      <c r="B5865" s="646" t="s">
        <v>16124</v>
      </c>
      <c r="C5865" s="650" t="s">
        <v>239</v>
      </c>
      <c r="D5865" s="650" t="s">
        <v>17629</v>
      </c>
    </row>
    <row r="5866" spans="1:4" ht="15" customHeight="1">
      <c r="A5866" s="650" t="s">
        <v>10251</v>
      </c>
      <c r="B5866" s="646" t="s">
        <v>16125</v>
      </c>
      <c r="C5866" s="650" t="s">
        <v>239</v>
      </c>
      <c r="D5866" s="650" t="s">
        <v>21245</v>
      </c>
    </row>
    <row r="5867" spans="1:4" ht="15" customHeight="1">
      <c r="A5867" s="650" t="s">
        <v>10252</v>
      </c>
      <c r="B5867" s="646" t="s">
        <v>16126</v>
      </c>
      <c r="C5867" s="650" t="s">
        <v>239</v>
      </c>
      <c r="D5867" s="650" t="s">
        <v>18596</v>
      </c>
    </row>
    <row r="5868" spans="1:4" ht="15" customHeight="1">
      <c r="A5868" s="650" t="s">
        <v>10253</v>
      </c>
      <c r="B5868" s="646" t="s">
        <v>16127</v>
      </c>
      <c r="C5868" s="650" t="s">
        <v>239</v>
      </c>
      <c r="D5868" s="650" t="s">
        <v>27004</v>
      </c>
    </row>
    <row r="5869" spans="1:4" ht="15" customHeight="1">
      <c r="A5869" s="650" t="s">
        <v>10254</v>
      </c>
      <c r="B5869" s="646" t="s">
        <v>16128</v>
      </c>
      <c r="C5869" s="650" t="s">
        <v>239</v>
      </c>
      <c r="D5869" s="650" t="s">
        <v>17908</v>
      </c>
    </row>
    <row r="5870" spans="1:4" ht="15" customHeight="1">
      <c r="A5870" s="650" t="s">
        <v>10255</v>
      </c>
      <c r="B5870" s="646" t="s">
        <v>16129</v>
      </c>
      <c r="C5870" s="650" t="s">
        <v>239</v>
      </c>
      <c r="D5870" s="650" t="s">
        <v>21503</v>
      </c>
    </row>
    <row r="5871" spans="1:4" ht="15" customHeight="1">
      <c r="A5871" s="650" t="s">
        <v>10256</v>
      </c>
      <c r="B5871" s="646" t="s">
        <v>16130</v>
      </c>
      <c r="C5871" s="650" t="s">
        <v>239</v>
      </c>
      <c r="D5871" s="650" t="s">
        <v>27511</v>
      </c>
    </row>
    <row r="5872" spans="1:4" ht="15" customHeight="1">
      <c r="A5872" s="650" t="s">
        <v>10257</v>
      </c>
      <c r="B5872" s="646" t="s">
        <v>16131</v>
      </c>
      <c r="C5872" s="650" t="s">
        <v>239</v>
      </c>
      <c r="D5872" s="650" t="s">
        <v>27512</v>
      </c>
    </row>
    <row r="5873" spans="1:4" ht="15" customHeight="1">
      <c r="A5873" s="650" t="s">
        <v>10258</v>
      </c>
      <c r="B5873" s="646" t="s">
        <v>16132</v>
      </c>
      <c r="C5873" s="650" t="s">
        <v>239</v>
      </c>
      <c r="D5873" s="650" t="s">
        <v>27513</v>
      </c>
    </row>
    <row r="5874" spans="1:4" ht="15" customHeight="1">
      <c r="A5874" s="650" t="s">
        <v>10259</v>
      </c>
      <c r="B5874" s="646" t="s">
        <v>16133</v>
      </c>
      <c r="C5874" s="650" t="s">
        <v>239</v>
      </c>
      <c r="D5874" s="650" t="s">
        <v>25862</v>
      </c>
    </row>
    <row r="5875" spans="1:4" ht="15" customHeight="1">
      <c r="A5875" s="650" t="s">
        <v>10260</v>
      </c>
      <c r="B5875" s="646" t="s">
        <v>16134</v>
      </c>
      <c r="C5875" s="650" t="s">
        <v>239</v>
      </c>
      <c r="D5875" s="650" t="s">
        <v>27514</v>
      </c>
    </row>
    <row r="5876" spans="1:4" ht="15" customHeight="1">
      <c r="A5876" s="650" t="s">
        <v>10261</v>
      </c>
      <c r="B5876" s="646" t="s">
        <v>16135</v>
      </c>
      <c r="C5876" s="650" t="s">
        <v>239</v>
      </c>
      <c r="D5876" s="650" t="s">
        <v>27515</v>
      </c>
    </row>
    <row r="5877" spans="1:4" ht="15" customHeight="1">
      <c r="A5877" s="650" t="s">
        <v>10262</v>
      </c>
      <c r="B5877" s="646" t="s">
        <v>16136</v>
      </c>
      <c r="C5877" s="650" t="s">
        <v>239</v>
      </c>
      <c r="D5877" s="650" t="s">
        <v>18435</v>
      </c>
    </row>
    <row r="5878" spans="1:4" ht="15" customHeight="1">
      <c r="A5878" s="650" t="s">
        <v>10263</v>
      </c>
      <c r="B5878" s="646" t="s">
        <v>16137</v>
      </c>
      <c r="C5878" s="650" t="s">
        <v>239</v>
      </c>
      <c r="D5878" s="650" t="s">
        <v>17965</v>
      </c>
    </row>
    <row r="5879" spans="1:4" ht="15" customHeight="1">
      <c r="A5879" s="650" t="s">
        <v>10264</v>
      </c>
      <c r="B5879" s="646" t="s">
        <v>16138</v>
      </c>
      <c r="C5879" s="650" t="s">
        <v>240</v>
      </c>
      <c r="D5879" s="650" t="s">
        <v>27516</v>
      </c>
    </row>
    <row r="5880" spans="1:4" ht="15" customHeight="1">
      <c r="A5880" s="650" t="s">
        <v>10265</v>
      </c>
      <c r="B5880" s="646" t="s">
        <v>16139</v>
      </c>
      <c r="C5880" s="650" t="s">
        <v>239</v>
      </c>
      <c r="D5880" s="650" t="s">
        <v>27517</v>
      </c>
    </row>
    <row r="5881" spans="1:4" ht="15" customHeight="1">
      <c r="A5881" s="650" t="s">
        <v>10266</v>
      </c>
      <c r="B5881" s="646" t="s">
        <v>16140</v>
      </c>
      <c r="C5881" s="650" t="s">
        <v>239</v>
      </c>
      <c r="D5881" s="650" t="s">
        <v>18412</v>
      </c>
    </row>
    <row r="5882" spans="1:4" ht="15" customHeight="1">
      <c r="A5882" s="650" t="s">
        <v>10267</v>
      </c>
      <c r="B5882" s="646" t="s">
        <v>16141</v>
      </c>
      <c r="C5882" s="650" t="s">
        <v>239</v>
      </c>
      <c r="D5882" s="650" t="s">
        <v>17480</v>
      </c>
    </row>
    <row r="5883" spans="1:4" ht="15" customHeight="1">
      <c r="A5883" s="650" t="s">
        <v>10268</v>
      </c>
      <c r="B5883" s="646" t="s">
        <v>16142</v>
      </c>
      <c r="C5883" s="650" t="s">
        <v>240</v>
      </c>
      <c r="D5883" s="650" t="s">
        <v>20506</v>
      </c>
    </row>
    <row r="5884" spans="1:4" ht="15" customHeight="1">
      <c r="A5884" s="650" t="s">
        <v>10269</v>
      </c>
      <c r="B5884" s="646" t="s">
        <v>16143</v>
      </c>
      <c r="C5884" s="650" t="s">
        <v>240</v>
      </c>
      <c r="D5884" s="650" t="s">
        <v>27518</v>
      </c>
    </row>
    <row r="5885" spans="1:4" ht="15" customHeight="1">
      <c r="A5885" s="650" t="s">
        <v>10270</v>
      </c>
      <c r="B5885" s="646" t="s">
        <v>16144</v>
      </c>
      <c r="C5885" s="650" t="s">
        <v>240</v>
      </c>
      <c r="D5885" s="650" t="s">
        <v>27519</v>
      </c>
    </row>
    <row r="5886" spans="1:4" ht="15" customHeight="1">
      <c r="A5886" s="650" t="s">
        <v>10271</v>
      </c>
      <c r="B5886" s="646" t="s">
        <v>16145</v>
      </c>
      <c r="C5886" s="650" t="s">
        <v>240</v>
      </c>
      <c r="D5886" s="650" t="s">
        <v>27520</v>
      </c>
    </row>
    <row r="5887" spans="1:4" ht="15" customHeight="1">
      <c r="A5887" s="650" t="s">
        <v>10272</v>
      </c>
      <c r="B5887" s="646" t="s">
        <v>16146</v>
      </c>
      <c r="C5887" s="650" t="s">
        <v>240</v>
      </c>
      <c r="D5887" s="650" t="s">
        <v>27521</v>
      </c>
    </row>
    <row r="5888" spans="1:4" ht="15" customHeight="1">
      <c r="A5888" s="650" t="s">
        <v>10273</v>
      </c>
      <c r="B5888" s="646" t="s">
        <v>16147</v>
      </c>
      <c r="C5888" s="650" t="s">
        <v>240</v>
      </c>
      <c r="D5888" s="650" t="s">
        <v>27522</v>
      </c>
    </row>
    <row r="5889" spans="1:4" ht="15" customHeight="1">
      <c r="A5889" s="650" t="s">
        <v>10274</v>
      </c>
      <c r="B5889" s="646" t="s">
        <v>16148</v>
      </c>
      <c r="C5889" s="650" t="s">
        <v>240</v>
      </c>
      <c r="D5889" s="650" t="s">
        <v>27523</v>
      </c>
    </row>
    <row r="5890" spans="1:4" ht="15" customHeight="1">
      <c r="A5890" s="650" t="s">
        <v>10275</v>
      </c>
      <c r="B5890" s="646" t="s">
        <v>16149</v>
      </c>
      <c r="C5890" s="650" t="s">
        <v>240</v>
      </c>
      <c r="D5890" s="650" t="s">
        <v>27524</v>
      </c>
    </row>
    <row r="5891" spans="1:4" ht="15" customHeight="1">
      <c r="A5891" s="650" t="s">
        <v>10276</v>
      </c>
      <c r="B5891" s="646" t="s">
        <v>16150</v>
      </c>
      <c r="C5891" s="650" t="s">
        <v>240</v>
      </c>
      <c r="D5891" s="650" t="s">
        <v>27525</v>
      </c>
    </row>
    <row r="5892" spans="1:4" ht="15" customHeight="1">
      <c r="A5892" s="650" t="s">
        <v>10277</v>
      </c>
      <c r="B5892" s="646" t="s">
        <v>16151</v>
      </c>
      <c r="C5892" s="650" t="s">
        <v>240</v>
      </c>
      <c r="D5892" s="650" t="s">
        <v>27526</v>
      </c>
    </row>
    <row r="5893" spans="1:4" ht="15" customHeight="1">
      <c r="A5893" s="650" t="s">
        <v>10278</v>
      </c>
      <c r="B5893" s="646" t="s">
        <v>16152</v>
      </c>
      <c r="C5893" s="650" t="s">
        <v>240</v>
      </c>
      <c r="D5893" s="650" t="s">
        <v>27527</v>
      </c>
    </row>
    <row r="5894" spans="1:4" ht="15" customHeight="1">
      <c r="A5894" s="650" t="s">
        <v>10279</v>
      </c>
      <c r="B5894" s="646" t="s">
        <v>16153</v>
      </c>
      <c r="C5894" s="650" t="s">
        <v>240</v>
      </c>
      <c r="D5894" s="650" t="s">
        <v>27528</v>
      </c>
    </row>
    <row r="5895" spans="1:4" ht="15" customHeight="1">
      <c r="A5895" s="650" t="s">
        <v>10280</v>
      </c>
      <c r="B5895" s="646" t="s">
        <v>16154</v>
      </c>
      <c r="C5895" s="650" t="s">
        <v>240</v>
      </c>
      <c r="D5895" s="650" t="s">
        <v>27529</v>
      </c>
    </row>
    <row r="5896" spans="1:4" ht="15" customHeight="1">
      <c r="A5896" s="650" t="s">
        <v>10281</v>
      </c>
      <c r="B5896" s="646" t="s">
        <v>16155</v>
      </c>
      <c r="C5896" s="650" t="s">
        <v>240</v>
      </c>
      <c r="D5896" s="650" t="s">
        <v>27530</v>
      </c>
    </row>
    <row r="5897" spans="1:4" ht="15" customHeight="1">
      <c r="A5897" s="650" t="s">
        <v>10282</v>
      </c>
      <c r="B5897" s="646" t="s">
        <v>16156</v>
      </c>
      <c r="C5897" s="650" t="s">
        <v>240</v>
      </c>
      <c r="D5897" s="650" t="s">
        <v>27531</v>
      </c>
    </row>
    <row r="5898" spans="1:4" ht="15" customHeight="1">
      <c r="A5898" s="650" t="s">
        <v>10283</v>
      </c>
      <c r="B5898" s="646" t="s">
        <v>16157</v>
      </c>
      <c r="C5898" s="650" t="s">
        <v>240</v>
      </c>
      <c r="D5898" s="650" t="s">
        <v>27532</v>
      </c>
    </row>
    <row r="5899" spans="1:4" ht="15" customHeight="1">
      <c r="A5899" s="650" t="s">
        <v>10284</v>
      </c>
      <c r="B5899" s="646" t="s">
        <v>16158</v>
      </c>
      <c r="C5899" s="650" t="s">
        <v>240</v>
      </c>
      <c r="D5899" s="650" t="s">
        <v>27533</v>
      </c>
    </row>
    <row r="5900" spans="1:4" ht="15" customHeight="1">
      <c r="A5900" s="650" t="s">
        <v>10285</v>
      </c>
      <c r="B5900" s="646" t="s">
        <v>16159</v>
      </c>
      <c r="C5900" s="650" t="s">
        <v>240</v>
      </c>
      <c r="D5900" s="650" t="s">
        <v>27534</v>
      </c>
    </row>
    <row r="5901" spans="1:4" ht="15" customHeight="1">
      <c r="A5901" s="650" t="s">
        <v>10286</v>
      </c>
      <c r="B5901" s="646" t="s">
        <v>16160</v>
      </c>
      <c r="C5901" s="650" t="s">
        <v>240</v>
      </c>
      <c r="D5901" s="650" t="s">
        <v>27535</v>
      </c>
    </row>
    <row r="5902" spans="1:4" ht="15" customHeight="1">
      <c r="A5902" s="650" t="s">
        <v>10287</v>
      </c>
      <c r="B5902" s="646" t="s">
        <v>16161</v>
      </c>
      <c r="C5902" s="650" t="s">
        <v>240</v>
      </c>
      <c r="D5902" s="650" t="s">
        <v>27536</v>
      </c>
    </row>
    <row r="5903" spans="1:4" ht="15" customHeight="1">
      <c r="A5903" s="650" t="s">
        <v>10288</v>
      </c>
      <c r="B5903" s="646" t="s">
        <v>16162</v>
      </c>
      <c r="C5903" s="650" t="s">
        <v>240</v>
      </c>
      <c r="D5903" s="650" t="s">
        <v>18371</v>
      </c>
    </row>
    <row r="5904" spans="1:4" ht="15" customHeight="1">
      <c r="A5904" s="650" t="s">
        <v>10289</v>
      </c>
      <c r="B5904" s="646" t="s">
        <v>16163</v>
      </c>
      <c r="C5904" s="650" t="s">
        <v>239</v>
      </c>
      <c r="D5904" s="650" t="s">
        <v>17555</v>
      </c>
    </row>
    <row r="5905" spans="1:4" ht="15" customHeight="1">
      <c r="A5905" s="650" t="s">
        <v>10290</v>
      </c>
      <c r="B5905" s="646" t="s">
        <v>16164</v>
      </c>
      <c r="C5905" s="650" t="s">
        <v>240</v>
      </c>
      <c r="D5905" s="650" t="s">
        <v>21102</v>
      </c>
    </row>
    <row r="5906" spans="1:4" ht="15" customHeight="1">
      <c r="A5906" s="650" t="s">
        <v>10291</v>
      </c>
      <c r="B5906" s="646" t="s">
        <v>16165</v>
      </c>
      <c r="C5906" s="650" t="s">
        <v>240</v>
      </c>
      <c r="D5906" s="650" t="s">
        <v>20490</v>
      </c>
    </row>
    <row r="5907" spans="1:4" ht="15" customHeight="1">
      <c r="A5907" s="650" t="s">
        <v>10292</v>
      </c>
      <c r="B5907" s="646" t="s">
        <v>29811</v>
      </c>
      <c r="C5907" s="650" t="s">
        <v>239</v>
      </c>
      <c r="D5907" s="650" t="s">
        <v>27537</v>
      </c>
    </row>
    <row r="5908" spans="1:4" ht="15" customHeight="1">
      <c r="A5908" s="650" t="s">
        <v>10293</v>
      </c>
      <c r="B5908" s="646" t="s">
        <v>29812</v>
      </c>
      <c r="C5908" s="650" t="s">
        <v>239</v>
      </c>
      <c r="D5908" s="650" t="s">
        <v>27538</v>
      </c>
    </row>
    <row r="5909" spans="1:4" ht="15" customHeight="1">
      <c r="A5909" s="650" t="s">
        <v>10294</v>
      </c>
      <c r="B5909" s="646" t="s">
        <v>29813</v>
      </c>
      <c r="C5909" s="650" t="s">
        <v>239</v>
      </c>
      <c r="D5909" s="650" t="s">
        <v>27539</v>
      </c>
    </row>
    <row r="5910" spans="1:4" ht="15" customHeight="1">
      <c r="A5910" s="650" t="s">
        <v>10295</v>
      </c>
      <c r="B5910" s="646" t="s">
        <v>29814</v>
      </c>
      <c r="C5910" s="650" t="s">
        <v>239</v>
      </c>
      <c r="D5910" s="650" t="s">
        <v>21292</v>
      </c>
    </row>
    <row r="5911" spans="1:4" ht="15" customHeight="1">
      <c r="A5911" s="650" t="s">
        <v>10296</v>
      </c>
      <c r="B5911" s="646" t="s">
        <v>29815</v>
      </c>
      <c r="C5911" s="650" t="s">
        <v>239</v>
      </c>
      <c r="D5911" s="650" t="s">
        <v>27540</v>
      </c>
    </row>
    <row r="5912" spans="1:4" ht="15" customHeight="1">
      <c r="A5912" s="650" t="s">
        <v>10297</v>
      </c>
      <c r="B5912" s="646" t="s">
        <v>29816</v>
      </c>
      <c r="C5912" s="650" t="s">
        <v>239</v>
      </c>
      <c r="D5912" s="650" t="s">
        <v>27541</v>
      </c>
    </row>
    <row r="5913" spans="1:4" ht="15" customHeight="1">
      <c r="A5913" s="650" t="s">
        <v>10298</v>
      </c>
      <c r="B5913" s="646" t="s">
        <v>29817</v>
      </c>
      <c r="C5913" s="650" t="s">
        <v>239</v>
      </c>
      <c r="D5913" s="650" t="s">
        <v>27542</v>
      </c>
    </row>
    <row r="5914" spans="1:4" ht="15" customHeight="1">
      <c r="A5914" s="650" t="s">
        <v>10299</v>
      </c>
      <c r="B5914" s="646" t="s">
        <v>29818</v>
      </c>
      <c r="C5914" s="650" t="s">
        <v>239</v>
      </c>
      <c r="D5914" s="650" t="s">
        <v>27543</v>
      </c>
    </row>
    <row r="5915" spans="1:4" ht="15" customHeight="1">
      <c r="A5915" s="650" t="s">
        <v>10300</v>
      </c>
      <c r="B5915" s="646" t="s">
        <v>29819</v>
      </c>
      <c r="C5915" s="650" t="s">
        <v>239</v>
      </c>
      <c r="D5915" s="650" t="s">
        <v>27544</v>
      </c>
    </row>
    <row r="5916" spans="1:4" ht="15" customHeight="1">
      <c r="A5916" s="650" t="s">
        <v>10301</v>
      </c>
      <c r="B5916" s="646" t="s">
        <v>29820</v>
      </c>
      <c r="C5916" s="650" t="s">
        <v>239</v>
      </c>
      <c r="D5916" s="650" t="s">
        <v>21167</v>
      </c>
    </row>
    <row r="5917" spans="1:4" ht="15" customHeight="1">
      <c r="A5917" s="650" t="s">
        <v>10302</v>
      </c>
      <c r="B5917" s="646" t="s">
        <v>29821</v>
      </c>
      <c r="C5917" s="650" t="s">
        <v>239</v>
      </c>
      <c r="D5917" s="650" t="s">
        <v>25563</v>
      </c>
    </row>
    <row r="5918" spans="1:4" ht="15" customHeight="1">
      <c r="A5918" s="650" t="s">
        <v>10303</v>
      </c>
      <c r="B5918" s="646" t="s">
        <v>29822</v>
      </c>
      <c r="C5918" s="650" t="s">
        <v>239</v>
      </c>
      <c r="D5918" s="650" t="s">
        <v>27545</v>
      </c>
    </row>
    <row r="5919" spans="1:4" ht="15" customHeight="1">
      <c r="A5919" s="650" t="s">
        <v>10304</v>
      </c>
      <c r="B5919" s="646" t="s">
        <v>29823</v>
      </c>
      <c r="C5919" s="650" t="s">
        <v>239</v>
      </c>
      <c r="D5919" s="650" t="s">
        <v>18444</v>
      </c>
    </row>
    <row r="5920" spans="1:4" ht="15" customHeight="1">
      <c r="A5920" s="650" t="s">
        <v>10305</v>
      </c>
      <c r="B5920" s="646" t="s">
        <v>29824</v>
      </c>
      <c r="C5920" s="650" t="s">
        <v>239</v>
      </c>
      <c r="D5920" s="650" t="s">
        <v>26668</v>
      </c>
    </row>
    <row r="5921" spans="1:4" ht="15" customHeight="1">
      <c r="A5921" s="650" t="s">
        <v>10306</v>
      </c>
      <c r="B5921" s="646" t="s">
        <v>29825</v>
      </c>
      <c r="C5921" s="650" t="s">
        <v>239</v>
      </c>
      <c r="D5921" s="650" t="s">
        <v>24602</v>
      </c>
    </row>
    <row r="5922" spans="1:4" ht="15" customHeight="1">
      <c r="A5922" s="650" t="s">
        <v>10307</v>
      </c>
      <c r="B5922" s="646" t="s">
        <v>29826</v>
      </c>
      <c r="C5922" s="650" t="s">
        <v>239</v>
      </c>
      <c r="D5922" s="650" t="s">
        <v>27546</v>
      </c>
    </row>
    <row r="5923" spans="1:4" ht="15" customHeight="1">
      <c r="A5923" s="650" t="s">
        <v>10308</v>
      </c>
      <c r="B5923" s="646" t="s">
        <v>22314</v>
      </c>
      <c r="C5923" s="650" t="s">
        <v>239</v>
      </c>
      <c r="D5923" s="650" t="s">
        <v>27547</v>
      </c>
    </row>
    <row r="5924" spans="1:4" ht="15" customHeight="1">
      <c r="A5924" s="650" t="s">
        <v>10309</v>
      </c>
      <c r="B5924" s="646" t="s">
        <v>22315</v>
      </c>
      <c r="C5924" s="650" t="s">
        <v>239</v>
      </c>
      <c r="D5924" s="650" t="s">
        <v>27548</v>
      </c>
    </row>
    <row r="5925" spans="1:4" ht="15" customHeight="1">
      <c r="A5925" s="650" t="s">
        <v>10310</v>
      </c>
      <c r="B5925" s="646" t="s">
        <v>22316</v>
      </c>
      <c r="C5925" s="650" t="s">
        <v>239</v>
      </c>
      <c r="D5925" s="650" t="s">
        <v>27549</v>
      </c>
    </row>
    <row r="5926" spans="1:4" ht="15" customHeight="1">
      <c r="A5926" s="650" t="s">
        <v>10311</v>
      </c>
      <c r="B5926" s="646" t="s">
        <v>22317</v>
      </c>
      <c r="C5926" s="650" t="s">
        <v>239</v>
      </c>
      <c r="D5926" s="650" t="s">
        <v>27550</v>
      </c>
    </row>
    <row r="5927" spans="1:4" ht="15" customHeight="1">
      <c r="A5927" s="650" t="s">
        <v>10312</v>
      </c>
      <c r="B5927" s="646" t="s">
        <v>22318</v>
      </c>
      <c r="C5927" s="650" t="s">
        <v>239</v>
      </c>
      <c r="D5927" s="650" t="s">
        <v>27551</v>
      </c>
    </row>
    <row r="5928" spans="1:4" ht="15" customHeight="1">
      <c r="A5928" s="650" t="s">
        <v>10313</v>
      </c>
      <c r="B5928" s="646" t="s">
        <v>22319</v>
      </c>
      <c r="C5928" s="650" t="s">
        <v>239</v>
      </c>
      <c r="D5928" s="650" t="s">
        <v>27552</v>
      </c>
    </row>
    <row r="5929" spans="1:4" ht="15" customHeight="1">
      <c r="A5929" s="650" t="s">
        <v>10314</v>
      </c>
      <c r="B5929" s="646" t="s">
        <v>22321</v>
      </c>
      <c r="C5929" s="650" t="s">
        <v>239</v>
      </c>
      <c r="D5929" s="650" t="s">
        <v>27553</v>
      </c>
    </row>
    <row r="5930" spans="1:4" ht="15" customHeight="1">
      <c r="A5930" s="650" t="s">
        <v>10315</v>
      </c>
      <c r="B5930" s="646" t="s">
        <v>22322</v>
      </c>
      <c r="C5930" s="650" t="s">
        <v>239</v>
      </c>
      <c r="D5930" s="650" t="s">
        <v>27554</v>
      </c>
    </row>
    <row r="5931" spans="1:4" ht="15" customHeight="1">
      <c r="A5931" s="650" t="s">
        <v>10316</v>
      </c>
      <c r="B5931" s="646" t="s">
        <v>22323</v>
      </c>
      <c r="C5931" s="650" t="s">
        <v>239</v>
      </c>
      <c r="D5931" s="650" t="s">
        <v>18111</v>
      </c>
    </row>
    <row r="5932" spans="1:4" ht="15" customHeight="1">
      <c r="A5932" s="650" t="s">
        <v>10317</v>
      </c>
      <c r="B5932" s="646" t="s">
        <v>22324</v>
      </c>
      <c r="C5932" s="650" t="s">
        <v>233</v>
      </c>
      <c r="D5932" s="650" t="s">
        <v>17631</v>
      </c>
    </row>
    <row r="5933" spans="1:4" ht="15" customHeight="1">
      <c r="A5933" s="650" t="s">
        <v>10318</v>
      </c>
      <c r="B5933" s="646" t="s">
        <v>22325</v>
      </c>
      <c r="C5933" s="650" t="s">
        <v>203</v>
      </c>
      <c r="D5933" s="650" t="s">
        <v>24641</v>
      </c>
    </row>
    <row r="5934" spans="1:4" ht="15" customHeight="1">
      <c r="A5934" s="650" t="s">
        <v>10319</v>
      </c>
      <c r="B5934" s="646" t="s">
        <v>22326</v>
      </c>
      <c r="C5934" s="650" t="s">
        <v>203</v>
      </c>
      <c r="D5934" s="650" t="s">
        <v>18036</v>
      </c>
    </row>
    <row r="5935" spans="1:4" ht="15" customHeight="1">
      <c r="A5935" s="650" t="s">
        <v>10320</v>
      </c>
      <c r="B5935" s="646" t="s">
        <v>22327</v>
      </c>
      <c r="C5935" s="650" t="s">
        <v>203</v>
      </c>
      <c r="D5935" s="650" t="s">
        <v>18619</v>
      </c>
    </row>
    <row r="5936" spans="1:4" ht="15" customHeight="1">
      <c r="A5936" s="650" t="s">
        <v>10321</v>
      </c>
      <c r="B5936" s="646" t="s">
        <v>22328</v>
      </c>
      <c r="C5936" s="650" t="s">
        <v>203</v>
      </c>
      <c r="D5936" s="650" t="s">
        <v>24812</v>
      </c>
    </row>
    <row r="5937" spans="1:4" ht="15" customHeight="1">
      <c r="A5937" s="650" t="s">
        <v>10322</v>
      </c>
      <c r="B5937" s="646" t="s">
        <v>22329</v>
      </c>
      <c r="C5937" s="650" t="s">
        <v>203</v>
      </c>
      <c r="D5937" s="650" t="s">
        <v>27555</v>
      </c>
    </row>
    <row r="5938" spans="1:4" ht="15" customHeight="1">
      <c r="A5938" s="650" t="s">
        <v>10323</v>
      </c>
      <c r="B5938" s="646" t="s">
        <v>22331</v>
      </c>
      <c r="C5938" s="650" t="s">
        <v>203</v>
      </c>
      <c r="D5938" s="650" t="s">
        <v>17982</v>
      </c>
    </row>
    <row r="5939" spans="1:4" ht="15" customHeight="1">
      <c r="A5939" s="650" t="s">
        <v>10324</v>
      </c>
      <c r="B5939" s="646" t="s">
        <v>16166</v>
      </c>
      <c r="C5939" s="650" t="s">
        <v>239</v>
      </c>
      <c r="D5939" s="650" t="s">
        <v>27556</v>
      </c>
    </row>
    <row r="5940" spans="1:4" ht="15" customHeight="1">
      <c r="A5940" s="650" t="s">
        <v>10325</v>
      </c>
      <c r="B5940" s="646" t="s">
        <v>16167</v>
      </c>
      <c r="C5940" s="650" t="s">
        <v>239</v>
      </c>
      <c r="D5940" s="650" t="s">
        <v>27557</v>
      </c>
    </row>
    <row r="5941" spans="1:4" ht="15" customHeight="1">
      <c r="A5941" s="650" t="s">
        <v>10326</v>
      </c>
      <c r="B5941" s="646" t="s">
        <v>16168</v>
      </c>
      <c r="C5941" s="650" t="s">
        <v>239</v>
      </c>
      <c r="D5941" s="650" t="s">
        <v>27558</v>
      </c>
    </row>
    <row r="5942" spans="1:4" ht="15" customHeight="1">
      <c r="A5942" s="650" t="s">
        <v>10327</v>
      </c>
      <c r="B5942" s="646" t="s">
        <v>16169</v>
      </c>
      <c r="C5942" s="650" t="s">
        <v>239</v>
      </c>
      <c r="D5942" s="650" t="s">
        <v>20527</v>
      </c>
    </row>
    <row r="5943" spans="1:4" ht="15" customHeight="1">
      <c r="A5943" s="650" t="s">
        <v>22333</v>
      </c>
      <c r="B5943" s="646" t="s">
        <v>22334</v>
      </c>
      <c r="C5943" s="650" t="s">
        <v>239</v>
      </c>
      <c r="D5943" s="650" t="s">
        <v>27559</v>
      </c>
    </row>
    <row r="5944" spans="1:4" ht="15" customHeight="1">
      <c r="A5944" s="650" t="s">
        <v>22335</v>
      </c>
      <c r="B5944" s="646" t="s">
        <v>22336</v>
      </c>
      <c r="C5944" s="650" t="s">
        <v>239</v>
      </c>
      <c r="D5944" s="650" t="s">
        <v>27560</v>
      </c>
    </row>
    <row r="5945" spans="1:4" ht="15" customHeight="1">
      <c r="A5945" s="650" t="s">
        <v>22337</v>
      </c>
      <c r="B5945" s="646" t="s">
        <v>22338</v>
      </c>
      <c r="C5945" s="650" t="s">
        <v>239</v>
      </c>
      <c r="D5945" s="650" t="s">
        <v>22243</v>
      </c>
    </row>
    <row r="5946" spans="1:4" ht="15" customHeight="1">
      <c r="A5946" s="650" t="s">
        <v>22339</v>
      </c>
      <c r="B5946" s="646" t="s">
        <v>22340</v>
      </c>
      <c r="C5946" s="650" t="s">
        <v>239</v>
      </c>
      <c r="D5946" s="650" t="s">
        <v>24349</v>
      </c>
    </row>
    <row r="5947" spans="1:4" ht="15" customHeight="1">
      <c r="A5947" s="650" t="s">
        <v>22341</v>
      </c>
      <c r="B5947" s="646" t="s">
        <v>22342</v>
      </c>
      <c r="C5947" s="650" t="s">
        <v>239</v>
      </c>
      <c r="D5947" s="650" t="s">
        <v>27561</v>
      </c>
    </row>
    <row r="5948" spans="1:4" ht="15" customHeight="1">
      <c r="A5948" s="650" t="s">
        <v>22343</v>
      </c>
      <c r="B5948" s="646" t="s">
        <v>22344</v>
      </c>
      <c r="C5948" s="650" t="s">
        <v>239</v>
      </c>
      <c r="D5948" s="650" t="s">
        <v>27562</v>
      </c>
    </row>
    <row r="5949" spans="1:4" ht="15" customHeight="1">
      <c r="A5949" s="650" t="s">
        <v>22345</v>
      </c>
      <c r="B5949" s="646" t="s">
        <v>22346</v>
      </c>
      <c r="C5949" s="650" t="s">
        <v>239</v>
      </c>
      <c r="D5949" s="650" t="s">
        <v>27563</v>
      </c>
    </row>
    <row r="5950" spans="1:4" ht="15" customHeight="1">
      <c r="A5950" s="650" t="s">
        <v>22347</v>
      </c>
      <c r="B5950" s="646" t="s">
        <v>22348</v>
      </c>
      <c r="C5950" s="650" t="s">
        <v>239</v>
      </c>
      <c r="D5950" s="650" t="s">
        <v>27564</v>
      </c>
    </row>
    <row r="5951" spans="1:4" ht="15" customHeight="1">
      <c r="A5951" s="650" t="s">
        <v>22350</v>
      </c>
      <c r="B5951" s="646" t="s">
        <v>22351</v>
      </c>
      <c r="C5951" s="650" t="s">
        <v>239</v>
      </c>
      <c r="D5951" s="650" t="s">
        <v>27565</v>
      </c>
    </row>
    <row r="5952" spans="1:4" ht="15" customHeight="1">
      <c r="A5952" s="650" t="s">
        <v>22352</v>
      </c>
      <c r="B5952" s="646" t="s">
        <v>22353</v>
      </c>
      <c r="C5952" s="650" t="s">
        <v>239</v>
      </c>
      <c r="D5952" s="650" t="s">
        <v>27566</v>
      </c>
    </row>
    <row r="5953" spans="1:4" ht="15" customHeight="1">
      <c r="A5953" s="650" t="s">
        <v>22354</v>
      </c>
      <c r="B5953" s="646" t="s">
        <v>22355</v>
      </c>
      <c r="C5953" s="650" t="s">
        <v>239</v>
      </c>
      <c r="D5953" s="650" t="s">
        <v>27567</v>
      </c>
    </row>
    <row r="5954" spans="1:4" ht="15" customHeight="1">
      <c r="A5954" s="650" t="s">
        <v>22356</v>
      </c>
      <c r="B5954" s="646" t="s">
        <v>22357</v>
      </c>
      <c r="C5954" s="650" t="s">
        <v>239</v>
      </c>
      <c r="D5954" s="650" t="s">
        <v>22364</v>
      </c>
    </row>
    <row r="5955" spans="1:4" ht="15" customHeight="1">
      <c r="A5955" s="650" t="s">
        <v>22358</v>
      </c>
      <c r="B5955" s="646" t="s">
        <v>22359</v>
      </c>
      <c r="C5955" s="650" t="s">
        <v>239</v>
      </c>
      <c r="D5955" s="650" t="s">
        <v>27568</v>
      </c>
    </row>
    <row r="5956" spans="1:4" ht="15" customHeight="1">
      <c r="A5956" s="650" t="s">
        <v>22360</v>
      </c>
      <c r="B5956" s="646" t="s">
        <v>22361</v>
      </c>
      <c r="C5956" s="650" t="s">
        <v>239</v>
      </c>
      <c r="D5956" s="650" t="s">
        <v>27569</v>
      </c>
    </row>
    <row r="5957" spans="1:4" ht="15" customHeight="1">
      <c r="A5957" s="650" t="s">
        <v>29827</v>
      </c>
      <c r="B5957" s="646" t="s">
        <v>29828</v>
      </c>
      <c r="C5957" s="650" t="s">
        <v>239</v>
      </c>
      <c r="D5957" s="650" t="s">
        <v>27570</v>
      </c>
    </row>
    <row r="5958" spans="1:4" ht="15" customHeight="1">
      <c r="A5958" s="650" t="s">
        <v>29829</v>
      </c>
      <c r="B5958" s="646" t="s">
        <v>29830</v>
      </c>
      <c r="C5958" s="650" t="s">
        <v>239</v>
      </c>
      <c r="D5958" s="650" t="s">
        <v>27571</v>
      </c>
    </row>
    <row r="5959" spans="1:4" ht="15" customHeight="1">
      <c r="A5959" s="650" t="s">
        <v>20909</v>
      </c>
      <c r="B5959" s="646" t="s">
        <v>20910</v>
      </c>
      <c r="C5959" s="650" t="s">
        <v>238</v>
      </c>
      <c r="D5959" s="650" t="s">
        <v>27572</v>
      </c>
    </row>
    <row r="5960" spans="1:4" ht="15" customHeight="1">
      <c r="A5960" s="650" t="s">
        <v>20911</v>
      </c>
      <c r="B5960" s="646" t="s">
        <v>22362</v>
      </c>
      <c r="C5960" s="650" t="s">
        <v>238</v>
      </c>
      <c r="D5960" s="650" t="s">
        <v>27573</v>
      </c>
    </row>
    <row r="5961" spans="1:4" ht="15" customHeight="1">
      <c r="A5961" s="650" t="s">
        <v>20912</v>
      </c>
      <c r="B5961" s="646" t="s">
        <v>20913</v>
      </c>
      <c r="C5961" s="650" t="s">
        <v>238</v>
      </c>
      <c r="D5961" s="650" t="s">
        <v>27574</v>
      </c>
    </row>
    <row r="5962" spans="1:4" ht="15" customHeight="1">
      <c r="A5962" s="650" t="s">
        <v>20914</v>
      </c>
      <c r="B5962" s="646" t="s">
        <v>22363</v>
      </c>
      <c r="C5962" s="650" t="s">
        <v>238</v>
      </c>
      <c r="D5962" s="650" t="s">
        <v>27575</v>
      </c>
    </row>
    <row r="5963" spans="1:4" ht="15" customHeight="1">
      <c r="A5963" s="650" t="s">
        <v>10328</v>
      </c>
      <c r="B5963" s="646" t="s">
        <v>16170</v>
      </c>
      <c r="C5963" s="650" t="s">
        <v>240</v>
      </c>
      <c r="D5963" s="650" t="s">
        <v>27576</v>
      </c>
    </row>
    <row r="5964" spans="1:4" ht="15" customHeight="1">
      <c r="A5964" s="650" t="s">
        <v>10329</v>
      </c>
      <c r="B5964" s="646" t="s">
        <v>16171</v>
      </c>
      <c r="C5964" s="650" t="s">
        <v>240</v>
      </c>
      <c r="D5964" s="650" t="s">
        <v>27577</v>
      </c>
    </row>
    <row r="5965" spans="1:4" ht="15" customHeight="1">
      <c r="A5965" s="650" t="s">
        <v>10330</v>
      </c>
      <c r="B5965" s="646" t="s">
        <v>16172</v>
      </c>
      <c r="C5965" s="650" t="s">
        <v>239</v>
      </c>
      <c r="D5965" s="650" t="s">
        <v>20644</v>
      </c>
    </row>
    <row r="5966" spans="1:4" ht="15" customHeight="1">
      <c r="A5966" s="650" t="s">
        <v>10331</v>
      </c>
      <c r="B5966" s="646" t="s">
        <v>16173</v>
      </c>
      <c r="C5966" s="650" t="s">
        <v>240</v>
      </c>
      <c r="D5966" s="650" t="s">
        <v>27578</v>
      </c>
    </row>
    <row r="5967" spans="1:4" ht="15" customHeight="1">
      <c r="A5967" s="650" t="s">
        <v>10332</v>
      </c>
      <c r="B5967" s="646" t="s">
        <v>16174</v>
      </c>
      <c r="C5967" s="650" t="s">
        <v>240</v>
      </c>
      <c r="D5967" s="650" t="s">
        <v>27579</v>
      </c>
    </row>
    <row r="5968" spans="1:4" ht="15" customHeight="1">
      <c r="A5968" s="650" t="s">
        <v>10333</v>
      </c>
      <c r="B5968" s="646" t="s">
        <v>16175</v>
      </c>
      <c r="C5968" s="650" t="s">
        <v>240</v>
      </c>
      <c r="D5968" s="650" t="s">
        <v>27580</v>
      </c>
    </row>
    <row r="5969" spans="1:4" ht="15" customHeight="1">
      <c r="A5969" s="650" t="s">
        <v>10334</v>
      </c>
      <c r="B5969" s="646" t="s">
        <v>16176</v>
      </c>
      <c r="C5969" s="650" t="s">
        <v>239</v>
      </c>
      <c r="D5969" s="650" t="s">
        <v>18571</v>
      </c>
    </row>
    <row r="5970" spans="1:4" ht="15" customHeight="1">
      <c r="A5970" s="650" t="s">
        <v>10335</v>
      </c>
      <c r="B5970" s="646" t="s">
        <v>16177</v>
      </c>
      <c r="C5970" s="650" t="s">
        <v>239</v>
      </c>
      <c r="D5970" s="650" t="s">
        <v>22433</v>
      </c>
    </row>
    <row r="5971" spans="1:4" ht="15" customHeight="1">
      <c r="A5971" s="650" t="s">
        <v>10336</v>
      </c>
      <c r="B5971" s="646" t="s">
        <v>16178</v>
      </c>
      <c r="C5971" s="650" t="s">
        <v>239</v>
      </c>
      <c r="D5971" s="650" t="s">
        <v>17735</v>
      </c>
    </row>
    <row r="5972" spans="1:4" ht="15" customHeight="1">
      <c r="A5972" s="650" t="s">
        <v>10337</v>
      </c>
      <c r="B5972" s="646" t="s">
        <v>16179</v>
      </c>
      <c r="C5972" s="650" t="s">
        <v>239</v>
      </c>
      <c r="D5972" s="650" t="s">
        <v>24616</v>
      </c>
    </row>
    <row r="5973" spans="1:4" ht="15" customHeight="1">
      <c r="A5973" s="650" t="s">
        <v>10338</v>
      </c>
      <c r="B5973" s="646" t="s">
        <v>16180</v>
      </c>
      <c r="C5973" s="650" t="s">
        <v>239</v>
      </c>
      <c r="D5973" s="650" t="s">
        <v>27581</v>
      </c>
    </row>
    <row r="5974" spans="1:4" ht="15" customHeight="1">
      <c r="A5974" s="650" t="s">
        <v>10339</v>
      </c>
      <c r="B5974" s="646" t="s">
        <v>16181</v>
      </c>
      <c r="C5974" s="650" t="s">
        <v>239</v>
      </c>
      <c r="D5974" s="650" t="s">
        <v>17902</v>
      </c>
    </row>
    <row r="5975" spans="1:4" ht="15" customHeight="1">
      <c r="A5975" s="650" t="s">
        <v>10340</v>
      </c>
      <c r="B5975" s="646" t="s">
        <v>16182</v>
      </c>
      <c r="C5975" s="650" t="s">
        <v>239</v>
      </c>
      <c r="D5975" s="650" t="s">
        <v>18609</v>
      </c>
    </row>
    <row r="5976" spans="1:4" ht="15" customHeight="1">
      <c r="A5976" s="650" t="s">
        <v>10341</v>
      </c>
      <c r="B5976" s="646" t="s">
        <v>16183</v>
      </c>
      <c r="C5976" s="650" t="s">
        <v>239</v>
      </c>
      <c r="D5976" s="650" t="s">
        <v>27582</v>
      </c>
    </row>
    <row r="5977" spans="1:4" ht="15" customHeight="1">
      <c r="A5977" s="650" t="s">
        <v>10342</v>
      </c>
      <c r="B5977" s="646" t="s">
        <v>16184</v>
      </c>
      <c r="C5977" s="650" t="s">
        <v>239</v>
      </c>
      <c r="D5977" s="650" t="s">
        <v>17750</v>
      </c>
    </row>
    <row r="5978" spans="1:4" ht="15" customHeight="1">
      <c r="A5978" s="650" t="s">
        <v>10343</v>
      </c>
      <c r="B5978" s="646" t="s">
        <v>16185</v>
      </c>
      <c r="C5978" s="650" t="s">
        <v>239</v>
      </c>
      <c r="D5978" s="650" t="s">
        <v>21104</v>
      </c>
    </row>
    <row r="5979" spans="1:4" ht="15" customHeight="1">
      <c r="A5979" s="650" t="s">
        <v>10344</v>
      </c>
      <c r="B5979" s="646" t="s">
        <v>16186</v>
      </c>
      <c r="C5979" s="650" t="s">
        <v>239</v>
      </c>
      <c r="D5979" s="650" t="s">
        <v>18470</v>
      </c>
    </row>
    <row r="5980" spans="1:4" ht="15" customHeight="1">
      <c r="A5980" s="650" t="s">
        <v>10345</v>
      </c>
      <c r="B5980" s="646" t="s">
        <v>16187</v>
      </c>
      <c r="C5980" s="650" t="s">
        <v>239</v>
      </c>
      <c r="D5980" s="650" t="s">
        <v>18488</v>
      </c>
    </row>
    <row r="5981" spans="1:4" ht="15" customHeight="1">
      <c r="A5981" s="650" t="s">
        <v>10346</v>
      </c>
      <c r="B5981" s="646" t="s">
        <v>16188</v>
      </c>
      <c r="C5981" s="650" t="s">
        <v>239</v>
      </c>
      <c r="D5981" s="650" t="s">
        <v>21075</v>
      </c>
    </row>
    <row r="5982" spans="1:4" ht="15" customHeight="1">
      <c r="A5982" s="650" t="s">
        <v>10347</v>
      </c>
      <c r="B5982" s="646" t="s">
        <v>16189</v>
      </c>
      <c r="C5982" s="650" t="s">
        <v>239</v>
      </c>
      <c r="D5982" s="650" t="s">
        <v>20703</v>
      </c>
    </row>
    <row r="5983" spans="1:4" ht="15" customHeight="1">
      <c r="A5983" s="650" t="s">
        <v>10348</v>
      </c>
      <c r="B5983" s="646" t="s">
        <v>16190</v>
      </c>
      <c r="C5983" s="650" t="s">
        <v>239</v>
      </c>
      <c r="D5983" s="650" t="s">
        <v>17462</v>
      </c>
    </row>
    <row r="5984" spans="1:4" ht="15" customHeight="1">
      <c r="A5984" s="650" t="s">
        <v>10349</v>
      </c>
      <c r="B5984" s="646" t="s">
        <v>16191</v>
      </c>
      <c r="C5984" s="650" t="s">
        <v>239</v>
      </c>
      <c r="D5984" s="650" t="s">
        <v>17485</v>
      </c>
    </row>
    <row r="5985" spans="1:4" ht="15" customHeight="1">
      <c r="A5985" s="650" t="s">
        <v>10350</v>
      </c>
      <c r="B5985" s="646" t="s">
        <v>16192</v>
      </c>
      <c r="C5985" s="650" t="s">
        <v>239</v>
      </c>
      <c r="D5985" s="650" t="s">
        <v>17658</v>
      </c>
    </row>
    <row r="5986" spans="1:4" ht="15" customHeight="1">
      <c r="A5986" s="650" t="s">
        <v>10351</v>
      </c>
      <c r="B5986" s="646" t="s">
        <v>16193</v>
      </c>
      <c r="C5986" s="650" t="s">
        <v>239</v>
      </c>
      <c r="D5986" s="650" t="s">
        <v>17615</v>
      </c>
    </row>
    <row r="5987" spans="1:4" ht="15" customHeight="1">
      <c r="A5987" s="650" t="s">
        <v>10352</v>
      </c>
      <c r="B5987" s="646" t="s">
        <v>16194</v>
      </c>
      <c r="C5987" s="650" t="s">
        <v>239</v>
      </c>
      <c r="D5987" s="650" t="s">
        <v>27583</v>
      </c>
    </row>
    <row r="5988" spans="1:4" ht="15" customHeight="1">
      <c r="A5988" s="650" t="s">
        <v>10353</v>
      </c>
      <c r="B5988" s="646" t="s">
        <v>16195</v>
      </c>
      <c r="C5988" s="650" t="s">
        <v>239</v>
      </c>
      <c r="D5988" s="650" t="s">
        <v>20511</v>
      </c>
    </row>
    <row r="5989" spans="1:4" ht="15" customHeight="1">
      <c r="A5989" s="650" t="s">
        <v>10354</v>
      </c>
      <c r="B5989" s="646" t="s">
        <v>16196</v>
      </c>
      <c r="C5989" s="650" t="s">
        <v>239</v>
      </c>
      <c r="D5989" s="650" t="s">
        <v>20683</v>
      </c>
    </row>
    <row r="5990" spans="1:4" ht="15" customHeight="1">
      <c r="A5990" s="650" t="s">
        <v>10355</v>
      </c>
      <c r="B5990" s="646" t="s">
        <v>16197</v>
      </c>
      <c r="C5990" s="650" t="s">
        <v>239</v>
      </c>
      <c r="D5990" s="650" t="s">
        <v>17890</v>
      </c>
    </row>
    <row r="5991" spans="1:4" ht="15" customHeight="1">
      <c r="A5991" s="650" t="s">
        <v>10356</v>
      </c>
      <c r="B5991" s="646" t="s">
        <v>16198</v>
      </c>
      <c r="C5991" s="650" t="s">
        <v>239</v>
      </c>
      <c r="D5991" s="650" t="s">
        <v>21264</v>
      </c>
    </row>
    <row r="5992" spans="1:4" ht="15" customHeight="1">
      <c r="A5992" s="650" t="s">
        <v>10357</v>
      </c>
      <c r="B5992" s="646" t="s">
        <v>16199</v>
      </c>
      <c r="C5992" s="650" t="s">
        <v>239</v>
      </c>
      <c r="D5992" s="650" t="s">
        <v>18611</v>
      </c>
    </row>
    <row r="5993" spans="1:4" ht="15" customHeight="1">
      <c r="A5993" s="650" t="s">
        <v>10358</v>
      </c>
      <c r="B5993" s="646" t="s">
        <v>16200</v>
      </c>
      <c r="C5993" s="650" t="s">
        <v>239</v>
      </c>
      <c r="D5993" s="650" t="s">
        <v>18514</v>
      </c>
    </row>
    <row r="5994" spans="1:4" ht="15" customHeight="1">
      <c r="A5994" s="650" t="s">
        <v>10359</v>
      </c>
      <c r="B5994" s="646" t="s">
        <v>16201</v>
      </c>
      <c r="C5994" s="650" t="s">
        <v>239</v>
      </c>
      <c r="D5994" s="650" t="s">
        <v>27584</v>
      </c>
    </row>
    <row r="5995" spans="1:4" ht="15" customHeight="1">
      <c r="A5995" s="650" t="s">
        <v>10360</v>
      </c>
      <c r="B5995" s="646" t="s">
        <v>16202</v>
      </c>
      <c r="C5995" s="650" t="s">
        <v>239</v>
      </c>
      <c r="D5995" s="650" t="s">
        <v>20528</v>
      </c>
    </row>
    <row r="5996" spans="1:4" ht="15" customHeight="1">
      <c r="A5996" s="650" t="s">
        <v>10361</v>
      </c>
      <c r="B5996" s="646" t="s">
        <v>16203</v>
      </c>
      <c r="C5996" s="650" t="s">
        <v>239</v>
      </c>
      <c r="D5996" s="650" t="s">
        <v>27585</v>
      </c>
    </row>
    <row r="5997" spans="1:4" ht="15" customHeight="1">
      <c r="A5997" s="650" t="s">
        <v>10362</v>
      </c>
      <c r="B5997" s="646" t="s">
        <v>16204</v>
      </c>
      <c r="C5997" s="650" t="s">
        <v>239</v>
      </c>
      <c r="D5997" s="650" t="s">
        <v>21036</v>
      </c>
    </row>
    <row r="5998" spans="1:4" ht="15" customHeight="1">
      <c r="A5998" s="650" t="s">
        <v>10363</v>
      </c>
      <c r="B5998" s="646" t="s">
        <v>16205</v>
      </c>
      <c r="C5998" s="650" t="s">
        <v>239</v>
      </c>
      <c r="D5998" s="650" t="s">
        <v>21219</v>
      </c>
    </row>
    <row r="5999" spans="1:4" ht="15" customHeight="1">
      <c r="A5999" s="650" t="s">
        <v>10364</v>
      </c>
      <c r="B5999" s="646" t="s">
        <v>16206</v>
      </c>
      <c r="C5999" s="650" t="s">
        <v>239</v>
      </c>
      <c r="D5999" s="650" t="s">
        <v>20926</v>
      </c>
    </row>
    <row r="6000" spans="1:4" ht="15" customHeight="1">
      <c r="A6000" s="650" t="s">
        <v>10365</v>
      </c>
      <c r="B6000" s="646" t="s">
        <v>16207</v>
      </c>
      <c r="C6000" s="650" t="s">
        <v>239</v>
      </c>
      <c r="D6000" s="650" t="s">
        <v>20502</v>
      </c>
    </row>
    <row r="6001" spans="1:4" ht="15" customHeight="1">
      <c r="A6001" s="650" t="s">
        <v>10366</v>
      </c>
      <c r="B6001" s="646" t="s">
        <v>16208</v>
      </c>
      <c r="C6001" s="650" t="s">
        <v>239</v>
      </c>
      <c r="D6001" s="650" t="s">
        <v>18570</v>
      </c>
    </row>
    <row r="6002" spans="1:4" ht="15" customHeight="1">
      <c r="A6002" s="650" t="s">
        <v>10367</v>
      </c>
      <c r="B6002" s="646" t="s">
        <v>16209</v>
      </c>
      <c r="C6002" s="650" t="s">
        <v>239</v>
      </c>
      <c r="D6002" s="650" t="s">
        <v>21285</v>
      </c>
    </row>
    <row r="6003" spans="1:4" ht="15" customHeight="1">
      <c r="A6003" s="650" t="s">
        <v>10368</v>
      </c>
      <c r="B6003" s="646" t="s">
        <v>16210</v>
      </c>
      <c r="C6003" s="650" t="s">
        <v>239</v>
      </c>
      <c r="D6003" s="650" t="s">
        <v>22481</v>
      </c>
    </row>
    <row r="6004" spans="1:4" ht="15" customHeight="1">
      <c r="A6004" s="650" t="s">
        <v>10369</v>
      </c>
      <c r="B6004" s="646" t="s">
        <v>16211</v>
      </c>
      <c r="C6004" s="650" t="s">
        <v>239</v>
      </c>
      <c r="D6004" s="650" t="s">
        <v>17865</v>
      </c>
    </row>
    <row r="6005" spans="1:4" ht="15" customHeight="1">
      <c r="A6005" s="650" t="s">
        <v>10370</v>
      </c>
      <c r="B6005" s="646" t="s">
        <v>16212</v>
      </c>
      <c r="C6005" s="650" t="s">
        <v>239</v>
      </c>
      <c r="D6005" s="650" t="s">
        <v>20463</v>
      </c>
    </row>
    <row r="6006" spans="1:4" ht="15" customHeight="1">
      <c r="A6006" s="650" t="s">
        <v>10371</v>
      </c>
      <c r="B6006" s="646" t="s">
        <v>16213</v>
      </c>
      <c r="C6006" s="650" t="s">
        <v>239</v>
      </c>
      <c r="D6006" s="650" t="s">
        <v>21036</v>
      </c>
    </row>
    <row r="6007" spans="1:4" ht="15" customHeight="1">
      <c r="A6007" s="650" t="s">
        <v>10372</v>
      </c>
      <c r="B6007" s="646" t="s">
        <v>16214</v>
      </c>
      <c r="C6007" s="650" t="s">
        <v>239</v>
      </c>
      <c r="D6007" s="650" t="s">
        <v>27586</v>
      </c>
    </row>
    <row r="6008" spans="1:4" ht="15" customHeight="1">
      <c r="A6008" s="650" t="s">
        <v>10373</v>
      </c>
      <c r="B6008" s="646" t="s">
        <v>16215</v>
      </c>
      <c r="C6008" s="650" t="s">
        <v>239</v>
      </c>
      <c r="D6008" s="650" t="s">
        <v>17846</v>
      </c>
    </row>
    <row r="6009" spans="1:4" ht="15" customHeight="1">
      <c r="A6009" s="650" t="s">
        <v>10374</v>
      </c>
      <c r="B6009" s="646" t="s">
        <v>16216</v>
      </c>
      <c r="C6009" s="650" t="s">
        <v>239</v>
      </c>
      <c r="D6009" s="650" t="s">
        <v>26618</v>
      </c>
    </row>
    <row r="6010" spans="1:4" ht="15" customHeight="1">
      <c r="A6010" s="650" t="s">
        <v>10375</v>
      </c>
      <c r="B6010" s="646" t="s">
        <v>16217</v>
      </c>
      <c r="C6010" s="650" t="s">
        <v>239</v>
      </c>
      <c r="D6010" s="650" t="s">
        <v>17495</v>
      </c>
    </row>
    <row r="6011" spans="1:4" ht="15" customHeight="1">
      <c r="A6011" s="650" t="s">
        <v>10376</v>
      </c>
      <c r="B6011" s="646" t="s">
        <v>16218</v>
      </c>
      <c r="C6011" s="650" t="s">
        <v>239</v>
      </c>
      <c r="D6011" s="650" t="s">
        <v>20498</v>
      </c>
    </row>
    <row r="6012" spans="1:4" ht="15" customHeight="1">
      <c r="A6012" s="650" t="s">
        <v>10377</v>
      </c>
      <c r="B6012" s="646" t="s">
        <v>16219</v>
      </c>
      <c r="C6012" s="650" t="s">
        <v>239</v>
      </c>
      <c r="D6012" s="650" t="s">
        <v>17971</v>
      </c>
    </row>
    <row r="6013" spans="1:4" ht="15" customHeight="1">
      <c r="A6013" s="650" t="s">
        <v>10378</v>
      </c>
      <c r="B6013" s="646" t="s">
        <v>16220</v>
      </c>
      <c r="C6013" s="650" t="s">
        <v>239</v>
      </c>
      <c r="D6013" s="650" t="s">
        <v>26237</v>
      </c>
    </row>
    <row r="6014" spans="1:4" ht="15" customHeight="1">
      <c r="A6014" s="650" t="s">
        <v>10379</v>
      </c>
      <c r="B6014" s="646" t="s">
        <v>16221</v>
      </c>
      <c r="C6014" s="650" t="s">
        <v>239</v>
      </c>
      <c r="D6014" s="650" t="s">
        <v>20522</v>
      </c>
    </row>
    <row r="6015" spans="1:4" ht="15" customHeight="1">
      <c r="A6015" s="650" t="s">
        <v>10380</v>
      </c>
      <c r="B6015" s="646" t="s">
        <v>16222</v>
      </c>
      <c r="C6015" s="650" t="s">
        <v>239</v>
      </c>
      <c r="D6015" s="650" t="s">
        <v>25893</v>
      </c>
    </row>
    <row r="6016" spans="1:4" ht="15" customHeight="1">
      <c r="A6016" s="650" t="s">
        <v>10381</v>
      </c>
      <c r="B6016" s="646" t="s">
        <v>16223</v>
      </c>
      <c r="C6016" s="650" t="s">
        <v>239</v>
      </c>
      <c r="D6016" s="650" t="s">
        <v>17862</v>
      </c>
    </row>
    <row r="6017" spans="1:4" ht="15" customHeight="1">
      <c r="A6017" s="650" t="s">
        <v>10382</v>
      </c>
      <c r="B6017" s="646" t="s">
        <v>16224</v>
      </c>
      <c r="C6017" s="650" t="s">
        <v>239</v>
      </c>
      <c r="D6017" s="650" t="s">
        <v>21275</v>
      </c>
    </row>
    <row r="6018" spans="1:4" ht="15" customHeight="1">
      <c r="A6018" s="650" t="s">
        <v>10383</v>
      </c>
      <c r="B6018" s="646" t="s">
        <v>16225</v>
      </c>
      <c r="C6018" s="650" t="s">
        <v>239</v>
      </c>
      <c r="D6018" s="650" t="s">
        <v>21273</v>
      </c>
    </row>
    <row r="6019" spans="1:4" ht="15" customHeight="1">
      <c r="A6019" s="650" t="s">
        <v>10384</v>
      </c>
      <c r="B6019" s="646" t="s">
        <v>16226</v>
      </c>
      <c r="C6019" s="650" t="s">
        <v>239</v>
      </c>
      <c r="D6019" s="650" t="s">
        <v>17889</v>
      </c>
    </row>
    <row r="6020" spans="1:4" ht="15" customHeight="1">
      <c r="A6020" s="650" t="s">
        <v>10385</v>
      </c>
      <c r="B6020" s="646" t="s">
        <v>16227</v>
      </c>
      <c r="C6020" s="650" t="s">
        <v>239</v>
      </c>
      <c r="D6020" s="650" t="s">
        <v>18109</v>
      </c>
    </row>
    <row r="6021" spans="1:4" ht="15" customHeight="1">
      <c r="A6021" s="650" t="s">
        <v>10386</v>
      </c>
      <c r="B6021" s="646" t="s">
        <v>16228</v>
      </c>
      <c r="C6021" s="650" t="s">
        <v>239</v>
      </c>
      <c r="D6021" s="650" t="s">
        <v>18093</v>
      </c>
    </row>
    <row r="6022" spans="1:4" ht="15" customHeight="1">
      <c r="A6022" s="650" t="s">
        <v>10387</v>
      </c>
      <c r="B6022" s="646" t="s">
        <v>16229</v>
      </c>
      <c r="C6022" s="650" t="s">
        <v>239</v>
      </c>
      <c r="D6022" s="650" t="s">
        <v>17498</v>
      </c>
    </row>
    <row r="6023" spans="1:4" ht="15" customHeight="1">
      <c r="A6023" s="650" t="s">
        <v>10388</v>
      </c>
      <c r="B6023" s="646" t="s">
        <v>16230</v>
      </c>
      <c r="C6023" s="650" t="s">
        <v>239</v>
      </c>
      <c r="D6023" s="650" t="s">
        <v>27054</v>
      </c>
    </row>
    <row r="6024" spans="1:4" ht="15" customHeight="1">
      <c r="A6024" s="650" t="s">
        <v>10389</v>
      </c>
      <c r="B6024" s="646" t="s">
        <v>16231</v>
      </c>
      <c r="C6024" s="650" t="s">
        <v>239</v>
      </c>
      <c r="D6024" s="650" t="s">
        <v>20677</v>
      </c>
    </row>
    <row r="6025" spans="1:4" ht="15" customHeight="1">
      <c r="A6025" s="650" t="s">
        <v>10390</v>
      </c>
      <c r="B6025" s="646" t="s">
        <v>16232</v>
      </c>
      <c r="C6025" s="650" t="s">
        <v>239</v>
      </c>
      <c r="D6025" s="650" t="s">
        <v>21187</v>
      </c>
    </row>
    <row r="6026" spans="1:4" ht="15" customHeight="1">
      <c r="A6026" s="650" t="s">
        <v>10391</v>
      </c>
      <c r="B6026" s="646" t="s">
        <v>16233</v>
      </c>
      <c r="C6026" s="650" t="s">
        <v>239</v>
      </c>
      <c r="D6026" s="650" t="s">
        <v>18635</v>
      </c>
    </row>
    <row r="6027" spans="1:4" ht="15" customHeight="1">
      <c r="A6027" s="650" t="s">
        <v>10392</v>
      </c>
      <c r="B6027" s="646" t="s">
        <v>16234</v>
      </c>
      <c r="C6027" s="650" t="s">
        <v>239</v>
      </c>
      <c r="D6027" s="650" t="s">
        <v>25471</v>
      </c>
    </row>
    <row r="6028" spans="1:4" ht="15" customHeight="1">
      <c r="A6028" s="650" t="s">
        <v>10393</v>
      </c>
      <c r="B6028" s="646" t="s">
        <v>16235</v>
      </c>
      <c r="C6028" s="650" t="s">
        <v>239</v>
      </c>
      <c r="D6028" s="650" t="s">
        <v>27587</v>
      </c>
    </row>
    <row r="6029" spans="1:4" ht="15" customHeight="1">
      <c r="A6029" s="650" t="s">
        <v>10394</v>
      </c>
      <c r="B6029" s="646" t="s">
        <v>16236</v>
      </c>
      <c r="C6029" s="650" t="s">
        <v>239</v>
      </c>
      <c r="D6029" s="650" t="s">
        <v>27588</v>
      </c>
    </row>
    <row r="6030" spans="1:4" ht="15" customHeight="1">
      <c r="A6030" s="650" t="s">
        <v>10395</v>
      </c>
      <c r="B6030" s="646" t="s">
        <v>16237</v>
      </c>
      <c r="C6030" s="650" t="s">
        <v>239</v>
      </c>
      <c r="D6030" s="650" t="s">
        <v>20931</v>
      </c>
    </row>
    <row r="6031" spans="1:4" ht="15" customHeight="1">
      <c r="A6031" s="650" t="s">
        <v>10396</v>
      </c>
      <c r="B6031" s="646" t="s">
        <v>16238</v>
      </c>
      <c r="C6031" s="650" t="s">
        <v>239</v>
      </c>
      <c r="D6031" s="650" t="s">
        <v>20475</v>
      </c>
    </row>
    <row r="6032" spans="1:4" ht="15" customHeight="1">
      <c r="A6032" s="650" t="s">
        <v>10397</v>
      </c>
      <c r="B6032" s="646" t="s">
        <v>16239</v>
      </c>
      <c r="C6032" s="650" t="s">
        <v>239</v>
      </c>
      <c r="D6032" s="650" t="s">
        <v>24489</v>
      </c>
    </row>
    <row r="6033" spans="1:4" ht="15" customHeight="1">
      <c r="A6033" s="650" t="s">
        <v>10398</v>
      </c>
      <c r="B6033" s="646" t="s">
        <v>16240</v>
      </c>
      <c r="C6033" s="650" t="s">
        <v>239</v>
      </c>
      <c r="D6033" s="650" t="s">
        <v>17476</v>
      </c>
    </row>
    <row r="6034" spans="1:4" ht="15" customHeight="1">
      <c r="A6034" s="650" t="s">
        <v>10399</v>
      </c>
      <c r="B6034" s="646" t="s">
        <v>16241</v>
      </c>
      <c r="C6034" s="650" t="s">
        <v>239</v>
      </c>
      <c r="D6034" s="650" t="s">
        <v>22495</v>
      </c>
    </row>
    <row r="6035" spans="1:4" ht="15" customHeight="1">
      <c r="A6035" s="650" t="s">
        <v>10400</v>
      </c>
      <c r="B6035" s="646" t="s">
        <v>16242</v>
      </c>
      <c r="C6035" s="650" t="s">
        <v>239</v>
      </c>
      <c r="D6035" s="650" t="s">
        <v>27515</v>
      </c>
    </row>
    <row r="6036" spans="1:4" ht="15" customHeight="1">
      <c r="A6036" s="650" t="s">
        <v>10401</v>
      </c>
      <c r="B6036" s="646" t="s">
        <v>16243</v>
      </c>
      <c r="C6036" s="650" t="s">
        <v>239</v>
      </c>
      <c r="D6036" s="650" t="s">
        <v>18302</v>
      </c>
    </row>
    <row r="6037" spans="1:4" ht="15" customHeight="1">
      <c r="A6037" s="650" t="s">
        <v>10402</v>
      </c>
      <c r="B6037" s="646" t="s">
        <v>16244</v>
      </c>
      <c r="C6037" s="650" t="s">
        <v>239</v>
      </c>
      <c r="D6037" s="650" t="s">
        <v>18716</v>
      </c>
    </row>
    <row r="6038" spans="1:4" ht="15" customHeight="1">
      <c r="A6038" s="650" t="s">
        <v>10403</v>
      </c>
      <c r="B6038" s="646" t="s">
        <v>16245</v>
      </c>
      <c r="C6038" s="650" t="s">
        <v>239</v>
      </c>
      <c r="D6038" s="650" t="s">
        <v>27589</v>
      </c>
    </row>
    <row r="6039" spans="1:4" ht="15" customHeight="1">
      <c r="A6039" s="650" t="s">
        <v>10404</v>
      </c>
      <c r="B6039" s="646" t="s">
        <v>16246</v>
      </c>
      <c r="C6039" s="650" t="s">
        <v>239</v>
      </c>
      <c r="D6039" s="650" t="s">
        <v>18305</v>
      </c>
    </row>
    <row r="6040" spans="1:4" ht="15" customHeight="1">
      <c r="A6040" s="650" t="s">
        <v>10405</v>
      </c>
      <c r="B6040" s="646" t="s">
        <v>16247</v>
      </c>
      <c r="C6040" s="650" t="s">
        <v>239</v>
      </c>
      <c r="D6040" s="650" t="s">
        <v>18618</v>
      </c>
    </row>
    <row r="6041" spans="1:4" ht="15" customHeight="1">
      <c r="A6041" s="650" t="s">
        <v>10406</v>
      </c>
      <c r="B6041" s="646" t="s">
        <v>16248</v>
      </c>
      <c r="C6041" s="650" t="s">
        <v>233</v>
      </c>
      <c r="D6041" s="650" t="s">
        <v>18281</v>
      </c>
    </row>
    <row r="6042" spans="1:4" ht="15" customHeight="1">
      <c r="A6042" s="650" t="s">
        <v>10407</v>
      </c>
      <c r="B6042" s="646" t="s">
        <v>29831</v>
      </c>
      <c r="C6042" s="650" t="s">
        <v>239</v>
      </c>
      <c r="D6042" s="650" t="s">
        <v>17671</v>
      </c>
    </row>
    <row r="6043" spans="1:4" ht="15" customHeight="1">
      <c r="A6043" s="650" t="s">
        <v>10408</v>
      </c>
      <c r="B6043" s="646" t="s">
        <v>16249</v>
      </c>
      <c r="C6043" s="650" t="s">
        <v>239</v>
      </c>
      <c r="D6043" s="650" t="s">
        <v>18536</v>
      </c>
    </row>
    <row r="6044" spans="1:4" ht="15" customHeight="1">
      <c r="A6044" s="650" t="s">
        <v>10409</v>
      </c>
      <c r="B6044" s="646" t="s">
        <v>29832</v>
      </c>
      <c r="C6044" s="650" t="s">
        <v>239</v>
      </c>
      <c r="D6044" s="650" t="s">
        <v>24297</v>
      </c>
    </row>
    <row r="6045" spans="1:4" ht="15" customHeight="1">
      <c r="A6045" s="650" t="s">
        <v>10410</v>
      </c>
      <c r="B6045" s="646" t="s">
        <v>16250</v>
      </c>
      <c r="C6045" s="650" t="s">
        <v>239</v>
      </c>
      <c r="D6045" s="650" t="s">
        <v>18320</v>
      </c>
    </row>
    <row r="6046" spans="1:4" ht="15" customHeight="1">
      <c r="A6046" s="650" t="s">
        <v>10411</v>
      </c>
      <c r="B6046" s="646" t="s">
        <v>29833</v>
      </c>
      <c r="C6046" s="650" t="s">
        <v>239</v>
      </c>
      <c r="D6046" s="650" t="s">
        <v>21230</v>
      </c>
    </row>
    <row r="6047" spans="1:4" ht="15" customHeight="1">
      <c r="A6047" s="650" t="s">
        <v>10412</v>
      </c>
      <c r="B6047" s="646" t="s">
        <v>16251</v>
      </c>
      <c r="C6047" s="650" t="s">
        <v>239</v>
      </c>
      <c r="D6047" s="650" t="s">
        <v>18728</v>
      </c>
    </row>
    <row r="6048" spans="1:4" ht="15" customHeight="1">
      <c r="A6048" s="650" t="s">
        <v>10413</v>
      </c>
      <c r="B6048" s="646" t="s">
        <v>29834</v>
      </c>
      <c r="C6048" s="650" t="s">
        <v>239</v>
      </c>
      <c r="D6048" s="650" t="s">
        <v>22011</v>
      </c>
    </row>
    <row r="6049" spans="1:4" ht="15" customHeight="1">
      <c r="A6049" s="650" t="s">
        <v>10414</v>
      </c>
      <c r="B6049" s="646" t="s">
        <v>16252</v>
      </c>
      <c r="C6049" s="650" t="s">
        <v>239</v>
      </c>
      <c r="D6049" s="650" t="s">
        <v>27590</v>
      </c>
    </row>
    <row r="6050" spans="1:4" ht="15" customHeight="1">
      <c r="A6050" s="650" t="s">
        <v>10415</v>
      </c>
      <c r="B6050" s="646" t="s">
        <v>29835</v>
      </c>
      <c r="C6050" s="650" t="s">
        <v>239</v>
      </c>
      <c r="D6050" s="650" t="s">
        <v>24959</v>
      </c>
    </row>
    <row r="6051" spans="1:4" ht="15" customHeight="1">
      <c r="A6051" s="650" t="s">
        <v>10416</v>
      </c>
      <c r="B6051" s="646" t="s">
        <v>16253</v>
      </c>
      <c r="C6051" s="650" t="s">
        <v>239</v>
      </c>
      <c r="D6051" s="650" t="s">
        <v>21497</v>
      </c>
    </row>
    <row r="6052" spans="1:4" ht="15" customHeight="1">
      <c r="A6052" s="650" t="s">
        <v>10417</v>
      </c>
      <c r="B6052" s="646" t="s">
        <v>29836</v>
      </c>
      <c r="C6052" s="650" t="s">
        <v>239</v>
      </c>
      <c r="D6052" s="650" t="s">
        <v>27240</v>
      </c>
    </row>
    <row r="6053" spans="1:4" ht="15" customHeight="1">
      <c r="A6053" s="650" t="s">
        <v>10418</v>
      </c>
      <c r="B6053" s="646" t="s">
        <v>16254</v>
      </c>
      <c r="C6053" s="650" t="s">
        <v>239</v>
      </c>
      <c r="D6053" s="650" t="s">
        <v>18404</v>
      </c>
    </row>
    <row r="6054" spans="1:4" ht="15" customHeight="1">
      <c r="A6054" s="650" t="s">
        <v>10419</v>
      </c>
      <c r="B6054" s="646" t="s">
        <v>29837</v>
      </c>
      <c r="C6054" s="650" t="s">
        <v>239</v>
      </c>
      <c r="D6054" s="650" t="s">
        <v>17818</v>
      </c>
    </row>
    <row r="6055" spans="1:4" ht="15" customHeight="1">
      <c r="A6055" s="650" t="s">
        <v>10420</v>
      </c>
      <c r="B6055" s="646" t="s">
        <v>16255</v>
      </c>
      <c r="C6055" s="650" t="s">
        <v>239</v>
      </c>
      <c r="D6055" s="650" t="s">
        <v>17989</v>
      </c>
    </row>
    <row r="6056" spans="1:4" ht="15" customHeight="1">
      <c r="A6056" s="650" t="s">
        <v>10421</v>
      </c>
      <c r="B6056" s="646" t="s">
        <v>29838</v>
      </c>
      <c r="C6056" s="650" t="s">
        <v>239</v>
      </c>
      <c r="D6056" s="650" t="s">
        <v>17833</v>
      </c>
    </row>
    <row r="6057" spans="1:4" ht="15" customHeight="1">
      <c r="A6057" s="650" t="s">
        <v>10422</v>
      </c>
      <c r="B6057" s="646" t="s">
        <v>16256</v>
      </c>
      <c r="C6057" s="650" t="s">
        <v>239</v>
      </c>
      <c r="D6057" s="650" t="s">
        <v>21150</v>
      </c>
    </row>
    <row r="6058" spans="1:4" ht="15" customHeight="1">
      <c r="A6058" s="650" t="s">
        <v>10423</v>
      </c>
      <c r="B6058" s="646" t="s">
        <v>29839</v>
      </c>
      <c r="C6058" s="650" t="s">
        <v>239</v>
      </c>
      <c r="D6058" s="650" t="s">
        <v>17744</v>
      </c>
    </row>
    <row r="6059" spans="1:4" ht="15" customHeight="1">
      <c r="A6059" s="650" t="s">
        <v>10424</v>
      </c>
      <c r="B6059" s="646" t="s">
        <v>16257</v>
      </c>
      <c r="C6059" s="650" t="s">
        <v>239</v>
      </c>
      <c r="D6059" s="650" t="s">
        <v>21583</v>
      </c>
    </row>
    <row r="6060" spans="1:4" ht="15" customHeight="1">
      <c r="A6060" s="650" t="s">
        <v>10425</v>
      </c>
      <c r="B6060" s="646" t="s">
        <v>29840</v>
      </c>
      <c r="C6060" s="650" t="s">
        <v>239</v>
      </c>
      <c r="D6060" s="650" t="s">
        <v>26503</v>
      </c>
    </row>
    <row r="6061" spans="1:4" ht="15" customHeight="1">
      <c r="A6061" s="650" t="s">
        <v>10426</v>
      </c>
      <c r="B6061" s="646" t="s">
        <v>16258</v>
      </c>
      <c r="C6061" s="650" t="s">
        <v>239</v>
      </c>
      <c r="D6061" s="650" t="s">
        <v>26392</v>
      </c>
    </row>
    <row r="6062" spans="1:4" ht="15" customHeight="1">
      <c r="A6062" s="650" t="s">
        <v>10427</v>
      </c>
      <c r="B6062" s="646" t="s">
        <v>29841</v>
      </c>
      <c r="C6062" s="650" t="s">
        <v>239</v>
      </c>
      <c r="D6062" s="650" t="s">
        <v>21857</v>
      </c>
    </row>
    <row r="6063" spans="1:4" ht="15" customHeight="1">
      <c r="A6063" s="650" t="s">
        <v>10428</v>
      </c>
      <c r="B6063" s="646" t="s">
        <v>16259</v>
      </c>
      <c r="C6063" s="650" t="s">
        <v>239</v>
      </c>
      <c r="D6063" s="650" t="s">
        <v>17499</v>
      </c>
    </row>
    <row r="6064" spans="1:4" ht="15" customHeight="1">
      <c r="A6064" s="650" t="s">
        <v>10429</v>
      </c>
      <c r="B6064" s="646" t="s">
        <v>29842</v>
      </c>
      <c r="C6064" s="650" t="s">
        <v>239</v>
      </c>
      <c r="D6064" s="650" t="s">
        <v>18681</v>
      </c>
    </row>
    <row r="6065" spans="1:4" ht="15" customHeight="1">
      <c r="A6065" s="650" t="s">
        <v>10430</v>
      </c>
      <c r="B6065" s="646" t="s">
        <v>16260</v>
      </c>
      <c r="C6065" s="650" t="s">
        <v>239</v>
      </c>
      <c r="D6065" s="650" t="s">
        <v>27330</v>
      </c>
    </row>
    <row r="6066" spans="1:4" ht="15" customHeight="1">
      <c r="A6066" s="650" t="s">
        <v>10431</v>
      </c>
      <c r="B6066" s="646" t="s">
        <v>29843</v>
      </c>
      <c r="C6066" s="650" t="s">
        <v>239</v>
      </c>
      <c r="D6066" s="650" t="s">
        <v>27591</v>
      </c>
    </row>
    <row r="6067" spans="1:4" ht="15" customHeight="1">
      <c r="A6067" s="650" t="s">
        <v>10432</v>
      </c>
      <c r="B6067" s="646" t="s">
        <v>16261</v>
      </c>
      <c r="C6067" s="650" t="s">
        <v>239</v>
      </c>
      <c r="D6067" s="650" t="s">
        <v>26575</v>
      </c>
    </row>
    <row r="6068" spans="1:4" ht="15" customHeight="1">
      <c r="A6068" s="650" t="s">
        <v>10433</v>
      </c>
      <c r="B6068" s="646" t="s">
        <v>29844</v>
      </c>
      <c r="C6068" s="650" t="s">
        <v>239</v>
      </c>
      <c r="D6068" s="650" t="s">
        <v>18648</v>
      </c>
    </row>
    <row r="6069" spans="1:4" ht="15" customHeight="1">
      <c r="A6069" s="650" t="s">
        <v>10434</v>
      </c>
      <c r="B6069" s="646" t="s">
        <v>16262</v>
      </c>
      <c r="C6069" s="650" t="s">
        <v>239</v>
      </c>
      <c r="D6069" s="650" t="s">
        <v>27592</v>
      </c>
    </row>
    <row r="6070" spans="1:4" ht="15" customHeight="1">
      <c r="A6070" s="650" t="s">
        <v>10435</v>
      </c>
      <c r="B6070" s="646" t="s">
        <v>29845</v>
      </c>
      <c r="C6070" s="650" t="s">
        <v>239</v>
      </c>
      <c r="D6070" s="650" t="s">
        <v>27593</v>
      </c>
    </row>
    <row r="6071" spans="1:4" ht="15" customHeight="1">
      <c r="A6071" s="650" t="s">
        <v>10436</v>
      </c>
      <c r="B6071" s="646" t="s">
        <v>16263</v>
      </c>
      <c r="C6071" s="650" t="s">
        <v>239</v>
      </c>
      <c r="D6071" s="650" t="s">
        <v>21496</v>
      </c>
    </row>
    <row r="6072" spans="1:4" ht="15" customHeight="1">
      <c r="A6072" s="650" t="s">
        <v>10437</v>
      </c>
      <c r="B6072" s="646" t="s">
        <v>29846</v>
      </c>
      <c r="C6072" s="650" t="s">
        <v>239</v>
      </c>
      <c r="D6072" s="650" t="s">
        <v>22262</v>
      </c>
    </row>
    <row r="6073" spans="1:4" ht="15" customHeight="1">
      <c r="A6073" s="650" t="s">
        <v>10438</v>
      </c>
      <c r="B6073" s="646" t="s">
        <v>16264</v>
      </c>
      <c r="C6073" s="650" t="s">
        <v>239</v>
      </c>
      <c r="D6073" s="650" t="s">
        <v>22257</v>
      </c>
    </row>
    <row r="6074" spans="1:4" ht="15" customHeight="1">
      <c r="A6074" s="650" t="s">
        <v>10439</v>
      </c>
      <c r="B6074" s="646" t="s">
        <v>29847</v>
      </c>
      <c r="C6074" s="650" t="s">
        <v>239</v>
      </c>
      <c r="D6074" s="650" t="s">
        <v>20569</v>
      </c>
    </row>
    <row r="6075" spans="1:4" ht="15" customHeight="1">
      <c r="A6075" s="650" t="s">
        <v>10440</v>
      </c>
      <c r="B6075" s="646" t="s">
        <v>16265</v>
      </c>
      <c r="C6075" s="650" t="s">
        <v>239</v>
      </c>
      <c r="D6075" s="650" t="s">
        <v>25874</v>
      </c>
    </row>
    <row r="6076" spans="1:4" ht="15" customHeight="1">
      <c r="A6076" s="650" t="s">
        <v>10441</v>
      </c>
      <c r="B6076" s="646" t="s">
        <v>29848</v>
      </c>
      <c r="C6076" s="650" t="s">
        <v>239</v>
      </c>
      <c r="D6076" s="650" t="s">
        <v>21197</v>
      </c>
    </row>
    <row r="6077" spans="1:4" ht="15" customHeight="1">
      <c r="A6077" s="650" t="s">
        <v>10442</v>
      </c>
      <c r="B6077" s="646" t="s">
        <v>16266</v>
      </c>
      <c r="C6077" s="650" t="s">
        <v>239</v>
      </c>
      <c r="D6077" s="650" t="s">
        <v>27594</v>
      </c>
    </row>
    <row r="6078" spans="1:4" ht="15" customHeight="1">
      <c r="A6078" s="650" t="s">
        <v>10443</v>
      </c>
      <c r="B6078" s="646" t="s">
        <v>29849</v>
      </c>
      <c r="C6078" s="650" t="s">
        <v>239</v>
      </c>
      <c r="D6078" s="650" t="s">
        <v>27595</v>
      </c>
    </row>
    <row r="6079" spans="1:4" ht="15" customHeight="1">
      <c r="A6079" s="650" t="s">
        <v>10444</v>
      </c>
      <c r="B6079" s="646" t="s">
        <v>16267</v>
      </c>
      <c r="C6079" s="650" t="s">
        <v>239</v>
      </c>
      <c r="D6079" s="650" t="s">
        <v>22390</v>
      </c>
    </row>
    <row r="6080" spans="1:4" ht="15" customHeight="1">
      <c r="A6080" s="650" t="s">
        <v>10445</v>
      </c>
      <c r="B6080" s="646" t="s">
        <v>16268</v>
      </c>
      <c r="C6080" s="650" t="s">
        <v>239</v>
      </c>
      <c r="D6080" s="650" t="s">
        <v>18614</v>
      </c>
    </row>
    <row r="6081" spans="1:4" ht="15" customHeight="1">
      <c r="A6081" s="650" t="s">
        <v>10446</v>
      </c>
      <c r="B6081" s="646" t="s">
        <v>16269</v>
      </c>
      <c r="C6081" s="650" t="s">
        <v>239</v>
      </c>
      <c r="D6081" s="650" t="s">
        <v>22261</v>
      </c>
    </row>
    <row r="6082" spans="1:4" ht="15" customHeight="1">
      <c r="A6082" s="650" t="s">
        <v>10447</v>
      </c>
      <c r="B6082" s="646" t="s">
        <v>16270</v>
      </c>
      <c r="C6082" s="650" t="s">
        <v>239</v>
      </c>
      <c r="D6082" s="650" t="s">
        <v>26860</v>
      </c>
    </row>
    <row r="6083" spans="1:4" ht="15" customHeight="1">
      <c r="A6083" s="650" t="s">
        <v>10448</v>
      </c>
      <c r="B6083" s="646" t="s">
        <v>16271</v>
      </c>
      <c r="C6083" s="650" t="s">
        <v>239</v>
      </c>
      <c r="D6083" s="650" t="s">
        <v>26958</v>
      </c>
    </row>
    <row r="6084" spans="1:4" ht="15" customHeight="1">
      <c r="A6084" s="650" t="s">
        <v>10449</v>
      </c>
      <c r="B6084" s="646" t="s">
        <v>16272</v>
      </c>
      <c r="C6084" s="650" t="s">
        <v>239</v>
      </c>
      <c r="D6084" s="650" t="s">
        <v>27596</v>
      </c>
    </row>
    <row r="6085" spans="1:4" ht="15" customHeight="1">
      <c r="A6085" s="650" t="s">
        <v>10450</v>
      </c>
      <c r="B6085" s="646" t="s">
        <v>16273</v>
      </c>
      <c r="C6085" s="650" t="s">
        <v>233</v>
      </c>
      <c r="D6085" s="650" t="s">
        <v>17817</v>
      </c>
    </row>
    <row r="6086" spans="1:4" ht="15" customHeight="1">
      <c r="A6086" s="650" t="s">
        <v>10451</v>
      </c>
      <c r="B6086" s="646" t="s">
        <v>16274</v>
      </c>
      <c r="C6086" s="650" t="s">
        <v>233</v>
      </c>
      <c r="D6086" s="650" t="s">
        <v>18375</v>
      </c>
    </row>
    <row r="6087" spans="1:4" ht="15" customHeight="1">
      <c r="A6087" s="650" t="s">
        <v>10452</v>
      </c>
      <c r="B6087" s="646" t="s">
        <v>16275</v>
      </c>
      <c r="C6087" s="650" t="s">
        <v>233</v>
      </c>
      <c r="D6087" s="650" t="s">
        <v>18693</v>
      </c>
    </row>
    <row r="6088" spans="1:4" ht="15" customHeight="1">
      <c r="A6088" s="650" t="s">
        <v>10453</v>
      </c>
      <c r="B6088" s="646" t="s">
        <v>16276</v>
      </c>
      <c r="C6088" s="650" t="s">
        <v>239</v>
      </c>
      <c r="D6088" s="650" t="s">
        <v>18571</v>
      </c>
    </row>
    <row r="6089" spans="1:4" ht="15" customHeight="1">
      <c r="A6089" s="650" t="s">
        <v>10454</v>
      </c>
      <c r="B6089" s="646" t="s">
        <v>16277</v>
      </c>
      <c r="C6089" s="650" t="s">
        <v>233</v>
      </c>
      <c r="D6089" s="650" t="s">
        <v>17952</v>
      </c>
    </row>
    <row r="6090" spans="1:4" ht="15" customHeight="1">
      <c r="A6090" s="650" t="s">
        <v>10455</v>
      </c>
      <c r="B6090" s="646" t="s">
        <v>16278</v>
      </c>
      <c r="C6090" s="650" t="s">
        <v>239</v>
      </c>
      <c r="D6090" s="650" t="s">
        <v>20559</v>
      </c>
    </row>
    <row r="6091" spans="1:4" ht="15" customHeight="1">
      <c r="A6091" s="650" t="s">
        <v>10456</v>
      </c>
      <c r="B6091" s="646" t="s">
        <v>16279</v>
      </c>
      <c r="C6091" s="650" t="s">
        <v>233</v>
      </c>
      <c r="D6091" s="650" t="s">
        <v>20548</v>
      </c>
    </row>
    <row r="6092" spans="1:4" ht="15" customHeight="1">
      <c r="A6092" s="650" t="s">
        <v>10457</v>
      </c>
      <c r="B6092" s="646" t="s">
        <v>16280</v>
      </c>
      <c r="C6092" s="650" t="s">
        <v>233</v>
      </c>
      <c r="D6092" s="650" t="s">
        <v>21869</v>
      </c>
    </row>
    <row r="6093" spans="1:4" ht="15" customHeight="1">
      <c r="A6093" s="650" t="s">
        <v>10458</v>
      </c>
      <c r="B6093" s="646" t="s">
        <v>16281</v>
      </c>
      <c r="C6093" s="650" t="s">
        <v>233</v>
      </c>
      <c r="D6093" s="650" t="s">
        <v>20743</v>
      </c>
    </row>
    <row r="6094" spans="1:4" ht="15" customHeight="1">
      <c r="A6094" s="650" t="s">
        <v>10459</v>
      </c>
      <c r="B6094" s="646" t="s">
        <v>16282</v>
      </c>
      <c r="C6094" s="650" t="s">
        <v>233</v>
      </c>
      <c r="D6094" s="650" t="s">
        <v>18155</v>
      </c>
    </row>
    <row r="6095" spans="1:4" ht="15" customHeight="1">
      <c r="A6095" s="650" t="s">
        <v>10460</v>
      </c>
      <c r="B6095" s="646" t="s">
        <v>16283</v>
      </c>
      <c r="C6095" s="650" t="s">
        <v>239</v>
      </c>
      <c r="D6095" s="650" t="s">
        <v>26516</v>
      </c>
    </row>
    <row r="6096" spans="1:4" ht="15" customHeight="1">
      <c r="A6096" s="650" t="s">
        <v>10461</v>
      </c>
      <c r="B6096" s="646" t="s">
        <v>16284</v>
      </c>
      <c r="C6096" s="650" t="s">
        <v>239</v>
      </c>
      <c r="D6096" s="650" t="s">
        <v>27597</v>
      </c>
    </row>
    <row r="6097" spans="1:4" ht="15" customHeight="1">
      <c r="A6097" s="650" t="s">
        <v>10462</v>
      </c>
      <c r="B6097" s="646" t="s">
        <v>16285</v>
      </c>
      <c r="C6097" s="650" t="s">
        <v>233</v>
      </c>
      <c r="D6097" s="650" t="s">
        <v>17978</v>
      </c>
    </row>
    <row r="6098" spans="1:4" ht="15" customHeight="1">
      <c r="A6098" s="650" t="s">
        <v>10463</v>
      </c>
      <c r="B6098" s="646" t="s">
        <v>16286</v>
      </c>
      <c r="C6098" s="650" t="s">
        <v>239</v>
      </c>
      <c r="D6098" s="650" t="s">
        <v>27598</v>
      </c>
    </row>
    <row r="6099" spans="1:4" ht="15" customHeight="1">
      <c r="A6099" s="650" t="s">
        <v>10464</v>
      </c>
      <c r="B6099" s="646" t="s">
        <v>16287</v>
      </c>
      <c r="C6099" s="650" t="s">
        <v>239</v>
      </c>
      <c r="D6099" s="650" t="s">
        <v>27599</v>
      </c>
    </row>
    <row r="6100" spans="1:4" ht="15" customHeight="1">
      <c r="A6100" s="650" t="s">
        <v>10465</v>
      </c>
      <c r="B6100" s="646" t="s">
        <v>16288</v>
      </c>
      <c r="C6100" s="650" t="s">
        <v>239</v>
      </c>
      <c r="D6100" s="650" t="s">
        <v>27600</v>
      </c>
    </row>
    <row r="6101" spans="1:4" ht="15" customHeight="1">
      <c r="A6101" s="650" t="s">
        <v>10466</v>
      </c>
      <c r="B6101" s="646" t="s">
        <v>16289</v>
      </c>
      <c r="C6101" s="650" t="s">
        <v>239</v>
      </c>
      <c r="D6101" s="650" t="s">
        <v>21097</v>
      </c>
    </row>
    <row r="6102" spans="1:4" ht="15" customHeight="1">
      <c r="A6102" s="650" t="s">
        <v>10467</v>
      </c>
      <c r="B6102" s="646" t="s">
        <v>16290</v>
      </c>
      <c r="C6102" s="650" t="s">
        <v>239</v>
      </c>
      <c r="D6102" s="650" t="s">
        <v>21815</v>
      </c>
    </row>
    <row r="6103" spans="1:4" ht="15" customHeight="1">
      <c r="A6103" s="650" t="s">
        <v>10468</v>
      </c>
      <c r="B6103" s="646" t="s">
        <v>16291</v>
      </c>
      <c r="C6103" s="650" t="s">
        <v>239</v>
      </c>
      <c r="D6103" s="650" t="s">
        <v>27601</v>
      </c>
    </row>
    <row r="6104" spans="1:4" ht="15" customHeight="1">
      <c r="A6104" s="650" t="s">
        <v>10469</v>
      </c>
      <c r="B6104" s="646" t="s">
        <v>16292</v>
      </c>
      <c r="C6104" s="650" t="s">
        <v>239</v>
      </c>
      <c r="D6104" s="650" t="s">
        <v>27602</v>
      </c>
    </row>
    <row r="6105" spans="1:4" ht="15" customHeight="1">
      <c r="A6105" s="650" t="s">
        <v>10470</v>
      </c>
      <c r="B6105" s="646" t="s">
        <v>16293</v>
      </c>
      <c r="C6105" s="650" t="s">
        <v>239</v>
      </c>
      <c r="D6105" s="650" t="s">
        <v>27603</v>
      </c>
    </row>
    <row r="6106" spans="1:4" ht="15" customHeight="1">
      <c r="A6106" s="650" t="s">
        <v>10471</v>
      </c>
      <c r="B6106" s="646" t="s">
        <v>16294</v>
      </c>
      <c r="C6106" s="650" t="s">
        <v>239</v>
      </c>
      <c r="D6106" s="650" t="s">
        <v>25418</v>
      </c>
    </row>
    <row r="6107" spans="1:4" ht="15" customHeight="1">
      <c r="A6107" s="650" t="s">
        <v>10472</v>
      </c>
      <c r="B6107" s="646" t="s">
        <v>16295</v>
      </c>
      <c r="C6107" s="650" t="s">
        <v>239</v>
      </c>
      <c r="D6107" s="650" t="s">
        <v>24688</v>
      </c>
    </row>
    <row r="6108" spans="1:4" ht="15" customHeight="1">
      <c r="A6108" s="650" t="s">
        <v>10473</v>
      </c>
      <c r="B6108" s="646" t="s">
        <v>16296</v>
      </c>
      <c r="C6108" s="650" t="s">
        <v>239</v>
      </c>
      <c r="D6108" s="650" t="s">
        <v>21349</v>
      </c>
    </row>
    <row r="6109" spans="1:4" ht="15" customHeight="1">
      <c r="A6109" s="650" t="s">
        <v>10474</v>
      </c>
      <c r="B6109" s="646" t="s">
        <v>16297</v>
      </c>
      <c r="C6109" s="650" t="s">
        <v>239</v>
      </c>
      <c r="D6109" s="650" t="s">
        <v>27604</v>
      </c>
    </row>
    <row r="6110" spans="1:4" ht="15" customHeight="1">
      <c r="A6110" s="650" t="s">
        <v>10475</v>
      </c>
      <c r="B6110" s="646" t="s">
        <v>16298</v>
      </c>
      <c r="C6110" s="650" t="s">
        <v>239</v>
      </c>
      <c r="D6110" s="650" t="s">
        <v>27605</v>
      </c>
    </row>
    <row r="6111" spans="1:4" ht="15" customHeight="1">
      <c r="A6111" s="650" t="s">
        <v>10476</v>
      </c>
      <c r="B6111" s="646" t="s">
        <v>16299</v>
      </c>
      <c r="C6111" s="650" t="s">
        <v>239</v>
      </c>
      <c r="D6111" s="650" t="s">
        <v>25597</v>
      </c>
    </row>
    <row r="6112" spans="1:4" ht="15" customHeight="1">
      <c r="A6112" s="650" t="s">
        <v>10477</v>
      </c>
      <c r="B6112" s="646" t="s">
        <v>16300</v>
      </c>
      <c r="C6112" s="650" t="s">
        <v>239</v>
      </c>
      <c r="D6112" s="650" t="s">
        <v>27606</v>
      </c>
    </row>
    <row r="6113" spans="1:4" ht="15" customHeight="1">
      <c r="A6113" s="650" t="s">
        <v>10478</v>
      </c>
      <c r="B6113" s="646" t="s">
        <v>16301</v>
      </c>
      <c r="C6113" s="650" t="s">
        <v>239</v>
      </c>
      <c r="D6113" s="650" t="s">
        <v>27607</v>
      </c>
    </row>
    <row r="6114" spans="1:4" ht="15" customHeight="1">
      <c r="A6114" s="650" t="s">
        <v>10479</v>
      </c>
      <c r="B6114" s="646" t="s">
        <v>16302</v>
      </c>
      <c r="C6114" s="650" t="s">
        <v>239</v>
      </c>
      <c r="D6114" s="650" t="s">
        <v>27608</v>
      </c>
    </row>
    <row r="6115" spans="1:4" ht="15" customHeight="1">
      <c r="A6115" s="650" t="s">
        <v>10480</v>
      </c>
      <c r="B6115" s="646" t="s">
        <v>16303</v>
      </c>
      <c r="C6115" s="650" t="s">
        <v>239</v>
      </c>
      <c r="D6115" s="650" t="s">
        <v>27609</v>
      </c>
    </row>
    <row r="6116" spans="1:4" ht="15" customHeight="1">
      <c r="A6116" s="650" t="s">
        <v>10481</v>
      </c>
      <c r="B6116" s="646" t="s">
        <v>16304</v>
      </c>
      <c r="C6116" s="650" t="s">
        <v>239</v>
      </c>
      <c r="D6116" s="650" t="s">
        <v>27610</v>
      </c>
    </row>
    <row r="6117" spans="1:4" ht="15" customHeight="1">
      <c r="A6117" s="650" t="s">
        <v>10482</v>
      </c>
      <c r="B6117" s="646" t="s">
        <v>16305</v>
      </c>
      <c r="C6117" s="650" t="s">
        <v>239</v>
      </c>
      <c r="D6117" s="650" t="s">
        <v>22309</v>
      </c>
    </row>
    <row r="6118" spans="1:4" ht="15" customHeight="1">
      <c r="A6118" s="650" t="s">
        <v>10483</v>
      </c>
      <c r="B6118" s="646" t="s">
        <v>16306</v>
      </c>
      <c r="C6118" s="650" t="s">
        <v>239</v>
      </c>
      <c r="D6118" s="650" t="s">
        <v>27611</v>
      </c>
    </row>
    <row r="6119" spans="1:4" ht="15" customHeight="1">
      <c r="A6119" s="650" t="s">
        <v>10484</v>
      </c>
      <c r="B6119" s="646" t="s">
        <v>16307</v>
      </c>
      <c r="C6119" s="650" t="s">
        <v>239</v>
      </c>
      <c r="D6119" s="650" t="s">
        <v>27612</v>
      </c>
    </row>
    <row r="6120" spans="1:4" ht="15" customHeight="1">
      <c r="A6120" s="650" t="s">
        <v>10485</v>
      </c>
      <c r="B6120" s="646" t="s">
        <v>16308</v>
      </c>
      <c r="C6120" s="650" t="s">
        <v>239</v>
      </c>
      <c r="D6120" s="650" t="s">
        <v>27613</v>
      </c>
    </row>
    <row r="6121" spans="1:4" ht="15" customHeight="1">
      <c r="A6121" s="650" t="s">
        <v>10486</v>
      </c>
      <c r="B6121" s="646" t="s">
        <v>16309</v>
      </c>
      <c r="C6121" s="650" t="s">
        <v>239</v>
      </c>
      <c r="D6121" s="650" t="s">
        <v>26418</v>
      </c>
    </row>
    <row r="6122" spans="1:4" ht="15" customHeight="1">
      <c r="A6122" s="650" t="s">
        <v>10487</v>
      </c>
      <c r="B6122" s="646" t="s">
        <v>16310</v>
      </c>
      <c r="C6122" s="650" t="s">
        <v>239</v>
      </c>
      <c r="D6122" s="650" t="s">
        <v>27614</v>
      </c>
    </row>
    <row r="6123" spans="1:4" ht="15" customHeight="1">
      <c r="A6123" s="650" t="s">
        <v>10488</v>
      </c>
      <c r="B6123" s="646" t="s">
        <v>16311</v>
      </c>
      <c r="C6123" s="650" t="s">
        <v>239</v>
      </c>
      <c r="D6123" s="650" t="s">
        <v>27615</v>
      </c>
    </row>
    <row r="6124" spans="1:4" ht="15" customHeight="1">
      <c r="A6124" s="650" t="s">
        <v>10489</v>
      </c>
      <c r="B6124" s="646" t="s">
        <v>16312</v>
      </c>
      <c r="C6124" s="650" t="s">
        <v>239</v>
      </c>
      <c r="D6124" s="650" t="s">
        <v>17953</v>
      </c>
    </row>
    <row r="6125" spans="1:4" ht="15" customHeight="1">
      <c r="A6125" s="650" t="s">
        <v>10490</v>
      </c>
      <c r="B6125" s="646" t="s">
        <v>16313</v>
      </c>
      <c r="C6125" s="650" t="s">
        <v>239</v>
      </c>
      <c r="D6125" s="650" t="s">
        <v>27616</v>
      </c>
    </row>
    <row r="6126" spans="1:4" ht="15" customHeight="1">
      <c r="A6126" s="650" t="s">
        <v>10491</v>
      </c>
      <c r="B6126" s="646" t="s">
        <v>16314</v>
      </c>
      <c r="C6126" s="650" t="s">
        <v>239</v>
      </c>
      <c r="D6126" s="650" t="s">
        <v>27617</v>
      </c>
    </row>
    <row r="6127" spans="1:4" ht="15" customHeight="1">
      <c r="A6127" s="650" t="s">
        <v>10492</v>
      </c>
      <c r="B6127" s="646" t="s">
        <v>16315</v>
      </c>
      <c r="C6127" s="650" t="s">
        <v>239</v>
      </c>
      <c r="D6127" s="650" t="s">
        <v>27618</v>
      </c>
    </row>
    <row r="6128" spans="1:4" ht="15" customHeight="1">
      <c r="A6128" s="650" t="s">
        <v>10493</v>
      </c>
      <c r="B6128" s="646" t="s">
        <v>16316</v>
      </c>
      <c r="C6128" s="650" t="s">
        <v>239</v>
      </c>
      <c r="D6128" s="650" t="s">
        <v>27619</v>
      </c>
    </row>
    <row r="6129" spans="1:4" ht="15" customHeight="1">
      <c r="A6129" s="650" t="s">
        <v>10494</v>
      </c>
      <c r="B6129" s="646" t="s">
        <v>16317</v>
      </c>
      <c r="C6129" s="650" t="s">
        <v>239</v>
      </c>
      <c r="D6129" s="650" t="s">
        <v>21004</v>
      </c>
    </row>
    <row r="6130" spans="1:4" ht="15" customHeight="1">
      <c r="A6130" s="650" t="s">
        <v>10495</v>
      </c>
      <c r="B6130" s="646" t="s">
        <v>16318</v>
      </c>
      <c r="C6130" s="650" t="s">
        <v>239</v>
      </c>
      <c r="D6130" s="650" t="s">
        <v>27620</v>
      </c>
    </row>
    <row r="6131" spans="1:4" ht="15" customHeight="1">
      <c r="A6131" s="650" t="s">
        <v>10496</v>
      </c>
      <c r="B6131" s="646" t="s">
        <v>16319</v>
      </c>
      <c r="C6131" s="650" t="s">
        <v>239</v>
      </c>
      <c r="D6131" s="650" t="s">
        <v>21618</v>
      </c>
    </row>
    <row r="6132" spans="1:4" ht="15" customHeight="1">
      <c r="A6132" s="650" t="s">
        <v>10497</v>
      </c>
      <c r="B6132" s="646" t="s">
        <v>16320</v>
      </c>
      <c r="C6132" s="650" t="s">
        <v>233</v>
      </c>
      <c r="D6132" s="650" t="s">
        <v>27621</v>
      </c>
    </row>
    <row r="6133" spans="1:4" ht="15" customHeight="1">
      <c r="A6133" s="650" t="s">
        <v>10498</v>
      </c>
      <c r="B6133" s="646" t="s">
        <v>16321</v>
      </c>
      <c r="C6133" s="650" t="s">
        <v>233</v>
      </c>
      <c r="D6133" s="650" t="s">
        <v>26597</v>
      </c>
    </row>
    <row r="6134" spans="1:4" ht="15" customHeight="1">
      <c r="A6134" s="650" t="s">
        <v>10499</v>
      </c>
      <c r="B6134" s="646" t="s">
        <v>16322</v>
      </c>
      <c r="C6134" s="650" t="s">
        <v>233</v>
      </c>
      <c r="D6134" s="650" t="s">
        <v>27622</v>
      </c>
    </row>
    <row r="6135" spans="1:4" ht="15" customHeight="1">
      <c r="A6135" s="650" t="s">
        <v>10500</v>
      </c>
      <c r="B6135" s="646" t="s">
        <v>16323</v>
      </c>
      <c r="C6135" s="650" t="s">
        <v>233</v>
      </c>
      <c r="D6135" s="650" t="s">
        <v>27623</v>
      </c>
    </row>
    <row r="6136" spans="1:4" ht="15" customHeight="1">
      <c r="A6136" s="650" t="s">
        <v>10501</v>
      </c>
      <c r="B6136" s="646" t="s">
        <v>16324</v>
      </c>
      <c r="C6136" s="650" t="s">
        <v>239</v>
      </c>
      <c r="D6136" s="650" t="s">
        <v>27624</v>
      </c>
    </row>
    <row r="6137" spans="1:4" ht="15" customHeight="1">
      <c r="A6137" s="650" t="s">
        <v>10502</v>
      </c>
      <c r="B6137" s="646" t="s">
        <v>16325</v>
      </c>
      <c r="C6137" s="650" t="s">
        <v>239</v>
      </c>
      <c r="D6137" s="650" t="s">
        <v>27625</v>
      </c>
    </row>
    <row r="6138" spans="1:4" ht="15" customHeight="1">
      <c r="A6138" s="650" t="s">
        <v>10503</v>
      </c>
      <c r="B6138" s="646" t="s">
        <v>16326</v>
      </c>
      <c r="C6138" s="650" t="s">
        <v>239</v>
      </c>
      <c r="D6138" s="650" t="s">
        <v>27626</v>
      </c>
    </row>
    <row r="6139" spans="1:4" ht="15" customHeight="1">
      <c r="A6139" s="650" t="s">
        <v>10504</v>
      </c>
      <c r="B6139" s="646" t="s">
        <v>16327</v>
      </c>
      <c r="C6139" s="650" t="s">
        <v>239</v>
      </c>
      <c r="D6139" s="650" t="s">
        <v>27627</v>
      </c>
    </row>
    <row r="6140" spans="1:4" ht="15" customHeight="1">
      <c r="A6140" s="650" t="s">
        <v>10505</v>
      </c>
      <c r="B6140" s="646" t="s">
        <v>16328</v>
      </c>
      <c r="C6140" s="650" t="s">
        <v>239</v>
      </c>
      <c r="D6140" s="650" t="s">
        <v>27628</v>
      </c>
    </row>
    <row r="6141" spans="1:4" ht="15" customHeight="1">
      <c r="A6141" s="650" t="s">
        <v>10506</v>
      </c>
      <c r="B6141" s="646" t="s">
        <v>16329</v>
      </c>
      <c r="C6141" s="650" t="s">
        <v>239</v>
      </c>
      <c r="D6141" s="650" t="s">
        <v>21646</v>
      </c>
    </row>
    <row r="6142" spans="1:4" ht="15" customHeight="1">
      <c r="A6142" s="650" t="s">
        <v>10507</v>
      </c>
      <c r="B6142" s="646" t="s">
        <v>29850</v>
      </c>
      <c r="C6142" s="650" t="s">
        <v>233</v>
      </c>
      <c r="D6142" s="650" t="s">
        <v>27629</v>
      </c>
    </row>
    <row r="6143" spans="1:4" ht="15" customHeight="1">
      <c r="A6143" s="650" t="s">
        <v>10508</v>
      </c>
      <c r="B6143" s="646" t="s">
        <v>16330</v>
      </c>
      <c r="C6143" s="650" t="s">
        <v>239</v>
      </c>
      <c r="D6143" s="650" t="s">
        <v>27630</v>
      </c>
    </row>
    <row r="6144" spans="1:4" ht="15" customHeight="1">
      <c r="A6144" s="650" t="s">
        <v>10509</v>
      </c>
      <c r="B6144" s="646" t="s">
        <v>16331</v>
      </c>
      <c r="C6144" s="650" t="s">
        <v>239</v>
      </c>
      <c r="D6144" s="650" t="s">
        <v>27631</v>
      </c>
    </row>
    <row r="6145" spans="1:4" ht="15" customHeight="1">
      <c r="A6145" s="650" t="s">
        <v>10510</v>
      </c>
      <c r="B6145" s="646" t="s">
        <v>16332</v>
      </c>
      <c r="C6145" s="650" t="s">
        <v>239</v>
      </c>
      <c r="D6145" s="650" t="s">
        <v>27632</v>
      </c>
    </row>
    <row r="6146" spans="1:4" ht="15" customHeight="1">
      <c r="A6146" s="650" t="s">
        <v>10511</v>
      </c>
      <c r="B6146" s="646" t="s">
        <v>16333</v>
      </c>
      <c r="C6146" s="650" t="s">
        <v>239</v>
      </c>
      <c r="D6146" s="650" t="s">
        <v>27633</v>
      </c>
    </row>
    <row r="6147" spans="1:4" ht="15" customHeight="1">
      <c r="A6147" s="650" t="s">
        <v>10512</v>
      </c>
      <c r="B6147" s="646" t="s">
        <v>16334</v>
      </c>
      <c r="C6147" s="650" t="s">
        <v>239</v>
      </c>
      <c r="D6147" s="650" t="s">
        <v>27634</v>
      </c>
    </row>
    <row r="6148" spans="1:4" ht="15" customHeight="1">
      <c r="A6148" s="650" t="s">
        <v>10513</v>
      </c>
      <c r="B6148" s="646" t="s">
        <v>16335</v>
      </c>
      <c r="C6148" s="650" t="s">
        <v>239</v>
      </c>
      <c r="D6148" s="650" t="s">
        <v>27635</v>
      </c>
    </row>
    <row r="6149" spans="1:4" ht="15" customHeight="1">
      <c r="A6149" s="650" t="s">
        <v>10514</v>
      </c>
      <c r="B6149" s="646" t="s">
        <v>16336</v>
      </c>
      <c r="C6149" s="650" t="s">
        <v>239</v>
      </c>
      <c r="D6149" s="650" t="s">
        <v>20483</v>
      </c>
    </row>
    <row r="6150" spans="1:4" ht="15" customHeight="1">
      <c r="A6150" s="650" t="s">
        <v>29851</v>
      </c>
      <c r="B6150" s="646" t="s">
        <v>29852</v>
      </c>
      <c r="C6150" s="650" t="s">
        <v>239</v>
      </c>
      <c r="D6150" s="650" t="s">
        <v>22349</v>
      </c>
    </row>
    <row r="6151" spans="1:4" ht="15" customHeight="1">
      <c r="A6151" s="650" t="s">
        <v>10515</v>
      </c>
      <c r="B6151" s="646" t="s">
        <v>16337</v>
      </c>
      <c r="C6151" s="650" t="s">
        <v>239</v>
      </c>
      <c r="D6151" s="650" t="s">
        <v>27636</v>
      </c>
    </row>
    <row r="6152" spans="1:4" ht="15" customHeight="1">
      <c r="A6152" s="650" t="s">
        <v>10516</v>
      </c>
      <c r="B6152" s="646" t="s">
        <v>16338</v>
      </c>
      <c r="C6152" s="650" t="s">
        <v>239</v>
      </c>
      <c r="D6152" s="650" t="s">
        <v>27637</v>
      </c>
    </row>
    <row r="6153" spans="1:4" ht="15" customHeight="1">
      <c r="A6153" s="650" t="s">
        <v>10517</v>
      </c>
      <c r="B6153" s="646" t="s">
        <v>16339</v>
      </c>
      <c r="C6153" s="650" t="s">
        <v>233</v>
      </c>
      <c r="D6153" s="650" t="s">
        <v>27445</v>
      </c>
    </row>
    <row r="6154" spans="1:4" ht="15" customHeight="1">
      <c r="A6154" s="650" t="s">
        <v>10518</v>
      </c>
      <c r="B6154" s="646" t="s">
        <v>16340</v>
      </c>
      <c r="C6154" s="650" t="s">
        <v>233</v>
      </c>
      <c r="D6154" s="650" t="s">
        <v>24879</v>
      </c>
    </row>
    <row r="6155" spans="1:4" ht="15" customHeight="1">
      <c r="A6155" s="650" t="s">
        <v>10519</v>
      </c>
      <c r="B6155" s="646" t="s">
        <v>16341</v>
      </c>
      <c r="C6155" s="650" t="s">
        <v>233</v>
      </c>
      <c r="D6155" s="650" t="s">
        <v>27638</v>
      </c>
    </row>
    <row r="6156" spans="1:4" ht="15" customHeight="1">
      <c r="A6156" s="650" t="s">
        <v>10520</v>
      </c>
      <c r="B6156" s="646" t="s">
        <v>16342</v>
      </c>
      <c r="C6156" s="650" t="s">
        <v>233</v>
      </c>
      <c r="D6156" s="650" t="s">
        <v>27639</v>
      </c>
    </row>
    <row r="6157" spans="1:4" ht="15" customHeight="1">
      <c r="A6157" s="650" t="s">
        <v>10521</v>
      </c>
      <c r="B6157" s="646" t="s">
        <v>16343</v>
      </c>
      <c r="C6157" s="650" t="s">
        <v>233</v>
      </c>
      <c r="D6157" s="650" t="s">
        <v>21521</v>
      </c>
    </row>
    <row r="6158" spans="1:4" ht="15" customHeight="1">
      <c r="A6158" s="650" t="s">
        <v>10522</v>
      </c>
      <c r="B6158" s="646" t="s">
        <v>16344</v>
      </c>
      <c r="C6158" s="650" t="s">
        <v>233</v>
      </c>
      <c r="D6158" s="650" t="s">
        <v>18074</v>
      </c>
    </row>
    <row r="6159" spans="1:4" ht="15" customHeight="1">
      <c r="A6159" s="650" t="s">
        <v>10523</v>
      </c>
      <c r="B6159" s="646" t="s">
        <v>16345</v>
      </c>
      <c r="C6159" s="650" t="s">
        <v>233</v>
      </c>
      <c r="D6159" s="650" t="s">
        <v>22620</v>
      </c>
    </row>
    <row r="6160" spans="1:4" ht="15" customHeight="1">
      <c r="A6160" s="650" t="s">
        <v>10524</v>
      </c>
      <c r="B6160" s="646" t="s">
        <v>16346</v>
      </c>
      <c r="C6160" s="650" t="s">
        <v>233</v>
      </c>
      <c r="D6160" s="650" t="s">
        <v>27640</v>
      </c>
    </row>
    <row r="6161" spans="1:4" ht="15" customHeight="1">
      <c r="A6161" s="650" t="s">
        <v>10525</v>
      </c>
      <c r="B6161" s="646" t="s">
        <v>16347</v>
      </c>
      <c r="C6161" s="650" t="s">
        <v>233</v>
      </c>
      <c r="D6161" s="650" t="s">
        <v>22384</v>
      </c>
    </row>
    <row r="6162" spans="1:4" ht="15" customHeight="1">
      <c r="A6162" s="650" t="s">
        <v>10526</v>
      </c>
      <c r="B6162" s="646" t="s">
        <v>16348</v>
      </c>
      <c r="C6162" s="650" t="s">
        <v>233</v>
      </c>
      <c r="D6162" s="650" t="s">
        <v>20596</v>
      </c>
    </row>
    <row r="6163" spans="1:4" ht="15" customHeight="1">
      <c r="A6163" s="650" t="s">
        <v>10527</v>
      </c>
      <c r="B6163" s="646" t="s">
        <v>29853</v>
      </c>
      <c r="C6163" s="650" t="s">
        <v>240</v>
      </c>
      <c r="D6163" s="650" t="s">
        <v>27641</v>
      </c>
    </row>
    <row r="6164" spans="1:4" ht="15" customHeight="1">
      <c r="A6164" s="650" t="s">
        <v>10528</v>
      </c>
      <c r="B6164" s="646" t="s">
        <v>29854</v>
      </c>
      <c r="C6164" s="650" t="s">
        <v>240</v>
      </c>
      <c r="D6164" s="650" t="s">
        <v>27642</v>
      </c>
    </row>
    <row r="6165" spans="1:4" ht="15" customHeight="1">
      <c r="A6165" s="650" t="s">
        <v>10529</v>
      </c>
      <c r="B6165" s="646" t="s">
        <v>29855</v>
      </c>
      <c r="C6165" s="650" t="s">
        <v>239</v>
      </c>
      <c r="D6165" s="650" t="s">
        <v>21222</v>
      </c>
    </row>
    <row r="6166" spans="1:4" ht="15" customHeight="1">
      <c r="A6166" s="650" t="s">
        <v>10530</v>
      </c>
      <c r="B6166" s="646" t="s">
        <v>29856</v>
      </c>
      <c r="C6166" s="650" t="s">
        <v>239</v>
      </c>
      <c r="D6166" s="650" t="s">
        <v>27643</v>
      </c>
    </row>
    <row r="6167" spans="1:4" ht="15" customHeight="1">
      <c r="A6167" s="650" t="s">
        <v>10531</v>
      </c>
      <c r="B6167" s="646" t="s">
        <v>29857</v>
      </c>
      <c r="C6167" s="650" t="s">
        <v>239</v>
      </c>
      <c r="D6167" s="650" t="s">
        <v>27644</v>
      </c>
    </row>
    <row r="6168" spans="1:4" ht="15" customHeight="1">
      <c r="A6168" s="650" t="s">
        <v>10532</v>
      </c>
      <c r="B6168" s="646" t="s">
        <v>29858</v>
      </c>
      <c r="C6168" s="650" t="s">
        <v>239</v>
      </c>
      <c r="D6168" s="650" t="s">
        <v>27645</v>
      </c>
    </row>
    <row r="6169" spans="1:4" ht="15" customHeight="1">
      <c r="A6169" s="650" t="s">
        <v>10533</v>
      </c>
      <c r="B6169" s="646" t="s">
        <v>16349</v>
      </c>
      <c r="C6169" s="650" t="s">
        <v>239</v>
      </c>
      <c r="D6169" s="650" t="s">
        <v>27646</v>
      </c>
    </row>
    <row r="6170" spans="1:4" ht="15" customHeight="1">
      <c r="A6170" s="650" t="s">
        <v>10534</v>
      </c>
      <c r="B6170" s="646" t="s">
        <v>16350</v>
      </c>
      <c r="C6170" s="650" t="s">
        <v>239</v>
      </c>
      <c r="D6170" s="650" t="s">
        <v>21728</v>
      </c>
    </row>
    <row r="6171" spans="1:4" ht="15" customHeight="1">
      <c r="A6171" s="650" t="s">
        <v>10535</v>
      </c>
      <c r="B6171" s="646" t="s">
        <v>16351</v>
      </c>
      <c r="C6171" s="650" t="s">
        <v>239</v>
      </c>
      <c r="D6171" s="650" t="s">
        <v>18232</v>
      </c>
    </row>
    <row r="6172" spans="1:4" ht="15" customHeight="1">
      <c r="A6172" s="650" t="s">
        <v>10536</v>
      </c>
      <c r="B6172" s="646" t="s">
        <v>16352</v>
      </c>
      <c r="C6172" s="650" t="s">
        <v>239</v>
      </c>
      <c r="D6172" s="650" t="s">
        <v>27647</v>
      </c>
    </row>
    <row r="6173" spans="1:4" ht="15" customHeight="1">
      <c r="A6173" s="650" t="s">
        <v>10537</v>
      </c>
      <c r="B6173" s="646" t="s">
        <v>16352</v>
      </c>
      <c r="C6173" s="650" t="s">
        <v>239</v>
      </c>
      <c r="D6173" s="650" t="s">
        <v>27648</v>
      </c>
    </row>
    <row r="6174" spans="1:4" ht="15" customHeight="1">
      <c r="A6174" s="650" t="s">
        <v>10538</v>
      </c>
      <c r="B6174" s="646" t="s">
        <v>16353</v>
      </c>
      <c r="C6174" s="650" t="s">
        <v>239</v>
      </c>
      <c r="D6174" s="650" t="s">
        <v>27649</v>
      </c>
    </row>
    <row r="6175" spans="1:4" ht="15" customHeight="1">
      <c r="A6175" s="650" t="s">
        <v>10539</v>
      </c>
      <c r="B6175" s="646" t="s">
        <v>16354</v>
      </c>
      <c r="C6175" s="650" t="s">
        <v>239</v>
      </c>
      <c r="D6175" s="650" t="s">
        <v>21644</v>
      </c>
    </row>
    <row r="6176" spans="1:4" ht="15" customHeight="1">
      <c r="A6176" s="650" t="s">
        <v>10540</v>
      </c>
      <c r="B6176" s="646" t="s">
        <v>16355</v>
      </c>
      <c r="C6176" s="650" t="s">
        <v>239</v>
      </c>
      <c r="D6176" s="650" t="s">
        <v>27650</v>
      </c>
    </row>
    <row r="6177" spans="1:4" ht="15" customHeight="1">
      <c r="A6177" s="650" t="s">
        <v>10541</v>
      </c>
      <c r="B6177" s="646" t="s">
        <v>16356</v>
      </c>
      <c r="C6177" s="650" t="s">
        <v>239</v>
      </c>
      <c r="D6177" s="650" t="s">
        <v>27651</v>
      </c>
    </row>
    <row r="6178" spans="1:4" ht="15" customHeight="1">
      <c r="A6178" s="650" t="s">
        <v>10542</v>
      </c>
      <c r="B6178" s="646" t="s">
        <v>16357</v>
      </c>
      <c r="C6178" s="650" t="s">
        <v>239</v>
      </c>
      <c r="D6178" s="650" t="s">
        <v>27652</v>
      </c>
    </row>
    <row r="6179" spans="1:4" ht="15" customHeight="1">
      <c r="A6179" s="650" t="s">
        <v>10543</v>
      </c>
      <c r="B6179" s="646" t="s">
        <v>16358</v>
      </c>
      <c r="C6179" s="650" t="s">
        <v>239</v>
      </c>
      <c r="D6179" s="650" t="s">
        <v>26943</v>
      </c>
    </row>
    <row r="6180" spans="1:4" ht="15" customHeight="1">
      <c r="A6180" s="650" t="s">
        <v>10544</v>
      </c>
      <c r="B6180" s="646" t="s">
        <v>16359</v>
      </c>
      <c r="C6180" s="650" t="s">
        <v>239</v>
      </c>
      <c r="D6180" s="650" t="s">
        <v>27572</v>
      </c>
    </row>
    <row r="6181" spans="1:4" ht="15" customHeight="1">
      <c r="A6181" s="650" t="s">
        <v>10545</v>
      </c>
      <c r="B6181" s="646" t="s">
        <v>16360</v>
      </c>
      <c r="C6181" s="650" t="s">
        <v>239</v>
      </c>
      <c r="D6181" s="650" t="s">
        <v>27653</v>
      </c>
    </row>
    <row r="6182" spans="1:4" ht="15" customHeight="1">
      <c r="A6182" s="650" t="s">
        <v>10546</v>
      </c>
      <c r="B6182" s="646" t="s">
        <v>16361</v>
      </c>
      <c r="C6182" s="650" t="s">
        <v>239</v>
      </c>
      <c r="D6182" s="650" t="s">
        <v>24307</v>
      </c>
    </row>
    <row r="6183" spans="1:4" ht="15" customHeight="1">
      <c r="A6183" s="650" t="s">
        <v>10547</v>
      </c>
      <c r="B6183" s="646" t="s">
        <v>16362</v>
      </c>
      <c r="C6183" s="650" t="s">
        <v>239</v>
      </c>
      <c r="D6183" s="650" t="s">
        <v>27654</v>
      </c>
    </row>
    <row r="6184" spans="1:4" ht="15" customHeight="1">
      <c r="A6184" s="650" t="s">
        <v>10548</v>
      </c>
      <c r="B6184" s="646" t="s">
        <v>16363</v>
      </c>
      <c r="C6184" s="650" t="s">
        <v>239</v>
      </c>
      <c r="D6184" s="650" t="s">
        <v>27655</v>
      </c>
    </row>
    <row r="6185" spans="1:4" ht="15" customHeight="1">
      <c r="A6185" s="650" t="s">
        <v>10549</v>
      </c>
      <c r="B6185" s="646" t="s">
        <v>16364</v>
      </c>
      <c r="C6185" s="650" t="s">
        <v>239</v>
      </c>
      <c r="D6185" s="650" t="s">
        <v>27656</v>
      </c>
    </row>
    <row r="6186" spans="1:4" ht="15" customHeight="1">
      <c r="A6186" s="650" t="s">
        <v>10550</v>
      </c>
      <c r="B6186" s="646" t="s">
        <v>16365</v>
      </c>
      <c r="C6186" s="650" t="s">
        <v>239</v>
      </c>
      <c r="D6186" s="650" t="s">
        <v>24443</v>
      </c>
    </row>
    <row r="6187" spans="1:4" ht="15" customHeight="1">
      <c r="A6187" s="650" t="s">
        <v>10551</v>
      </c>
      <c r="B6187" s="646" t="s">
        <v>16366</v>
      </c>
      <c r="C6187" s="650" t="s">
        <v>239</v>
      </c>
      <c r="D6187" s="650" t="s">
        <v>27657</v>
      </c>
    </row>
    <row r="6188" spans="1:4" ht="15" customHeight="1">
      <c r="A6188" s="650" t="s">
        <v>10552</v>
      </c>
      <c r="B6188" s="646" t="s">
        <v>16367</v>
      </c>
      <c r="C6188" s="650" t="s">
        <v>239</v>
      </c>
      <c r="D6188" s="650" t="s">
        <v>24820</v>
      </c>
    </row>
    <row r="6189" spans="1:4" ht="15" customHeight="1">
      <c r="A6189" s="650" t="s">
        <v>10553</v>
      </c>
      <c r="B6189" s="646" t="s">
        <v>16368</v>
      </c>
      <c r="C6189" s="650" t="s">
        <v>239</v>
      </c>
      <c r="D6189" s="650" t="s">
        <v>27658</v>
      </c>
    </row>
    <row r="6190" spans="1:4" ht="15" customHeight="1">
      <c r="A6190" s="650" t="s">
        <v>10554</v>
      </c>
      <c r="B6190" s="646" t="s">
        <v>16369</v>
      </c>
      <c r="C6190" s="650" t="s">
        <v>239</v>
      </c>
      <c r="D6190" s="650" t="s">
        <v>18730</v>
      </c>
    </row>
    <row r="6191" spans="1:4" ht="15" customHeight="1">
      <c r="A6191" s="650" t="s">
        <v>10555</v>
      </c>
      <c r="B6191" s="646" t="s">
        <v>16370</v>
      </c>
      <c r="C6191" s="650" t="s">
        <v>239</v>
      </c>
      <c r="D6191" s="650" t="s">
        <v>27659</v>
      </c>
    </row>
    <row r="6192" spans="1:4" ht="15" customHeight="1">
      <c r="A6192" s="650" t="s">
        <v>10556</v>
      </c>
      <c r="B6192" s="646" t="s">
        <v>16371</v>
      </c>
      <c r="C6192" s="650" t="s">
        <v>239</v>
      </c>
      <c r="D6192" s="650" t="s">
        <v>27660</v>
      </c>
    </row>
    <row r="6193" spans="1:4" ht="15" customHeight="1">
      <c r="A6193" s="650" t="s">
        <v>10557</v>
      </c>
      <c r="B6193" s="646" t="s">
        <v>16372</v>
      </c>
      <c r="C6193" s="650" t="s">
        <v>239</v>
      </c>
      <c r="D6193" s="650" t="s">
        <v>27661</v>
      </c>
    </row>
    <row r="6194" spans="1:4" ht="15" customHeight="1">
      <c r="A6194" s="650" t="s">
        <v>10558</v>
      </c>
      <c r="B6194" s="646" t="s">
        <v>16373</v>
      </c>
      <c r="C6194" s="650" t="s">
        <v>239</v>
      </c>
      <c r="D6194" s="650" t="s">
        <v>20535</v>
      </c>
    </row>
    <row r="6195" spans="1:4" ht="15" customHeight="1">
      <c r="A6195" s="650" t="s">
        <v>10559</v>
      </c>
      <c r="B6195" s="646" t="s">
        <v>16374</v>
      </c>
      <c r="C6195" s="650" t="s">
        <v>239</v>
      </c>
      <c r="D6195" s="650" t="s">
        <v>27662</v>
      </c>
    </row>
    <row r="6196" spans="1:4" ht="15" customHeight="1">
      <c r="A6196" s="650" t="s">
        <v>10560</v>
      </c>
      <c r="B6196" s="646" t="s">
        <v>16375</v>
      </c>
      <c r="C6196" s="650" t="s">
        <v>239</v>
      </c>
      <c r="D6196" s="650" t="s">
        <v>26751</v>
      </c>
    </row>
    <row r="6197" spans="1:4" ht="15" customHeight="1">
      <c r="A6197" s="650" t="s">
        <v>10561</v>
      </c>
      <c r="B6197" s="646" t="s">
        <v>16376</v>
      </c>
      <c r="C6197" s="650" t="s">
        <v>239</v>
      </c>
      <c r="D6197" s="650" t="s">
        <v>27663</v>
      </c>
    </row>
    <row r="6198" spans="1:4" ht="15" customHeight="1">
      <c r="A6198" s="650" t="s">
        <v>10562</v>
      </c>
      <c r="B6198" s="646" t="s">
        <v>16377</v>
      </c>
      <c r="C6198" s="650" t="s">
        <v>239</v>
      </c>
      <c r="D6198" s="650" t="s">
        <v>26405</v>
      </c>
    </row>
    <row r="6199" spans="1:4" ht="15" customHeight="1">
      <c r="A6199" s="650" t="s">
        <v>10563</v>
      </c>
      <c r="B6199" s="646" t="s">
        <v>16378</v>
      </c>
      <c r="C6199" s="650" t="s">
        <v>239</v>
      </c>
      <c r="D6199" s="650" t="s">
        <v>27664</v>
      </c>
    </row>
    <row r="6200" spans="1:4" ht="15" customHeight="1">
      <c r="A6200" s="650" t="s">
        <v>10564</v>
      </c>
      <c r="B6200" s="646" t="s">
        <v>16379</v>
      </c>
      <c r="C6200" s="650" t="s">
        <v>239</v>
      </c>
      <c r="D6200" s="650" t="s">
        <v>18523</v>
      </c>
    </row>
    <row r="6201" spans="1:4" ht="15" customHeight="1">
      <c r="A6201" s="650" t="s">
        <v>10565</v>
      </c>
      <c r="B6201" s="646" t="s">
        <v>16380</v>
      </c>
      <c r="C6201" s="650" t="s">
        <v>239</v>
      </c>
      <c r="D6201" s="650" t="s">
        <v>21642</v>
      </c>
    </row>
    <row r="6202" spans="1:4" ht="15" customHeight="1">
      <c r="A6202" s="650" t="s">
        <v>10566</v>
      </c>
      <c r="B6202" s="646" t="s">
        <v>16381</v>
      </c>
      <c r="C6202" s="650" t="s">
        <v>239</v>
      </c>
      <c r="D6202" s="650" t="s">
        <v>27665</v>
      </c>
    </row>
    <row r="6203" spans="1:4" ht="15" customHeight="1">
      <c r="A6203" s="650" t="s">
        <v>10567</v>
      </c>
      <c r="B6203" s="646" t="s">
        <v>16382</v>
      </c>
      <c r="C6203" s="650" t="s">
        <v>239</v>
      </c>
      <c r="D6203" s="650" t="s">
        <v>25993</v>
      </c>
    </row>
    <row r="6204" spans="1:4" ht="15" customHeight="1">
      <c r="A6204" s="650" t="s">
        <v>10568</v>
      </c>
      <c r="B6204" s="646" t="s">
        <v>16383</v>
      </c>
      <c r="C6204" s="650" t="s">
        <v>239</v>
      </c>
      <c r="D6204" s="650" t="s">
        <v>27666</v>
      </c>
    </row>
    <row r="6205" spans="1:4" ht="15" customHeight="1">
      <c r="A6205" s="650" t="s">
        <v>10569</v>
      </c>
      <c r="B6205" s="646" t="s">
        <v>16384</v>
      </c>
      <c r="C6205" s="650" t="s">
        <v>239</v>
      </c>
      <c r="D6205" s="650" t="s">
        <v>21654</v>
      </c>
    </row>
    <row r="6206" spans="1:4" ht="15" customHeight="1">
      <c r="A6206" s="650" t="s">
        <v>10570</v>
      </c>
      <c r="B6206" s="646" t="s">
        <v>16385</v>
      </c>
      <c r="C6206" s="650" t="s">
        <v>239</v>
      </c>
      <c r="D6206" s="650" t="s">
        <v>27667</v>
      </c>
    </row>
    <row r="6207" spans="1:4" ht="15" customHeight="1">
      <c r="A6207" s="650" t="s">
        <v>10571</v>
      </c>
      <c r="B6207" s="646" t="s">
        <v>16386</v>
      </c>
      <c r="C6207" s="650" t="s">
        <v>239</v>
      </c>
      <c r="D6207" s="650" t="s">
        <v>22488</v>
      </c>
    </row>
    <row r="6208" spans="1:4" ht="15" customHeight="1">
      <c r="A6208" s="650" t="s">
        <v>10572</v>
      </c>
      <c r="B6208" s="646" t="s">
        <v>16387</v>
      </c>
      <c r="C6208" s="650" t="s">
        <v>239</v>
      </c>
      <c r="D6208" s="650" t="s">
        <v>27668</v>
      </c>
    </row>
    <row r="6209" spans="1:4" ht="15" customHeight="1">
      <c r="A6209" s="650" t="s">
        <v>10573</v>
      </c>
      <c r="B6209" s="646" t="s">
        <v>16388</v>
      </c>
      <c r="C6209" s="650" t="s">
        <v>239</v>
      </c>
      <c r="D6209" s="650" t="s">
        <v>27669</v>
      </c>
    </row>
    <row r="6210" spans="1:4" ht="15" customHeight="1">
      <c r="A6210" s="650" t="s">
        <v>10574</v>
      </c>
      <c r="B6210" s="646" t="s">
        <v>16389</v>
      </c>
      <c r="C6210" s="650" t="s">
        <v>239</v>
      </c>
      <c r="D6210" s="650" t="s">
        <v>24423</v>
      </c>
    </row>
    <row r="6211" spans="1:4" ht="15" customHeight="1">
      <c r="A6211" s="650" t="s">
        <v>10575</v>
      </c>
      <c r="B6211" s="646" t="s">
        <v>16390</v>
      </c>
      <c r="C6211" s="650" t="s">
        <v>239</v>
      </c>
      <c r="D6211" s="650" t="s">
        <v>20563</v>
      </c>
    </row>
    <row r="6212" spans="1:4" ht="15" customHeight="1">
      <c r="A6212" s="650" t="s">
        <v>10576</v>
      </c>
      <c r="B6212" s="646" t="s">
        <v>16391</v>
      </c>
      <c r="C6212" s="650" t="s">
        <v>239</v>
      </c>
      <c r="D6212" s="650" t="s">
        <v>27670</v>
      </c>
    </row>
    <row r="6213" spans="1:4" ht="15" customHeight="1">
      <c r="A6213" s="650" t="s">
        <v>10577</v>
      </c>
      <c r="B6213" s="646" t="s">
        <v>16392</v>
      </c>
      <c r="C6213" s="650" t="s">
        <v>239</v>
      </c>
      <c r="D6213" s="650" t="s">
        <v>22278</v>
      </c>
    </row>
    <row r="6214" spans="1:4" ht="15" customHeight="1">
      <c r="A6214" s="650" t="s">
        <v>10578</v>
      </c>
      <c r="B6214" s="646" t="s">
        <v>16393</v>
      </c>
      <c r="C6214" s="650" t="s">
        <v>239</v>
      </c>
      <c r="D6214" s="650" t="s">
        <v>27671</v>
      </c>
    </row>
    <row r="6215" spans="1:4" ht="15" customHeight="1">
      <c r="A6215" s="650" t="s">
        <v>10579</v>
      </c>
      <c r="B6215" s="646" t="s">
        <v>16394</v>
      </c>
      <c r="C6215" s="650" t="s">
        <v>239</v>
      </c>
      <c r="D6215" s="650" t="s">
        <v>27672</v>
      </c>
    </row>
    <row r="6216" spans="1:4" ht="15" customHeight="1">
      <c r="A6216" s="650" t="s">
        <v>10580</v>
      </c>
      <c r="B6216" s="646" t="s">
        <v>16395</v>
      </c>
      <c r="C6216" s="650" t="s">
        <v>239</v>
      </c>
      <c r="D6216" s="650" t="s">
        <v>27673</v>
      </c>
    </row>
    <row r="6217" spans="1:4" ht="15" customHeight="1">
      <c r="A6217" s="650" t="s">
        <v>10581</v>
      </c>
      <c r="B6217" s="646" t="s">
        <v>16396</v>
      </c>
      <c r="C6217" s="650" t="s">
        <v>239</v>
      </c>
      <c r="D6217" s="650" t="s">
        <v>26654</v>
      </c>
    </row>
    <row r="6218" spans="1:4" ht="15" customHeight="1">
      <c r="A6218" s="650" t="s">
        <v>10582</v>
      </c>
      <c r="B6218" s="646" t="s">
        <v>16397</v>
      </c>
      <c r="C6218" s="650" t="s">
        <v>239</v>
      </c>
      <c r="D6218" s="650" t="s">
        <v>27674</v>
      </c>
    </row>
    <row r="6219" spans="1:4" ht="15" customHeight="1">
      <c r="A6219" s="650" t="s">
        <v>10583</v>
      </c>
      <c r="B6219" s="646" t="s">
        <v>16398</v>
      </c>
      <c r="C6219" s="650" t="s">
        <v>239</v>
      </c>
      <c r="D6219" s="650" t="s">
        <v>22456</v>
      </c>
    </row>
    <row r="6220" spans="1:4" ht="15" customHeight="1">
      <c r="A6220" s="650" t="s">
        <v>10584</v>
      </c>
      <c r="B6220" s="646" t="s">
        <v>16399</v>
      </c>
      <c r="C6220" s="650" t="s">
        <v>239</v>
      </c>
      <c r="D6220" s="650" t="s">
        <v>27675</v>
      </c>
    </row>
    <row r="6221" spans="1:4" ht="15" customHeight="1">
      <c r="A6221" s="650" t="s">
        <v>10585</v>
      </c>
      <c r="B6221" s="646" t="s">
        <v>16400</v>
      </c>
      <c r="C6221" s="650" t="s">
        <v>239</v>
      </c>
      <c r="D6221" s="650" t="s">
        <v>27676</v>
      </c>
    </row>
    <row r="6222" spans="1:4" ht="15" customHeight="1">
      <c r="A6222" s="650" t="s">
        <v>10586</v>
      </c>
      <c r="B6222" s="646" t="s">
        <v>16401</v>
      </c>
      <c r="C6222" s="650" t="s">
        <v>239</v>
      </c>
      <c r="D6222" s="650" t="s">
        <v>27677</v>
      </c>
    </row>
    <row r="6223" spans="1:4" ht="15" customHeight="1">
      <c r="A6223" s="650" t="s">
        <v>10587</v>
      </c>
      <c r="B6223" s="646" t="s">
        <v>16402</v>
      </c>
      <c r="C6223" s="650" t="s">
        <v>239</v>
      </c>
      <c r="D6223" s="650" t="s">
        <v>27678</v>
      </c>
    </row>
    <row r="6224" spans="1:4" ht="15" customHeight="1">
      <c r="A6224" s="650" t="s">
        <v>10588</v>
      </c>
      <c r="B6224" s="646" t="s">
        <v>16403</v>
      </c>
      <c r="C6224" s="650" t="s">
        <v>239</v>
      </c>
      <c r="D6224" s="650" t="s">
        <v>27679</v>
      </c>
    </row>
    <row r="6225" spans="1:4" ht="15" customHeight="1">
      <c r="A6225" s="650" t="s">
        <v>10589</v>
      </c>
      <c r="B6225" s="646" t="s">
        <v>16404</v>
      </c>
      <c r="C6225" s="650" t="s">
        <v>239</v>
      </c>
      <c r="D6225" s="650" t="s">
        <v>27680</v>
      </c>
    </row>
    <row r="6226" spans="1:4" ht="15" customHeight="1">
      <c r="A6226" s="650" t="s">
        <v>10590</v>
      </c>
      <c r="B6226" s="646" t="s">
        <v>16405</v>
      </c>
      <c r="C6226" s="650" t="s">
        <v>239</v>
      </c>
      <c r="D6226" s="650" t="s">
        <v>27681</v>
      </c>
    </row>
    <row r="6227" spans="1:4" ht="15" customHeight="1">
      <c r="A6227" s="650" t="s">
        <v>10591</v>
      </c>
      <c r="B6227" s="646" t="s">
        <v>16406</v>
      </c>
      <c r="C6227" s="650" t="s">
        <v>239</v>
      </c>
      <c r="D6227" s="650" t="s">
        <v>26802</v>
      </c>
    </row>
    <row r="6228" spans="1:4" ht="15" customHeight="1">
      <c r="A6228" s="650" t="s">
        <v>10592</v>
      </c>
      <c r="B6228" s="646" t="s">
        <v>16407</v>
      </c>
      <c r="C6228" s="650" t="s">
        <v>239</v>
      </c>
      <c r="D6228" s="650" t="s">
        <v>18492</v>
      </c>
    </row>
    <row r="6229" spans="1:4" ht="15" customHeight="1">
      <c r="A6229" s="650" t="s">
        <v>10593</v>
      </c>
      <c r="B6229" s="646" t="s">
        <v>16408</v>
      </c>
      <c r="C6229" s="650" t="s">
        <v>239</v>
      </c>
      <c r="D6229" s="650" t="s">
        <v>21047</v>
      </c>
    </row>
    <row r="6230" spans="1:4" ht="15" customHeight="1">
      <c r="A6230" s="650" t="s">
        <v>10594</v>
      </c>
      <c r="B6230" s="646" t="s">
        <v>16409</v>
      </c>
      <c r="C6230" s="650" t="s">
        <v>239</v>
      </c>
      <c r="D6230" s="650" t="s">
        <v>24267</v>
      </c>
    </row>
    <row r="6231" spans="1:4" ht="15" customHeight="1">
      <c r="A6231" s="650" t="s">
        <v>10595</v>
      </c>
      <c r="B6231" s="646" t="s">
        <v>16410</v>
      </c>
      <c r="C6231" s="650" t="s">
        <v>239</v>
      </c>
      <c r="D6231" s="650" t="s">
        <v>26562</v>
      </c>
    </row>
    <row r="6232" spans="1:4" ht="15" customHeight="1">
      <c r="A6232" s="650" t="s">
        <v>10596</v>
      </c>
      <c r="B6232" s="646" t="s">
        <v>16411</v>
      </c>
      <c r="C6232" s="650" t="s">
        <v>239</v>
      </c>
      <c r="D6232" s="650" t="s">
        <v>18279</v>
      </c>
    </row>
    <row r="6233" spans="1:4" ht="15" customHeight="1">
      <c r="A6233" s="650" t="s">
        <v>10597</v>
      </c>
      <c r="B6233" s="646" t="s">
        <v>16412</v>
      </c>
      <c r="C6233" s="650" t="s">
        <v>233</v>
      </c>
      <c r="D6233" s="650" t="s">
        <v>20990</v>
      </c>
    </row>
    <row r="6234" spans="1:4" ht="40.5">
      <c r="A6234" s="650" t="s">
        <v>10599</v>
      </c>
      <c r="B6234" s="646" t="s">
        <v>29859</v>
      </c>
      <c r="C6234" s="650" t="s">
        <v>239</v>
      </c>
      <c r="D6234" s="650" t="s">
        <v>17985</v>
      </c>
    </row>
    <row r="6235" spans="1:4" ht="40.5">
      <c r="A6235" s="650" t="s">
        <v>10600</v>
      </c>
      <c r="B6235" s="646" t="s">
        <v>29860</v>
      </c>
      <c r="C6235" s="650" t="s">
        <v>239</v>
      </c>
      <c r="D6235" s="650" t="s">
        <v>18705</v>
      </c>
    </row>
    <row r="6236" spans="1:4" ht="15" customHeight="1">
      <c r="A6236" s="650" t="s">
        <v>10601</v>
      </c>
      <c r="B6236" s="646" t="s">
        <v>29861</v>
      </c>
      <c r="C6236" s="650" t="s">
        <v>239</v>
      </c>
      <c r="D6236" s="650" t="s">
        <v>18346</v>
      </c>
    </row>
    <row r="6237" spans="1:4" ht="15" customHeight="1">
      <c r="A6237" s="650" t="s">
        <v>10602</v>
      </c>
      <c r="B6237" s="646" t="s">
        <v>29862</v>
      </c>
      <c r="C6237" s="650" t="s">
        <v>239</v>
      </c>
      <c r="D6237" s="650" t="s">
        <v>24272</v>
      </c>
    </row>
    <row r="6238" spans="1:4" ht="15" customHeight="1">
      <c r="A6238" s="650" t="s">
        <v>10603</v>
      </c>
      <c r="B6238" s="646" t="s">
        <v>29863</v>
      </c>
      <c r="C6238" s="650" t="s">
        <v>239</v>
      </c>
      <c r="D6238" s="650" t="s">
        <v>17988</v>
      </c>
    </row>
    <row r="6239" spans="1:4" ht="15" customHeight="1">
      <c r="A6239" s="650" t="s">
        <v>10604</v>
      </c>
      <c r="B6239" s="646" t="s">
        <v>29864</v>
      </c>
      <c r="C6239" s="650" t="s">
        <v>239</v>
      </c>
      <c r="D6239" s="650" t="s">
        <v>21761</v>
      </c>
    </row>
    <row r="6240" spans="1:4" ht="15" customHeight="1">
      <c r="A6240" s="650" t="s">
        <v>10605</v>
      </c>
      <c r="B6240" s="646" t="s">
        <v>29865</v>
      </c>
      <c r="C6240" s="650" t="s">
        <v>239</v>
      </c>
      <c r="D6240" s="650" t="s">
        <v>27682</v>
      </c>
    </row>
    <row r="6241" spans="1:4" ht="15" customHeight="1">
      <c r="A6241" s="650" t="s">
        <v>10606</v>
      </c>
      <c r="B6241" s="646" t="s">
        <v>29866</v>
      </c>
      <c r="C6241" s="650" t="s">
        <v>239</v>
      </c>
      <c r="D6241" s="650" t="s">
        <v>18061</v>
      </c>
    </row>
    <row r="6242" spans="1:4" ht="15" customHeight="1">
      <c r="A6242" s="650" t="s">
        <v>10607</v>
      </c>
      <c r="B6242" s="646" t="s">
        <v>29867</v>
      </c>
      <c r="C6242" s="650" t="s">
        <v>239</v>
      </c>
      <c r="D6242" s="650" t="s">
        <v>27683</v>
      </c>
    </row>
    <row r="6243" spans="1:4" ht="15" customHeight="1">
      <c r="A6243" s="650" t="s">
        <v>10608</v>
      </c>
      <c r="B6243" s="646" t="s">
        <v>29868</v>
      </c>
      <c r="C6243" s="650" t="s">
        <v>239</v>
      </c>
      <c r="D6243" s="650" t="s">
        <v>18441</v>
      </c>
    </row>
    <row r="6244" spans="1:4" ht="40.5">
      <c r="A6244" s="650" t="s">
        <v>10609</v>
      </c>
      <c r="B6244" s="646" t="s">
        <v>29869</v>
      </c>
      <c r="C6244" s="650" t="s">
        <v>239</v>
      </c>
      <c r="D6244" s="650" t="s">
        <v>20450</v>
      </c>
    </row>
    <row r="6245" spans="1:4" ht="40.5">
      <c r="A6245" s="650" t="s">
        <v>10610</v>
      </c>
      <c r="B6245" s="646" t="s">
        <v>29870</v>
      </c>
      <c r="C6245" s="650" t="s">
        <v>239</v>
      </c>
      <c r="D6245" s="650" t="s">
        <v>18381</v>
      </c>
    </row>
    <row r="6246" spans="1:4" ht="15" customHeight="1">
      <c r="A6246" s="650" t="s">
        <v>10611</v>
      </c>
      <c r="B6246" s="646" t="s">
        <v>29871</v>
      </c>
      <c r="C6246" s="650" t="s">
        <v>239</v>
      </c>
      <c r="D6246" s="650" t="s">
        <v>18092</v>
      </c>
    </row>
    <row r="6247" spans="1:4" ht="15" customHeight="1">
      <c r="A6247" s="650" t="s">
        <v>10612</v>
      </c>
      <c r="B6247" s="646" t="s">
        <v>29872</v>
      </c>
      <c r="C6247" s="650" t="s">
        <v>239</v>
      </c>
      <c r="D6247" s="650" t="s">
        <v>18113</v>
      </c>
    </row>
    <row r="6248" spans="1:4" ht="15" customHeight="1">
      <c r="A6248" s="650" t="s">
        <v>10613</v>
      </c>
      <c r="B6248" s="646" t="s">
        <v>29873</v>
      </c>
      <c r="C6248" s="650" t="s">
        <v>239</v>
      </c>
      <c r="D6248" s="650" t="s">
        <v>21297</v>
      </c>
    </row>
    <row r="6249" spans="1:4" ht="15" customHeight="1">
      <c r="A6249" s="650" t="s">
        <v>10614</v>
      </c>
      <c r="B6249" s="646" t="s">
        <v>29874</v>
      </c>
      <c r="C6249" s="650" t="s">
        <v>239</v>
      </c>
      <c r="D6249" s="650" t="s">
        <v>18285</v>
      </c>
    </row>
    <row r="6250" spans="1:4" ht="15" customHeight="1">
      <c r="A6250" s="650" t="s">
        <v>10615</v>
      </c>
      <c r="B6250" s="646" t="s">
        <v>29875</v>
      </c>
      <c r="C6250" s="650" t="s">
        <v>239</v>
      </c>
      <c r="D6250" s="650" t="s">
        <v>21653</v>
      </c>
    </row>
    <row r="6251" spans="1:4" ht="15" customHeight="1">
      <c r="A6251" s="650" t="s">
        <v>10616</v>
      </c>
      <c r="B6251" s="646" t="s">
        <v>29876</v>
      </c>
      <c r="C6251" s="650" t="s">
        <v>239</v>
      </c>
      <c r="D6251" s="650" t="s">
        <v>18466</v>
      </c>
    </row>
    <row r="6252" spans="1:4" ht="40.5">
      <c r="A6252" s="650" t="s">
        <v>10617</v>
      </c>
      <c r="B6252" s="646" t="s">
        <v>29877</v>
      </c>
      <c r="C6252" s="650" t="s">
        <v>239</v>
      </c>
      <c r="D6252" s="650" t="s">
        <v>27684</v>
      </c>
    </row>
    <row r="6253" spans="1:4" ht="15" customHeight="1">
      <c r="A6253" s="650" t="s">
        <v>10618</v>
      </c>
      <c r="B6253" s="646" t="s">
        <v>29878</v>
      </c>
      <c r="C6253" s="650" t="s">
        <v>239</v>
      </c>
      <c r="D6253" s="650" t="s">
        <v>25719</v>
      </c>
    </row>
    <row r="6254" spans="1:4" ht="15" customHeight="1">
      <c r="A6254" s="650" t="s">
        <v>10619</v>
      </c>
      <c r="B6254" s="646" t="s">
        <v>29879</v>
      </c>
      <c r="C6254" s="650" t="s">
        <v>239</v>
      </c>
      <c r="D6254" s="650" t="s">
        <v>24360</v>
      </c>
    </row>
    <row r="6255" spans="1:4" ht="15" customHeight="1">
      <c r="A6255" s="650" t="s">
        <v>10620</v>
      </c>
      <c r="B6255" s="646" t="s">
        <v>29880</v>
      </c>
      <c r="C6255" s="650" t="s">
        <v>239</v>
      </c>
      <c r="D6255" s="650" t="s">
        <v>27685</v>
      </c>
    </row>
    <row r="6256" spans="1:4" ht="15" customHeight="1">
      <c r="A6256" s="650" t="s">
        <v>10621</v>
      </c>
      <c r="B6256" s="646" t="s">
        <v>29881</v>
      </c>
      <c r="C6256" s="650" t="s">
        <v>239</v>
      </c>
      <c r="D6256" s="650" t="s">
        <v>20672</v>
      </c>
    </row>
    <row r="6257" spans="1:4" ht="15" customHeight="1">
      <c r="A6257" s="650" t="s">
        <v>10622</v>
      </c>
      <c r="B6257" s="646" t="s">
        <v>29882</v>
      </c>
      <c r="C6257" s="650" t="s">
        <v>239</v>
      </c>
      <c r="D6257" s="650" t="s">
        <v>20609</v>
      </c>
    </row>
    <row r="6258" spans="1:4" ht="15" customHeight="1">
      <c r="A6258" s="650" t="s">
        <v>10623</v>
      </c>
      <c r="B6258" s="646" t="s">
        <v>29883</v>
      </c>
      <c r="C6258" s="650" t="s">
        <v>239</v>
      </c>
      <c r="D6258" s="650" t="s">
        <v>24849</v>
      </c>
    </row>
    <row r="6259" spans="1:4" ht="15" customHeight="1">
      <c r="A6259" s="650" t="s">
        <v>10624</v>
      </c>
      <c r="B6259" s="646" t="s">
        <v>29884</v>
      </c>
      <c r="C6259" s="650" t="s">
        <v>239</v>
      </c>
      <c r="D6259" s="650" t="s">
        <v>20571</v>
      </c>
    </row>
    <row r="6260" spans="1:4" ht="15" customHeight="1">
      <c r="A6260" s="650" t="s">
        <v>29885</v>
      </c>
      <c r="B6260" s="646" t="s">
        <v>29886</v>
      </c>
      <c r="C6260" s="650" t="s">
        <v>239</v>
      </c>
      <c r="D6260" s="650" t="s">
        <v>24769</v>
      </c>
    </row>
    <row r="6261" spans="1:4" ht="15" customHeight="1">
      <c r="A6261" s="650" t="s">
        <v>29887</v>
      </c>
      <c r="B6261" s="646" t="s">
        <v>29888</v>
      </c>
      <c r="C6261" s="650" t="s">
        <v>239</v>
      </c>
      <c r="D6261" s="650" t="s">
        <v>24769</v>
      </c>
    </row>
    <row r="6262" spans="1:4" ht="15" customHeight="1">
      <c r="A6262" s="650" t="s">
        <v>10625</v>
      </c>
      <c r="B6262" s="646" t="s">
        <v>16413</v>
      </c>
      <c r="C6262" s="650" t="s">
        <v>239</v>
      </c>
      <c r="D6262" s="650" t="s">
        <v>21176</v>
      </c>
    </row>
    <row r="6263" spans="1:4" ht="15" customHeight="1">
      <c r="A6263" s="650" t="s">
        <v>10626</v>
      </c>
      <c r="B6263" s="646" t="s">
        <v>16414</v>
      </c>
      <c r="C6263" s="650" t="s">
        <v>239</v>
      </c>
      <c r="D6263" s="650" t="s">
        <v>21524</v>
      </c>
    </row>
    <row r="6264" spans="1:4" ht="15" customHeight="1">
      <c r="A6264" s="650" t="s">
        <v>10627</v>
      </c>
      <c r="B6264" s="646" t="s">
        <v>16415</v>
      </c>
      <c r="C6264" s="650" t="s">
        <v>239</v>
      </c>
      <c r="D6264" s="650" t="s">
        <v>18676</v>
      </c>
    </row>
    <row r="6265" spans="1:4" ht="15" customHeight="1">
      <c r="A6265" s="650" t="s">
        <v>10628</v>
      </c>
      <c r="B6265" s="646" t="s">
        <v>16416</v>
      </c>
      <c r="C6265" s="650" t="s">
        <v>239</v>
      </c>
      <c r="D6265" s="650" t="s">
        <v>25919</v>
      </c>
    </row>
    <row r="6266" spans="1:4" ht="15" customHeight="1">
      <c r="A6266" s="650" t="s">
        <v>10629</v>
      </c>
      <c r="B6266" s="646" t="s">
        <v>16417</v>
      </c>
      <c r="C6266" s="650" t="s">
        <v>239</v>
      </c>
      <c r="D6266" s="650" t="s">
        <v>18004</v>
      </c>
    </row>
    <row r="6267" spans="1:4" ht="15" customHeight="1">
      <c r="A6267" s="650" t="s">
        <v>10630</v>
      </c>
      <c r="B6267" s="646" t="s">
        <v>16418</v>
      </c>
      <c r="C6267" s="650" t="s">
        <v>239</v>
      </c>
      <c r="D6267" s="650" t="s">
        <v>22621</v>
      </c>
    </row>
    <row r="6268" spans="1:4" ht="15" customHeight="1">
      <c r="A6268" s="650" t="s">
        <v>10631</v>
      </c>
      <c r="B6268" s="646" t="s">
        <v>16419</v>
      </c>
      <c r="C6268" s="650" t="s">
        <v>239</v>
      </c>
      <c r="D6268" s="650" t="s">
        <v>18391</v>
      </c>
    </row>
    <row r="6269" spans="1:4" ht="15" customHeight="1">
      <c r="A6269" s="650" t="s">
        <v>10632</v>
      </c>
      <c r="B6269" s="646" t="s">
        <v>16420</v>
      </c>
      <c r="C6269" s="650" t="s">
        <v>239</v>
      </c>
      <c r="D6269" s="650" t="s">
        <v>21099</v>
      </c>
    </row>
    <row r="6270" spans="1:4" ht="15" customHeight="1">
      <c r="A6270" s="650" t="s">
        <v>10633</v>
      </c>
      <c r="B6270" s="646" t="s">
        <v>16421</v>
      </c>
      <c r="C6270" s="650" t="s">
        <v>239</v>
      </c>
      <c r="D6270" s="650" t="s">
        <v>21500</v>
      </c>
    </row>
    <row r="6271" spans="1:4" ht="15" customHeight="1">
      <c r="A6271" s="650" t="s">
        <v>10634</v>
      </c>
      <c r="B6271" s="646" t="s">
        <v>16422</v>
      </c>
      <c r="C6271" s="650" t="s">
        <v>239</v>
      </c>
      <c r="D6271" s="650" t="s">
        <v>18058</v>
      </c>
    </row>
    <row r="6272" spans="1:4" ht="15" customHeight="1">
      <c r="A6272" s="650" t="s">
        <v>10635</v>
      </c>
      <c r="B6272" s="646" t="s">
        <v>16423</v>
      </c>
      <c r="C6272" s="650" t="s">
        <v>239</v>
      </c>
      <c r="D6272" s="650" t="s">
        <v>22366</v>
      </c>
    </row>
    <row r="6273" spans="1:4" ht="15" customHeight="1">
      <c r="A6273" s="650" t="s">
        <v>10636</v>
      </c>
      <c r="B6273" s="646" t="s">
        <v>16424</v>
      </c>
      <c r="C6273" s="650" t="s">
        <v>239</v>
      </c>
      <c r="D6273" s="650" t="s">
        <v>22565</v>
      </c>
    </row>
    <row r="6274" spans="1:4" ht="15" customHeight="1">
      <c r="A6274" s="650" t="s">
        <v>10637</v>
      </c>
      <c r="B6274" s="646" t="s">
        <v>16425</v>
      </c>
      <c r="C6274" s="650" t="s">
        <v>239</v>
      </c>
      <c r="D6274" s="650" t="s">
        <v>27686</v>
      </c>
    </row>
    <row r="6275" spans="1:4" ht="15" customHeight="1">
      <c r="A6275" s="650" t="s">
        <v>10638</v>
      </c>
      <c r="B6275" s="646" t="s">
        <v>16426</v>
      </c>
      <c r="C6275" s="650" t="s">
        <v>239</v>
      </c>
      <c r="D6275" s="650" t="s">
        <v>22621</v>
      </c>
    </row>
    <row r="6276" spans="1:4" ht="15" customHeight="1">
      <c r="A6276" s="650" t="s">
        <v>10639</v>
      </c>
      <c r="B6276" s="646" t="s">
        <v>16427</v>
      </c>
      <c r="C6276" s="650" t="s">
        <v>239</v>
      </c>
      <c r="D6276" s="650" t="s">
        <v>27687</v>
      </c>
    </row>
    <row r="6277" spans="1:4" ht="15" customHeight="1">
      <c r="A6277" s="650" t="s">
        <v>10640</v>
      </c>
      <c r="B6277" s="646" t="s">
        <v>16428</v>
      </c>
      <c r="C6277" s="650" t="s">
        <v>239</v>
      </c>
      <c r="D6277" s="650" t="s">
        <v>27688</v>
      </c>
    </row>
    <row r="6278" spans="1:4" ht="15" customHeight="1">
      <c r="A6278" s="650" t="s">
        <v>10641</v>
      </c>
      <c r="B6278" s="646" t="s">
        <v>16429</v>
      </c>
      <c r="C6278" s="650" t="s">
        <v>239</v>
      </c>
      <c r="D6278" s="650" t="s">
        <v>22625</v>
      </c>
    </row>
    <row r="6279" spans="1:4" ht="15" customHeight="1">
      <c r="A6279" s="650" t="s">
        <v>10642</v>
      </c>
      <c r="B6279" s="646" t="s">
        <v>16430</v>
      </c>
      <c r="C6279" s="650" t="s">
        <v>239</v>
      </c>
      <c r="D6279" s="650" t="s">
        <v>22569</v>
      </c>
    </row>
    <row r="6280" spans="1:4" ht="15" customHeight="1">
      <c r="A6280" s="650" t="s">
        <v>10643</v>
      </c>
      <c r="B6280" s="646" t="s">
        <v>16431</v>
      </c>
      <c r="C6280" s="650" t="s">
        <v>239</v>
      </c>
      <c r="D6280" s="650" t="s">
        <v>18438</v>
      </c>
    </row>
    <row r="6281" spans="1:4" ht="15" customHeight="1">
      <c r="A6281" s="650" t="s">
        <v>10644</v>
      </c>
      <c r="B6281" s="646" t="s">
        <v>16432</v>
      </c>
      <c r="C6281" s="650" t="s">
        <v>239</v>
      </c>
      <c r="D6281" s="650" t="s">
        <v>18296</v>
      </c>
    </row>
    <row r="6282" spans="1:4" ht="15" customHeight="1">
      <c r="A6282" s="650" t="s">
        <v>10645</v>
      </c>
      <c r="B6282" s="646" t="s">
        <v>16433</v>
      </c>
      <c r="C6282" s="650" t="s">
        <v>239</v>
      </c>
      <c r="D6282" s="650" t="s">
        <v>26391</v>
      </c>
    </row>
    <row r="6283" spans="1:4" ht="15" customHeight="1">
      <c r="A6283" s="650" t="s">
        <v>10646</v>
      </c>
      <c r="B6283" s="646" t="s">
        <v>16434</v>
      </c>
      <c r="C6283" s="650" t="s">
        <v>239</v>
      </c>
      <c r="D6283" s="650" t="s">
        <v>27689</v>
      </c>
    </row>
    <row r="6284" spans="1:4" ht="15" customHeight="1">
      <c r="A6284" s="650" t="s">
        <v>10647</v>
      </c>
      <c r="B6284" s="646" t="s">
        <v>16435</v>
      </c>
      <c r="C6284" s="650" t="s">
        <v>239</v>
      </c>
      <c r="D6284" s="650" t="s">
        <v>21597</v>
      </c>
    </row>
    <row r="6285" spans="1:4" ht="15" customHeight="1">
      <c r="A6285" s="650" t="s">
        <v>10648</v>
      </c>
      <c r="B6285" s="646" t="s">
        <v>16436</v>
      </c>
      <c r="C6285" s="650" t="s">
        <v>239</v>
      </c>
      <c r="D6285" s="650" t="s">
        <v>20950</v>
      </c>
    </row>
    <row r="6286" spans="1:4" ht="15" customHeight="1">
      <c r="A6286" s="650" t="s">
        <v>10649</v>
      </c>
      <c r="B6286" s="646" t="s">
        <v>16437</v>
      </c>
      <c r="C6286" s="650" t="s">
        <v>239</v>
      </c>
      <c r="D6286" s="650" t="s">
        <v>18634</v>
      </c>
    </row>
    <row r="6287" spans="1:4" ht="15" customHeight="1">
      <c r="A6287" s="650" t="s">
        <v>10650</v>
      </c>
      <c r="B6287" s="646" t="s">
        <v>16438</v>
      </c>
      <c r="C6287" s="650" t="s">
        <v>239</v>
      </c>
      <c r="D6287" s="650" t="s">
        <v>18229</v>
      </c>
    </row>
    <row r="6288" spans="1:4" ht="15" customHeight="1">
      <c r="A6288" s="650" t="s">
        <v>10651</v>
      </c>
      <c r="B6288" s="646" t="s">
        <v>16439</v>
      </c>
      <c r="C6288" s="650" t="s">
        <v>239</v>
      </c>
      <c r="D6288" s="650" t="s">
        <v>21283</v>
      </c>
    </row>
    <row r="6289" spans="1:4" ht="15" customHeight="1">
      <c r="A6289" s="650" t="s">
        <v>10652</v>
      </c>
      <c r="B6289" s="646" t="s">
        <v>16440</v>
      </c>
      <c r="C6289" s="650" t="s">
        <v>239</v>
      </c>
      <c r="D6289" s="650" t="s">
        <v>24657</v>
      </c>
    </row>
    <row r="6290" spans="1:4" ht="15" customHeight="1">
      <c r="A6290" s="650" t="s">
        <v>10653</v>
      </c>
      <c r="B6290" s="646" t="s">
        <v>16441</v>
      </c>
      <c r="C6290" s="650" t="s">
        <v>239</v>
      </c>
      <c r="D6290" s="650" t="s">
        <v>27690</v>
      </c>
    </row>
    <row r="6291" spans="1:4" ht="15" customHeight="1">
      <c r="A6291" s="650" t="s">
        <v>10654</v>
      </c>
      <c r="B6291" s="646" t="s">
        <v>16442</v>
      </c>
      <c r="C6291" s="650" t="s">
        <v>239</v>
      </c>
      <c r="D6291" s="650" t="s">
        <v>21136</v>
      </c>
    </row>
    <row r="6292" spans="1:4" ht="15" customHeight="1">
      <c r="A6292" s="650" t="s">
        <v>10655</v>
      </c>
      <c r="B6292" s="646" t="s">
        <v>16443</v>
      </c>
      <c r="C6292" s="650" t="s">
        <v>239</v>
      </c>
      <c r="D6292" s="650" t="s">
        <v>21276</v>
      </c>
    </row>
    <row r="6293" spans="1:4" ht="15" customHeight="1">
      <c r="A6293" s="650" t="s">
        <v>10656</v>
      </c>
      <c r="B6293" s="646" t="s">
        <v>16444</v>
      </c>
      <c r="C6293" s="650" t="s">
        <v>239</v>
      </c>
      <c r="D6293" s="650" t="s">
        <v>22662</v>
      </c>
    </row>
    <row r="6294" spans="1:4" ht="15" customHeight="1">
      <c r="A6294" s="650" t="s">
        <v>10657</v>
      </c>
      <c r="B6294" s="646" t="s">
        <v>16445</v>
      </c>
      <c r="C6294" s="650" t="s">
        <v>239</v>
      </c>
      <c r="D6294" s="650" t="s">
        <v>27691</v>
      </c>
    </row>
    <row r="6295" spans="1:4" ht="15" customHeight="1">
      <c r="A6295" s="650" t="s">
        <v>10658</v>
      </c>
      <c r="B6295" s="646" t="s">
        <v>16446</v>
      </c>
      <c r="C6295" s="650" t="s">
        <v>239</v>
      </c>
      <c r="D6295" s="650" t="s">
        <v>27692</v>
      </c>
    </row>
    <row r="6296" spans="1:4" ht="15" customHeight="1">
      <c r="A6296" s="650" t="s">
        <v>10659</v>
      </c>
      <c r="B6296" s="646" t="s">
        <v>16447</v>
      </c>
      <c r="C6296" s="650" t="s">
        <v>239</v>
      </c>
      <c r="D6296" s="650" t="s">
        <v>17490</v>
      </c>
    </row>
    <row r="6297" spans="1:4" ht="15" customHeight="1">
      <c r="A6297" s="650" t="s">
        <v>10660</v>
      </c>
      <c r="B6297" s="646" t="s">
        <v>16448</v>
      </c>
      <c r="C6297" s="650" t="s">
        <v>239</v>
      </c>
      <c r="D6297" s="650" t="s">
        <v>20452</v>
      </c>
    </row>
    <row r="6298" spans="1:4" ht="15" customHeight="1">
      <c r="A6298" s="650" t="s">
        <v>10661</v>
      </c>
      <c r="B6298" s="646" t="s">
        <v>16449</v>
      </c>
      <c r="C6298" s="650" t="s">
        <v>239</v>
      </c>
      <c r="D6298" s="650" t="s">
        <v>18313</v>
      </c>
    </row>
    <row r="6299" spans="1:4" ht="15" customHeight="1">
      <c r="A6299" s="650" t="s">
        <v>10662</v>
      </c>
      <c r="B6299" s="646" t="s">
        <v>16450</v>
      </c>
      <c r="C6299" s="650" t="s">
        <v>239</v>
      </c>
      <c r="D6299" s="650" t="s">
        <v>27693</v>
      </c>
    </row>
    <row r="6300" spans="1:4" ht="15" customHeight="1">
      <c r="A6300" s="650" t="s">
        <v>10663</v>
      </c>
      <c r="B6300" s="646" t="s">
        <v>16451</v>
      </c>
      <c r="C6300" s="650" t="s">
        <v>239</v>
      </c>
      <c r="D6300" s="650" t="s">
        <v>27694</v>
      </c>
    </row>
    <row r="6301" spans="1:4" ht="15" customHeight="1">
      <c r="A6301" s="650" t="s">
        <v>10664</v>
      </c>
      <c r="B6301" s="646" t="s">
        <v>16452</v>
      </c>
      <c r="C6301" s="650" t="s">
        <v>239</v>
      </c>
      <c r="D6301" s="650" t="s">
        <v>27695</v>
      </c>
    </row>
    <row r="6302" spans="1:4" ht="15" customHeight="1">
      <c r="A6302" s="650" t="s">
        <v>10665</v>
      </c>
      <c r="B6302" s="646" t="s">
        <v>16453</v>
      </c>
      <c r="C6302" s="650" t="s">
        <v>239</v>
      </c>
      <c r="D6302" s="650" t="s">
        <v>27696</v>
      </c>
    </row>
    <row r="6303" spans="1:4" ht="15" customHeight="1">
      <c r="A6303" s="650" t="s">
        <v>10666</v>
      </c>
      <c r="B6303" s="646" t="s">
        <v>16454</v>
      </c>
      <c r="C6303" s="650" t="s">
        <v>239</v>
      </c>
      <c r="D6303" s="650" t="s">
        <v>27697</v>
      </c>
    </row>
    <row r="6304" spans="1:4" ht="15" customHeight="1">
      <c r="A6304" s="650" t="s">
        <v>10667</v>
      </c>
      <c r="B6304" s="646" t="s">
        <v>16455</v>
      </c>
      <c r="C6304" s="650" t="s">
        <v>239</v>
      </c>
      <c r="D6304" s="650" t="s">
        <v>27698</v>
      </c>
    </row>
    <row r="6305" spans="1:4" ht="15" customHeight="1">
      <c r="A6305" s="650" t="s">
        <v>10668</v>
      </c>
      <c r="B6305" s="646" t="s">
        <v>16456</v>
      </c>
      <c r="C6305" s="650" t="s">
        <v>239</v>
      </c>
      <c r="D6305" s="650" t="s">
        <v>18058</v>
      </c>
    </row>
    <row r="6306" spans="1:4" ht="15" customHeight="1">
      <c r="A6306" s="650" t="s">
        <v>10669</v>
      </c>
      <c r="B6306" s="646" t="s">
        <v>16457</v>
      </c>
      <c r="C6306" s="650" t="s">
        <v>239</v>
      </c>
      <c r="D6306" s="650" t="s">
        <v>27699</v>
      </c>
    </row>
    <row r="6307" spans="1:4" ht="15" customHeight="1">
      <c r="A6307" s="650" t="s">
        <v>10670</v>
      </c>
      <c r="B6307" s="646" t="s">
        <v>16458</v>
      </c>
      <c r="C6307" s="650" t="s">
        <v>239</v>
      </c>
      <c r="D6307" s="650" t="s">
        <v>17968</v>
      </c>
    </row>
    <row r="6308" spans="1:4" ht="15" customHeight="1">
      <c r="A6308" s="650" t="s">
        <v>10671</v>
      </c>
      <c r="B6308" s="646" t="s">
        <v>16459</v>
      </c>
      <c r="C6308" s="650" t="s">
        <v>239</v>
      </c>
      <c r="D6308" s="650" t="s">
        <v>22304</v>
      </c>
    </row>
    <row r="6309" spans="1:4" ht="15" customHeight="1">
      <c r="A6309" s="650" t="s">
        <v>10672</v>
      </c>
      <c r="B6309" s="646" t="s">
        <v>16460</v>
      </c>
      <c r="C6309" s="650" t="s">
        <v>239</v>
      </c>
      <c r="D6309" s="650" t="s">
        <v>24300</v>
      </c>
    </row>
    <row r="6310" spans="1:4" ht="15" customHeight="1">
      <c r="A6310" s="650" t="s">
        <v>10673</v>
      </c>
      <c r="B6310" s="646" t="s">
        <v>16461</v>
      </c>
      <c r="C6310" s="650" t="s">
        <v>239</v>
      </c>
      <c r="D6310" s="650" t="s">
        <v>22090</v>
      </c>
    </row>
    <row r="6311" spans="1:4" ht="15" customHeight="1">
      <c r="A6311" s="650" t="s">
        <v>10674</v>
      </c>
      <c r="B6311" s="646" t="s">
        <v>16462</v>
      </c>
      <c r="C6311" s="650" t="s">
        <v>239</v>
      </c>
      <c r="D6311" s="650" t="s">
        <v>22268</v>
      </c>
    </row>
    <row r="6312" spans="1:4" ht="15" customHeight="1">
      <c r="A6312" s="650" t="s">
        <v>10675</v>
      </c>
      <c r="B6312" s="646" t="s">
        <v>16463</v>
      </c>
      <c r="C6312" s="650" t="s">
        <v>239</v>
      </c>
      <c r="D6312" s="650" t="s">
        <v>17956</v>
      </c>
    </row>
    <row r="6313" spans="1:4" ht="15" customHeight="1">
      <c r="A6313" s="650" t="s">
        <v>10676</v>
      </c>
      <c r="B6313" s="646" t="s">
        <v>16464</v>
      </c>
      <c r="C6313" s="650" t="s">
        <v>239</v>
      </c>
      <c r="D6313" s="650" t="s">
        <v>27700</v>
      </c>
    </row>
    <row r="6314" spans="1:4" ht="15" customHeight="1">
      <c r="A6314" s="650" t="s">
        <v>10677</v>
      </c>
      <c r="B6314" s="646" t="s">
        <v>16465</v>
      </c>
      <c r="C6314" s="650" t="s">
        <v>239</v>
      </c>
      <c r="D6314" s="650" t="s">
        <v>20486</v>
      </c>
    </row>
    <row r="6315" spans="1:4" ht="15" customHeight="1">
      <c r="A6315" s="650" t="s">
        <v>10678</v>
      </c>
      <c r="B6315" s="646" t="s">
        <v>16466</v>
      </c>
      <c r="C6315" s="650" t="s">
        <v>239</v>
      </c>
      <c r="D6315" s="650" t="s">
        <v>27701</v>
      </c>
    </row>
    <row r="6316" spans="1:4" ht="15" customHeight="1">
      <c r="A6316" s="650" t="s">
        <v>10679</v>
      </c>
      <c r="B6316" s="646" t="s">
        <v>16467</v>
      </c>
      <c r="C6316" s="650" t="s">
        <v>239</v>
      </c>
      <c r="D6316" s="650" t="s">
        <v>18345</v>
      </c>
    </row>
    <row r="6317" spans="1:4" ht="15" customHeight="1">
      <c r="A6317" s="650" t="s">
        <v>10680</v>
      </c>
      <c r="B6317" s="646" t="s">
        <v>16468</v>
      </c>
      <c r="C6317" s="650" t="s">
        <v>239</v>
      </c>
      <c r="D6317" s="650" t="s">
        <v>27702</v>
      </c>
    </row>
    <row r="6318" spans="1:4" ht="15" customHeight="1">
      <c r="A6318" s="650" t="s">
        <v>10681</v>
      </c>
      <c r="B6318" s="646" t="s">
        <v>29889</v>
      </c>
      <c r="C6318" s="650" t="s">
        <v>239</v>
      </c>
      <c r="D6318" s="650" t="s">
        <v>26394</v>
      </c>
    </row>
    <row r="6319" spans="1:4" ht="15" customHeight="1">
      <c r="A6319" s="650" t="s">
        <v>10682</v>
      </c>
      <c r="B6319" s="646" t="s">
        <v>29890</v>
      </c>
      <c r="C6319" s="650" t="s">
        <v>239</v>
      </c>
      <c r="D6319" s="650" t="s">
        <v>21650</v>
      </c>
    </row>
    <row r="6320" spans="1:4" ht="15" customHeight="1">
      <c r="A6320" s="650" t="s">
        <v>10683</v>
      </c>
      <c r="B6320" s="646" t="s">
        <v>29891</v>
      </c>
      <c r="C6320" s="650" t="s">
        <v>239</v>
      </c>
      <c r="D6320" s="650" t="s">
        <v>27703</v>
      </c>
    </row>
    <row r="6321" spans="1:4" ht="15" customHeight="1">
      <c r="A6321" s="650" t="s">
        <v>10684</v>
      </c>
      <c r="B6321" s="646" t="s">
        <v>29892</v>
      </c>
      <c r="C6321" s="650" t="s">
        <v>239</v>
      </c>
      <c r="D6321" s="650" t="s">
        <v>17775</v>
      </c>
    </row>
    <row r="6322" spans="1:4" ht="15" customHeight="1">
      <c r="A6322" s="650" t="s">
        <v>10685</v>
      </c>
      <c r="B6322" s="646" t="s">
        <v>29893</v>
      </c>
      <c r="C6322" s="650" t="s">
        <v>239</v>
      </c>
      <c r="D6322" s="650" t="s">
        <v>27704</v>
      </c>
    </row>
    <row r="6323" spans="1:4" ht="15" customHeight="1">
      <c r="A6323" s="650" t="s">
        <v>10686</v>
      </c>
      <c r="B6323" s="646" t="s">
        <v>29894</v>
      </c>
      <c r="C6323" s="650" t="s">
        <v>239</v>
      </c>
      <c r="D6323" s="650" t="s">
        <v>27705</v>
      </c>
    </row>
    <row r="6324" spans="1:4" ht="15" customHeight="1">
      <c r="A6324" s="650" t="s">
        <v>10687</v>
      </c>
      <c r="B6324" s="646" t="s">
        <v>29895</v>
      </c>
      <c r="C6324" s="650" t="s">
        <v>239</v>
      </c>
      <c r="D6324" s="650" t="s">
        <v>27706</v>
      </c>
    </row>
    <row r="6325" spans="1:4" ht="15" customHeight="1">
      <c r="A6325" s="650" t="s">
        <v>10688</v>
      </c>
      <c r="B6325" s="646" t="s">
        <v>29896</v>
      </c>
      <c r="C6325" s="650" t="s">
        <v>239</v>
      </c>
      <c r="D6325" s="650" t="s">
        <v>27707</v>
      </c>
    </row>
    <row r="6326" spans="1:4" ht="15" customHeight="1">
      <c r="A6326" s="650" t="s">
        <v>10689</v>
      </c>
      <c r="B6326" s="646" t="s">
        <v>29897</v>
      </c>
      <c r="C6326" s="650" t="s">
        <v>239</v>
      </c>
      <c r="D6326" s="650" t="s">
        <v>21672</v>
      </c>
    </row>
    <row r="6327" spans="1:4" ht="15" customHeight="1">
      <c r="A6327" s="650" t="s">
        <v>10690</v>
      </c>
      <c r="B6327" s="646" t="s">
        <v>29898</v>
      </c>
      <c r="C6327" s="650" t="s">
        <v>239</v>
      </c>
      <c r="D6327" s="650" t="s">
        <v>21062</v>
      </c>
    </row>
    <row r="6328" spans="1:4" ht="15" customHeight="1">
      <c r="A6328" s="650" t="s">
        <v>10691</v>
      </c>
      <c r="B6328" s="646" t="s">
        <v>16469</v>
      </c>
      <c r="C6328" s="650" t="s">
        <v>239</v>
      </c>
      <c r="D6328" s="650" t="s">
        <v>27708</v>
      </c>
    </row>
    <row r="6329" spans="1:4" ht="15" customHeight="1">
      <c r="A6329" s="650" t="s">
        <v>10692</v>
      </c>
      <c r="B6329" s="646" t="s">
        <v>29899</v>
      </c>
      <c r="C6329" s="650" t="s">
        <v>239</v>
      </c>
      <c r="D6329" s="650" t="s">
        <v>27709</v>
      </c>
    </row>
    <row r="6330" spans="1:4" ht="15" customHeight="1">
      <c r="A6330" s="650" t="s">
        <v>10693</v>
      </c>
      <c r="B6330" s="646" t="s">
        <v>29900</v>
      </c>
      <c r="C6330" s="650" t="s">
        <v>239</v>
      </c>
      <c r="D6330" s="650" t="s">
        <v>27710</v>
      </c>
    </row>
    <row r="6331" spans="1:4" ht="15" customHeight="1">
      <c r="A6331" s="650" t="s">
        <v>10694</v>
      </c>
      <c r="B6331" s="646" t="s">
        <v>29901</v>
      </c>
      <c r="C6331" s="650" t="s">
        <v>239</v>
      </c>
      <c r="D6331" s="650" t="s">
        <v>21212</v>
      </c>
    </row>
    <row r="6332" spans="1:4" ht="15" customHeight="1">
      <c r="A6332" s="650" t="s">
        <v>10695</v>
      </c>
      <c r="B6332" s="646" t="s">
        <v>29902</v>
      </c>
      <c r="C6332" s="650" t="s">
        <v>239</v>
      </c>
      <c r="D6332" s="650" t="s">
        <v>21534</v>
      </c>
    </row>
    <row r="6333" spans="1:4" ht="15" customHeight="1">
      <c r="A6333" s="650" t="s">
        <v>10696</v>
      </c>
      <c r="B6333" s="646" t="s">
        <v>29903</v>
      </c>
      <c r="C6333" s="650" t="s">
        <v>239</v>
      </c>
      <c r="D6333" s="650" t="s">
        <v>20479</v>
      </c>
    </row>
    <row r="6334" spans="1:4" ht="15" customHeight="1">
      <c r="A6334" s="650" t="s">
        <v>10697</v>
      </c>
      <c r="B6334" s="646" t="s">
        <v>29904</v>
      </c>
      <c r="C6334" s="650" t="s">
        <v>239</v>
      </c>
      <c r="D6334" s="650" t="s">
        <v>20611</v>
      </c>
    </row>
    <row r="6335" spans="1:4" ht="15" customHeight="1">
      <c r="A6335" s="650" t="s">
        <v>10698</v>
      </c>
      <c r="B6335" s="646" t="s">
        <v>29905</v>
      </c>
      <c r="C6335" s="650" t="s">
        <v>239</v>
      </c>
      <c r="D6335" s="650" t="s">
        <v>27711</v>
      </c>
    </row>
    <row r="6336" spans="1:4" ht="15" customHeight="1">
      <c r="A6336" s="650" t="s">
        <v>10699</v>
      </c>
      <c r="B6336" s="646" t="s">
        <v>29906</v>
      </c>
      <c r="C6336" s="650" t="s">
        <v>239</v>
      </c>
      <c r="D6336" s="650" t="s">
        <v>27712</v>
      </c>
    </row>
    <row r="6337" spans="1:4" ht="15" customHeight="1">
      <c r="A6337" s="650" t="s">
        <v>10700</v>
      </c>
      <c r="B6337" s="646" t="s">
        <v>29907</v>
      </c>
      <c r="C6337" s="650" t="s">
        <v>239</v>
      </c>
      <c r="D6337" s="650" t="s">
        <v>27713</v>
      </c>
    </row>
    <row r="6338" spans="1:4" ht="15" customHeight="1">
      <c r="A6338" s="650" t="s">
        <v>10701</v>
      </c>
      <c r="B6338" s="646" t="s">
        <v>29908</v>
      </c>
      <c r="C6338" s="650" t="s">
        <v>239</v>
      </c>
      <c r="D6338" s="650" t="s">
        <v>25615</v>
      </c>
    </row>
    <row r="6339" spans="1:4" ht="15" customHeight="1">
      <c r="A6339" s="650" t="s">
        <v>10702</v>
      </c>
      <c r="B6339" s="646" t="s">
        <v>29909</v>
      </c>
      <c r="C6339" s="650" t="s">
        <v>239</v>
      </c>
      <c r="D6339" s="650" t="s">
        <v>27714</v>
      </c>
    </row>
    <row r="6340" spans="1:4" ht="15" customHeight="1">
      <c r="A6340" s="650" t="s">
        <v>10703</v>
      </c>
      <c r="B6340" s="646" t="s">
        <v>29910</v>
      </c>
      <c r="C6340" s="650" t="s">
        <v>239</v>
      </c>
      <c r="D6340" s="650" t="s">
        <v>25885</v>
      </c>
    </row>
    <row r="6341" spans="1:4" ht="15" customHeight="1">
      <c r="A6341" s="650" t="s">
        <v>10704</v>
      </c>
      <c r="B6341" s="646" t="s">
        <v>29911</v>
      </c>
      <c r="C6341" s="650" t="s">
        <v>239</v>
      </c>
      <c r="D6341" s="650" t="s">
        <v>27715</v>
      </c>
    </row>
    <row r="6342" spans="1:4" ht="15" customHeight="1">
      <c r="A6342" s="650" t="s">
        <v>10705</v>
      </c>
      <c r="B6342" s="646" t="s">
        <v>29912</v>
      </c>
      <c r="C6342" s="650" t="s">
        <v>239</v>
      </c>
      <c r="D6342" s="650" t="s">
        <v>27716</v>
      </c>
    </row>
    <row r="6343" spans="1:4" ht="15" customHeight="1">
      <c r="A6343" s="650" t="s">
        <v>10706</v>
      </c>
      <c r="B6343" s="646" t="s">
        <v>29913</v>
      </c>
      <c r="C6343" s="650" t="s">
        <v>239</v>
      </c>
      <c r="D6343" s="650" t="s">
        <v>27717</v>
      </c>
    </row>
    <row r="6344" spans="1:4" ht="15" customHeight="1">
      <c r="A6344" s="650" t="s">
        <v>10707</v>
      </c>
      <c r="B6344" s="646" t="s">
        <v>29914</v>
      </c>
      <c r="C6344" s="650" t="s">
        <v>239</v>
      </c>
      <c r="D6344" s="650" t="s">
        <v>27718</v>
      </c>
    </row>
    <row r="6345" spans="1:4" ht="15" customHeight="1">
      <c r="A6345" s="650" t="s">
        <v>10708</v>
      </c>
      <c r="B6345" s="646" t="s">
        <v>29915</v>
      </c>
      <c r="C6345" s="650" t="s">
        <v>239</v>
      </c>
      <c r="D6345" s="650" t="s">
        <v>27719</v>
      </c>
    </row>
    <row r="6346" spans="1:4" ht="15" customHeight="1">
      <c r="A6346" s="650" t="s">
        <v>10709</v>
      </c>
      <c r="B6346" s="646" t="s">
        <v>29916</v>
      </c>
      <c r="C6346" s="650" t="s">
        <v>239</v>
      </c>
      <c r="D6346" s="650" t="s">
        <v>27720</v>
      </c>
    </row>
    <row r="6347" spans="1:4" ht="15" customHeight="1">
      <c r="A6347" s="650" t="s">
        <v>10710</v>
      </c>
      <c r="B6347" s="646" t="s">
        <v>29917</v>
      </c>
      <c r="C6347" s="650" t="s">
        <v>239</v>
      </c>
      <c r="D6347" s="650" t="s">
        <v>27721</v>
      </c>
    </row>
    <row r="6348" spans="1:4" ht="15" customHeight="1">
      <c r="A6348" s="650" t="s">
        <v>10711</v>
      </c>
      <c r="B6348" s="646" t="s">
        <v>29918</v>
      </c>
      <c r="C6348" s="650" t="s">
        <v>239</v>
      </c>
      <c r="D6348" s="650" t="s">
        <v>22234</v>
      </c>
    </row>
    <row r="6349" spans="1:4" ht="15" customHeight="1">
      <c r="A6349" s="650" t="s">
        <v>10712</v>
      </c>
      <c r="B6349" s="646" t="s">
        <v>29919</v>
      </c>
      <c r="C6349" s="650" t="s">
        <v>239</v>
      </c>
      <c r="D6349" s="650" t="s">
        <v>18562</v>
      </c>
    </row>
    <row r="6350" spans="1:4" ht="15" customHeight="1">
      <c r="A6350" s="650" t="s">
        <v>10713</v>
      </c>
      <c r="B6350" s="646" t="s">
        <v>29920</v>
      </c>
      <c r="C6350" s="650" t="s">
        <v>239</v>
      </c>
      <c r="D6350" s="650" t="s">
        <v>27722</v>
      </c>
    </row>
    <row r="6351" spans="1:4" ht="15" customHeight="1">
      <c r="A6351" s="650" t="s">
        <v>10714</v>
      </c>
      <c r="B6351" s="646" t="s">
        <v>29921</v>
      </c>
      <c r="C6351" s="650" t="s">
        <v>239</v>
      </c>
      <c r="D6351" s="650" t="s">
        <v>27723</v>
      </c>
    </row>
    <row r="6352" spans="1:4" ht="15" customHeight="1">
      <c r="A6352" s="650" t="s">
        <v>10715</v>
      </c>
      <c r="B6352" s="646" t="s">
        <v>29922</v>
      </c>
      <c r="C6352" s="650" t="s">
        <v>239</v>
      </c>
      <c r="D6352" s="650" t="s">
        <v>27724</v>
      </c>
    </row>
    <row r="6353" spans="1:4" ht="15" customHeight="1">
      <c r="A6353" s="650" t="s">
        <v>10716</v>
      </c>
      <c r="B6353" s="646" t="s">
        <v>29923</v>
      </c>
      <c r="C6353" s="650" t="s">
        <v>239</v>
      </c>
      <c r="D6353" s="650" t="s">
        <v>21739</v>
      </c>
    </row>
    <row r="6354" spans="1:4" ht="15" customHeight="1">
      <c r="A6354" s="650" t="s">
        <v>10717</v>
      </c>
      <c r="B6354" s="646" t="s">
        <v>29924</v>
      </c>
      <c r="C6354" s="650" t="s">
        <v>239</v>
      </c>
      <c r="D6354" s="650" t="s">
        <v>20693</v>
      </c>
    </row>
    <row r="6355" spans="1:4" ht="15" customHeight="1">
      <c r="A6355" s="650" t="s">
        <v>10718</v>
      </c>
      <c r="B6355" s="646" t="s">
        <v>29925</v>
      </c>
      <c r="C6355" s="650" t="s">
        <v>239</v>
      </c>
      <c r="D6355" s="650" t="s">
        <v>27725</v>
      </c>
    </row>
    <row r="6356" spans="1:4" ht="15" customHeight="1">
      <c r="A6356" s="650" t="s">
        <v>10719</v>
      </c>
      <c r="B6356" s="646" t="s">
        <v>29926</v>
      </c>
      <c r="C6356" s="650" t="s">
        <v>239</v>
      </c>
      <c r="D6356" s="650" t="s">
        <v>27726</v>
      </c>
    </row>
    <row r="6357" spans="1:4" ht="15" customHeight="1">
      <c r="A6357" s="650" t="s">
        <v>10720</v>
      </c>
      <c r="B6357" s="646" t="s">
        <v>29927</v>
      </c>
      <c r="C6357" s="650" t="s">
        <v>239</v>
      </c>
      <c r="D6357" s="650" t="s">
        <v>27727</v>
      </c>
    </row>
    <row r="6358" spans="1:4" ht="15" customHeight="1">
      <c r="A6358" s="650" t="s">
        <v>10721</v>
      </c>
      <c r="B6358" s="646" t="s">
        <v>29928</v>
      </c>
      <c r="C6358" s="650" t="s">
        <v>239</v>
      </c>
      <c r="D6358" s="650" t="s">
        <v>26690</v>
      </c>
    </row>
    <row r="6359" spans="1:4" ht="15" customHeight="1">
      <c r="A6359" s="650" t="s">
        <v>10722</v>
      </c>
      <c r="B6359" s="646" t="s">
        <v>29929</v>
      </c>
      <c r="C6359" s="650" t="s">
        <v>239</v>
      </c>
      <c r="D6359" s="650" t="s">
        <v>27728</v>
      </c>
    </row>
    <row r="6360" spans="1:4" ht="15" customHeight="1">
      <c r="A6360" s="650" t="s">
        <v>10723</v>
      </c>
      <c r="B6360" s="646" t="s">
        <v>16470</v>
      </c>
      <c r="C6360" s="650" t="s">
        <v>239</v>
      </c>
      <c r="D6360" s="650" t="s">
        <v>25635</v>
      </c>
    </row>
    <row r="6361" spans="1:4" ht="15" customHeight="1">
      <c r="A6361" s="650" t="s">
        <v>10724</v>
      </c>
      <c r="B6361" s="646" t="s">
        <v>16471</v>
      </c>
      <c r="C6361" s="650" t="s">
        <v>239</v>
      </c>
      <c r="D6361" s="650" t="s">
        <v>25579</v>
      </c>
    </row>
    <row r="6362" spans="1:4" ht="15" customHeight="1">
      <c r="A6362" s="650" t="s">
        <v>10725</v>
      </c>
      <c r="B6362" s="646" t="s">
        <v>16472</v>
      </c>
      <c r="C6362" s="650" t="s">
        <v>239</v>
      </c>
      <c r="D6362" s="650" t="s">
        <v>27729</v>
      </c>
    </row>
    <row r="6363" spans="1:4" ht="15" customHeight="1">
      <c r="A6363" s="650" t="s">
        <v>10726</v>
      </c>
      <c r="B6363" s="646" t="s">
        <v>16473</v>
      </c>
      <c r="C6363" s="650" t="s">
        <v>239</v>
      </c>
      <c r="D6363" s="650" t="s">
        <v>27730</v>
      </c>
    </row>
    <row r="6364" spans="1:4" ht="15" customHeight="1">
      <c r="A6364" s="650" t="s">
        <v>10727</v>
      </c>
      <c r="B6364" s="646" t="s">
        <v>16474</v>
      </c>
      <c r="C6364" s="650" t="s">
        <v>239</v>
      </c>
      <c r="D6364" s="650" t="s">
        <v>27731</v>
      </c>
    </row>
    <row r="6365" spans="1:4" ht="15" customHeight="1">
      <c r="A6365" s="650" t="s">
        <v>10728</v>
      </c>
      <c r="B6365" s="646" t="s">
        <v>16475</v>
      </c>
      <c r="C6365" s="650" t="s">
        <v>239</v>
      </c>
      <c r="D6365" s="650" t="s">
        <v>27732</v>
      </c>
    </row>
    <row r="6366" spans="1:4" ht="15" customHeight="1">
      <c r="A6366" s="650" t="s">
        <v>10729</v>
      </c>
      <c r="B6366" s="646" t="s">
        <v>16476</v>
      </c>
      <c r="C6366" s="650" t="s">
        <v>239</v>
      </c>
      <c r="D6366" s="650" t="s">
        <v>27733</v>
      </c>
    </row>
    <row r="6367" spans="1:4" ht="15" customHeight="1">
      <c r="A6367" s="650" t="s">
        <v>10730</v>
      </c>
      <c r="B6367" s="646" t="s">
        <v>16477</v>
      </c>
      <c r="C6367" s="650" t="s">
        <v>239</v>
      </c>
      <c r="D6367" s="650" t="s">
        <v>27734</v>
      </c>
    </row>
    <row r="6368" spans="1:4" ht="15" customHeight="1">
      <c r="A6368" s="650" t="s">
        <v>10731</v>
      </c>
      <c r="B6368" s="646" t="s">
        <v>16478</v>
      </c>
      <c r="C6368" s="650" t="s">
        <v>239</v>
      </c>
      <c r="D6368" s="650" t="s">
        <v>27735</v>
      </c>
    </row>
    <row r="6369" spans="1:4" ht="15" customHeight="1">
      <c r="A6369" s="650" t="s">
        <v>10732</v>
      </c>
      <c r="B6369" s="646" t="s">
        <v>16479</v>
      </c>
      <c r="C6369" s="650" t="s">
        <v>239</v>
      </c>
      <c r="D6369" s="650" t="s">
        <v>27736</v>
      </c>
    </row>
    <row r="6370" spans="1:4" ht="15" customHeight="1">
      <c r="A6370" s="650" t="s">
        <v>10733</v>
      </c>
      <c r="B6370" s="646" t="s">
        <v>16480</v>
      </c>
      <c r="C6370" s="650" t="s">
        <v>239</v>
      </c>
      <c r="D6370" s="650" t="s">
        <v>27737</v>
      </c>
    </row>
    <row r="6371" spans="1:4" ht="15" customHeight="1">
      <c r="A6371" s="650" t="s">
        <v>10734</v>
      </c>
      <c r="B6371" s="646" t="s">
        <v>16481</v>
      </c>
      <c r="C6371" s="650" t="s">
        <v>239</v>
      </c>
      <c r="D6371" s="650" t="s">
        <v>27738</v>
      </c>
    </row>
    <row r="6372" spans="1:4" ht="15" customHeight="1">
      <c r="A6372" s="650" t="s">
        <v>10735</v>
      </c>
      <c r="B6372" s="646" t="s">
        <v>16482</v>
      </c>
      <c r="C6372" s="650" t="s">
        <v>239</v>
      </c>
      <c r="D6372" s="650" t="s">
        <v>27739</v>
      </c>
    </row>
    <row r="6373" spans="1:4" ht="15" customHeight="1">
      <c r="A6373" s="650" t="s">
        <v>10736</v>
      </c>
      <c r="B6373" s="646" t="s">
        <v>16483</v>
      </c>
      <c r="C6373" s="650" t="s">
        <v>239</v>
      </c>
      <c r="D6373" s="650" t="s">
        <v>27740</v>
      </c>
    </row>
    <row r="6374" spans="1:4" ht="15" customHeight="1">
      <c r="A6374" s="650" t="s">
        <v>10737</v>
      </c>
      <c r="B6374" s="646" t="s">
        <v>16484</v>
      </c>
      <c r="C6374" s="650" t="s">
        <v>239</v>
      </c>
      <c r="D6374" s="650" t="s">
        <v>27741</v>
      </c>
    </row>
    <row r="6375" spans="1:4" ht="15" customHeight="1">
      <c r="A6375" s="650" t="s">
        <v>10738</v>
      </c>
      <c r="B6375" s="646" t="s">
        <v>16485</v>
      </c>
      <c r="C6375" s="650" t="s">
        <v>239</v>
      </c>
      <c r="D6375" s="650" t="s">
        <v>26041</v>
      </c>
    </row>
    <row r="6376" spans="1:4" ht="15" customHeight="1">
      <c r="A6376" s="650" t="s">
        <v>10739</v>
      </c>
      <c r="B6376" s="646" t="s">
        <v>16486</v>
      </c>
      <c r="C6376" s="650" t="s">
        <v>239</v>
      </c>
      <c r="D6376" s="650" t="s">
        <v>27742</v>
      </c>
    </row>
    <row r="6377" spans="1:4" ht="15" customHeight="1">
      <c r="A6377" s="650" t="s">
        <v>10740</v>
      </c>
      <c r="B6377" s="646" t="s">
        <v>16487</v>
      </c>
      <c r="C6377" s="650" t="s">
        <v>239</v>
      </c>
      <c r="D6377" s="650" t="s">
        <v>21522</v>
      </c>
    </row>
    <row r="6378" spans="1:4" ht="15" customHeight="1">
      <c r="A6378" s="650" t="s">
        <v>10741</v>
      </c>
      <c r="B6378" s="646" t="s">
        <v>16488</v>
      </c>
      <c r="C6378" s="650" t="s">
        <v>239</v>
      </c>
      <c r="D6378" s="650" t="s">
        <v>27743</v>
      </c>
    </row>
    <row r="6379" spans="1:4" ht="15" customHeight="1">
      <c r="A6379" s="650" t="s">
        <v>10742</v>
      </c>
      <c r="B6379" s="646" t="s">
        <v>16489</v>
      </c>
      <c r="C6379" s="650" t="s">
        <v>239</v>
      </c>
      <c r="D6379" s="650" t="s">
        <v>21532</v>
      </c>
    </row>
    <row r="6380" spans="1:4" ht="15" customHeight="1">
      <c r="A6380" s="650" t="s">
        <v>10743</v>
      </c>
      <c r="B6380" s="646" t="s">
        <v>16490</v>
      </c>
      <c r="C6380" s="650" t="s">
        <v>239</v>
      </c>
      <c r="D6380" s="650" t="s">
        <v>27744</v>
      </c>
    </row>
    <row r="6381" spans="1:4" ht="15" customHeight="1">
      <c r="A6381" s="650" t="s">
        <v>10744</v>
      </c>
      <c r="B6381" s="646" t="s">
        <v>16491</v>
      </c>
      <c r="C6381" s="650" t="s">
        <v>239</v>
      </c>
      <c r="D6381" s="650" t="s">
        <v>27745</v>
      </c>
    </row>
    <row r="6382" spans="1:4" ht="15" customHeight="1">
      <c r="A6382" s="650" t="s">
        <v>10745</v>
      </c>
      <c r="B6382" s="646" t="s">
        <v>16492</v>
      </c>
      <c r="C6382" s="650" t="s">
        <v>239</v>
      </c>
      <c r="D6382" s="650" t="s">
        <v>27746</v>
      </c>
    </row>
    <row r="6383" spans="1:4" ht="15" customHeight="1">
      <c r="A6383" s="650" t="s">
        <v>10746</v>
      </c>
      <c r="B6383" s="646" t="s">
        <v>16493</v>
      </c>
      <c r="C6383" s="650" t="s">
        <v>239</v>
      </c>
      <c r="D6383" s="650" t="s">
        <v>27747</v>
      </c>
    </row>
    <row r="6384" spans="1:4" ht="15" customHeight="1">
      <c r="A6384" s="650" t="s">
        <v>10747</v>
      </c>
      <c r="B6384" s="646" t="s">
        <v>16494</v>
      </c>
      <c r="C6384" s="650" t="s">
        <v>239</v>
      </c>
      <c r="D6384" s="650" t="s">
        <v>21517</v>
      </c>
    </row>
    <row r="6385" spans="1:4" ht="15" customHeight="1">
      <c r="A6385" s="650" t="s">
        <v>10748</v>
      </c>
      <c r="B6385" s="646" t="s">
        <v>16495</v>
      </c>
      <c r="C6385" s="650" t="s">
        <v>239</v>
      </c>
      <c r="D6385" s="650" t="s">
        <v>27748</v>
      </c>
    </row>
    <row r="6386" spans="1:4" ht="15" customHeight="1">
      <c r="A6386" s="650" t="s">
        <v>10749</v>
      </c>
      <c r="B6386" s="646" t="s">
        <v>16496</v>
      </c>
      <c r="C6386" s="650" t="s">
        <v>239</v>
      </c>
      <c r="D6386" s="650" t="s">
        <v>27749</v>
      </c>
    </row>
    <row r="6387" spans="1:4" ht="15" customHeight="1">
      <c r="A6387" s="650" t="s">
        <v>10750</v>
      </c>
      <c r="B6387" s="646" t="s">
        <v>16497</v>
      </c>
      <c r="C6387" s="650" t="s">
        <v>239</v>
      </c>
      <c r="D6387" s="650" t="s">
        <v>22332</v>
      </c>
    </row>
    <row r="6388" spans="1:4" ht="15" customHeight="1">
      <c r="A6388" s="650" t="s">
        <v>10751</v>
      </c>
      <c r="B6388" s="646" t="s">
        <v>16498</v>
      </c>
      <c r="C6388" s="650" t="s">
        <v>239</v>
      </c>
      <c r="D6388" s="650" t="s">
        <v>21971</v>
      </c>
    </row>
    <row r="6389" spans="1:4" ht="15" customHeight="1">
      <c r="A6389" s="650" t="s">
        <v>10752</v>
      </c>
      <c r="B6389" s="646" t="s">
        <v>16499</v>
      </c>
      <c r="C6389" s="650" t="s">
        <v>239</v>
      </c>
      <c r="D6389" s="650" t="s">
        <v>21128</v>
      </c>
    </row>
    <row r="6390" spans="1:4" ht="15" customHeight="1">
      <c r="A6390" s="650" t="s">
        <v>10753</v>
      </c>
      <c r="B6390" s="646" t="s">
        <v>16500</v>
      </c>
      <c r="C6390" s="650" t="s">
        <v>239</v>
      </c>
      <c r="D6390" s="650" t="s">
        <v>27750</v>
      </c>
    </row>
    <row r="6391" spans="1:4" ht="15" customHeight="1">
      <c r="A6391" s="650" t="s">
        <v>10754</v>
      </c>
      <c r="B6391" s="646" t="s">
        <v>16501</v>
      </c>
      <c r="C6391" s="650" t="s">
        <v>239</v>
      </c>
      <c r="D6391" s="650" t="s">
        <v>18464</v>
      </c>
    </row>
    <row r="6392" spans="1:4" ht="15" customHeight="1">
      <c r="A6392" s="650" t="s">
        <v>10755</v>
      </c>
      <c r="B6392" s="646" t="s">
        <v>16502</v>
      </c>
      <c r="C6392" s="650" t="s">
        <v>239</v>
      </c>
      <c r="D6392" s="650" t="s">
        <v>27686</v>
      </c>
    </row>
    <row r="6393" spans="1:4" ht="15" customHeight="1">
      <c r="A6393" s="650" t="s">
        <v>29930</v>
      </c>
      <c r="B6393" s="646" t="s">
        <v>29931</v>
      </c>
      <c r="C6393" s="650" t="s">
        <v>239</v>
      </c>
      <c r="D6393" s="650" t="s">
        <v>27751</v>
      </c>
    </row>
    <row r="6394" spans="1:4" ht="15" customHeight="1">
      <c r="A6394" s="650" t="s">
        <v>29932</v>
      </c>
      <c r="B6394" s="646" t="s">
        <v>29933</v>
      </c>
      <c r="C6394" s="650" t="s">
        <v>239</v>
      </c>
      <c r="D6394" s="650" t="s">
        <v>20991</v>
      </c>
    </row>
    <row r="6395" spans="1:4" ht="15" customHeight="1">
      <c r="A6395" s="650" t="s">
        <v>29934</v>
      </c>
      <c r="B6395" s="646" t="s">
        <v>29935</v>
      </c>
      <c r="C6395" s="650" t="s">
        <v>239</v>
      </c>
      <c r="D6395" s="650" t="s">
        <v>27752</v>
      </c>
    </row>
    <row r="6396" spans="1:4" ht="15" customHeight="1">
      <c r="A6396" s="650" t="s">
        <v>29936</v>
      </c>
      <c r="B6396" s="646" t="s">
        <v>29937</v>
      </c>
      <c r="C6396" s="650" t="s">
        <v>239</v>
      </c>
      <c r="D6396" s="650" t="s">
        <v>27753</v>
      </c>
    </row>
    <row r="6397" spans="1:4" ht="15" customHeight="1">
      <c r="A6397" s="650" t="s">
        <v>29938</v>
      </c>
      <c r="B6397" s="646" t="s">
        <v>29939</v>
      </c>
      <c r="C6397" s="650" t="s">
        <v>239</v>
      </c>
      <c r="D6397" s="650" t="s">
        <v>27754</v>
      </c>
    </row>
    <row r="6398" spans="1:4" ht="15" customHeight="1">
      <c r="A6398" s="650" t="s">
        <v>29940</v>
      </c>
      <c r="B6398" s="646" t="s">
        <v>29941</v>
      </c>
      <c r="C6398" s="650" t="s">
        <v>239</v>
      </c>
      <c r="D6398" s="650" t="s">
        <v>27755</v>
      </c>
    </row>
    <row r="6399" spans="1:4" ht="15" customHeight="1">
      <c r="A6399" s="650" t="s">
        <v>29942</v>
      </c>
      <c r="B6399" s="646" t="s">
        <v>29943</v>
      </c>
      <c r="C6399" s="650" t="s">
        <v>239</v>
      </c>
      <c r="D6399" s="650" t="s">
        <v>25209</v>
      </c>
    </row>
    <row r="6400" spans="1:4" ht="15" customHeight="1">
      <c r="A6400" s="650" t="s">
        <v>29944</v>
      </c>
      <c r="B6400" s="646" t="s">
        <v>29945</v>
      </c>
      <c r="C6400" s="650" t="s">
        <v>239</v>
      </c>
      <c r="D6400" s="650" t="s">
        <v>27756</v>
      </c>
    </row>
    <row r="6401" spans="1:4" ht="15" customHeight="1">
      <c r="A6401" s="650" t="s">
        <v>29946</v>
      </c>
      <c r="B6401" s="646" t="s">
        <v>29947</v>
      </c>
      <c r="C6401" s="650" t="s">
        <v>239</v>
      </c>
      <c r="D6401" s="650" t="s">
        <v>20753</v>
      </c>
    </row>
    <row r="6402" spans="1:4" ht="15" customHeight="1">
      <c r="A6402" s="650" t="s">
        <v>29948</v>
      </c>
      <c r="B6402" s="646" t="s">
        <v>29949</v>
      </c>
      <c r="C6402" s="650" t="s">
        <v>239</v>
      </c>
      <c r="D6402" s="650" t="s">
        <v>22520</v>
      </c>
    </row>
    <row r="6403" spans="1:4" ht="15" customHeight="1">
      <c r="A6403" s="650" t="s">
        <v>29950</v>
      </c>
      <c r="B6403" s="646" t="s">
        <v>29951</v>
      </c>
      <c r="C6403" s="650" t="s">
        <v>239</v>
      </c>
      <c r="D6403" s="650" t="s">
        <v>26400</v>
      </c>
    </row>
    <row r="6404" spans="1:4" ht="15" customHeight="1">
      <c r="A6404" s="650" t="s">
        <v>29952</v>
      </c>
      <c r="B6404" s="646" t="s">
        <v>29953</v>
      </c>
      <c r="C6404" s="650" t="s">
        <v>239</v>
      </c>
      <c r="D6404" s="650" t="s">
        <v>27757</v>
      </c>
    </row>
    <row r="6405" spans="1:4" ht="15" customHeight="1">
      <c r="A6405" s="650" t="s">
        <v>29954</v>
      </c>
      <c r="B6405" s="646" t="s">
        <v>29955</v>
      </c>
      <c r="C6405" s="650" t="s">
        <v>239</v>
      </c>
      <c r="D6405" s="650" t="s">
        <v>21213</v>
      </c>
    </row>
    <row r="6406" spans="1:4" ht="15" customHeight="1">
      <c r="A6406" s="650" t="s">
        <v>29956</v>
      </c>
      <c r="B6406" s="646" t="s">
        <v>29957</v>
      </c>
      <c r="C6406" s="650" t="s">
        <v>239</v>
      </c>
      <c r="D6406" s="650" t="s">
        <v>27758</v>
      </c>
    </row>
    <row r="6407" spans="1:4" ht="15" customHeight="1">
      <c r="A6407" s="650" t="s">
        <v>29958</v>
      </c>
      <c r="B6407" s="646" t="s">
        <v>29959</v>
      </c>
      <c r="C6407" s="650" t="s">
        <v>239</v>
      </c>
      <c r="D6407" s="650" t="s">
        <v>27010</v>
      </c>
    </row>
    <row r="6408" spans="1:4" ht="15" customHeight="1">
      <c r="A6408" s="650" t="s">
        <v>29960</v>
      </c>
      <c r="B6408" s="646" t="s">
        <v>29961</v>
      </c>
      <c r="C6408" s="650" t="s">
        <v>239</v>
      </c>
      <c r="D6408" s="650" t="s">
        <v>21645</v>
      </c>
    </row>
    <row r="6409" spans="1:4" ht="15" customHeight="1">
      <c r="A6409" s="650" t="s">
        <v>29962</v>
      </c>
      <c r="B6409" s="646" t="s">
        <v>29963</v>
      </c>
      <c r="C6409" s="650" t="s">
        <v>239</v>
      </c>
      <c r="D6409" s="650" t="s">
        <v>27759</v>
      </c>
    </row>
    <row r="6410" spans="1:4" ht="15" customHeight="1">
      <c r="A6410" s="650" t="s">
        <v>29964</v>
      </c>
      <c r="B6410" s="646" t="s">
        <v>29965</v>
      </c>
      <c r="C6410" s="650" t="s">
        <v>239</v>
      </c>
      <c r="D6410" s="650" t="s">
        <v>24957</v>
      </c>
    </row>
    <row r="6411" spans="1:4" ht="15" customHeight="1">
      <c r="A6411" s="650" t="s">
        <v>29966</v>
      </c>
      <c r="B6411" s="646" t="s">
        <v>29967</v>
      </c>
      <c r="C6411" s="650" t="s">
        <v>239</v>
      </c>
      <c r="D6411" s="650" t="s">
        <v>18091</v>
      </c>
    </row>
    <row r="6412" spans="1:4" ht="15" customHeight="1">
      <c r="A6412" s="650" t="s">
        <v>29968</v>
      </c>
      <c r="B6412" s="646" t="s">
        <v>29969</v>
      </c>
      <c r="C6412" s="650" t="s">
        <v>239</v>
      </c>
      <c r="D6412" s="650" t="s">
        <v>27760</v>
      </c>
    </row>
    <row r="6413" spans="1:4" ht="15" customHeight="1">
      <c r="A6413" s="650" t="s">
        <v>29970</v>
      </c>
      <c r="B6413" s="646" t="s">
        <v>29971</v>
      </c>
      <c r="C6413" s="650" t="s">
        <v>239</v>
      </c>
      <c r="D6413" s="650" t="s">
        <v>27761</v>
      </c>
    </row>
    <row r="6414" spans="1:4" ht="15" customHeight="1">
      <c r="A6414" s="650" t="s">
        <v>29972</v>
      </c>
      <c r="B6414" s="646" t="s">
        <v>29973</v>
      </c>
      <c r="C6414" s="650" t="s">
        <v>239</v>
      </c>
      <c r="D6414" s="650" t="s">
        <v>27762</v>
      </c>
    </row>
    <row r="6415" spans="1:4" ht="15" customHeight="1">
      <c r="A6415" s="650" t="s">
        <v>29974</v>
      </c>
      <c r="B6415" s="646" t="s">
        <v>29975</v>
      </c>
      <c r="C6415" s="650" t="s">
        <v>239</v>
      </c>
      <c r="D6415" s="650" t="s">
        <v>27763</v>
      </c>
    </row>
    <row r="6416" spans="1:4" ht="15" customHeight="1">
      <c r="A6416" s="650" t="s">
        <v>29976</v>
      </c>
      <c r="B6416" s="646" t="s">
        <v>29977</v>
      </c>
      <c r="C6416" s="650" t="s">
        <v>239</v>
      </c>
      <c r="D6416" s="650" t="s">
        <v>27764</v>
      </c>
    </row>
    <row r="6417" spans="1:4" ht="15" customHeight="1">
      <c r="A6417" s="650" t="s">
        <v>29978</v>
      </c>
      <c r="B6417" s="646" t="s">
        <v>29979</v>
      </c>
      <c r="C6417" s="650" t="s">
        <v>239</v>
      </c>
      <c r="D6417" s="650" t="s">
        <v>27765</v>
      </c>
    </row>
    <row r="6418" spans="1:4" ht="15" customHeight="1">
      <c r="A6418" s="650" t="s">
        <v>29980</v>
      </c>
      <c r="B6418" s="646" t="s">
        <v>29981</v>
      </c>
      <c r="C6418" s="650" t="s">
        <v>239</v>
      </c>
      <c r="D6418" s="650" t="s">
        <v>27766</v>
      </c>
    </row>
    <row r="6419" spans="1:4" ht="15" customHeight="1">
      <c r="A6419" s="650" t="s">
        <v>29982</v>
      </c>
      <c r="B6419" s="646" t="s">
        <v>29983</v>
      </c>
      <c r="C6419" s="650" t="s">
        <v>239</v>
      </c>
      <c r="D6419" s="650" t="s">
        <v>27767</v>
      </c>
    </row>
    <row r="6420" spans="1:4" ht="15" customHeight="1">
      <c r="A6420" s="650" t="s">
        <v>29984</v>
      </c>
      <c r="B6420" s="646" t="s">
        <v>29985</v>
      </c>
      <c r="C6420" s="650" t="s">
        <v>239</v>
      </c>
      <c r="D6420" s="650" t="s">
        <v>27768</v>
      </c>
    </row>
    <row r="6421" spans="1:4" ht="15" customHeight="1">
      <c r="A6421" s="650" t="s">
        <v>29986</v>
      </c>
      <c r="B6421" s="646" t="s">
        <v>29987</v>
      </c>
      <c r="C6421" s="650" t="s">
        <v>239</v>
      </c>
      <c r="D6421" s="650" t="s">
        <v>27769</v>
      </c>
    </row>
    <row r="6422" spans="1:4" ht="15" customHeight="1">
      <c r="A6422" s="650" t="s">
        <v>29988</v>
      </c>
      <c r="B6422" s="646" t="s">
        <v>29989</v>
      </c>
      <c r="C6422" s="650" t="s">
        <v>239</v>
      </c>
      <c r="D6422" s="650" t="s">
        <v>27770</v>
      </c>
    </row>
    <row r="6423" spans="1:4" ht="15" customHeight="1">
      <c r="A6423" s="650" t="s">
        <v>29990</v>
      </c>
      <c r="B6423" s="646" t="s">
        <v>29991</v>
      </c>
      <c r="C6423" s="650" t="s">
        <v>239</v>
      </c>
      <c r="D6423" s="650" t="s">
        <v>27771</v>
      </c>
    </row>
    <row r="6424" spans="1:4" ht="15" customHeight="1">
      <c r="A6424" s="650" t="s">
        <v>29992</v>
      </c>
      <c r="B6424" s="646" t="s">
        <v>29993</v>
      </c>
      <c r="C6424" s="650" t="s">
        <v>239</v>
      </c>
      <c r="D6424" s="650" t="s">
        <v>27772</v>
      </c>
    </row>
    <row r="6425" spans="1:4" ht="15" customHeight="1">
      <c r="A6425" s="650" t="s">
        <v>29994</v>
      </c>
      <c r="B6425" s="646" t="s">
        <v>29995</v>
      </c>
      <c r="C6425" s="650" t="s">
        <v>239</v>
      </c>
      <c r="D6425" s="650" t="s">
        <v>21717</v>
      </c>
    </row>
    <row r="6426" spans="1:4" ht="15" customHeight="1">
      <c r="A6426" s="650" t="s">
        <v>29996</v>
      </c>
      <c r="B6426" s="646" t="s">
        <v>29997</v>
      </c>
      <c r="C6426" s="650" t="s">
        <v>239</v>
      </c>
      <c r="D6426" s="650" t="s">
        <v>21144</v>
      </c>
    </row>
    <row r="6427" spans="1:4" ht="15" customHeight="1">
      <c r="A6427" s="650" t="s">
        <v>29998</v>
      </c>
      <c r="B6427" s="646" t="s">
        <v>29999</v>
      </c>
      <c r="C6427" s="650" t="s">
        <v>239</v>
      </c>
      <c r="D6427" s="650" t="s">
        <v>27773</v>
      </c>
    </row>
    <row r="6428" spans="1:4" ht="15" customHeight="1">
      <c r="A6428" s="650" t="s">
        <v>30000</v>
      </c>
      <c r="B6428" s="646" t="s">
        <v>30001</v>
      </c>
      <c r="C6428" s="650" t="s">
        <v>239</v>
      </c>
      <c r="D6428" s="650" t="s">
        <v>26593</v>
      </c>
    </row>
    <row r="6429" spans="1:4" ht="15" customHeight="1">
      <c r="A6429" s="650" t="s">
        <v>30002</v>
      </c>
      <c r="B6429" s="646" t="s">
        <v>30003</v>
      </c>
      <c r="C6429" s="650" t="s">
        <v>239</v>
      </c>
      <c r="D6429" s="650" t="s">
        <v>25707</v>
      </c>
    </row>
    <row r="6430" spans="1:4" ht="15" customHeight="1">
      <c r="A6430" s="650" t="s">
        <v>30004</v>
      </c>
      <c r="B6430" s="646" t="s">
        <v>30005</v>
      </c>
      <c r="C6430" s="650" t="s">
        <v>239</v>
      </c>
      <c r="D6430" s="650" t="s">
        <v>27774</v>
      </c>
    </row>
    <row r="6431" spans="1:4" ht="15" customHeight="1">
      <c r="A6431" s="650" t="s">
        <v>30006</v>
      </c>
      <c r="B6431" s="646" t="s">
        <v>30007</v>
      </c>
      <c r="C6431" s="650" t="s">
        <v>239</v>
      </c>
      <c r="D6431" s="650" t="s">
        <v>27232</v>
      </c>
    </row>
    <row r="6432" spans="1:4" ht="15" customHeight="1">
      <c r="A6432" s="650" t="s">
        <v>30008</v>
      </c>
      <c r="B6432" s="646" t="s">
        <v>30009</v>
      </c>
      <c r="C6432" s="650" t="s">
        <v>239</v>
      </c>
      <c r="D6432" s="650" t="s">
        <v>20466</v>
      </c>
    </row>
    <row r="6433" spans="1:4" ht="15" customHeight="1">
      <c r="A6433" s="650" t="s">
        <v>30010</v>
      </c>
      <c r="B6433" s="646" t="s">
        <v>30011</v>
      </c>
      <c r="C6433" s="650" t="s">
        <v>239</v>
      </c>
      <c r="D6433" s="650" t="s">
        <v>27775</v>
      </c>
    </row>
    <row r="6434" spans="1:4" ht="15" customHeight="1">
      <c r="A6434" s="650" t="s">
        <v>30012</v>
      </c>
      <c r="B6434" s="646" t="s">
        <v>30013</v>
      </c>
      <c r="C6434" s="650" t="s">
        <v>239</v>
      </c>
      <c r="D6434" s="650" t="s">
        <v>27776</v>
      </c>
    </row>
    <row r="6435" spans="1:4" ht="15" customHeight="1">
      <c r="A6435" s="650" t="s">
        <v>30014</v>
      </c>
      <c r="B6435" s="646" t="s">
        <v>30015</v>
      </c>
      <c r="C6435" s="650" t="s">
        <v>239</v>
      </c>
      <c r="D6435" s="650" t="s">
        <v>27777</v>
      </c>
    </row>
    <row r="6436" spans="1:4" ht="15" customHeight="1">
      <c r="A6436" s="650" t="s">
        <v>30016</v>
      </c>
      <c r="B6436" s="646" t="s">
        <v>30017</v>
      </c>
      <c r="C6436" s="650" t="s">
        <v>239</v>
      </c>
      <c r="D6436" s="650" t="s">
        <v>27778</v>
      </c>
    </row>
    <row r="6437" spans="1:4" ht="15" customHeight="1">
      <c r="A6437" s="650" t="s">
        <v>30018</v>
      </c>
      <c r="B6437" s="646" t="s">
        <v>30019</v>
      </c>
      <c r="C6437" s="650" t="s">
        <v>239</v>
      </c>
      <c r="D6437" s="650" t="s">
        <v>22564</v>
      </c>
    </row>
    <row r="6438" spans="1:4" ht="15" customHeight="1">
      <c r="A6438" s="650" t="s">
        <v>30020</v>
      </c>
      <c r="B6438" s="646" t="s">
        <v>30021</v>
      </c>
      <c r="C6438" s="650" t="s">
        <v>239</v>
      </c>
      <c r="D6438" s="650" t="s">
        <v>27779</v>
      </c>
    </row>
    <row r="6439" spans="1:4" ht="15" customHeight="1">
      <c r="A6439" s="650" t="s">
        <v>30022</v>
      </c>
      <c r="B6439" s="646" t="s">
        <v>30023</v>
      </c>
      <c r="C6439" s="650" t="s">
        <v>239</v>
      </c>
      <c r="D6439" s="650" t="s">
        <v>27780</v>
      </c>
    </row>
    <row r="6440" spans="1:4" ht="15" customHeight="1">
      <c r="A6440" s="650" t="s">
        <v>30024</v>
      </c>
      <c r="B6440" s="646" t="s">
        <v>30025</v>
      </c>
      <c r="C6440" s="650" t="s">
        <v>239</v>
      </c>
      <c r="D6440" s="650" t="s">
        <v>22283</v>
      </c>
    </row>
    <row r="6441" spans="1:4" ht="15" customHeight="1">
      <c r="A6441" s="650" t="s">
        <v>30026</v>
      </c>
      <c r="B6441" s="646" t="s">
        <v>30027</v>
      </c>
      <c r="C6441" s="650" t="s">
        <v>239</v>
      </c>
      <c r="D6441" s="650" t="s">
        <v>27781</v>
      </c>
    </row>
    <row r="6442" spans="1:4" ht="15" customHeight="1">
      <c r="A6442" s="650" t="s">
        <v>30028</v>
      </c>
      <c r="B6442" s="646" t="s">
        <v>30029</v>
      </c>
      <c r="C6442" s="650" t="s">
        <v>239</v>
      </c>
      <c r="D6442" s="650" t="s">
        <v>27782</v>
      </c>
    </row>
    <row r="6443" spans="1:4" ht="15" customHeight="1">
      <c r="A6443" s="650" t="s">
        <v>30030</v>
      </c>
      <c r="B6443" s="646" t="s">
        <v>30031</v>
      </c>
      <c r="C6443" s="650" t="s">
        <v>239</v>
      </c>
      <c r="D6443" s="650" t="s">
        <v>27783</v>
      </c>
    </row>
    <row r="6444" spans="1:4" ht="15" customHeight="1">
      <c r="A6444" s="650" t="s">
        <v>30032</v>
      </c>
      <c r="B6444" s="646" t="s">
        <v>30033</v>
      </c>
      <c r="C6444" s="650" t="s">
        <v>239</v>
      </c>
      <c r="D6444" s="650" t="s">
        <v>27784</v>
      </c>
    </row>
    <row r="6445" spans="1:4" ht="15" customHeight="1">
      <c r="A6445" s="650" t="s">
        <v>30034</v>
      </c>
      <c r="B6445" s="646" t="s">
        <v>30035</v>
      </c>
      <c r="C6445" s="650" t="s">
        <v>239</v>
      </c>
      <c r="D6445" s="650" t="s">
        <v>27785</v>
      </c>
    </row>
    <row r="6446" spans="1:4" ht="15" customHeight="1">
      <c r="A6446" s="650" t="s">
        <v>30036</v>
      </c>
      <c r="B6446" s="646" t="s">
        <v>30037</v>
      </c>
      <c r="C6446" s="650" t="s">
        <v>239</v>
      </c>
      <c r="D6446" s="650" t="s">
        <v>27786</v>
      </c>
    </row>
    <row r="6447" spans="1:4" ht="15" customHeight="1">
      <c r="A6447" s="650" t="s">
        <v>30038</v>
      </c>
      <c r="B6447" s="646" t="s">
        <v>30039</v>
      </c>
      <c r="C6447" s="650" t="s">
        <v>239</v>
      </c>
      <c r="D6447" s="650" t="s">
        <v>27787</v>
      </c>
    </row>
    <row r="6448" spans="1:4" ht="15" customHeight="1">
      <c r="A6448" s="650" t="s">
        <v>30040</v>
      </c>
      <c r="B6448" s="646" t="s">
        <v>30041</v>
      </c>
      <c r="C6448" s="650" t="s">
        <v>239</v>
      </c>
      <c r="D6448" s="650" t="s">
        <v>27788</v>
      </c>
    </row>
    <row r="6449" spans="1:4" ht="15" customHeight="1">
      <c r="A6449" s="650" t="s">
        <v>30042</v>
      </c>
      <c r="B6449" s="646" t="s">
        <v>30043</v>
      </c>
      <c r="C6449" s="650" t="s">
        <v>239</v>
      </c>
      <c r="D6449" s="650" t="s">
        <v>27789</v>
      </c>
    </row>
    <row r="6450" spans="1:4" ht="15" customHeight="1">
      <c r="A6450" s="650" t="s">
        <v>30044</v>
      </c>
      <c r="B6450" s="646" t="s">
        <v>30045</v>
      </c>
      <c r="C6450" s="650" t="s">
        <v>239</v>
      </c>
      <c r="D6450" s="650" t="s">
        <v>22227</v>
      </c>
    </row>
    <row r="6451" spans="1:4" ht="15" customHeight="1">
      <c r="A6451" s="650" t="s">
        <v>30046</v>
      </c>
      <c r="B6451" s="646" t="s">
        <v>30047</v>
      </c>
      <c r="C6451" s="650" t="s">
        <v>239</v>
      </c>
      <c r="D6451" s="650" t="s">
        <v>27790</v>
      </c>
    </row>
    <row r="6452" spans="1:4" ht="15" customHeight="1">
      <c r="A6452" s="650" t="s">
        <v>30048</v>
      </c>
      <c r="B6452" s="646" t="s">
        <v>30049</v>
      </c>
      <c r="C6452" s="650" t="s">
        <v>239</v>
      </c>
      <c r="D6452" s="650" t="s">
        <v>27791</v>
      </c>
    </row>
    <row r="6453" spans="1:4" ht="15" customHeight="1">
      <c r="A6453" s="650" t="s">
        <v>30050</v>
      </c>
      <c r="B6453" s="646" t="s">
        <v>30051</v>
      </c>
      <c r="C6453" s="650" t="s">
        <v>239</v>
      </c>
      <c r="D6453" s="650" t="s">
        <v>21303</v>
      </c>
    </row>
    <row r="6454" spans="1:4" ht="15" customHeight="1">
      <c r="A6454" s="650" t="s">
        <v>30052</v>
      </c>
      <c r="B6454" s="646" t="s">
        <v>30053</v>
      </c>
      <c r="C6454" s="650" t="s">
        <v>239</v>
      </c>
      <c r="D6454" s="650" t="s">
        <v>27792</v>
      </c>
    </row>
    <row r="6455" spans="1:4" ht="15" customHeight="1">
      <c r="A6455" s="650" t="s">
        <v>10756</v>
      </c>
      <c r="B6455" s="646" t="s">
        <v>16503</v>
      </c>
      <c r="C6455" s="650" t="s">
        <v>239</v>
      </c>
      <c r="D6455" s="650" t="s">
        <v>27793</v>
      </c>
    </row>
    <row r="6456" spans="1:4" ht="15" customHeight="1">
      <c r="A6456" s="650" t="s">
        <v>10757</v>
      </c>
      <c r="B6456" s="646" t="s">
        <v>16504</v>
      </c>
      <c r="C6456" s="650" t="s">
        <v>239</v>
      </c>
      <c r="D6456" s="650" t="s">
        <v>27794</v>
      </c>
    </row>
    <row r="6457" spans="1:4" ht="15" customHeight="1">
      <c r="A6457" s="650" t="s">
        <v>10758</v>
      </c>
      <c r="B6457" s="646" t="s">
        <v>16505</v>
      </c>
      <c r="C6457" s="650" t="s">
        <v>239</v>
      </c>
      <c r="D6457" s="650" t="s">
        <v>27795</v>
      </c>
    </row>
    <row r="6458" spans="1:4" ht="15" customHeight="1">
      <c r="A6458" s="650" t="s">
        <v>10759</v>
      </c>
      <c r="B6458" s="646" t="s">
        <v>16506</v>
      </c>
      <c r="C6458" s="650" t="s">
        <v>239</v>
      </c>
      <c r="D6458" s="650" t="s">
        <v>27796</v>
      </c>
    </row>
    <row r="6459" spans="1:4" ht="15" customHeight="1">
      <c r="A6459" s="650" t="s">
        <v>10760</v>
      </c>
      <c r="B6459" s="646" t="s">
        <v>16508</v>
      </c>
      <c r="C6459" s="650" t="s">
        <v>239</v>
      </c>
      <c r="D6459" s="650" t="s">
        <v>27797</v>
      </c>
    </row>
    <row r="6460" spans="1:4" ht="15" customHeight="1">
      <c r="A6460" s="650" t="s">
        <v>10761</v>
      </c>
      <c r="B6460" s="646" t="s">
        <v>16510</v>
      </c>
      <c r="C6460" s="650" t="s">
        <v>239</v>
      </c>
      <c r="D6460" s="650" t="s">
        <v>27229</v>
      </c>
    </row>
    <row r="6461" spans="1:4" ht="15" customHeight="1">
      <c r="A6461" s="650" t="s">
        <v>10762</v>
      </c>
      <c r="B6461" s="646" t="s">
        <v>16512</v>
      </c>
      <c r="C6461" s="650" t="s">
        <v>239</v>
      </c>
      <c r="D6461" s="650" t="s">
        <v>27798</v>
      </c>
    </row>
    <row r="6462" spans="1:4" ht="15" customHeight="1">
      <c r="A6462" s="650" t="s">
        <v>10763</v>
      </c>
      <c r="B6462" s="646" t="s">
        <v>16514</v>
      </c>
      <c r="C6462" s="650" t="s">
        <v>239</v>
      </c>
      <c r="D6462" s="650" t="s">
        <v>21791</v>
      </c>
    </row>
    <row r="6463" spans="1:4" ht="15" customHeight="1">
      <c r="A6463" s="650" t="s">
        <v>10764</v>
      </c>
      <c r="B6463" s="646" t="s">
        <v>16516</v>
      </c>
      <c r="C6463" s="650" t="s">
        <v>239</v>
      </c>
      <c r="D6463" s="650" t="s">
        <v>21133</v>
      </c>
    </row>
    <row r="6464" spans="1:4" ht="15" customHeight="1">
      <c r="A6464" s="650" t="s">
        <v>10765</v>
      </c>
      <c r="B6464" s="646" t="s">
        <v>16518</v>
      </c>
      <c r="C6464" s="650" t="s">
        <v>239</v>
      </c>
      <c r="D6464" s="650" t="s">
        <v>26340</v>
      </c>
    </row>
    <row r="6465" spans="1:4" ht="15" customHeight="1">
      <c r="A6465" s="650" t="s">
        <v>10766</v>
      </c>
      <c r="B6465" s="646" t="s">
        <v>16519</v>
      </c>
      <c r="C6465" s="650" t="s">
        <v>239</v>
      </c>
      <c r="D6465" s="650" t="s">
        <v>27799</v>
      </c>
    </row>
    <row r="6466" spans="1:4" ht="15" customHeight="1">
      <c r="A6466" s="650" t="s">
        <v>10767</v>
      </c>
      <c r="B6466" s="646" t="s">
        <v>16520</v>
      </c>
      <c r="C6466" s="650" t="s">
        <v>239</v>
      </c>
      <c r="D6466" s="650" t="s">
        <v>27800</v>
      </c>
    </row>
    <row r="6467" spans="1:4" ht="15" customHeight="1">
      <c r="A6467" s="650" t="s">
        <v>10768</v>
      </c>
      <c r="B6467" s="646" t="s">
        <v>16521</v>
      </c>
      <c r="C6467" s="650" t="s">
        <v>239</v>
      </c>
      <c r="D6467" s="650" t="s">
        <v>27801</v>
      </c>
    </row>
    <row r="6468" spans="1:4" ht="15" customHeight="1">
      <c r="A6468" s="650" t="s">
        <v>10769</v>
      </c>
      <c r="B6468" s="646" t="s">
        <v>16522</v>
      </c>
      <c r="C6468" s="650" t="s">
        <v>239</v>
      </c>
      <c r="D6468" s="650" t="s">
        <v>27802</v>
      </c>
    </row>
    <row r="6469" spans="1:4" ht="15" customHeight="1">
      <c r="A6469" s="650" t="s">
        <v>10770</v>
      </c>
      <c r="B6469" s="646" t="s">
        <v>16523</v>
      </c>
      <c r="C6469" s="650" t="s">
        <v>239</v>
      </c>
      <c r="D6469" s="650" t="s">
        <v>27803</v>
      </c>
    </row>
    <row r="6470" spans="1:4" ht="15" customHeight="1">
      <c r="A6470" s="650" t="s">
        <v>10771</v>
      </c>
      <c r="B6470" s="646" t="s">
        <v>16524</v>
      </c>
      <c r="C6470" s="650" t="s">
        <v>239</v>
      </c>
      <c r="D6470" s="650" t="s">
        <v>27804</v>
      </c>
    </row>
    <row r="6471" spans="1:4" ht="15" customHeight="1">
      <c r="A6471" s="650" t="s">
        <v>10772</v>
      </c>
      <c r="B6471" s="646" t="s">
        <v>16526</v>
      </c>
      <c r="C6471" s="650" t="s">
        <v>239</v>
      </c>
      <c r="D6471" s="650" t="s">
        <v>24238</v>
      </c>
    </row>
    <row r="6472" spans="1:4" ht="15" customHeight="1">
      <c r="A6472" s="650" t="s">
        <v>10773</v>
      </c>
      <c r="B6472" s="646" t="s">
        <v>16528</v>
      </c>
      <c r="C6472" s="650" t="s">
        <v>239</v>
      </c>
      <c r="D6472" s="650" t="s">
        <v>24622</v>
      </c>
    </row>
    <row r="6473" spans="1:4" ht="15" customHeight="1">
      <c r="A6473" s="650" t="s">
        <v>10774</v>
      </c>
      <c r="B6473" s="646" t="s">
        <v>16530</v>
      </c>
      <c r="C6473" s="650" t="s">
        <v>239</v>
      </c>
      <c r="D6473" s="650" t="s">
        <v>27805</v>
      </c>
    </row>
    <row r="6474" spans="1:4" ht="15" customHeight="1">
      <c r="A6474" s="650" t="s">
        <v>10775</v>
      </c>
      <c r="B6474" s="646" t="s">
        <v>16532</v>
      </c>
      <c r="C6474" s="650" t="s">
        <v>239</v>
      </c>
      <c r="D6474" s="650" t="s">
        <v>27806</v>
      </c>
    </row>
    <row r="6475" spans="1:4" ht="15" customHeight="1">
      <c r="A6475" s="650" t="s">
        <v>30054</v>
      </c>
      <c r="B6475" s="646" t="s">
        <v>16507</v>
      </c>
      <c r="C6475" s="650" t="s">
        <v>239</v>
      </c>
      <c r="D6475" s="650" t="s">
        <v>27807</v>
      </c>
    </row>
    <row r="6476" spans="1:4" ht="15" customHeight="1">
      <c r="A6476" s="650" t="s">
        <v>30055</v>
      </c>
      <c r="B6476" s="646" t="s">
        <v>16509</v>
      </c>
      <c r="C6476" s="650" t="s">
        <v>239</v>
      </c>
      <c r="D6476" s="650" t="s">
        <v>27808</v>
      </c>
    </row>
    <row r="6477" spans="1:4" ht="15" customHeight="1">
      <c r="A6477" s="650" t="s">
        <v>30056</v>
      </c>
      <c r="B6477" s="646" t="s">
        <v>16511</v>
      </c>
      <c r="C6477" s="650" t="s">
        <v>239</v>
      </c>
      <c r="D6477" s="650" t="s">
        <v>27809</v>
      </c>
    </row>
    <row r="6478" spans="1:4" ht="15" customHeight="1">
      <c r="A6478" s="650" t="s">
        <v>30057</v>
      </c>
      <c r="B6478" s="646" t="s">
        <v>16513</v>
      </c>
      <c r="C6478" s="650" t="s">
        <v>239</v>
      </c>
      <c r="D6478" s="650" t="s">
        <v>26043</v>
      </c>
    </row>
    <row r="6479" spans="1:4" ht="15" customHeight="1">
      <c r="A6479" s="650" t="s">
        <v>30058</v>
      </c>
      <c r="B6479" s="646" t="s">
        <v>16515</v>
      </c>
      <c r="C6479" s="650" t="s">
        <v>239</v>
      </c>
      <c r="D6479" s="650" t="s">
        <v>27810</v>
      </c>
    </row>
    <row r="6480" spans="1:4" ht="15" customHeight="1">
      <c r="A6480" s="650" t="s">
        <v>30059</v>
      </c>
      <c r="B6480" s="646" t="s">
        <v>16517</v>
      </c>
      <c r="C6480" s="650" t="s">
        <v>239</v>
      </c>
      <c r="D6480" s="650" t="s">
        <v>26937</v>
      </c>
    </row>
    <row r="6481" spans="1:4" ht="15" customHeight="1">
      <c r="A6481" s="650" t="s">
        <v>30060</v>
      </c>
      <c r="B6481" s="646" t="s">
        <v>16525</v>
      </c>
      <c r="C6481" s="650" t="s">
        <v>239</v>
      </c>
      <c r="D6481" s="650" t="s">
        <v>17930</v>
      </c>
    </row>
    <row r="6482" spans="1:4" ht="15" customHeight="1">
      <c r="A6482" s="650" t="s">
        <v>30061</v>
      </c>
      <c r="B6482" s="646" t="s">
        <v>16527</v>
      </c>
      <c r="C6482" s="650" t="s">
        <v>239</v>
      </c>
      <c r="D6482" s="650" t="s">
        <v>27811</v>
      </c>
    </row>
    <row r="6483" spans="1:4" ht="15" customHeight="1">
      <c r="A6483" s="650" t="s">
        <v>30062</v>
      </c>
      <c r="B6483" s="646" t="s">
        <v>16529</v>
      </c>
      <c r="C6483" s="650" t="s">
        <v>239</v>
      </c>
      <c r="D6483" s="650" t="s">
        <v>27812</v>
      </c>
    </row>
    <row r="6484" spans="1:4" ht="15" customHeight="1">
      <c r="A6484" s="650" t="s">
        <v>30063</v>
      </c>
      <c r="B6484" s="646" t="s">
        <v>16531</v>
      </c>
      <c r="C6484" s="650" t="s">
        <v>239</v>
      </c>
      <c r="D6484" s="650" t="s">
        <v>22521</v>
      </c>
    </row>
    <row r="6485" spans="1:4" ht="15" customHeight="1">
      <c r="A6485" s="650" t="s">
        <v>10776</v>
      </c>
      <c r="B6485" s="646" t="s">
        <v>16533</v>
      </c>
      <c r="C6485" s="650" t="s">
        <v>233</v>
      </c>
      <c r="D6485" s="650" t="s">
        <v>27813</v>
      </c>
    </row>
    <row r="6486" spans="1:4" ht="15" customHeight="1">
      <c r="A6486" s="650" t="s">
        <v>10777</v>
      </c>
      <c r="B6486" s="646" t="s">
        <v>16534</v>
      </c>
      <c r="C6486" s="650" t="s">
        <v>233</v>
      </c>
      <c r="D6486" s="650" t="s">
        <v>27814</v>
      </c>
    </row>
    <row r="6487" spans="1:4" ht="15" customHeight="1">
      <c r="A6487" s="650" t="s">
        <v>10778</v>
      </c>
      <c r="B6487" s="646" t="s">
        <v>16535</v>
      </c>
      <c r="C6487" s="650" t="s">
        <v>233</v>
      </c>
      <c r="D6487" s="650" t="s">
        <v>21124</v>
      </c>
    </row>
    <row r="6488" spans="1:4" ht="15" customHeight="1">
      <c r="A6488" s="650" t="s">
        <v>10779</v>
      </c>
      <c r="B6488" s="646" t="s">
        <v>16536</v>
      </c>
      <c r="C6488" s="650" t="s">
        <v>239</v>
      </c>
      <c r="D6488" s="650" t="s">
        <v>27815</v>
      </c>
    </row>
    <row r="6489" spans="1:4" ht="15" customHeight="1">
      <c r="A6489" s="650" t="s">
        <v>10780</v>
      </c>
      <c r="B6489" s="646" t="s">
        <v>16537</v>
      </c>
      <c r="C6489" s="650" t="s">
        <v>239</v>
      </c>
      <c r="D6489" s="650" t="s">
        <v>27816</v>
      </c>
    </row>
    <row r="6490" spans="1:4" ht="15" customHeight="1">
      <c r="A6490" s="650" t="s">
        <v>10781</v>
      </c>
      <c r="B6490" s="646" t="s">
        <v>16538</v>
      </c>
      <c r="C6490" s="650" t="s">
        <v>233</v>
      </c>
      <c r="D6490" s="650" t="s">
        <v>21541</v>
      </c>
    </row>
    <row r="6491" spans="1:4" ht="15" customHeight="1">
      <c r="A6491" s="650" t="s">
        <v>10782</v>
      </c>
      <c r="B6491" s="646" t="s">
        <v>30064</v>
      </c>
      <c r="C6491" s="650" t="s">
        <v>239</v>
      </c>
      <c r="D6491" s="650" t="s">
        <v>27817</v>
      </c>
    </row>
    <row r="6492" spans="1:4" ht="15" customHeight="1">
      <c r="A6492" s="650" t="s">
        <v>10783</v>
      </c>
      <c r="B6492" s="646" t="s">
        <v>30065</v>
      </c>
      <c r="C6492" s="650" t="s">
        <v>239</v>
      </c>
      <c r="D6492" s="650" t="s">
        <v>22271</v>
      </c>
    </row>
    <row r="6493" spans="1:4" ht="15" customHeight="1">
      <c r="A6493" s="650" t="s">
        <v>10784</v>
      </c>
      <c r="B6493" s="646" t="s">
        <v>30066</v>
      </c>
      <c r="C6493" s="650" t="s">
        <v>239</v>
      </c>
      <c r="D6493" s="650" t="s">
        <v>27818</v>
      </c>
    </row>
    <row r="6494" spans="1:4" ht="15" customHeight="1">
      <c r="A6494" s="650" t="s">
        <v>10785</v>
      </c>
      <c r="B6494" s="646" t="s">
        <v>30067</v>
      </c>
      <c r="C6494" s="650" t="s">
        <v>239</v>
      </c>
      <c r="D6494" s="650" t="s">
        <v>27819</v>
      </c>
    </row>
    <row r="6495" spans="1:4" ht="15" customHeight="1">
      <c r="A6495" s="650" t="s">
        <v>10786</v>
      </c>
      <c r="B6495" s="646" t="s">
        <v>16539</v>
      </c>
      <c r="C6495" s="650" t="s">
        <v>233</v>
      </c>
      <c r="D6495" s="650" t="s">
        <v>18212</v>
      </c>
    </row>
    <row r="6496" spans="1:4" ht="15" customHeight="1">
      <c r="A6496" s="650" t="s">
        <v>10787</v>
      </c>
      <c r="B6496" s="646" t="s">
        <v>30068</v>
      </c>
      <c r="C6496" s="650" t="s">
        <v>233</v>
      </c>
      <c r="D6496" s="650" t="s">
        <v>22626</v>
      </c>
    </row>
    <row r="6497" spans="1:4" ht="15" customHeight="1">
      <c r="A6497" s="650" t="s">
        <v>10788</v>
      </c>
      <c r="B6497" s="646" t="s">
        <v>30069</v>
      </c>
      <c r="C6497" s="650" t="s">
        <v>239</v>
      </c>
      <c r="D6497" s="650" t="s">
        <v>27820</v>
      </c>
    </row>
    <row r="6498" spans="1:4" ht="15" customHeight="1">
      <c r="A6498" s="650" t="s">
        <v>10789</v>
      </c>
      <c r="B6498" s="646" t="s">
        <v>30070</v>
      </c>
      <c r="C6498" s="650" t="s">
        <v>239</v>
      </c>
      <c r="D6498" s="650" t="s">
        <v>27821</v>
      </c>
    </row>
    <row r="6499" spans="1:4" ht="15" customHeight="1">
      <c r="A6499" s="650" t="s">
        <v>10790</v>
      </c>
      <c r="B6499" s="646" t="s">
        <v>30071</v>
      </c>
      <c r="C6499" s="650" t="s">
        <v>239</v>
      </c>
      <c r="D6499" s="650" t="s">
        <v>27822</v>
      </c>
    </row>
    <row r="6500" spans="1:4" ht="15" customHeight="1">
      <c r="A6500" s="650" t="s">
        <v>10791</v>
      </c>
      <c r="B6500" s="646" t="s">
        <v>16540</v>
      </c>
      <c r="C6500" s="650" t="s">
        <v>233</v>
      </c>
      <c r="D6500" s="650" t="s">
        <v>25714</v>
      </c>
    </row>
    <row r="6501" spans="1:4" ht="15" customHeight="1">
      <c r="A6501" s="650" t="s">
        <v>10792</v>
      </c>
      <c r="B6501" s="646" t="s">
        <v>30072</v>
      </c>
      <c r="C6501" s="650" t="s">
        <v>239</v>
      </c>
      <c r="D6501" s="650" t="s">
        <v>27823</v>
      </c>
    </row>
    <row r="6502" spans="1:4" ht="15" customHeight="1">
      <c r="A6502" s="650" t="s">
        <v>10793</v>
      </c>
      <c r="B6502" s="646" t="s">
        <v>30073</v>
      </c>
      <c r="C6502" s="650" t="s">
        <v>239</v>
      </c>
      <c r="D6502" s="650" t="s">
        <v>27824</v>
      </c>
    </row>
    <row r="6503" spans="1:4" ht="15" customHeight="1">
      <c r="A6503" s="650" t="s">
        <v>10794</v>
      </c>
      <c r="B6503" s="646" t="s">
        <v>30074</v>
      </c>
      <c r="C6503" s="650" t="s">
        <v>239</v>
      </c>
      <c r="D6503" s="650" t="s">
        <v>17571</v>
      </c>
    </row>
    <row r="6504" spans="1:4" ht="15" customHeight="1">
      <c r="A6504" s="650" t="s">
        <v>10795</v>
      </c>
      <c r="B6504" s="646" t="s">
        <v>30075</v>
      </c>
      <c r="C6504" s="650" t="s">
        <v>239</v>
      </c>
      <c r="D6504" s="650" t="s">
        <v>18510</v>
      </c>
    </row>
    <row r="6505" spans="1:4" ht="15" customHeight="1">
      <c r="A6505" s="650" t="s">
        <v>10796</v>
      </c>
      <c r="B6505" s="646" t="s">
        <v>30076</v>
      </c>
      <c r="C6505" s="650" t="s">
        <v>239</v>
      </c>
      <c r="D6505" s="650" t="s">
        <v>17734</v>
      </c>
    </row>
    <row r="6506" spans="1:4" ht="15" customHeight="1">
      <c r="A6506" s="650" t="s">
        <v>10797</v>
      </c>
      <c r="B6506" s="646" t="s">
        <v>30077</v>
      </c>
      <c r="C6506" s="650" t="s">
        <v>239</v>
      </c>
      <c r="D6506" s="650" t="s">
        <v>20456</v>
      </c>
    </row>
    <row r="6507" spans="1:4" ht="15" customHeight="1">
      <c r="A6507" s="650" t="s">
        <v>10798</v>
      </c>
      <c r="B6507" s="646" t="s">
        <v>30078</v>
      </c>
      <c r="C6507" s="650" t="s">
        <v>239</v>
      </c>
      <c r="D6507" s="650" t="s">
        <v>22543</v>
      </c>
    </row>
    <row r="6508" spans="1:4" ht="15" customHeight="1">
      <c r="A6508" s="650" t="s">
        <v>30079</v>
      </c>
      <c r="B6508" s="646" t="s">
        <v>30080</v>
      </c>
      <c r="C6508" s="650" t="s">
        <v>239</v>
      </c>
      <c r="D6508" s="650" t="s">
        <v>17665</v>
      </c>
    </row>
    <row r="6509" spans="1:4" ht="15" customHeight="1">
      <c r="A6509" s="650" t="s">
        <v>30081</v>
      </c>
      <c r="B6509" s="646" t="s">
        <v>30082</v>
      </c>
      <c r="C6509" s="650" t="s">
        <v>239</v>
      </c>
      <c r="D6509" s="650" t="s">
        <v>21531</v>
      </c>
    </row>
    <row r="6510" spans="1:4" ht="15" customHeight="1">
      <c r="A6510" s="650" t="s">
        <v>30083</v>
      </c>
      <c r="B6510" s="646" t="s">
        <v>30084</v>
      </c>
      <c r="C6510" s="650" t="s">
        <v>239</v>
      </c>
      <c r="D6510" s="650" t="s">
        <v>21166</v>
      </c>
    </row>
    <row r="6511" spans="1:4" ht="15" customHeight="1">
      <c r="A6511" s="650" t="s">
        <v>30085</v>
      </c>
      <c r="B6511" s="646" t="s">
        <v>30086</v>
      </c>
      <c r="C6511" s="650" t="s">
        <v>239</v>
      </c>
      <c r="D6511" s="650" t="s">
        <v>17854</v>
      </c>
    </row>
    <row r="6512" spans="1:4" ht="15" customHeight="1">
      <c r="A6512" s="650" t="s">
        <v>30087</v>
      </c>
      <c r="B6512" s="646" t="s">
        <v>30088</v>
      </c>
      <c r="C6512" s="650" t="s">
        <v>239</v>
      </c>
      <c r="D6512" s="650" t="s">
        <v>27825</v>
      </c>
    </row>
    <row r="6513" spans="1:4" ht="15" customHeight="1">
      <c r="A6513" s="650" t="s">
        <v>30089</v>
      </c>
      <c r="B6513" s="646" t="s">
        <v>30090</v>
      </c>
      <c r="C6513" s="650" t="s">
        <v>239</v>
      </c>
      <c r="D6513" s="650" t="s">
        <v>17688</v>
      </c>
    </row>
    <row r="6514" spans="1:4" ht="15" customHeight="1">
      <c r="A6514" s="650" t="s">
        <v>30091</v>
      </c>
      <c r="B6514" s="646" t="s">
        <v>30092</v>
      </c>
      <c r="C6514" s="650" t="s">
        <v>239</v>
      </c>
      <c r="D6514" s="650" t="s">
        <v>17948</v>
      </c>
    </row>
    <row r="6515" spans="1:4" ht="15" customHeight="1">
      <c r="A6515" s="650" t="s">
        <v>30093</v>
      </c>
      <c r="B6515" s="646" t="s">
        <v>30094</v>
      </c>
      <c r="C6515" s="650" t="s">
        <v>239</v>
      </c>
      <c r="D6515" s="650" t="s">
        <v>21857</v>
      </c>
    </row>
    <row r="6516" spans="1:4" ht="15" customHeight="1">
      <c r="A6516" s="650" t="s">
        <v>30095</v>
      </c>
      <c r="B6516" s="646" t="s">
        <v>30096</v>
      </c>
      <c r="C6516" s="650" t="s">
        <v>239</v>
      </c>
      <c r="D6516" s="650" t="s">
        <v>17893</v>
      </c>
    </row>
    <row r="6517" spans="1:4" ht="15" customHeight="1">
      <c r="A6517" s="650" t="s">
        <v>30097</v>
      </c>
      <c r="B6517" s="646" t="s">
        <v>30098</v>
      </c>
      <c r="C6517" s="650" t="s">
        <v>239</v>
      </c>
      <c r="D6517" s="650" t="s">
        <v>17780</v>
      </c>
    </row>
    <row r="6518" spans="1:4" ht="15" customHeight="1">
      <c r="A6518" s="650" t="s">
        <v>30099</v>
      </c>
      <c r="B6518" s="646" t="s">
        <v>30100</v>
      </c>
      <c r="C6518" s="650" t="s">
        <v>239</v>
      </c>
      <c r="D6518" s="650" t="s">
        <v>18530</v>
      </c>
    </row>
    <row r="6519" spans="1:4" ht="15" customHeight="1">
      <c r="A6519" s="650" t="s">
        <v>30101</v>
      </c>
      <c r="B6519" s="646" t="s">
        <v>30102</v>
      </c>
      <c r="C6519" s="650" t="s">
        <v>239</v>
      </c>
      <c r="D6519" s="650" t="s">
        <v>17901</v>
      </c>
    </row>
    <row r="6520" spans="1:4" ht="15" customHeight="1">
      <c r="A6520" s="650" t="s">
        <v>30103</v>
      </c>
      <c r="B6520" s="646" t="s">
        <v>30104</v>
      </c>
      <c r="C6520" s="650" t="s">
        <v>239</v>
      </c>
      <c r="D6520" s="650" t="s">
        <v>17926</v>
      </c>
    </row>
    <row r="6521" spans="1:4" ht="15" customHeight="1">
      <c r="A6521" s="650" t="s">
        <v>30105</v>
      </c>
      <c r="B6521" s="646" t="s">
        <v>30106</v>
      </c>
      <c r="C6521" s="650" t="s">
        <v>239</v>
      </c>
      <c r="D6521" s="650" t="s">
        <v>18673</v>
      </c>
    </row>
    <row r="6522" spans="1:4" ht="15" customHeight="1">
      <c r="A6522" s="650" t="s">
        <v>10799</v>
      </c>
      <c r="B6522" s="646" t="s">
        <v>16541</v>
      </c>
      <c r="C6522" s="650" t="s">
        <v>240</v>
      </c>
      <c r="D6522" s="650" t="s">
        <v>27826</v>
      </c>
    </row>
    <row r="6523" spans="1:4" ht="15" customHeight="1">
      <c r="A6523" s="650" t="s">
        <v>10800</v>
      </c>
      <c r="B6523" s="646" t="s">
        <v>16542</v>
      </c>
      <c r="C6523" s="650" t="s">
        <v>240</v>
      </c>
      <c r="D6523" s="650" t="s">
        <v>27827</v>
      </c>
    </row>
    <row r="6524" spans="1:4" ht="15" customHeight="1">
      <c r="A6524" s="650" t="s">
        <v>10801</v>
      </c>
      <c r="B6524" s="646" t="s">
        <v>16543</v>
      </c>
      <c r="C6524" s="650" t="s">
        <v>240</v>
      </c>
      <c r="D6524" s="650" t="s">
        <v>27828</v>
      </c>
    </row>
    <row r="6525" spans="1:4" ht="15" customHeight="1">
      <c r="A6525" s="650" t="s">
        <v>10802</v>
      </c>
      <c r="B6525" s="646" t="s">
        <v>16544</v>
      </c>
      <c r="C6525" s="650" t="s">
        <v>240</v>
      </c>
      <c r="D6525" s="650" t="s">
        <v>27829</v>
      </c>
    </row>
    <row r="6526" spans="1:4" ht="15" customHeight="1">
      <c r="A6526" s="650" t="s">
        <v>10803</v>
      </c>
      <c r="B6526" s="646" t="s">
        <v>16545</v>
      </c>
      <c r="C6526" s="650" t="s">
        <v>240</v>
      </c>
      <c r="D6526" s="650" t="s">
        <v>22505</v>
      </c>
    </row>
    <row r="6527" spans="1:4" ht="15" customHeight="1">
      <c r="A6527" s="650" t="s">
        <v>10804</v>
      </c>
      <c r="B6527" s="646" t="s">
        <v>16546</v>
      </c>
      <c r="C6527" s="650" t="s">
        <v>240</v>
      </c>
      <c r="D6527" s="650" t="s">
        <v>27830</v>
      </c>
    </row>
    <row r="6528" spans="1:4" ht="15" customHeight="1">
      <c r="A6528" s="650" t="s">
        <v>10805</v>
      </c>
      <c r="B6528" s="646" t="s">
        <v>16547</v>
      </c>
      <c r="C6528" s="650" t="s">
        <v>240</v>
      </c>
      <c r="D6528" s="650" t="s">
        <v>27831</v>
      </c>
    </row>
    <row r="6529" spans="1:4" ht="15" customHeight="1">
      <c r="A6529" s="650" t="s">
        <v>10806</v>
      </c>
      <c r="B6529" s="646" t="s">
        <v>16548</v>
      </c>
      <c r="C6529" s="650" t="s">
        <v>240</v>
      </c>
      <c r="D6529" s="650" t="s">
        <v>27832</v>
      </c>
    </row>
    <row r="6530" spans="1:4" ht="15" customHeight="1">
      <c r="A6530" s="650" t="s">
        <v>10807</v>
      </c>
      <c r="B6530" s="646" t="s">
        <v>16549</v>
      </c>
      <c r="C6530" s="650" t="s">
        <v>240</v>
      </c>
      <c r="D6530" s="650" t="s">
        <v>27833</v>
      </c>
    </row>
    <row r="6531" spans="1:4" ht="15" customHeight="1">
      <c r="A6531" s="650" t="s">
        <v>10808</v>
      </c>
      <c r="B6531" s="646" t="s">
        <v>16550</v>
      </c>
      <c r="C6531" s="650" t="s">
        <v>240</v>
      </c>
      <c r="D6531" s="650" t="s">
        <v>27834</v>
      </c>
    </row>
    <row r="6532" spans="1:4" ht="15" customHeight="1">
      <c r="A6532" s="650" t="s">
        <v>10809</v>
      </c>
      <c r="B6532" s="646" t="s">
        <v>16551</v>
      </c>
      <c r="C6532" s="650" t="s">
        <v>240</v>
      </c>
      <c r="D6532" s="650" t="s">
        <v>27835</v>
      </c>
    </row>
    <row r="6533" spans="1:4" ht="15" customHeight="1">
      <c r="A6533" s="650" t="s">
        <v>10810</v>
      </c>
      <c r="B6533" s="646" t="s">
        <v>16552</v>
      </c>
      <c r="C6533" s="650" t="s">
        <v>240</v>
      </c>
      <c r="D6533" s="650" t="s">
        <v>27836</v>
      </c>
    </row>
    <row r="6534" spans="1:4" ht="15" customHeight="1">
      <c r="A6534" s="650" t="s">
        <v>10811</v>
      </c>
      <c r="B6534" s="646" t="s">
        <v>16553</v>
      </c>
      <c r="C6534" s="650" t="s">
        <v>240</v>
      </c>
      <c r="D6534" s="650" t="s">
        <v>27837</v>
      </c>
    </row>
    <row r="6535" spans="1:4" ht="15" customHeight="1">
      <c r="A6535" s="650" t="s">
        <v>10812</v>
      </c>
      <c r="B6535" s="646" t="s">
        <v>16554</v>
      </c>
      <c r="C6535" s="650" t="s">
        <v>240</v>
      </c>
      <c r="D6535" s="650" t="s">
        <v>27838</v>
      </c>
    </row>
    <row r="6536" spans="1:4" ht="15" customHeight="1">
      <c r="A6536" s="650" t="s">
        <v>10813</v>
      </c>
      <c r="B6536" s="646" t="s">
        <v>16555</v>
      </c>
      <c r="C6536" s="650" t="s">
        <v>240</v>
      </c>
      <c r="D6536" s="650" t="s">
        <v>27839</v>
      </c>
    </row>
    <row r="6537" spans="1:4" ht="15" customHeight="1">
      <c r="A6537" s="650" t="s">
        <v>10814</v>
      </c>
      <c r="B6537" s="646" t="s">
        <v>16556</v>
      </c>
      <c r="C6537" s="650" t="s">
        <v>240</v>
      </c>
      <c r="D6537" s="650" t="s">
        <v>27840</v>
      </c>
    </row>
    <row r="6538" spans="1:4" ht="15" customHeight="1">
      <c r="A6538" s="650" t="s">
        <v>10815</v>
      </c>
      <c r="B6538" s="646" t="s">
        <v>16557</v>
      </c>
      <c r="C6538" s="650" t="s">
        <v>240</v>
      </c>
      <c r="D6538" s="650" t="s">
        <v>27841</v>
      </c>
    </row>
    <row r="6539" spans="1:4" ht="15" customHeight="1">
      <c r="A6539" s="650" t="s">
        <v>10816</v>
      </c>
      <c r="B6539" s="646" t="s">
        <v>16558</v>
      </c>
      <c r="C6539" s="650" t="s">
        <v>240</v>
      </c>
      <c r="D6539" s="650" t="s">
        <v>27842</v>
      </c>
    </row>
    <row r="6540" spans="1:4" ht="15" customHeight="1">
      <c r="A6540" s="650" t="s">
        <v>10817</v>
      </c>
      <c r="B6540" s="646" t="s">
        <v>16559</v>
      </c>
      <c r="C6540" s="650" t="s">
        <v>240</v>
      </c>
      <c r="D6540" s="650" t="s">
        <v>27843</v>
      </c>
    </row>
    <row r="6541" spans="1:4" ht="15" customHeight="1">
      <c r="A6541" s="650" t="s">
        <v>10818</v>
      </c>
      <c r="B6541" s="646" t="s">
        <v>16560</v>
      </c>
      <c r="C6541" s="650" t="s">
        <v>240</v>
      </c>
      <c r="D6541" s="650" t="s">
        <v>27844</v>
      </c>
    </row>
    <row r="6542" spans="1:4" ht="15" customHeight="1">
      <c r="A6542" s="650" t="s">
        <v>10819</v>
      </c>
      <c r="B6542" s="646" t="s">
        <v>16561</v>
      </c>
      <c r="C6542" s="650" t="s">
        <v>240</v>
      </c>
      <c r="D6542" s="650" t="s">
        <v>21702</v>
      </c>
    </row>
    <row r="6543" spans="1:4" ht="15" customHeight="1">
      <c r="A6543" s="650" t="s">
        <v>10820</v>
      </c>
      <c r="B6543" s="646" t="s">
        <v>16562</v>
      </c>
      <c r="C6543" s="650" t="s">
        <v>240</v>
      </c>
      <c r="D6543" s="650" t="s">
        <v>27845</v>
      </c>
    </row>
    <row r="6544" spans="1:4" ht="15" customHeight="1">
      <c r="A6544" s="650" t="s">
        <v>10821</v>
      </c>
      <c r="B6544" s="646" t="s">
        <v>16563</v>
      </c>
      <c r="C6544" s="650" t="s">
        <v>240</v>
      </c>
      <c r="D6544" s="650" t="s">
        <v>27846</v>
      </c>
    </row>
    <row r="6545" spans="1:4" ht="15" customHeight="1">
      <c r="A6545" s="650" t="s">
        <v>10822</v>
      </c>
      <c r="B6545" s="646" t="s">
        <v>16564</v>
      </c>
      <c r="C6545" s="650" t="s">
        <v>240</v>
      </c>
      <c r="D6545" s="650" t="s">
        <v>27847</v>
      </c>
    </row>
    <row r="6546" spans="1:4" ht="15" customHeight="1">
      <c r="A6546" s="650" t="s">
        <v>10823</v>
      </c>
      <c r="B6546" s="646" t="s">
        <v>16565</v>
      </c>
      <c r="C6546" s="650" t="s">
        <v>240</v>
      </c>
      <c r="D6546" s="650" t="s">
        <v>27848</v>
      </c>
    </row>
    <row r="6547" spans="1:4" ht="15" customHeight="1">
      <c r="A6547" s="650" t="s">
        <v>10824</v>
      </c>
      <c r="B6547" s="646" t="s">
        <v>16566</v>
      </c>
      <c r="C6547" s="650" t="s">
        <v>240</v>
      </c>
      <c r="D6547" s="650" t="s">
        <v>27849</v>
      </c>
    </row>
    <row r="6548" spans="1:4" ht="15" customHeight="1">
      <c r="A6548" s="650" t="s">
        <v>10825</v>
      </c>
      <c r="B6548" s="646" t="s">
        <v>16567</v>
      </c>
      <c r="C6548" s="650" t="s">
        <v>240</v>
      </c>
      <c r="D6548" s="650" t="s">
        <v>27850</v>
      </c>
    </row>
    <row r="6549" spans="1:4" ht="15" customHeight="1">
      <c r="A6549" s="650" t="s">
        <v>10826</v>
      </c>
      <c r="B6549" s="646" t="s">
        <v>16568</v>
      </c>
      <c r="C6549" s="650" t="s">
        <v>240</v>
      </c>
      <c r="D6549" s="650" t="s">
        <v>27851</v>
      </c>
    </row>
    <row r="6550" spans="1:4" ht="15" customHeight="1">
      <c r="A6550" s="650" t="s">
        <v>10827</v>
      </c>
      <c r="B6550" s="646" t="s">
        <v>16569</v>
      </c>
      <c r="C6550" s="650" t="s">
        <v>240</v>
      </c>
      <c r="D6550" s="650" t="s">
        <v>27852</v>
      </c>
    </row>
    <row r="6551" spans="1:4" ht="15" customHeight="1">
      <c r="A6551" s="650" t="s">
        <v>10828</v>
      </c>
      <c r="B6551" s="646" t="s">
        <v>16570</v>
      </c>
      <c r="C6551" s="650" t="s">
        <v>240</v>
      </c>
      <c r="D6551" s="650" t="s">
        <v>27853</v>
      </c>
    </row>
    <row r="6552" spans="1:4" ht="15" customHeight="1">
      <c r="A6552" s="650" t="s">
        <v>10829</v>
      </c>
      <c r="B6552" s="646" t="s">
        <v>16571</v>
      </c>
      <c r="C6552" s="650" t="s">
        <v>240</v>
      </c>
      <c r="D6552" s="650" t="s">
        <v>27854</v>
      </c>
    </row>
    <row r="6553" spans="1:4" ht="15" customHeight="1">
      <c r="A6553" s="650" t="s">
        <v>10830</v>
      </c>
      <c r="B6553" s="646" t="s">
        <v>16572</v>
      </c>
      <c r="C6553" s="650" t="s">
        <v>240</v>
      </c>
      <c r="D6553" s="650" t="s">
        <v>27855</v>
      </c>
    </row>
    <row r="6554" spans="1:4" ht="15" customHeight="1">
      <c r="A6554" s="650" t="s">
        <v>10831</v>
      </c>
      <c r="B6554" s="646" t="s">
        <v>16573</v>
      </c>
      <c r="C6554" s="650" t="s">
        <v>240</v>
      </c>
      <c r="D6554" s="650" t="s">
        <v>27856</v>
      </c>
    </row>
    <row r="6555" spans="1:4" ht="15" customHeight="1">
      <c r="A6555" s="650" t="s">
        <v>10832</v>
      </c>
      <c r="B6555" s="646" t="s">
        <v>16574</v>
      </c>
      <c r="C6555" s="650" t="s">
        <v>240</v>
      </c>
      <c r="D6555" s="650" t="s">
        <v>27857</v>
      </c>
    </row>
    <row r="6556" spans="1:4" ht="15" customHeight="1">
      <c r="A6556" s="650" t="s">
        <v>10833</v>
      </c>
      <c r="B6556" s="646" t="s">
        <v>16575</v>
      </c>
      <c r="C6556" s="650" t="s">
        <v>240</v>
      </c>
      <c r="D6556" s="650" t="s">
        <v>27858</v>
      </c>
    </row>
    <row r="6557" spans="1:4" ht="15" customHeight="1">
      <c r="A6557" s="650" t="s">
        <v>10834</v>
      </c>
      <c r="B6557" s="646" t="s">
        <v>16576</v>
      </c>
      <c r="C6557" s="650" t="s">
        <v>240</v>
      </c>
      <c r="D6557" s="650" t="s">
        <v>27859</v>
      </c>
    </row>
    <row r="6558" spans="1:4" ht="15" customHeight="1">
      <c r="A6558" s="650" t="s">
        <v>10835</v>
      </c>
      <c r="B6558" s="646" t="s">
        <v>16577</v>
      </c>
      <c r="C6558" s="650" t="s">
        <v>240</v>
      </c>
      <c r="D6558" s="650" t="s">
        <v>27860</v>
      </c>
    </row>
    <row r="6559" spans="1:4" ht="15" customHeight="1">
      <c r="A6559" s="650" t="s">
        <v>10836</v>
      </c>
      <c r="B6559" s="646" t="s">
        <v>16578</v>
      </c>
      <c r="C6559" s="650" t="s">
        <v>240</v>
      </c>
      <c r="D6559" s="650" t="s">
        <v>27861</v>
      </c>
    </row>
    <row r="6560" spans="1:4" ht="15" customHeight="1">
      <c r="A6560" s="650" t="s">
        <v>10837</v>
      </c>
      <c r="B6560" s="646" t="s">
        <v>16579</v>
      </c>
      <c r="C6560" s="650" t="s">
        <v>240</v>
      </c>
      <c r="D6560" s="650" t="s">
        <v>27862</v>
      </c>
    </row>
    <row r="6561" spans="1:4" ht="15" customHeight="1">
      <c r="A6561" s="650" t="s">
        <v>10838</v>
      </c>
      <c r="B6561" s="646" t="s">
        <v>16580</v>
      </c>
      <c r="C6561" s="650" t="s">
        <v>240</v>
      </c>
      <c r="D6561" s="650" t="s">
        <v>27863</v>
      </c>
    </row>
    <row r="6562" spans="1:4" ht="15" customHeight="1">
      <c r="A6562" s="650" t="s">
        <v>10839</v>
      </c>
      <c r="B6562" s="646" t="s">
        <v>16581</v>
      </c>
      <c r="C6562" s="650" t="s">
        <v>240</v>
      </c>
      <c r="D6562" s="650" t="s">
        <v>27864</v>
      </c>
    </row>
    <row r="6563" spans="1:4" ht="15" customHeight="1">
      <c r="A6563" s="650" t="s">
        <v>10840</v>
      </c>
      <c r="B6563" s="646" t="s">
        <v>16582</v>
      </c>
      <c r="C6563" s="650" t="s">
        <v>240</v>
      </c>
      <c r="D6563" s="650" t="s">
        <v>27865</v>
      </c>
    </row>
    <row r="6564" spans="1:4" ht="15" customHeight="1">
      <c r="A6564" s="650" t="s">
        <v>10841</v>
      </c>
      <c r="B6564" s="646" t="s">
        <v>16583</v>
      </c>
      <c r="C6564" s="650" t="s">
        <v>240</v>
      </c>
      <c r="D6564" s="650" t="s">
        <v>27866</v>
      </c>
    </row>
    <row r="6565" spans="1:4" ht="15" customHeight="1">
      <c r="A6565" s="650" t="s">
        <v>10842</v>
      </c>
      <c r="B6565" s="646" t="s">
        <v>16584</v>
      </c>
      <c r="C6565" s="650" t="s">
        <v>240</v>
      </c>
      <c r="D6565" s="650" t="s">
        <v>27867</v>
      </c>
    </row>
    <row r="6566" spans="1:4" ht="15" customHeight="1">
      <c r="A6566" s="650" t="s">
        <v>10843</v>
      </c>
      <c r="B6566" s="646" t="s">
        <v>16585</v>
      </c>
      <c r="C6566" s="650" t="s">
        <v>240</v>
      </c>
      <c r="D6566" s="650" t="s">
        <v>27868</v>
      </c>
    </row>
    <row r="6567" spans="1:4" ht="15" customHeight="1">
      <c r="A6567" s="650" t="s">
        <v>10844</v>
      </c>
      <c r="B6567" s="646" t="s">
        <v>16586</v>
      </c>
      <c r="C6567" s="650" t="s">
        <v>240</v>
      </c>
      <c r="D6567" s="650" t="s">
        <v>27869</v>
      </c>
    </row>
    <row r="6568" spans="1:4" ht="15" customHeight="1">
      <c r="A6568" s="650" t="s">
        <v>10845</v>
      </c>
      <c r="B6568" s="646" t="s">
        <v>16587</v>
      </c>
      <c r="C6568" s="650" t="s">
        <v>240</v>
      </c>
      <c r="D6568" s="650" t="s">
        <v>27870</v>
      </c>
    </row>
    <row r="6569" spans="1:4" ht="15" customHeight="1">
      <c r="A6569" s="650" t="s">
        <v>10846</v>
      </c>
      <c r="B6569" s="646" t="s">
        <v>16588</v>
      </c>
      <c r="C6569" s="650" t="s">
        <v>240</v>
      </c>
      <c r="D6569" s="650" t="s">
        <v>27871</v>
      </c>
    </row>
    <row r="6570" spans="1:4" ht="15" customHeight="1">
      <c r="A6570" s="650" t="s">
        <v>10847</v>
      </c>
      <c r="B6570" s="646" t="s">
        <v>16589</v>
      </c>
      <c r="C6570" s="650" t="s">
        <v>240</v>
      </c>
      <c r="D6570" s="650" t="s">
        <v>27872</v>
      </c>
    </row>
    <row r="6571" spans="1:4" ht="15" customHeight="1">
      <c r="A6571" s="650" t="s">
        <v>10848</v>
      </c>
      <c r="B6571" s="646" t="s">
        <v>16590</v>
      </c>
      <c r="C6571" s="650" t="s">
        <v>240</v>
      </c>
      <c r="D6571" s="650" t="s">
        <v>27873</v>
      </c>
    </row>
    <row r="6572" spans="1:4" ht="15" customHeight="1">
      <c r="A6572" s="650" t="s">
        <v>10849</v>
      </c>
      <c r="B6572" s="646" t="s">
        <v>16591</v>
      </c>
      <c r="C6572" s="650" t="s">
        <v>240</v>
      </c>
      <c r="D6572" s="650" t="s">
        <v>27874</v>
      </c>
    </row>
    <row r="6573" spans="1:4" ht="15" customHeight="1">
      <c r="A6573" s="650" t="s">
        <v>10850</v>
      </c>
      <c r="B6573" s="646" t="s">
        <v>16592</v>
      </c>
      <c r="C6573" s="650" t="s">
        <v>240</v>
      </c>
      <c r="D6573" s="650" t="s">
        <v>27875</v>
      </c>
    </row>
    <row r="6574" spans="1:4" ht="15" customHeight="1">
      <c r="A6574" s="650" t="s">
        <v>10851</v>
      </c>
      <c r="B6574" s="646" t="s">
        <v>16593</v>
      </c>
      <c r="C6574" s="650" t="s">
        <v>240</v>
      </c>
      <c r="D6574" s="650" t="s">
        <v>27876</v>
      </c>
    </row>
    <row r="6575" spans="1:4" ht="15" customHeight="1">
      <c r="A6575" s="650" t="s">
        <v>10852</v>
      </c>
      <c r="B6575" s="646" t="s">
        <v>16594</v>
      </c>
      <c r="C6575" s="650" t="s">
        <v>240</v>
      </c>
      <c r="D6575" s="650" t="s">
        <v>27877</v>
      </c>
    </row>
    <row r="6576" spans="1:4" ht="15" customHeight="1">
      <c r="A6576" s="650" t="s">
        <v>10853</v>
      </c>
      <c r="B6576" s="646" t="s">
        <v>16595</v>
      </c>
      <c r="C6576" s="650" t="s">
        <v>240</v>
      </c>
      <c r="D6576" s="650" t="s">
        <v>27878</v>
      </c>
    </row>
    <row r="6577" spans="1:4" ht="15" customHeight="1">
      <c r="A6577" s="650" t="s">
        <v>10854</v>
      </c>
      <c r="B6577" s="646" t="s">
        <v>16596</v>
      </c>
      <c r="C6577" s="650" t="s">
        <v>240</v>
      </c>
      <c r="D6577" s="650" t="s">
        <v>27879</v>
      </c>
    </row>
    <row r="6578" spans="1:4" ht="15" customHeight="1">
      <c r="A6578" s="650" t="s">
        <v>10855</v>
      </c>
      <c r="B6578" s="646" t="s">
        <v>16597</v>
      </c>
      <c r="C6578" s="650" t="s">
        <v>240</v>
      </c>
      <c r="D6578" s="650" t="s">
        <v>27880</v>
      </c>
    </row>
    <row r="6579" spans="1:4" ht="15" customHeight="1">
      <c r="A6579" s="650" t="s">
        <v>10856</v>
      </c>
      <c r="B6579" s="646" t="s">
        <v>16598</v>
      </c>
      <c r="C6579" s="650" t="s">
        <v>240</v>
      </c>
      <c r="D6579" s="650" t="s">
        <v>27881</v>
      </c>
    </row>
    <row r="6580" spans="1:4" ht="15" customHeight="1">
      <c r="A6580" s="650" t="s">
        <v>10857</v>
      </c>
      <c r="B6580" s="646" t="s">
        <v>16599</v>
      </c>
      <c r="C6580" s="650" t="s">
        <v>240</v>
      </c>
      <c r="D6580" s="650" t="s">
        <v>27882</v>
      </c>
    </row>
    <row r="6581" spans="1:4" ht="15" customHeight="1">
      <c r="A6581" s="650" t="s">
        <v>10858</v>
      </c>
      <c r="B6581" s="646" t="s">
        <v>16600</v>
      </c>
      <c r="C6581" s="650" t="s">
        <v>240</v>
      </c>
      <c r="D6581" s="650" t="s">
        <v>27883</v>
      </c>
    </row>
    <row r="6582" spans="1:4" ht="15" customHeight="1">
      <c r="A6582" s="650" t="s">
        <v>10859</v>
      </c>
      <c r="B6582" s="646" t="s">
        <v>16601</v>
      </c>
      <c r="C6582" s="650" t="s">
        <v>240</v>
      </c>
      <c r="D6582" s="650" t="s">
        <v>27884</v>
      </c>
    </row>
    <row r="6583" spans="1:4" ht="15" customHeight="1">
      <c r="A6583" s="650" t="s">
        <v>10860</v>
      </c>
      <c r="B6583" s="646" t="s">
        <v>16602</v>
      </c>
      <c r="C6583" s="650" t="s">
        <v>240</v>
      </c>
      <c r="D6583" s="650" t="s">
        <v>25679</v>
      </c>
    </row>
    <row r="6584" spans="1:4" ht="15" customHeight="1">
      <c r="A6584" s="650" t="s">
        <v>10861</v>
      </c>
      <c r="B6584" s="646" t="s">
        <v>16603</v>
      </c>
      <c r="C6584" s="650" t="s">
        <v>240</v>
      </c>
      <c r="D6584" s="650" t="s">
        <v>27885</v>
      </c>
    </row>
    <row r="6585" spans="1:4" ht="15" customHeight="1">
      <c r="A6585" s="650" t="s">
        <v>10862</v>
      </c>
      <c r="B6585" s="646" t="s">
        <v>16604</v>
      </c>
      <c r="C6585" s="650" t="s">
        <v>240</v>
      </c>
      <c r="D6585" s="650" t="s">
        <v>27886</v>
      </c>
    </row>
    <row r="6586" spans="1:4" ht="15" customHeight="1">
      <c r="A6586" s="650" t="s">
        <v>10863</v>
      </c>
      <c r="B6586" s="646" t="s">
        <v>16605</v>
      </c>
      <c r="C6586" s="650" t="s">
        <v>240</v>
      </c>
      <c r="D6586" s="650" t="s">
        <v>27887</v>
      </c>
    </row>
    <row r="6587" spans="1:4" ht="15" customHeight="1">
      <c r="A6587" s="650" t="s">
        <v>10864</v>
      </c>
      <c r="B6587" s="646" t="s">
        <v>16606</v>
      </c>
      <c r="C6587" s="650" t="s">
        <v>240</v>
      </c>
      <c r="D6587" s="650" t="s">
        <v>27888</v>
      </c>
    </row>
    <row r="6588" spans="1:4" ht="15" customHeight="1">
      <c r="A6588" s="650" t="s">
        <v>10865</v>
      </c>
      <c r="B6588" s="646" t="s">
        <v>16607</v>
      </c>
      <c r="C6588" s="650" t="s">
        <v>240</v>
      </c>
      <c r="D6588" s="650" t="s">
        <v>27889</v>
      </c>
    </row>
    <row r="6589" spans="1:4" ht="15" customHeight="1">
      <c r="A6589" s="650" t="s">
        <v>10866</v>
      </c>
      <c r="B6589" s="646" t="s">
        <v>16608</v>
      </c>
      <c r="C6589" s="650" t="s">
        <v>240</v>
      </c>
      <c r="D6589" s="650" t="s">
        <v>27890</v>
      </c>
    </row>
    <row r="6590" spans="1:4" ht="15" customHeight="1">
      <c r="A6590" s="650" t="s">
        <v>10867</v>
      </c>
      <c r="B6590" s="646" t="s">
        <v>16609</v>
      </c>
      <c r="C6590" s="650" t="s">
        <v>240</v>
      </c>
      <c r="D6590" s="650" t="s">
        <v>27891</v>
      </c>
    </row>
    <row r="6591" spans="1:4" ht="15" customHeight="1">
      <c r="A6591" s="650" t="s">
        <v>10868</v>
      </c>
      <c r="B6591" s="646" t="s">
        <v>16610</v>
      </c>
      <c r="C6591" s="650" t="s">
        <v>240</v>
      </c>
      <c r="D6591" s="650" t="s">
        <v>27892</v>
      </c>
    </row>
    <row r="6592" spans="1:4" ht="15" customHeight="1">
      <c r="A6592" s="650" t="s">
        <v>10869</v>
      </c>
      <c r="B6592" s="646" t="s">
        <v>16611</v>
      </c>
      <c r="C6592" s="650" t="s">
        <v>240</v>
      </c>
      <c r="D6592" s="650" t="s">
        <v>27893</v>
      </c>
    </row>
    <row r="6593" spans="1:4" ht="15" customHeight="1">
      <c r="A6593" s="650" t="s">
        <v>10870</v>
      </c>
      <c r="B6593" s="646" t="s">
        <v>16612</v>
      </c>
      <c r="C6593" s="650" t="s">
        <v>240</v>
      </c>
      <c r="D6593" s="650" t="s">
        <v>27894</v>
      </c>
    </row>
    <row r="6594" spans="1:4" ht="15" customHeight="1">
      <c r="A6594" s="650" t="s">
        <v>10871</v>
      </c>
      <c r="B6594" s="646" t="s">
        <v>16613</v>
      </c>
      <c r="C6594" s="650" t="s">
        <v>240</v>
      </c>
      <c r="D6594" s="650" t="s">
        <v>27895</v>
      </c>
    </row>
    <row r="6595" spans="1:4" ht="15" customHeight="1">
      <c r="A6595" s="650" t="s">
        <v>10872</v>
      </c>
      <c r="B6595" s="646" t="s">
        <v>16614</v>
      </c>
      <c r="C6595" s="650" t="s">
        <v>240</v>
      </c>
      <c r="D6595" s="650" t="s">
        <v>27896</v>
      </c>
    </row>
    <row r="6596" spans="1:4" ht="15" customHeight="1">
      <c r="A6596" s="650" t="s">
        <v>10873</v>
      </c>
      <c r="B6596" s="646" t="s">
        <v>16615</v>
      </c>
      <c r="C6596" s="650" t="s">
        <v>240</v>
      </c>
      <c r="D6596" s="650" t="s">
        <v>27897</v>
      </c>
    </row>
    <row r="6597" spans="1:4" ht="15" customHeight="1">
      <c r="A6597" s="650" t="s">
        <v>10874</v>
      </c>
      <c r="B6597" s="646" t="s">
        <v>16616</v>
      </c>
      <c r="C6597" s="650" t="s">
        <v>240</v>
      </c>
      <c r="D6597" s="650" t="s">
        <v>27898</v>
      </c>
    </row>
    <row r="6598" spans="1:4" ht="15" customHeight="1">
      <c r="A6598" s="650" t="s">
        <v>10875</v>
      </c>
      <c r="B6598" s="646" t="s">
        <v>16617</v>
      </c>
      <c r="C6598" s="650" t="s">
        <v>240</v>
      </c>
      <c r="D6598" s="650" t="s">
        <v>27899</v>
      </c>
    </row>
    <row r="6599" spans="1:4" ht="15" customHeight="1">
      <c r="A6599" s="650" t="s">
        <v>10876</v>
      </c>
      <c r="B6599" s="646" t="s">
        <v>16618</v>
      </c>
      <c r="C6599" s="650" t="s">
        <v>240</v>
      </c>
      <c r="D6599" s="650" t="s">
        <v>27900</v>
      </c>
    </row>
    <row r="6600" spans="1:4" ht="15" customHeight="1">
      <c r="A6600" s="650" t="s">
        <v>10877</v>
      </c>
      <c r="B6600" s="646" t="s">
        <v>16619</v>
      </c>
      <c r="C6600" s="650" t="s">
        <v>240</v>
      </c>
      <c r="D6600" s="650" t="s">
        <v>27901</v>
      </c>
    </row>
    <row r="6601" spans="1:4" ht="15" customHeight="1">
      <c r="A6601" s="650" t="s">
        <v>10878</v>
      </c>
      <c r="B6601" s="646" t="s">
        <v>16620</v>
      </c>
      <c r="C6601" s="650" t="s">
        <v>240</v>
      </c>
      <c r="D6601" s="650" t="s">
        <v>27902</v>
      </c>
    </row>
    <row r="6602" spans="1:4" ht="15" customHeight="1">
      <c r="A6602" s="650" t="s">
        <v>10879</v>
      </c>
      <c r="B6602" s="646" t="s">
        <v>16621</v>
      </c>
      <c r="C6602" s="650" t="s">
        <v>240</v>
      </c>
      <c r="D6602" s="650" t="s">
        <v>27903</v>
      </c>
    </row>
    <row r="6603" spans="1:4" ht="15" customHeight="1">
      <c r="A6603" s="650" t="s">
        <v>10880</v>
      </c>
      <c r="B6603" s="646" t="s">
        <v>16622</v>
      </c>
      <c r="C6603" s="650" t="s">
        <v>240</v>
      </c>
      <c r="D6603" s="650" t="s">
        <v>27904</v>
      </c>
    </row>
    <row r="6604" spans="1:4" ht="15" customHeight="1">
      <c r="A6604" s="650" t="s">
        <v>10881</v>
      </c>
      <c r="B6604" s="646" t="s">
        <v>16623</v>
      </c>
      <c r="C6604" s="650" t="s">
        <v>240</v>
      </c>
      <c r="D6604" s="650" t="s">
        <v>27905</v>
      </c>
    </row>
    <row r="6605" spans="1:4" ht="15" customHeight="1">
      <c r="A6605" s="650" t="s">
        <v>10882</v>
      </c>
      <c r="B6605" s="646" t="s">
        <v>16624</v>
      </c>
      <c r="C6605" s="650" t="s">
        <v>240</v>
      </c>
      <c r="D6605" s="650" t="s">
        <v>27906</v>
      </c>
    </row>
    <row r="6606" spans="1:4" ht="15" customHeight="1">
      <c r="A6606" s="650" t="s">
        <v>10883</v>
      </c>
      <c r="B6606" s="646" t="s">
        <v>16625</v>
      </c>
      <c r="C6606" s="650" t="s">
        <v>240</v>
      </c>
      <c r="D6606" s="650" t="s">
        <v>27907</v>
      </c>
    </row>
    <row r="6607" spans="1:4" ht="15" customHeight="1">
      <c r="A6607" s="650" t="s">
        <v>10884</v>
      </c>
      <c r="B6607" s="646" t="s">
        <v>16626</v>
      </c>
      <c r="C6607" s="650" t="s">
        <v>240</v>
      </c>
      <c r="D6607" s="650" t="s">
        <v>27908</v>
      </c>
    </row>
    <row r="6608" spans="1:4" ht="15" customHeight="1">
      <c r="A6608" s="650" t="s">
        <v>10885</v>
      </c>
      <c r="B6608" s="646" t="s">
        <v>16627</v>
      </c>
      <c r="C6608" s="650" t="s">
        <v>240</v>
      </c>
      <c r="D6608" s="650" t="s">
        <v>27909</v>
      </c>
    </row>
    <row r="6609" spans="1:4" ht="15" customHeight="1">
      <c r="A6609" s="650" t="s">
        <v>10886</v>
      </c>
      <c r="B6609" s="646" t="s">
        <v>16628</v>
      </c>
      <c r="C6609" s="650" t="s">
        <v>240</v>
      </c>
      <c r="D6609" s="650" t="s">
        <v>27910</v>
      </c>
    </row>
    <row r="6610" spans="1:4" ht="15" customHeight="1">
      <c r="A6610" s="650" t="s">
        <v>10887</v>
      </c>
      <c r="B6610" s="646" t="s">
        <v>16629</v>
      </c>
      <c r="C6610" s="650" t="s">
        <v>240</v>
      </c>
      <c r="D6610" s="650" t="s">
        <v>27911</v>
      </c>
    </row>
    <row r="6611" spans="1:4" ht="15" customHeight="1">
      <c r="A6611" s="650" t="s">
        <v>10888</v>
      </c>
      <c r="B6611" s="646" t="s">
        <v>16630</v>
      </c>
      <c r="C6611" s="650" t="s">
        <v>240</v>
      </c>
      <c r="D6611" s="650" t="s">
        <v>27912</v>
      </c>
    </row>
    <row r="6612" spans="1:4" ht="15" customHeight="1">
      <c r="A6612" s="650" t="s">
        <v>10889</v>
      </c>
      <c r="B6612" s="646" t="s">
        <v>16631</v>
      </c>
      <c r="C6612" s="650" t="s">
        <v>240</v>
      </c>
      <c r="D6612" s="650" t="s">
        <v>27913</v>
      </c>
    </row>
    <row r="6613" spans="1:4" ht="15" customHeight="1">
      <c r="A6613" s="650" t="s">
        <v>10890</v>
      </c>
      <c r="B6613" s="646" t="s">
        <v>16632</v>
      </c>
      <c r="C6613" s="650" t="s">
        <v>240</v>
      </c>
      <c r="D6613" s="650" t="s">
        <v>27914</v>
      </c>
    </row>
    <row r="6614" spans="1:4" ht="15" customHeight="1">
      <c r="A6614" s="650" t="s">
        <v>10891</v>
      </c>
      <c r="B6614" s="646" t="s">
        <v>16633</v>
      </c>
      <c r="C6614" s="650" t="s">
        <v>240</v>
      </c>
      <c r="D6614" s="650" t="s">
        <v>27915</v>
      </c>
    </row>
    <row r="6615" spans="1:4" ht="15" customHeight="1">
      <c r="A6615" s="650" t="s">
        <v>10892</v>
      </c>
      <c r="B6615" s="646" t="s">
        <v>16634</v>
      </c>
      <c r="C6615" s="650" t="s">
        <v>240</v>
      </c>
      <c r="D6615" s="650" t="s">
        <v>27916</v>
      </c>
    </row>
    <row r="6616" spans="1:4" ht="15" customHeight="1">
      <c r="A6616" s="650" t="s">
        <v>10893</v>
      </c>
      <c r="B6616" s="646" t="s">
        <v>16635</v>
      </c>
      <c r="C6616" s="650" t="s">
        <v>240</v>
      </c>
      <c r="D6616" s="650" t="s">
        <v>27917</v>
      </c>
    </row>
    <row r="6617" spans="1:4" ht="15" customHeight="1">
      <c r="A6617" s="650" t="s">
        <v>10894</v>
      </c>
      <c r="B6617" s="646" t="s">
        <v>16636</v>
      </c>
      <c r="C6617" s="650" t="s">
        <v>240</v>
      </c>
      <c r="D6617" s="650" t="s">
        <v>27918</v>
      </c>
    </row>
    <row r="6618" spans="1:4" ht="15" customHeight="1">
      <c r="A6618" s="650" t="s">
        <v>10895</v>
      </c>
      <c r="B6618" s="646" t="s">
        <v>16637</v>
      </c>
      <c r="C6618" s="650" t="s">
        <v>240</v>
      </c>
      <c r="D6618" s="650" t="s">
        <v>27919</v>
      </c>
    </row>
    <row r="6619" spans="1:4" ht="15" customHeight="1">
      <c r="A6619" s="650" t="s">
        <v>10896</v>
      </c>
      <c r="B6619" s="646" t="s">
        <v>16638</v>
      </c>
      <c r="C6619" s="650" t="s">
        <v>240</v>
      </c>
      <c r="D6619" s="650" t="s">
        <v>27920</v>
      </c>
    </row>
    <row r="6620" spans="1:4" ht="15" customHeight="1">
      <c r="A6620" s="650" t="s">
        <v>10897</v>
      </c>
      <c r="B6620" s="646" t="s">
        <v>16639</v>
      </c>
      <c r="C6620" s="650" t="s">
        <v>240</v>
      </c>
      <c r="D6620" s="650" t="s">
        <v>27921</v>
      </c>
    </row>
    <row r="6621" spans="1:4" ht="15" customHeight="1">
      <c r="A6621" s="650" t="s">
        <v>10898</v>
      </c>
      <c r="B6621" s="646" t="s">
        <v>16640</v>
      </c>
      <c r="C6621" s="650" t="s">
        <v>240</v>
      </c>
      <c r="D6621" s="650" t="s">
        <v>27922</v>
      </c>
    </row>
    <row r="6622" spans="1:4" ht="15" customHeight="1">
      <c r="A6622" s="650" t="s">
        <v>10899</v>
      </c>
      <c r="B6622" s="646" t="s">
        <v>16641</v>
      </c>
      <c r="C6622" s="650" t="s">
        <v>240</v>
      </c>
      <c r="D6622" s="650" t="s">
        <v>27923</v>
      </c>
    </row>
    <row r="6623" spans="1:4" ht="15" customHeight="1">
      <c r="A6623" s="650" t="s">
        <v>10900</v>
      </c>
      <c r="B6623" s="646" t="s">
        <v>16642</v>
      </c>
      <c r="C6623" s="650" t="s">
        <v>240</v>
      </c>
      <c r="D6623" s="650" t="s">
        <v>27924</v>
      </c>
    </row>
    <row r="6624" spans="1:4" ht="15" customHeight="1">
      <c r="A6624" s="650" t="s">
        <v>10901</v>
      </c>
      <c r="B6624" s="646" t="s">
        <v>16643</v>
      </c>
      <c r="C6624" s="650" t="s">
        <v>240</v>
      </c>
      <c r="D6624" s="650" t="s">
        <v>27925</v>
      </c>
    </row>
    <row r="6625" spans="1:4" ht="15" customHeight="1">
      <c r="A6625" s="650" t="s">
        <v>10902</v>
      </c>
      <c r="B6625" s="646" t="s">
        <v>16644</v>
      </c>
      <c r="C6625" s="650" t="s">
        <v>240</v>
      </c>
      <c r="D6625" s="650" t="s">
        <v>27926</v>
      </c>
    </row>
    <row r="6626" spans="1:4" ht="15" customHeight="1">
      <c r="A6626" s="650" t="s">
        <v>10903</v>
      </c>
      <c r="B6626" s="646" t="s">
        <v>16645</v>
      </c>
      <c r="C6626" s="650" t="s">
        <v>240</v>
      </c>
      <c r="D6626" s="650" t="s">
        <v>27927</v>
      </c>
    </row>
    <row r="6627" spans="1:4" ht="15" customHeight="1">
      <c r="A6627" s="650" t="s">
        <v>10904</v>
      </c>
      <c r="B6627" s="646" t="s">
        <v>16646</v>
      </c>
      <c r="C6627" s="650" t="s">
        <v>240</v>
      </c>
      <c r="D6627" s="650" t="s">
        <v>27928</v>
      </c>
    </row>
    <row r="6628" spans="1:4" ht="15" customHeight="1">
      <c r="A6628" s="650" t="s">
        <v>10905</v>
      </c>
      <c r="B6628" s="646" t="s">
        <v>16647</v>
      </c>
      <c r="C6628" s="650" t="s">
        <v>240</v>
      </c>
      <c r="D6628" s="650" t="s">
        <v>27929</v>
      </c>
    </row>
    <row r="6629" spans="1:4" ht="15" customHeight="1">
      <c r="A6629" s="650" t="s">
        <v>10906</v>
      </c>
      <c r="B6629" s="646" t="s">
        <v>16648</v>
      </c>
      <c r="C6629" s="650" t="s">
        <v>240</v>
      </c>
      <c r="D6629" s="650" t="s">
        <v>27930</v>
      </c>
    </row>
    <row r="6630" spans="1:4" ht="15" customHeight="1">
      <c r="A6630" s="650" t="s">
        <v>10907</v>
      </c>
      <c r="B6630" s="646" t="s">
        <v>16649</v>
      </c>
      <c r="C6630" s="650" t="s">
        <v>240</v>
      </c>
      <c r="D6630" s="650" t="s">
        <v>27931</v>
      </c>
    </row>
    <row r="6631" spans="1:4" ht="15" customHeight="1">
      <c r="A6631" s="650" t="s">
        <v>10908</v>
      </c>
      <c r="B6631" s="646" t="s">
        <v>16650</v>
      </c>
      <c r="C6631" s="650" t="s">
        <v>240</v>
      </c>
      <c r="D6631" s="650" t="s">
        <v>27932</v>
      </c>
    </row>
    <row r="6632" spans="1:4" ht="15" customHeight="1">
      <c r="A6632" s="650" t="s">
        <v>10909</v>
      </c>
      <c r="B6632" s="646" t="s">
        <v>16651</v>
      </c>
      <c r="C6632" s="650" t="s">
        <v>240</v>
      </c>
      <c r="D6632" s="650" t="s">
        <v>27933</v>
      </c>
    </row>
    <row r="6633" spans="1:4" ht="15" customHeight="1">
      <c r="A6633" s="650" t="s">
        <v>10910</v>
      </c>
      <c r="B6633" s="646" t="s">
        <v>16652</v>
      </c>
      <c r="C6633" s="650" t="s">
        <v>240</v>
      </c>
      <c r="D6633" s="650" t="s">
        <v>27934</v>
      </c>
    </row>
    <row r="6634" spans="1:4" ht="15" customHeight="1">
      <c r="A6634" s="650" t="s">
        <v>10911</v>
      </c>
      <c r="B6634" s="646" t="s">
        <v>16653</v>
      </c>
      <c r="C6634" s="650" t="s">
        <v>240</v>
      </c>
      <c r="D6634" s="650" t="s">
        <v>27935</v>
      </c>
    </row>
    <row r="6635" spans="1:4" ht="15" customHeight="1">
      <c r="A6635" s="650" t="s">
        <v>10912</v>
      </c>
      <c r="B6635" s="646" t="s">
        <v>16654</v>
      </c>
      <c r="C6635" s="650" t="s">
        <v>240</v>
      </c>
      <c r="D6635" s="650" t="s">
        <v>27936</v>
      </c>
    </row>
    <row r="6636" spans="1:4" ht="15" customHeight="1">
      <c r="A6636" s="650" t="s">
        <v>10913</v>
      </c>
      <c r="B6636" s="646" t="s">
        <v>16655</v>
      </c>
      <c r="C6636" s="650" t="s">
        <v>240</v>
      </c>
      <c r="D6636" s="650" t="s">
        <v>27937</v>
      </c>
    </row>
    <row r="6637" spans="1:4" ht="15" customHeight="1">
      <c r="A6637" s="650" t="s">
        <v>10914</v>
      </c>
      <c r="B6637" s="646" t="s">
        <v>16656</v>
      </c>
      <c r="C6637" s="650" t="s">
        <v>240</v>
      </c>
      <c r="D6637" s="650" t="s">
        <v>27938</v>
      </c>
    </row>
    <row r="6638" spans="1:4" ht="15" customHeight="1">
      <c r="A6638" s="650" t="s">
        <v>10915</v>
      </c>
      <c r="B6638" s="646" t="s">
        <v>16657</v>
      </c>
      <c r="C6638" s="650" t="s">
        <v>240</v>
      </c>
      <c r="D6638" s="650" t="s">
        <v>27939</v>
      </c>
    </row>
    <row r="6639" spans="1:4" ht="15" customHeight="1">
      <c r="A6639" s="650" t="s">
        <v>10916</v>
      </c>
      <c r="B6639" s="646" t="s">
        <v>16658</v>
      </c>
      <c r="C6639" s="650" t="s">
        <v>240</v>
      </c>
      <c r="D6639" s="650" t="s">
        <v>27940</v>
      </c>
    </row>
    <row r="6640" spans="1:4" ht="15" customHeight="1">
      <c r="A6640" s="650" t="s">
        <v>10917</v>
      </c>
      <c r="B6640" s="646" t="s">
        <v>16659</v>
      </c>
      <c r="C6640" s="650" t="s">
        <v>240</v>
      </c>
      <c r="D6640" s="650" t="s">
        <v>27941</v>
      </c>
    </row>
    <row r="6641" spans="1:4" ht="15" customHeight="1">
      <c r="A6641" s="650" t="s">
        <v>10918</v>
      </c>
      <c r="B6641" s="646" t="s">
        <v>16660</v>
      </c>
      <c r="C6641" s="650" t="s">
        <v>240</v>
      </c>
      <c r="D6641" s="650" t="s">
        <v>27942</v>
      </c>
    </row>
    <row r="6642" spans="1:4" ht="15" customHeight="1">
      <c r="A6642" s="650" t="s">
        <v>10919</v>
      </c>
      <c r="B6642" s="646" t="s">
        <v>16661</v>
      </c>
      <c r="C6642" s="650" t="s">
        <v>240</v>
      </c>
      <c r="D6642" s="650" t="s">
        <v>27943</v>
      </c>
    </row>
    <row r="6643" spans="1:4" ht="15" customHeight="1">
      <c r="A6643" s="650" t="s">
        <v>10920</v>
      </c>
      <c r="B6643" s="646" t="s">
        <v>16662</v>
      </c>
      <c r="C6643" s="650" t="s">
        <v>240</v>
      </c>
      <c r="D6643" s="650" t="s">
        <v>27944</v>
      </c>
    </row>
    <row r="6644" spans="1:4" ht="15" customHeight="1">
      <c r="A6644" s="650" t="s">
        <v>10921</v>
      </c>
      <c r="B6644" s="646" t="s">
        <v>16663</v>
      </c>
      <c r="C6644" s="650" t="s">
        <v>240</v>
      </c>
      <c r="D6644" s="650" t="s">
        <v>27945</v>
      </c>
    </row>
    <row r="6645" spans="1:4" ht="15" customHeight="1">
      <c r="A6645" s="650" t="s">
        <v>10922</v>
      </c>
      <c r="B6645" s="646" t="s">
        <v>16664</v>
      </c>
      <c r="C6645" s="650" t="s">
        <v>240</v>
      </c>
      <c r="D6645" s="650" t="s">
        <v>27946</v>
      </c>
    </row>
    <row r="6646" spans="1:4" ht="15" customHeight="1">
      <c r="A6646" s="650" t="s">
        <v>10923</v>
      </c>
      <c r="B6646" s="646" t="s">
        <v>16665</v>
      </c>
      <c r="C6646" s="650" t="s">
        <v>240</v>
      </c>
      <c r="D6646" s="650" t="s">
        <v>27947</v>
      </c>
    </row>
    <row r="6647" spans="1:4" ht="15" customHeight="1">
      <c r="A6647" s="650" t="s">
        <v>10924</v>
      </c>
      <c r="B6647" s="646" t="s">
        <v>16666</v>
      </c>
      <c r="C6647" s="650" t="s">
        <v>240</v>
      </c>
      <c r="D6647" s="650" t="s">
        <v>27948</v>
      </c>
    </row>
    <row r="6648" spans="1:4" ht="15" customHeight="1">
      <c r="A6648" s="650" t="s">
        <v>10925</v>
      </c>
      <c r="B6648" s="646" t="s">
        <v>16667</v>
      </c>
      <c r="C6648" s="650" t="s">
        <v>240</v>
      </c>
      <c r="D6648" s="650" t="s">
        <v>27949</v>
      </c>
    </row>
    <row r="6649" spans="1:4" ht="15" customHeight="1">
      <c r="A6649" s="650" t="s">
        <v>10926</v>
      </c>
      <c r="B6649" s="646" t="s">
        <v>16668</v>
      </c>
      <c r="C6649" s="650" t="s">
        <v>240</v>
      </c>
      <c r="D6649" s="650" t="s">
        <v>25653</v>
      </c>
    </row>
    <row r="6650" spans="1:4" ht="15" customHeight="1">
      <c r="A6650" s="650" t="s">
        <v>10927</v>
      </c>
      <c r="B6650" s="646" t="s">
        <v>16669</v>
      </c>
      <c r="C6650" s="650" t="s">
        <v>240</v>
      </c>
      <c r="D6650" s="650" t="s">
        <v>27950</v>
      </c>
    </row>
    <row r="6651" spans="1:4" ht="15" customHeight="1">
      <c r="A6651" s="650" t="s">
        <v>10928</v>
      </c>
      <c r="B6651" s="646" t="s">
        <v>16670</v>
      </c>
      <c r="C6651" s="650" t="s">
        <v>240</v>
      </c>
      <c r="D6651" s="650" t="s">
        <v>27951</v>
      </c>
    </row>
    <row r="6652" spans="1:4" ht="15" customHeight="1">
      <c r="A6652" s="650" t="s">
        <v>10929</v>
      </c>
      <c r="B6652" s="646" t="s">
        <v>16671</v>
      </c>
      <c r="C6652" s="650" t="s">
        <v>240</v>
      </c>
      <c r="D6652" s="650" t="s">
        <v>27952</v>
      </c>
    </row>
    <row r="6653" spans="1:4" ht="15" customHeight="1">
      <c r="A6653" s="650" t="s">
        <v>10930</v>
      </c>
      <c r="B6653" s="646" t="s">
        <v>16672</v>
      </c>
      <c r="C6653" s="650" t="s">
        <v>240</v>
      </c>
      <c r="D6653" s="650" t="s">
        <v>24305</v>
      </c>
    </row>
    <row r="6654" spans="1:4" ht="15" customHeight="1">
      <c r="A6654" s="650" t="s">
        <v>10931</v>
      </c>
      <c r="B6654" s="646" t="s">
        <v>16673</v>
      </c>
      <c r="C6654" s="650" t="s">
        <v>240</v>
      </c>
      <c r="D6654" s="650" t="s">
        <v>27953</v>
      </c>
    </row>
    <row r="6655" spans="1:4" ht="15" customHeight="1">
      <c r="A6655" s="650" t="s">
        <v>10932</v>
      </c>
      <c r="B6655" s="646" t="s">
        <v>16674</v>
      </c>
      <c r="C6655" s="650" t="s">
        <v>240</v>
      </c>
      <c r="D6655" s="650" t="s">
        <v>22527</v>
      </c>
    </row>
    <row r="6656" spans="1:4" ht="15" customHeight="1">
      <c r="A6656" s="650" t="s">
        <v>10933</v>
      </c>
      <c r="B6656" s="646" t="s">
        <v>16675</v>
      </c>
      <c r="C6656" s="650" t="s">
        <v>240</v>
      </c>
      <c r="D6656" s="650" t="s">
        <v>27954</v>
      </c>
    </row>
    <row r="6657" spans="1:4" ht="15" customHeight="1">
      <c r="A6657" s="650" t="s">
        <v>10934</v>
      </c>
      <c r="B6657" s="646" t="s">
        <v>16676</v>
      </c>
      <c r="C6657" s="650" t="s">
        <v>240</v>
      </c>
      <c r="D6657" s="650" t="s">
        <v>27955</v>
      </c>
    </row>
    <row r="6658" spans="1:4" ht="15" customHeight="1">
      <c r="A6658" s="650" t="s">
        <v>10935</v>
      </c>
      <c r="B6658" s="646" t="s">
        <v>16677</v>
      </c>
      <c r="C6658" s="650" t="s">
        <v>240</v>
      </c>
      <c r="D6658" s="650" t="s">
        <v>27956</v>
      </c>
    </row>
    <row r="6659" spans="1:4" ht="15" customHeight="1">
      <c r="A6659" s="650" t="s">
        <v>10936</v>
      </c>
      <c r="B6659" s="646" t="s">
        <v>16678</v>
      </c>
      <c r="C6659" s="650" t="s">
        <v>240</v>
      </c>
      <c r="D6659" s="650" t="s">
        <v>27957</v>
      </c>
    </row>
    <row r="6660" spans="1:4" ht="15" customHeight="1">
      <c r="A6660" s="650" t="s">
        <v>10937</v>
      </c>
      <c r="B6660" s="646" t="s">
        <v>16679</v>
      </c>
      <c r="C6660" s="650" t="s">
        <v>240</v>
      </c>
      <c r="D6660" s="650" t="s">
        <v>27958</v>
      </c>
    </row>
    <row r="6661" spans="1:4" ht="15" customHeight="1">
      <c r="A6661" s="650" t="s">
        <v>10938</v>
      </c>
      <c r="B6661" s="646" t="s">
        <v>16680</v>
      </c>
      <c r="C6661" s="650" t="s">
        <v>240</v>
      </c>
      <c r="D6661" s="650" t="s">
        <v>27959</v>
      </c>
    </row>
    <row r="6662" spans="1:4" ht="15" customHeight="1">
      <c r="A6662" s="650" t="s">
        <v>10939</v>
      </c>
      <c r="B6662" s="646" t="s">
        <v>16681</v>
      </c>
      <c r="C6662" s="650" t="s">
        <v>240</v>
      </c>
      <c r="D6662" s="650" t="s">
        <v>27960</v>
      </c>
    </row>
    <row r="6663" spans="1:4" ht="15" customHeight="1">
      <c r="A6663" s="650" t="s">
        <v>10940</v>
      </c>
      <c r="B6663" s="646" t="s">
        <v>16682</v>
      </c>
      <c r="C6663" s="650" t="s">
        <v>240</v>
      </c>
      <c r="D6663" s="650" t="s">
        <v>27961</v>
      </c>
    </row>
    <row r="6664" spans="1:4" ht="15" customHeight="1">
      <c r="A6664" s="650" t="s">
        <v>10941</v>
      </c>
      <c r="B6664" s="646" t="s">
        <v>16683</v>
      </c>
      <c r="C6664" s="650" t="s">
        <v>240</v>
      </c>
      <c r="D6664" s="650" t="s">
        <v>27962</v>
      </c>
    </row>
    <row r="6665" spans="1:4" ht="15" customHeight="1">
      <c r="A6665" s="650" t="s">
        <v>10942</v>
      </c>
      <c r="B6665" s="646" t="s">
        <v>16684</v>
      </c>
      <c r="C6665" s="650" t="s">
        <v>240</v>
      </c>
      <c r="D6665" s="650" t="s">
        <v>27963</v>
      </c>
    </row>
    <row r="6666" spans="1:4" ht="15" customHeight="1">
      <c r="A6666" s="650" t="s">
        <v>10943</v>
      </c>
      <c r="B6666" s="646" t="s">
        <v>16685</v>
      </c>
      <c r="C6666" s="650" t="s">
        <v>240</v>
      </c>
      <c r="D6666" s="650" t="s">
        <v>21732</v>
      </c>
    </row>
    <row r="6667" spans="1:4" ht="15" customHeight="1">
      <c r="A6667" s="650" t="s">
        <v>10944</v>
      </c>
      <c r="B6667" s="646" t="s">
        <v>16686</v>
      </c>
      <c r="C6667" s="650" t="s">
        <v>240</v>
      </c>
      <c r="D6667" s="650" t="s">
        <v>26325</v>
      </c>
    </row>
    <row r="6668" spans="1:4" ht="15" customHeight="1">
      <c r="A6668" s="650" t="s">
        <v>10945</v>
      </c>
      <c r="B6668" s="646" t="s">
        <v>16687</v>
      </c>
      <c r="C6668" s="650" t="s">
        <v>240</v>
      </c>
      <c r="D6668" s="650" t="s">
        <v>27964</v>
      </c>
    </row>
    <row r="6669" spans="1:4" ht="15" customHeight="1">
      <c r="A6669" s="650" t="s">
        <v>10946</v>
      </c>
      <c r="B6669" s="646" t="s">
        <v>16688</v>
      </c>
      <c r="C6669" s="650" t="s">
        <v>17442</v>
      </c>
      <c r="D6669" s="650" t="s">
        <v>17702</v>
      </c>
    </row>
    <row r="6670" spans="1:4" ht="15" customHeight="1">
      <c r="A6670" s="650" t="s">
        <v>10947</v>
      </c>
      <c r="B6670" s="646" t="s">
        <v>16689</v>
      </c>
      <c r="C6670" s="650" t="s">
        <v>17442</v>
      </c>
      <c r="D6670" s="650" t="s">
        <v>27965</v>
      </c>
    </row>
    <row r="6671" spans="1:4" ht="15" customHeight="1">
      <c r="A6671" s="650" t="s">
        <v>10948</v>
      </c>
      <c r="B6671" s="646" t="s">
        <v>16690</v>
      </c>
      <c r="C6671" s="650" t="s">
        <v>17442</v>
      </c>
      <c r="D6671" s="650" t="s">
        <v>17477</v>
      </c>
    </row>
    <row r="6672" spans="1:4" ht="15" customHeight="1">
      <c r="A6672" s="650" t="s">
        <v>10949</v>
      </c>
      <c r="B6672" s="646" t="s">
        <v>16691</v>
      </c>
      <c r="C6672" s="650" t="s">
        <v>17442</v>
      </c>
      <c r="D6672" s="650" t="s">
        <v>17736</v>
      </c>
    </row>
    <row r="6673" spans="1:4" ht="15" customHeight="1">
      <c r="A6673" s="650" t="s">
        <v>10950</v>
      </c>
      <c r="B6673" s="646" t="s">
        <v>16692</v>
      </c>
      <c r="C6673" s="650" t="s">
        <v>17442</v>
      </c>
      <c r="D6673" s="650" t="s">
        <v>17695</v>
      </c>
    </row>
    <row r="6674" spans="1:4" ht="15" customHeight="1">
      <c r="A6674" s="650" t="s">
        <v>10951</v>
      </c>
      <c r="B6674" s="646" t="s">
        <v>16693</v>
      </c>
      <c r="C6674" s="650" t="s">
        <v>17442</v>
      </c>
      <c r="D6674" s="650" t="s">
        <v>17609</v>
      </c>
    </row>
    <row r="6675" spans="1:4" ht="15" customHeight="1">
      <c r="A6675" s="650" t="s">
        <v>10952</v>
      </c>
      <c r="B6675" s="646" t="s">
        <v>16694</v>
      </c>
      <c r="C6675" s="650" t="s">
        <v>17442</v>
      </c>
      <c r="D6675" s="650" t="s">
        <v>17742</v>
      </c>
    </row>
    <row r="6676" spans="1:4" ht="15" customHeight="1">
      <c r="A6676" s="650" t="s">
        <v>10953</v>
      </c>
      <c r="B6676" s="646" t="s">
        <v>16695</v>
      </c>
      <c r="C6676" s="650" t="s">
        <v>17442</v>
      </c>
      <c r="D6676" s="650" t="s">
        <v>18418</v>
      </c>
    </row>
    <row r="6677" spans="1:4" ht="15" customHeight="1">
      <c r="A6677" s="650" t="s">
        <v>10954</v>
      </c>
      <c r="B6677" s="646" t="s">
        <v>16696</v>
      </c>
      <c r="C6677" s="650" t="s">
        <v>17442</v>
      </c>
      <c r="D6677" s="650" t="s">
        <v>17602</v>
      </c>
    </row>
    <row r="6678" spans="1:4" ht="15" customHeight="1">
      <c r="A6678" s="650" t="s">
        <v>10955</v>
      </c>
      <c r="B6678" s="646" t="s">
        <v>16697</v>
      </c>
      <c r="C6678" s="650" t="s">
        <v>17442</v>
      </c>
      <c r="D6678" s="650" t="s">
        <v>17596</v>
      </c>
    </row>
    <row r="6679" spans="1:4" ht="15" customHeight="1">
      <c r="A6679" s="650" t="s">
        <v>10956</v>
      </c>
      <c r="B6679" s="646" t="s">
        <v>16698</v>
      </c>
      <c r="C6679" s="650" t="s">
        <v>242</v>
      </c>
      <c r="D6679" s="650" t="s">
        <v>27966</v>
      </c>
    </row>
    <row r="6680" spans="1:4" ht="15" customHeight="1">
      <c r="A6680" s="650" t="s">
        <v>10957</v>
      </c>
      <c r="B6680" s="646" t="s">
        <v>16699</v>
      </c>
      <c r="C6680" s="650" t="s">
        <v>242</v>
      </c>
      <c r="D6680" s="650" t="s">
        <v>22585</v>
      </c>
    </row>
    <row r="6681" spans="1:4" ht="15" customHeight="1">
      <c r="A6681" s="650" t="s">
        <v>10958</v>
      </c>
      <c r="B6681" s="646" t="s">
        <v>16700</v>
      </c>
      <c r="C6681" s="650" t="s">
        <v>242</v>
      </c>
      <c r="D6681" s="650" t="s">
        <v>27967</v>
      </c>
    </row>
    <row r="6682" spans="1:4" ht="15" customHeight="1">
      <c r="A6682" s="650" t="s">
        <v>10959</v>
      </c>
      <c r="B6682" s="646" t="s">
        <v>16701</v>
      </c>
      <c r="C6682" s="650" t="s">
        <v>17443</v>
      </c>
      <c r="D6682" s="650" t="s">
        <v>21103</v>
      </c>
    </row>
    <row r="6683" spans="1:4" ht="15" customHeight="1">
      <c r="A6683" s="650" t="s">
        <v>10960</v>
      </c>
      <c r="B6683" s="646" t="s">
        <v>16702</v>
      </c>
      <c r="C6683" s="650" t="s">
        <v>17443</v>
      </c>
      <c r="D6683" s="650" t="s">
        <v>17540</v>
      </c>
    </row>
    <row r="6684" spans="1:4" ht="15" customHeight="1">
      <c r="A6684" s="650" t="s">
        <v>10961</v>
      </c>
      <c r="B6684" s="646" t="s">
        <v>16703</v>
      </c>
      <c r="C6684" s="650" t="s">
        <v>17443</v>
      </c>
      <c r="D6684" s="650" t="s">
        <v>26973</v>
      </c>
    </row>
    <row r="6685" spans="1:4" ht="15" customHeight="1">
      <c r="A6685" s="650" t="s">
        <v>10962</v>
      </c>
      <c r="B6685" s="646" t="s">
        <v>16704</v>
      </c>
      <c r="C6685" s="650" t="s">
        <v>17443</v>
      </c>
      <c r="D6685" s="650" t="s">
        <v>20582</v>
      </c>
    </row>
    <row r="6686" spans="1:4" ht="15" customHeight="1">
      <c r="A6686" s="650" t="s">
        <v>10963</v>
      </c>
      <c r="B6686" s="646" t="s">
        <v>16705</v>
      </c>
      <c r="C6686" s="650" t="s">
        <v>17443</v>
      </c>
      <c r="D6686" s="650" t="s">
        <v>17619</v>
      </c>
    </row>
    <row r="6687" spans="1:4" ht="15" customHeight="1">
      <c r="A6687" s="650" t="s">
        <v>10964</v>
      </c>
      <c r="B6687" s="646" t="s">
        <v>16706</v>
      </c>
      <c r="C6687" s="650" t="s">
        <v>17443</v>
      </c>
      <c r="D6687" s="650" t="s">
        <v>17478</v>
      </c>
    </row>
    <row r="6688" spans="1:4" ht="15" customHeight="1">
      <c r="A6688" s="650" t="s">
        <v>10965</v>
      </c>
      <c r="B6688" s="646" t="s">
        <v>16707</v>
      </c>
      <c r="C6688" s="650" t="s">
        <v>17443</v>
      </c>
      <c r="D6688" s="650" t="s">
        <v>17896</v>
      </c>
    </row>
    <row r="6689" spans="1:4" ht="15" customHeight="1">
      <c r="A6689" s="650" t="s">
        <v>10966</v>
      </c>
      <c r="B6689" s="646" t="s">
        <v>16708</v>
      </c>
      <c r="C6689" s="650" t="s">
        <v>17443</v>
      </c>
      <c r="D6689" s="650" t="s">
        <v>24685</v>
      </c>
    </row>
    <row r="6690" spans="1:4" ht="15" customHeight="1">
      <c r="A6690" s="650" t="s">
        <v>10967</v>
      </c>
      <c r="B6690" s="646" t="s">
        <v>16709</v>
      </c>
      <c r="C6690" s="650" t="s">
        <v>17443</v>
      </c>
      <c r="D6690" s="650" t="s">
        <v>18415</v>
      </c>
    </row>
    <row r="6691" spans="1:4" ht="15" customHeight="1">
      <c r="A6691" s="650" t="s">
        <v>10968</v>
      </c>
      <c r="B6691" s="646" t="s">
        <v>16710</v>
      </c>
      <c r="C6691" s="650" t="s">
        <v>17443</v>
      </c>
      <c r="D6691" s="650" t="s">
        <v>18708</v>
      </c>
    </row>
    <row r="6692" spans="1:4" ht="15" customHeight="1">
      <c r="A6692" s="650" t="s">
        <v>10969</v>
      </c>
      <c r="B6692" s="646" t="s">
        <v>16711</v>
      </c>
      <c r="C6692" s="650" t="s">
        <v>17443</v>
      </c>
      <c r="D6692" s="650" t="s">
        <v>20599</v>
      </c>
    </row>
    <row r="6693" spans="1:4" ht="15" customHeight="1">
      <c r="A6693" s="650" t="s">
        <v>10970</v>
      </c>
      <c r="B6693" s="646" t="s">
        <v>16712</v>
      </c>
      <c r="C6693" s="650" t="s">
        <v>17443</v>
      </c>
      <c r="D6693" s="650" t="s">
        <v>17700</v>
      </c>
    </row>
    <row r="6694" spans="1:4" ht="15" customHeight="1">
      <c r="A6694" s="650" t="s">
        <v>10971</v>
      </c>
      <c r="B6694" s="646" t="s">
        <v>16713</v>
      </c>
      <c r="C6694" s="650" t="s">
        <v>17444</v>
      </c>
      <c r="D6694" s="650" t="s">
        <v>18337</v>
      </c>
    </row>
    <row r="6695" spans="1:4" ht="15" customHeight="1">
      <c r="A6695" s="650" t="s">
        <v>10972</v>
      </c>
      <c r="B6695" s="646" t="s">
        <v>16714</v>
      </c>
      <c r="C6695" s="650" t="s">
        <v>17444</v>
      </c>
      <c r="D6695" s="650" t="s">
        <v>26581</v>
      </c>
    </row>
    <row r="6696" spans="1:4" ht="15" customHeight="1">
      <c r="A6696" s="650" t="s">
        <v>10973</v>
      </c>
      <c r="B6696" s="646" t="s">
        <v>16715</v>
      </c>
      <c r="C6696" s="650" t="s">
        <v>17444</v>
      </c>
      <c r="D6696" s="650" t="s">
        <v>18256</v>
      </c>
    </row>
    <row r="6697" spans="1:4" ht="15" customHeight="1">
      <c r="A6697" s="650" t="s">
        <v>10974</v>
      </c>
      <c r="B6697" s="646" t="s">
        <v>16716</v>
      </c>
      <c r="C6697" s="650" t="s">
        <v>17444</v>
      </c>
      <c r="D6697" s="650" t="s">
        <v>18073</v>
      </c>
    </row>
    <row r="6698" spans="1:4" ht="15" customHeight="1">
      <c r="A6698" s="650" t="s">
        <v>10975</v>
      </c>
      <c r="B6698" s="646" t="s">
        <v>16717</v>
      </c>
      <c r="C6698" s="650" t="s">
        <v>17444</v>
      </c>
      <c r="D6698" s="650" t="s">
        <v>18708</v>
      </c>
    </row>
    <row r="6699" spans="1:4" ht="15" customHeight="1">
      <c r="A6699" s="650" t="s">
        <v>10976</v>
      </c>
      <c r="B6699" s="646" t="s">
        <v>16718</v>
      </c>
      <c r="C6699" s="650" t="s">
        <v>17445</v>
      </c>
      <c r="D6699" s="650" t="s">
        <v>20953</v>
      </c>
    </row>
    <row r="6700" spans="1:4" ht="15" customHeight="1">
      <c r="A6700" s="650" t="s">
        <v>10977</v>
      </c>
      <c r="B6700" s="646" t="s">
        <v>16719</v>
      </c>
      <c r="C6700" s="650" t="s">
        <v>17445</v>
      </c>
      <c r="D6700" s="650" t="s">
        <v>18167</v>
      </c>
    </row>
    <row r="6701" spans="1:4" ht="15" customHeight="1">
      <c r="A6701" s="650" t="s">
        <v>10978</v>
      </c>
      <c r="B6701" s="646" t="s">
        <v>16720</v>
      </c>
      <c r="C6701" s="650" t="s">
        <v>17445</v>
      </c>
      <c r="D6701" s="650" t="s">
        <v>17664</v>
      </c>
    </row>
    <row r="6702" spans="1:4" ht="15" customHeight="1">
      <c r="A6702" s="650" t="s">
        <v>10979</v>
      </c>
      <c r="B6702" s="646" t="s">
        <v>16721</v>
      </c>
      <c r="C6702" s="650" t="s">
        <v>17445</v>
      </c>
      <c r="D6702" s="650" t="s">
        <v>17695</v>
      </c>
    </row>
    <row r="6703" spans="1:4" ht="15" customHeight="1">
      <c r="A6703" s="650" t="s">
        <v>10980</v>
      </c>
      <c r="B6703" s="646" t="s">
        <v>16722</v>
      </c>
      <c r="C6703" s="650" t="s">
        <v>203</v>
      </c>
      <c r="D6703" s="650" t="s">
        <v>17690</v>
      </c>
    </row>
    <row r="6704" spans="1:4" ht="15" customHeight="1">
      <c r="A6704" s="650" t="s">
        <v>10981</v>
      </c>
      <c r="B6704" s="646" t="s">
        <v>16723</v>
      </c>
      <c r="C6704" s="650" t="s">
        <v>203</v>
      </c>
      <c r="D6704" s="650" t="s">
        <v>17694</v>
      </c>
    </row>
    <row r="6705" spans="1:4" ht="15" customHeight="1">
      <c r="A6705" s="650" t="s">
        <v>10982</v>
      </c>
      <c r="B6705" s="646" t="s">
        <v>16724</v>
      </c>
      <c r="C6705" s="650" t="s">
        <v>203</v>
      </c>
      <c r="D6705" s="650" t="s">
        <v>17562</v>
      </c>
    </row>
    <row r="6706" spans="1:4" ht="15" customHeight="1">
      <c r="A6706" s="650" t="s">
        <v>10983</v>
      </c>
      <c r="B6706" s="646" t="s">
        <v>16725</v>
      </c>
      <c r="C6706" s="650" t="s">
        <v>238</v>
      </c>
      <c r="D6706" s="650" t="s">
        <v>18554</v>
      </c>
    </row>
    <row r="6707" spans="1:4" ht="15" customHeight="1">
      <c r="A6707" s="650" t="s">
        <v>10984</v>
      </c>
      <c r="B6707" s="646" t="s">
        <v>16726</v>
      </c>
      <c r="C6707" s="650" t="s">
        <v>238</v>
      </c>
      <c r="D6707" s="650" t="s">
        <v>17622</v>
      </c>
    </row>
    <row r="6708" spans="1:4" ht="15" customHeight="1">
      <c r="A6708" s="650" t="s">
        <v>10985</v>
      </c>
      <c r="B6708" s="646" t="s">
        <v>16727</v>
      </c>
      <c r="C6708" s="650" t="s">
        <v>239</v>
      </c>
      <c r="D6708" s="650" t="s">
        <v>17558</v>
      </c>
    </row>
    <row r="6709" spans="1:4" ht="15" customHeight="1">
      <c r="A6709" s="650" t="s">
        <v>10986</v>
      </c>
      <c r="B6709" s="646" t="s">
        <v>16728</v>
      </c>
      <c r="C6709" s="650" t="s">
        <v>216</v>
      </c>
      <c r="D6709" s="650" t="s">
        <v>17562</v>
      </c>
    </row>
    <row r="6710" spans="1:4" ht="15" customHeight="1">
      <c r="A6710" s="650" t="s">
        <v>10987</v>
      </c>
      <c r="B6710" s="646" t="s">
        <v>16729</v>
      </c>
      <c r="C6710" s="650" t="s">
        <v>17446</v>
      </c>
      <c r="D6710" s="650" t="s">
        <v>17746</v>
      </c>
    </row>
    <row r="6711" spans="1:4" ht="15" customHeight="1">
      <c r="A6711" s="650" t="s">
        <v>10988</v>
      </c>
      <c r="B6711" s="646" t="s">
        <v>16730</v>
      </c>
      <c r="C6711" s="650" t="s">
        <v>17446</v>
      </c>
      <c r="D6711" s="650" t="s">
        <v>17680</v>
      </c>
    </row>
    <row r="6712" spans="1:4" ht="15" customHeight="1">
      <c r="A6712" s="650" t="s">
        <v>10989</v>
      </c>
      <c r="B6712" s="646" t="s">
        <v>16731</v>
      </c>
      <c r="C6712" s="650" t="s">
        <v>17446</v>
      </c>
      <c r="D6712" s="650" t="s">
        <v>27968</v>
      </c>
    </row>
    <row r="6713" spans="1:4" ht="15" customHeight="1">
      <c r="A6713" s="650" t="s">
        <v>10990</v>
      </c>
      <c r="B6713" s="646" t="s">
        <v>16732</v>
      </c>
      <c r="C6713" s="650" t="s">
        <v>17446</v>
      </c>
      <c r="D6713" s="650" t="s">
        <v>17584</v>
      </c>
    </row>
    <row r="6714" spans="1:4" ht="15" customHeight="1">
      <c r="A6714" s="650" t="s">
        <v>10991</v>
      </c>
      <c r="B6714" s="646" t="s">
        <v>16733</v>
      </c>
      <c r="C6714" s="650" t="s">
        <v>17446</v>
      </c>
      <c r="D6714" s="650" t="s">
        <v>18215</v>
      </c>
    </row>
    <row r="6715" spans="1:4" ht="15" customHeight="1">
      <c r="A6715" s="650" t="s">
        <v>10992</v>
      </c>
      <c r="B6715" s="646" t="s">
        <v>16734</v>
      </c>
      <c r="C6715" s="650" t="s">
        <v>17446</v>
      </c>
      <c r="D6715" s="650" t="s">
        <v>17584</v>
      </c>
    </row>
    <row r="6716" spans="1:4" ht="15" customHeight="1">
      <c r="A6716" s="650" t="s">
        <v>10993</v>
      </c>
      <c r="B6716" s="646" t="s">
        <v>16735</v>
      </c>
      <c r="C6716" s="650" t="s">
        <v>17446</v>
      </c>
      <c r="D6716" s="650" t="s">
        <v>18700</v>
      </c>
    </row>
    <row r="6717" spans="1:4" ht="15" customHeight="1">
      <c r="A6717" s="650" t="s">
        <v>10994</v>
      </c>
      <c r="B6717" s="646" t="s">
        <v>16736</v>
      </c>
      <c r="C6717" s="650" t="s">
        <v>17446</v>
      </c>
      <c r="D6717" s="650" t="s">
        <v>21006</v>
      </c>
    </row>
    <row r="6718" spans="1:4" ht="15" customHeight="1">
      <c r="A6718" s="650" t="s">
        <v>10995</v>
      </c>
      <c r="B6718" s="646" t="s">
        <v>16737</v>
      </c>
      <c r="C6718" s="650" t="s">
        <v>17446</v>
      </c>
      <c r="D6718" s="650" t="s">
        <v>18215</v>
      </c>
    </row>
    <row r="6719" spans="1:4" ht="15" customHeight="1">
      <c r="A6719" s="650" t="s">
        <v>10996</v>
      </c>
      <c r="B6719" s="646" t="s">
        <v>16738</v>
      </c>
      <c r="C6719" s="650" t="s">
        <v>17446</v>
      </c>
      <c r="D6719" s="650" t="s">
        <v>17577</v>
      </c>
    </row>
    <row r="6720" spans="1:4" ht="15" customHeight="1">
      <c r="A6720" s="650" t="s">
        <v>10997</v>
      </c>
      <c r="B6720" s="646" t="s">
        <v>16739</v>
      </c>
      <c r="C6720" s="650" t="s">
        <v>17446</v>
      </c>
      <c r="D6720" s="650" t="s">
        <v>22365</v>
      </c>
    </row>
    <row r="6721" spans="1:4" ht="15" customHeight="1">
      <c r="A6721" s="650" t="s">
        <v>10998</v>
      </c>
      <c r="B6721" s="646" t="s">
        <v>16740</v>
      </c>
      <c r="C6721" s="650" t="s">
        <v>17446</v>
      </c>
      <c r="D6721" s="650" t="s">
        <v>17680</v>
      </c>
    </row>
    <row r="6722" spans="1:4" ht="15" customHeight="1">
      <c r="A6722" s="650" t="s">
        <v>10999</v>
      </c>
      <c r="B6722" s="646" t="s">
        <v>16741</v>
      </c>
      <c r="C6722" s="650" t="s">
        <v>17446</v>
      </c>
      <c r="D6722" s="650" t="s">
        <v>27969</v>
      </c>
    </row>
    <row r="6723" spans="1:4" ht="15" customHeight="1">
      <c r="A6723" s="650" t="s">
        <v>11000</v>
      </c>
      <c r="B6723" s="646" t="s">
        <v>16742</v>
      </c>
      <c r="C6723" s="650" t="s">
        <v>17446</v>
      </c>
      <c r="D6723" s="650" t="s">
        <v>22365</v>
      </c>
    </row>
    <row r="6724" spans="1:4" ht="15" customHeight="1">
      <c r="A6724" s="650" t="s">
        <v>11001</v>
      </c>
      <c r="B6724" s="646" t="s">
        <v>16743</v>
      </c>
      <c r="C6724" s="650" t="s">
        <v>17446</v>
      </c>
      <c r="D6724" s="650" t="s">
        <v>21023</v>
      </c>
    </row>
    <row r="6725" spans="1:4" ht="15" customHeight="1">
      <c r="A6725" s="650" t="s">
        <v>11002</v>
      </c>
      <c r="B6725" s="646" t="s">
        <v>16744</v>
      </c>
      <c r="C6725" s="650" t="s">
        <v>17446</v>
      </c>
      <c r="D6725" s="650" t="s">
        <v>27969</v>
      </c>
    </row>
    <row r="6726" spans="1:4" ht="15" customHeight="1">
      <c r="A6726" s="650" t="s">
        <v>11003</v>
      </c>
      <c r="B6726" s="646" t="s">
        <v>16745</v>
      </c>
      <c r="C6726" s="650" t="s">
        <v>17446</v>
      </c>
      <c r="D6726" s="650" t="s">
        <v>18700</v>
      </c>
    </row>
    <row r="6727" spans="1:4" ht="15" customHeight="1">
      <c r="A6727" s="650" t="s">
        <v>11004</v>
      </c>
      <c r="B6727" s="646" t="s">
        <v>16746</v>
      </c>
      <c r="C6727" s="650" t="s">
        <v>17446</v>
      </c>
      <c r="D6727" s="650" t="s">
        <v>27970</v>
      </c>
    </row>
    <row r="6728" spans="1:4" ht="15" customHeight="1">
      <c r="A6728" s="650" t="s">
        <v>11005</v>
      </c>
      <c r="B6728" s="646" t="s">
        <v>16747</v>
      </c>
      <c r="C6728" s="650" t="s">
        <v>17446</v>
      </c>
      <c r="D6728" s="650" t="s">
        <v>21562</v>
      </c>
    </row>
    <row r="6729" spans="1:4" ht="15" customHeight="1">
      <c r="A6729" s="650" t="s">
        <v>11006</v>
      </c>
      <c r="B6729" s="646" t="s">
        <v>16748</v>
      </c>
      <c r="C6729" s="650" t="s">
        <v>17446</v>
      </c>
      <c r="D6729" s="650" t="s">
        <v>17946</v>
      </c>
    </row>
    <row r="6730" spans="1:4" ht="15" customHeight="1">
      <c r="A6730" s="650" t="s">
        <v>11007</v>
      </c>
      <c r="B6730" s="646" t="s">
        <v>16749</v>
      </c>
      <c r="C6730" s="650" t="s">
        <v>17446</v>
      </c>
      <c r="D6730" s="650" t="s">
        <v>21482</v>
      </c>
    </row>
    <row r="6731" spans="1:4" ht="15" customHeight="1">
      <c r="A6731" s="650" t="s">
        <v>11008</v>
      </c>
      <c r="B6731" s="646" t="s">
        <v>16750</v>
      </c>
      <c r="C6731" s="650" t="s">
        <v>17446</v>
      </c>
      <c r="D6731" s="650" t="s">
        <v>27968</v>
      </c>
    </row>
    <row r="6732" spans="1:4" ht="15" customHeight="1">
      <c r="A6732" s="650" t="s">
        <v>11009</v>
      </c>
      <c r="B6732" s="646" t="s">
        <v>16751</v>
      </c>
      <c r="C6732" s="650" t="s">
        <v>17446</v>
      </c>
      <c r="D6732" s="650" t="s">
        <v>17946</v>
      </c>
    </row>
    <row r="6733" spans="1:4" ht="15" customHeight="1">
      <c r="A6733" s="650" t="s">
        <v>11010</v>
      </c>
      <c r="B6733" s="646" t="s">
        <v>16752</v>
      </c>
      <c r="C6733" s="650" t="s">
        <v>17446</v>
      </c>
      <c r="D6733" s="650" t="s">
        <v>27970</v>
      </c>
    </row>
    <row r="6734" spans="1:4" ht="15" customHeight="1">
      <c r="A6734" s="650" t="s">
        <v>11011</v>
      </c>
      <c r="B6734" s="646" t="s">
        <v>16753</v>
      </c>
      <c r="C6734" s="650" t="s">
        <v>17442</v>
      </c>
      <c r="D6734" s="650" t="s">
        <v>20732</v>
      </c>
    </row>
    <row r="6735" spans="1:4" ht="15" customHeight="1">
      <c r="A6735" s="650" t="s">
        <v>11012</v>
      </c>
      <c r="B6735" s="646" t="s">
        <v>16754</v>
      </c>
      <c r="C6735" s="650" t="s">
        <v>17442</v>
      </c>
      <c r="D6735" s="650" t="s">
        <v>18240</v>
      </c>
    </row>
    <row r="6736" spans="1:4" ht="15" customHeight="1">
      <c r="A6736" s="650" t="s">
        <v>11013</v>
      </c>
      <c r="B6736" s="646" t="s">
        <v>16755</v>
      </c>
      <c r="C6736" s="650" t="s">
        <v>17442</v>
      </c>
      <c r="D6736" s="650" t="s">
        <v>18369</v>
      </c>
    </row>
    <row r="6737" spans="1:4" ht="15" customHeight="1">
      <c r="A6737" s="650" t="s">
        <v>11014</v>
      </c>
      <c r="B6737" s="646" t="s">
        <v>16756</v>
      </c>
      <c r="C6737" s="650" t="s">
        <v>17442</v>
      </c>
      <c r="D6737" s="650" t="s">
        <v>18264</v>
      </c>
    </row>
    <row r="6738" spans="1:4" ht="15" customHeight="1">
      <c r="A6738" s="650" t="s">
        <v>11015</v>
      </c>
      <c r="B6738" s="646" t="s">
        <v>16757</v>
      </c>
      <c r="C6738" s="650" t="s">
        <v>17444</v>
      </c>
      <c r="D6738" s="650" t="s">
        <v>25915</v>
      </c>
    </row>
    <row r="6739" spans="1:4" ht="15" customHeight="1">
      <c r="A6739" s="650" t="s">
        <v>11016</v>
      </c>
      <c r="B6739" s="646" t="s">
        <v>16758</v>
      </c>
      <c r="C6739" s="650" t="s">
        <v>239</v>
      </c>
      <c r="D6739" s="650" t="s">
        <v>20640</v>
      </c>
    </row>
    <row r="6740" spans="1:4" ht="15" customHeight="1">
      <c r="A6740" s="650" t="s">
        <v>11017</v>
      </c>
      <c r="B6740" s="646" t="s">
        <v>16759</v>
      </c>
      <c r="C6740" s="650" t="s">
        <v>17443</v>
      </c>
      <c r="D6740" s="650" t="s">
        <v>21115</v>
      </c>
    </row>
    <row r="6741" spans="1:4" ht="15" customHeight="1">
      <c r="A6741" s="650" t="s">
        <v>11018</v>
      </c>
      <c r="B6741" s="646" t="s">
        <v>16760</v>
      </c>
      <c r="C6741" s="650" t="s">
        <v>238</v>
      </c>
      <c r="D6741" s="650" t="s">
        <v>18651</v>
      </c>
    </row>
    <row r="6742" spans="1:4" ht="15" customHeight="1">
      <c r="A6742" s="650" t="s">
        <v>11019</v>
      </c>
      <c r="B6742" s="646" t="s">
        <v>16761</v>
      </c>
      <c r="C6742" s="650" t="s">
        <v>17443</v>
      </c>
      <c r="D6742" s="650" t="s">
        <v>21115</v>
      </c>
    </row>
    <row r="6743" spans="1:4" ht="15" customHeight="1">
      <c r="A6743" s="650" t="s">
        <v>11020</v>
      </c>
      <c r="B6743" s="646" t="s">
        <v>16762</v>
      </c>
      <c r="C6743" s="650" t="s">
        <v>238</v>
      </c>
      <c r="D6743" s="650" t="s">
        <v>18651</v>
      </c>
    </row>
    <row r="6744" spans="1:4" ht="15" customHeight="1">
      <c r="A6744" s="650" t="s">
        <v>11021</v>
      </c>
      <c r="B6744" s="646" t="s">
        <v>16763</v>
      </c>
      <c r="C6744" s="650" t="s">
        <v>17443</v>
      </c>
      <c r="D6744" s="650" t="s">
        <v>21145</v>
      </c>
    </row>
    <row r="6745" spans="1:4" ht="15" customHeight="1">
      <c r="A6745" s="650" t="s">
        <v>11022</v>
      </c>
      <c r="B6745" s="646" t="s">
        <v>16764</v>
      </c>
      <c r="C6745" s="650" t="s">
        <v>17444</v>
      </c>
      <c r="D6745" s="650" t="s">
        <v>26309</v>
      </c>
    </row>
    <row r="6746" spans="1:4" ht="15" customHeight="1">
      <c r="A6746" s="650" t="s">
        <v>11023</v>
      </c>
      <c r="B6746" s="646" t="s">
        <v>16765</v>
      </c>
      <c r="C6746" s="650" t="s">
        <v>239</v>
      </c>
      <c r="D6746" s="650" t="s">
        <v>17480</v>
      </c>
    </row>
    <row r="6747" spans="1:4" ht="15" customHeight="1">
      <c r="A6747" s="650" t="s">
        <v>11024</v>
      </c>
      <c r="B6747" s="646" t="s">
        <v>16766</v>
      </c>
      <c r="C6747" s="650" t="s">
        <v>17442</v>
      </c>
      <c r="D6747" s="650" t="s">
        <v>21584</v>
      </c>
    </row>
    <row r="6748" spans="1:4" ht="15" customHeight="1">
      <c r="A6748" s="650" t="s">
        <v>11025</v>
      </c>
      <c r="B6748" s="646" t="s">
        <v>16767</v>
      </c>
      <c r="C6748" s="650" t="s">
        <v>17444</v>
      </c>
      <c r="D6748" s="650" t="s">
        <v>26619</v>
      </c>
    </row>
    <row r="6749" spans="1:4" ht="15" customHeight="1">
      <c r="A6749" s="650" t="s">
        <v>11026</v>
      </c>
      <c r="B6749" s="646" t="s">
        <v>16768</v>
      </c>
      <c r="C6749" s="650" t="s">
        <v>17444</v>
      </c>
      <c r="D6749" s="650" t="s">
        <v>27971</v>
      </c>
    </row>
    <row r="6750" spans="1:4" ht="15" customHeight="1">
      <c r="A6750" s="650" t="s">
        <v>11027</v>
      </c>
      <c r="B6750" s="646" t="s">
        <v>16769</v>
      </c>
      <c r="C6750" s="650" t="s">
        <v>17444</v>
      </c>
      <c r="D6750" s="650" t="s">
        <v>27972</v>
      </c>
    </row>
    <row r="6751" spans="1:4" ht="15" customHeight="1">
      <c r="A6751" s="650" t="s">
        <v>11028</v>
      </c>
      <c r="B6751" s="646" t="s">
        <v>16770</v>
      </c>
      <c r="C6751" s="650" t="s">
        <v>17444</v>
      </c>
      <c r="D6751" s="650" t="s">
        <v>20676</v>
      </c>
    </row>
    <row r="6752" spans="1:4" ht="15" customHeight="1">
      <c r="A6752" s="650" t="s">
        <v>11029</v>
      </c>
      <c r="B6752" s="646" t="s">
        <v>16771</v>
      </c>
      <c r="C6752" s="650" t="s">
        <v>17443</v>
      </c>
      <c r="D6752" s="650" t="s">
        <v>20635</v>
      </c>
    </row>
    <row r="6753" spans="1:4" ht="15" customHeight="1">
      <c r="A6753" s="650" t="s">
        <v>11030</v>
      </c>
      <c r="B6753" s="646" t="s">
        <v>16772</v>
      </c>
      <c r="C6753" s="650" t="s">
        <v>238</v>
      </c>
      <c r="D6753" s="650" t="s">
        <v>17604</v>
      </c>
    </row>
    <row r="6754" spans="1:4" ht="15" customHeight="1">
      <c r="A6754" s="650" t="s">
        <v>11031</v>
      </c>
      <c r="B6754" s="646" t="s">
        <v>16773</v>
      </c>
      <c r="C6754" s="650" t="s">
        <v>17443</v>
      </c>
      <c r="D6754" s="650" t="s">
        <v>27973</v>
      </c>
    </row>
    <row r="6755" spans="1:4" ht="15" customHeight="1">
      <c r="A6755" s="650" t="s">
        <v>11032</v>
      </c>
      <c r="B6755" s="646" t="s">
        <v>16774</v>
      </c>
      <c r="C6755" s="650" t="s">
        <v>17443</v>
      </c>
      <c r="D6755" s="650" t="s">
        <v>21606</v>
      </c>
    </row>
    <row r="6756" spans="1:4" ht="15" customHeight="1">
      <c r="A6756" s="650" t="s">
        <v>11033</v>
      </c>
      <c r="B6756" s="646" t="s">
        <v>16775</v>
      </c>
      <c r="C6756" s="650" t="s">
        <v>17444</v>
      </c>
      <c r="D6756" s="650" t="s">
        <v>27974</v>
      </c>
    </row>
    <row r="6757" spans="1:4" ht="15" customHeight="1">
      <c r="A6757" s="650" t="s">
        <v>11034</v>
      </c>
      <c r="B6757" s="646" t="s">
        <v>16776</v>
      </c>
      <c r="C6757" s="650" t="s">
        <v>17444</v>
      </c>
      <c r="D6757" s="650" t="s">
        <v>18293</v>
      </c>
    </row>
    <row r="6758" spans="1:4" ht="15" customHeight="1">
      <c r="A6758" s="650" t="s">
        <v>11035</v>
      </c>
      <c r="B6758" s="646" t="s">
        <v>16777</v>
      </c>
      <c r="C6758" s="650" t="s">
        <v>17444</v>
      </c>
      <c r="D6758" s="650" t="s">
        <v>18121</v>
      </c>
    </row>
    <row r="6759" spans="1:4" ht="15" customHeight="1">
      <c r="A6759" s="650" t="s">
        <v>11036</v>
      </c>
      <c r="B6759" s="646" t="s">
        <v>16778</v>
      </c>
      <c r="C6759" s="650" t="s">
        <v>17446</v>
      </c>
      <c r="D6759" s="650" t="s">
        <v>21360</v>
      </c>
    </row>
    <row r="6760" spans="1:4" ht="15" customHeight="1">
      <c r="A6760" s="650" t="s">
        <v>11037</v>
      </c>
      <c r="B6760" s="646" t="s">
        <v>16779</v>
      </c>
      <c r="C6760" s="650" t="s">
        <v>17446</v>
      </c>
      <c r="D6760" s="650" t="s">
        <v>18114</v>
      </c>
    </row>
    <row r="6761" spans="1:4" ht="15" customHeight="1">
      <c r="A6761" s="650" t="s">
        <v>11038</v>
      </c>
      <c r="B6761" s="646" t="s">
        <v>16780</v>
      </c>
      <c r="C6761" s="650" t="s">
        <v>17446</v>
      </c>
      <c r="D6761" s="650" t="s">
        <v>27969</v>
      </c>
    </row>
    <row r="6762" spans="1:4" ht="15" customHeight="1">
      <c r="A6762" s="650" t="s">
        <v>11039</v>
      </c>
      <c r="B6762" s="646" t="s">
        <v>16781</v>
      </c>
      <c r="C6762" s="650" t="s">
        <v>239</v>
      </c>
      <c r="D6762" s="650" t="s">
        <v>18316</v>
      </c>
    </row>
    <row r="6763" spans="1:4" ht="15" customHeight="1">
      <c r="A6763" s="650" t="s">
        <v>11040</v>
      </c>
      <c r="B6763" s="646" t="s">
        <v>16782</v>
      </c>
      <c r="C6763" s="650" t="s">
        <v>239</v>
      </c>
      <c r="D6763" s="650" t="s">
        <v>18411</v>
      </c>
    </row>
    <row r="6764" spans="1:4" ht="15" customHeight="1">
      <c r="A6764" s="650" t="s">
        <v>11041</v>
      </c>
      <c r="B6764" s="646" t="s">
        <v>16783</v>
      </c>
      <c r="C6764" s="650" t="s">
        <v>239</v>
      </c>
      <c r="D6764" s="650" t="s">
        <v>18375</v>
      </c>
    </row>
    <row r="6765" spans="1:4" ht="15" customHeight="1">
      <c r="A6765" s="650" t="s">
        <v>11042</v>
      </c>
      <c r="B6765" s="646" t="s">
        <v>16784</v>
      </c>
      <c r="C6765" s="650" t="s">
        <v>239</v>
      </c>
      <c r="D6765" s="650" t="s">
        <v>25906</v>
      </c>
    </row>
    <row r="6766" spans="1:4" ht="15" customHeight="1">
      <c r="A6766" s="650" t="s">
        <v>11043</v>
      </c>
      <c r="B6766" s="646" t="s">
        <v>16785</v>
      </c>
      <c r="C6766" s="650" t="s">
        <v>239</v>
      </c>
      <c r="D6766" s="650" t="s">
        <v>17709</v>
      </c>
    </row>
    <row r="6767" spans="1:4" ht="15" customHeight="1">
      <c r="A6767" s="650" t="s">
        <v>11044</v>
      </c>
      <c r="B6767" s="646" t="s">
        <v>16786</v>
      </c>
      <c r="C6767" s="650" t="s">
        <v>239</v>
      </c>
      <c r="D6767" s="650" t="s">
        <v>18651</v>
      </c>
    </row>
    <row r="6768" spans="1:4" ht="15" customHeight="1">
      <c r="A6768" s="650" t="s">
        <v>11045</v>
      </c>
      <c r="B6768" s="646" t="s">
        <v>16787</v>
      </c>
      <c r="C6768" s="650" t="s">
        <v>239</v>
      </c>
      <c r="D6768" s="650" t="s">
        <v>18042</v>
      </c>
    </row>
    <row r="6769" spans="1:4" ht="15" customHeight="1">
      <c r="A6769" s="650" t="s">
        <v>11046</v>
      </c>
      <c r="B6769" s="646" t="s">
        <v>16788</v>
      </c>
      <c r="C6769" s="650" t="s">
        <v>239</v>
      </c>
      <c r="D6769" s="650" t="s">
        <v>17886</v>
      </c>
    </row>
    <row r="6770" spans="1:4" ht="15" customHeight="1">
      <c r="A6770" s="650" t="s">
        <v>11047</v>
      </c>
      <c r="B6770" s="646" t="s">
        <v>16789</v>
      </c>
      <c r="C6770" s="650" t="s">
        <v>239</v>
      </c>
      <c r="D6770" s="650" t="s">
        <v>20550</v>
      </c>
    </row>
    <row r="6771" spans="1:4" ht="15" customHeight="1">
      <c r="A6771" s="650" t="s">
        <v>11048</v>
      </c>
      <c r="B6771" s="646" t="s">
        <v>16790</v>
      </c>
      <c r="C6771" s="650" t="s">
        <v>239</v>
      </c>
      <c r="D6771" s="650" t="s">
        <v>18190</v>
      </c>
    </row>
    <row r="6772" spans="1:4" ht="15" customHeight="1">
      <c r="A6772" s="650" t="s">
        <v>11049</v>
      </c>
      <c r="B6772" s="646" t="s">
        <v>16791</v>
      </c>
      <c r="C6772" s="650" t="s">
        <v>239</v>
      </c>
      <c r="D6772" s="650" t="s">
        <v>18469</v>
      </c>
    </row>
    <row r="6773" spans="1:4" ht="15" customHeight="1">
      <c r="A6773" s="650" t="s">
        <v>11050</v>
      </c>
      <c r="B6773" s="646" t="s">
        <v>16792</v>
      </c>
      <c r="C6773" s="650" t="s">
        <v>239</v>
      </c>
      <c r="D6773" s="650" t="s">
        <v>21580</v>
      </c>
    </row>
    <row r="6774" spans="1:4" ht="15" customHeight="1">
      <c r="A6774" s="650" t="s">
        <v>11051</v>
      </c>
      <c r="B6774" s="646" t="s">
        <v>16793</v>
      </c>
      <c r="C6774" s="650" t="s">
        <v>239</v>
      </c>
      <c r="D6774" s="650" t="s">
        <v>18252</v>
      </c>
    </row>
    <row r="6775" spans="1:4" ht="15" customHeight="1">
      <c r="A6775" s="650" t="s">
        <v>11052</v>
      </c>
      <c r="B6775" s="646" t="s">
        <v>16794</v>
      </c>
      <c r="C6775" s="650" t="s">
        <v>238</v>
      </c>
      <c r="D6775" s="650" t="s">
        <v>26292</v>
      </c>
    </row>
    <row r="6776" spans="1:4" ht="15" customHeight="1">
      <c r="A6776" s="650" t="s">
        <v>11053</v>
      </c>
      <c r="B6776" s="646" t="s">
        <v>16795</v>
      </c>
      <c r="C6776" s="650" t="s">
        <v>238</v>
      </c>
      <c r="D6776" s="650" t="s">
        <v>24228</v>
      </c>
    </row>
    <row r="6777" spans="1:4" ht="15" customHeight="1">
      <c r="A6777" s="650" t="s">
        <v>11054</v>
      </c>
      <c r="B6777" s="646" t="s">
        <v>16796</v>
      </c>
      <c r="C6777" s="650" t="s">
        <v>238</v>
      </c>
      <c r="D6777" s="650" t="s">
        <v>18072</v>
      </c>
    </row>
    <row r="6778" spans="1:4" ht="15" customHeight="1">
      <c r="A6778" s="650" t="s">
        <v>11055</v>
      </c>
      <c r="B6778" s="646" t="s">
        <v>16797</v>
      </c>
      <c r="C6778" s="650" t="s">
        <v>238</v>
      </c>
      <c r="D6778" s="650" t="s">
        <v>18072</v>
      </c>
    </row>
    <row r="6779" spans="1:4" ht="15" customHeight="1">
      <c r="A6779" s="650" t="s">
        <v>11056</v>
      </c>
      <c r="B6779" s="646" t="s">
        <v>16798</v>
      </c>
      <c r="C6779" s="650" t="s">
        <v>239</v>
      </c>
      <c r="D6779" s="650" t="s">
        <v>18238</v>
      </c>
    </row>
    <row r="6780" spans="1:4" ht="15" customHeight="1">
      <c r="A6780" s="650" t="s">
        <v>11057</v>
      </c>
      <c r="B6780" s="646" t="s">
        <v>16799</v>
      </c>
      <c r="C6780" s="650" t="s">
        <v>239</v>
      </c>
      <c r="D6780" s="650" t="s">
        <v>18264</v>
      </c>
    </row>
    <row r="6781" spans="1:4" ht="15" customHeight="1">
      <c r="A6781" s="650" t="s">
        <v>11058</v>
      </c>
      <c r="B6781" s="646" t="s">
        <v>16800</v>
      </c>
      <c r="C6781" s="650" t="s">
        <v>239</v>
      </c>
      <c r="D6781" s="650" t="s">
        <v>18548</v>
      </c>
    </row>
    <row r="6782" spans="1:4" ht="15" customHeight="1">
      <c r="A6782" s="650" t="s">
        <v>11059</v>
      </c>
      <c r="B6782" s="646" t="s">
        <v>16801</v>
      </c>
      <c r="C6782" s="650" t="s">
        <v>239</v>
      </c>
      <c r="D6782" s="650" t="s">
        <v>17664</v>
      </c>
    </row>
    <row r="6783" spans="1:4" ht="15" customHeight="1">
      <c r="A6783" s="650" t="s">
        <v>11060</v>
      </c>
      <c r="B6783" s="646" t="s">
        <v>16802</v>
      </c>
      <c r="C6783" s="650" t="s">
        <v>239</v>
      </c>
      <c r="D6783" s="650" t="s">
        <v>17734</v>
      </c>
    </row>
    <row r="6784" spans="1:4" ht="15" customHeight="1">
      <c r="A6784" s="650" t="s">
        <v>11061</v>
      </c>
      <c r="B6784" s="646" t="s">
        <v>16803</v>
      </c>
      <c r="C6784" s="650" t="s">
        <v>239</v>
      </c>
      <c r="D6784" s="650" t="s">
        <v>18556</v>
      </c>
    </row>
    <row r="6785" spans="1:4" ht="15" customHeight="1">
      <c r="A6785" s="650" t="s">
        <v>11062</v>
      </c>
      <c r="B6785" s="646" t="s">
        <v>16804</v>
      </c>
      <c r="C6785" s="650" t="s">
        <v>239</v>
      </c>
      <c r="D6785" s="650" t="s">
        <v>17466</v>
      </c>
    </row>
    <row r="6786" spans="1:4" ht="15" customHeight="1">
      <c r="A6786" s="650" t="s">
        <v>11063</v>
      </c>
      <c r="B6786" s="646" t="s">
        <v>16805</v>
      </c>
      <c r="C6786" s="650" t="s">
        <v>239</v>
      </c>
      <c r="D6786" s="650" t="s">
        <v>17720</v>
      </c>
    </row>
    <row r="6787" spans="1:4" ht="15" customHeight="1">
      <c r="A6787" s="650" t="s">
        <v>11064</v>
      </c>
      <c r="B6787" s="646" t="s">
        <v>16806</v>
      </c>
      <c r="C6787" s="650" t="s">
        <v>233</v>
      </c>
      <c r="D6787" s="650" t="s">
        <v>27975</v>
      </c>
    </row>
    <row r="6788" spans="1:4" ht="15" customHeight="1">
      <c r="A6788" s="650" t="s">
        <v>11065</v>
      </c>
      <c r="B6788" s="646" t="s">
        <v>16807</v>
      </c>
      <c r="C6788" s="650" t="s">
        <v>233</v>
      </c>
      <c r="D6788" s="650" t="s">
        <v>27976</v>
      </c>
    </row>
    <row r="6789" spans="1:4" ht="15" customHeight="1">
      <c r="A6789" s="650" t="s">
        <v>11066</v>
      </c>
      <c r="B6789" s="646" t="s">
        <v>16808</v>
      </c>
      <c r="C6789" s="650" t="s">
        <v>233</v>
      </c>
      <c r="D6789" s="650" t="s">
        <v>24622</v>
      </c>
    </row>
    <row r="6790" spans="1:4" ht="15" customHeight="1">
      <c r="A6790" s="650" t="s">
        <v>11067</v>
      </c>
      <c r="B6790" s="646" t="s">
        <v>16809</v>
      </c>
      <c r="C6790" s="650" t="s">
        <v>233</v>
      </c>
      <c r="D6790" s="650" t="s">
        <v>27977</v>
      </c>
    </row>
    <row r="6791" spans="1:4" ht="15" customHeight="1">
      <c r="A6791" s="650" t="s">
        <v>11068</v>
      </c>
      <c r="B6791" s="646" t="s">
        <v>16810</v>
      </c>
      <c r="C6791" s="650" t="s">
        <v>233</v>
      </c>
      <c r="D6791" s="650" t="s">
        <v>27978</v>
      </c>
    </row>
    <row r="6792" spans="1:4" ht="15" customHeight="1">
      <c r="A6792" s="650" t="s">
        <v>11069</v>
      </c>
      <c r="B6792" s="646" t="s">
        <v>16811</v>
      </c>
      <c r="C6792" s="650" t="s">
        <v>233</v>
      </c>
      <c r="D6792" s="650" t="s">
        <v>27979</v>
      </c>
    </row>
    <row r="6793" spans="1:4" ht="15" customHeight="1">
      <c r="A6793" s="650" t="s">
        <v>11070</v>
      </c>
      <c r="B6793" s="646" t="s">
        <v>16812</v>
      </c>
      <c r="C6793" s="650" t="s">
        <v>233</v>
      </c>
      <c r="D6793" s="650" t="s">
        <v>27980</v>
      </c>
    </row>
    <row r="6794" spans="1:4" ht="15" customHeight="1">
      <c r="A6794" s="650" t="s">
        <v>11071</v>
      </c>
      <c r="B6794" s="646" t="s">
        <v>16813</v>
      </c>
      <c r="C6794" s="650" t="s">
        <v>233</v>
      </c>
      <c r="D6794" s="650" t="s">
        <v>27981</v>
      </c>
    </row>
    <row r="6795" spans="1:4" ht="15" customHeight="1">
      <c r="A6795" s="650" t="s">
        <v>11072</v>
      </c>
      <c r="B6795" s="646" t="s">
        <v>16814</v>
      </c>
      <c r="C6795" s="650" t="s">
        <v>233</v>
      </c>
      <c r="D6795" s="650" t="s">
        <v>26787</v>
      </c>
    </row>
    <row r="6796" spans="1:4" ht="15" customHeight="1">
      <c r="A6796" s="650" t="s">
        <v>11073</v>
      </c>
      <c r="B6796" s="646" t="s">
        <v>16815</v>
      </c>
      <c r="C6796" s="650" t="s">
        <v>233</v>
      </c>
      <c r="D6796" s="650" t="s">
        <v>21329</v>
      </c>
    </row>
    <row r="6797" spans="1:4" ht="15" customHeight="1">
      <c r="A6797" s="650" t="s">
        <v>11074</v>
      </c>
      <c r="B6797" s="646" t="s">
        <v>16816</v>
      </c>
      <c r="C6797" s="650" t="s">
        <v>233</v>
      </c>
      <c r="D6797" s="650" t="s">
        <v>27982</v>
      </c>
    </row>
    <row r="6798" spans="1:4" ht="15" customHeight="1">
      <c r="A6798" s="650" t="s">
        <v>11075</v>
      </c>
      <c r="B6798" s="646" t="s">
        <v>16817</v>
      </c>
      <c r="C6798" s="650" t="s">
        <v>233</v>
      </c>
      <c r="D6798" s="650" t="s">
        <v>27983</v>
      </c>
    </row>
    <row r="6799" spans="1:4" ht="15" customHeight="1">
      <c r="A6799" s="650" t="s">
        <v>11076</v>
      </c>
      <c r="B6799" s="646" t="s">
        <v>16818</v>
      </c>
      <c r="C6799" s="650" t="s">
        <v>233</v>
      </c>
      <c r="D6799" s="650" t="s">
        <v>27984</v>
      </c>
    </row>
    <row r="6800" spans="1:4" ht="15" customHeight="1">
      <c r="A6800" s="650" t="s">
        <v>11077</v>
      </c>
      <c r="B6800" s="646" t="s">
        <v>16819</v>
      </c>
      <c r="C6800" s="650" t="s">
        <v>239</v>
      </c>
      <c r="D6800" s="650" t="s">
        <v>27594</v>
      </c>
    </row>
    <row r="6801" spans="1:4" ht="15" customHeight="1">
      <c r="A6801" s="650" t="s">
        <v>11078</v>
      </c>
      <c r="B6801" s="646" t="s">
        <v>16820</v>
      </c>
      <c r="C6801" s="650" t="s">
        <v>239</v>
      </c>
      <c r="D6801" s="650" t="s">
        <v>20917</v>
      </c>
    </row>
    <row r="6802" spans="1:4" ht="15" customHeight="1">
      <c r="A6802" s="650" t="s">
        <v>11079</v>
      </c>
      <c r="B6802" s="646" t="s">
        <v>16821</v>
      </c>
      <c r="C6802" s="650" t="s">
        <v>239</v>
      </c>
      <c r="D6802" s="650" t="s">
        <v>27985</v>
      </c>
    </row>
    <row r="6803" spans="1:4" ht="15" customHeight="1">
      <c r="A6803" s="650" t="s">
        <v>11080</v>
      </c>
      <c r="B6803" s="646" t="s">
        <v>16822</v>
      </c>
      <c r="C6803" s="650" t="s">
        <v>239</v>
      </c>
      <c r="D6803" s="650" t="s">
        <v>17609</v>
      </c>
    </row>
    <row r="6804" spans="1:4" ht="15" customHeight="1">
      <c r="A6804" s="650" t="s">
        <v>11081</v>
      </c>
      <c r="B6804" s="646" t="s">
        <v>16823</v>
      </c>
      <c r="C6804" s="650" t="s">
        <v>239</v>
      </c>
      <c r="D6804" s="650" t="s">
        <v>17691</v>
      </c>
    </row>
    <row r="6805" spans="1:4" ht="15" customHeight="1">
      <c r="A6805" s="650" t="s">
        <v>11082</v>
      </c>
      <c r="B6805" s="646" t="s">
        <v>16824</v>
      </c>
      <c r="C6805" s="650" t="s">
        <v>239</v>
      </c>
      <c r="D6805" s="650" t="s">
        <v>17601</v>
      </c>
    </row>
    <row r="6806" spans="1:4" ht="15" customHeight="1">
      <c r="A6806" s="650" t="s">
        <v>11083</v>
      </c>
      <c r="B6806" s="646" t="s">
        <v>16825</v>
      </c>
      <c r="C6806" s="650" t="s">
        <v>238</v>
      </c>
      <c r="D6806" s="650" t="s">
        <v>27689</v>
      </c>
    </row>
    <row r="6807" spans="1:4" ht="15" customHeight="1">
      <c r="A6807" s="650" t="s">
        <v>11084</v>
      </c>
      <c r="B6807" s="646" t="s">
        <v>16826</v>
      </c>
      <c r="C6807" s="650" t="s">
        <v>239</v>
      </c>
      <c r="D6807" s="650" t="s">
        <v>24488</v>
      </c>
    </row>
    <row r="6808" spans="1:4" ht="15" customHeight="1">
      <c r="A6808" s="650" t="s">
        <v>11085</v>
      </c>
      <c r="B6808" s="646" t="s">
        <v>16827</v>
      </c>
      <c r="C6808" s="650" t="s">
        <v>239</v>
      </c>
      <c r="D6808" s="650" t="s">
        <v>18463</v>
      </c>
    </row>
    <row r="6809" spans="1:4" ht="15" customHeight="1">
      <c r="A6809" s="650" t="s">
        <v>11086</v>
      </c>
      <c r="B6809" s="646" t="s">
        <v>16828</v>
      </c>
      <c r="C6809" s="650" t="s">
        <v>233</v>
      </c>
      <c r="D6809" s="650" t="s">
        <v>18396</v>
      </c>
    </row>
    <row r="6810" spans="1:4" ht="15" customHeight="1">
      <c r="A6810" s="650" t="s">
        <v>11087</v>
      </c>
      <c r="B6810" s="646" t="s">
        <v>16829</v>
      </c>
      <c r="C6810" s="650" t="s">
        <v>240</v>
      </c>
      <c r="D6810" s="650" t="s">
        <v>17619</v>
      </c>
    </row>
    <row r="6811" spans="1:4" ht="15" customHeight="1">
      <c r="A6811" s="650" t="s">
        <v>11088</v>
      </c>
      <c r="B6811" s="646" t="s">
        <v>16830</v>
      </c>
      <c r="C6811" s="650" t="s">
        <v>239</v>
      </c>
      <c r="D6811" s="650" t="s">
        <v>21713</v>
      </c>
    </row>
    <row r="6812" spans="1:4" ht="15" customHeight="1">
      <c r="A6812" s="650" t="s">
        <v>11089</v>
      </c>
      <c r="B6812" s="646" t="s">
        <v>16831</v>
      </c>
      <c r="C6812" s="650" t="s">
        <v>233</v>
      </c>
      <c r="D6812" s="650" t="s">
        <v>27986</v>
      </c>
    </row>
    <row r="6813" spans="1:4" ht="15" customHeight="1">
      <c r="A6813" s="650" t="s">
        <v>11090</v>
      </c>
      <c r="B6813" s="646" t="s">
        <v>16832</v>
      </c>
      <c r="C6813" s="650" t="s">
        <v>240</v>
      </c>
      <c r="D6813" s="650" t="s">
        <v>21010</v>
      </c>
    </row>
    <row r="6814" spans="1:4" ht="15" customHeight="1">
      <c r="A6814" s="650" t="s">
        <v>11091</v>
      </c>
      <c r="B6814" s="646" t="s">
        <v>16833</v>
      </c>
      <c r="C6814" s="650" t="s">
        <v>240</v>
      </c>
      <c r="D6814" s="650" t="s">
        <v>24648</v>
      </c>
    </row>
    <row r="6815" spans="1:4" ht="15" customHeight="1">
      <c r="A6815" s="650" t="s">
        <v>11092</v>
      </c>
      <c r="B6815" s="646" t="s">
        <v>16834</v>
      </c>
      <c r="C6815" s="650" t="s">
        <v>240</v>
      </c>
      <c r="D6815" s="650" t="s">
        <v>27987</v>
      </c>
    </row>
    <row r="6816" spans="1:4" ht="15" customHeight="1">
      <c r="A6816" s="650" t="s">
        <v>11093</v>
      </c>
      <c r="B6816" s="646" t="s">
        <v>16835</v>
      </c>
      <c r="C6816" s="650" t="s">
        <v>240</v>
      </c>
      <c r="D6816" s="650" t="s">
        <v>20937</v>
      </c>
    </row>
    <row r="6817" spans="1:4" ht="15" customHeight="1">
      <c r="A6817" s="650" t="s">
        <v>11094</v>
      </c>
      <c r="B6817" s="646" t="s">
        <v>16836</v>
      </c>
      <c r="C6817" s="650" t="s">
        <v>240</v>
      </c>
      <c r="D6817" s="650" t="s">
        <v>27988</v>
      </c>
    </row>
    <row r="6818" spans="1:4" ht="15" customHeight="1">
      <c r="A6818" s="650" t="s">
        <v>11095</v>
      </c>
      <c r="B6818" s="646" t="s">
        <v>16837</v>
      </c>
      <c r="C6818" s="650" t="s">
        <v>240</v>
      </c>
      <c r="D6818" s="650" t="s">
        <v>27989</v>
      </c>
    </row>
    <row r="6819" spans="1:4" ht="15" customHeight="1">
      <c r="A6819" s="650" t="s">
        <v>11096</v>
      </c>
      <c r="B6819" s="646" t="s">
        <v>16838</v>
      </c>
      <c r="C6819" s="650" t="s">
        <v>240</v>
      </c>
      <c r="D6819" s="650" t="s">
        <v>22503</v>
      </c>
    </row>
    <row r="6820" spans="1:4" ht="15" customHeight="1">
      <c r="A6820" s="650" t="s">
        <v>11097</v>
      </c>
      <c r="B6820" s="646" t="s">
        <v>16839</v>
      </c>
      <c r="C6820" s="650" t="s">
        <v>240</v>
      </c>
      <c r="D6820" s="650" t="s">
        <v>27990</v>
      </c>
    </row>
    <row r="6821" spans="1:4" ht="15" customHeight="1">
      <c r="A6821" s="650" t="s">
        <v>11098</v>
      </c>
      <c r="B6821" s="646" t="s">
        <v>16840</v>
      </c>
      <c r="C6821" s="650" t="s">
        <v>240</v>
      </c>
      <c r="D6821" s="650" t="s">
        <v>27991</v>
      </c>
    </row>
    <row r="6822" spans="1:4" ht="15" customHeight="1">
      <c r="A6822" s="650" t="s">
        <v>11099</v>
      </c>
      <c r="B6822" s="646" t="s">
        <v>16841</v>
      </c>
      <c r="C6822" s="650" t="s">
        <v>239</v>
      </c>
      <c r="D6822" s="650" t="s">
        <v>18369</v>
      </c>
    </row>
    <row r="6823" spans="1:4" ht="15" customHeight="1">
      <c r="A6823" s="650" t="s">
        <v>11100</v>
      </c>
      <c r="B6823" s="646" t="s">
        <v>16842</v>
      </c>
      <c r="C6823" s="650" t="s">
        <v>233</v>
      </c>
      <c r="D6823" s="650" t="s">
        <v>22424</v>
      </c>
    </row>
    <row r="6824" spans="1:4" ht="15" customHeight="1">
      <c r="A6824" s="650" t="s">
        <v>11101</v>
      </c>
      <c r="B6824" s="646" t="s">
        <v>16843</v>
      </c>
      <c r="C6824" s="650" t="s">
        <v>239</v>
      </c>
      <c r="D6824" s="650" t="s">
        <v>21548</v>
      </c>
    </row>
    <row r="6825" spans="1:4" ht="15" customHeight="1">
      <c r="A6825" s="650" t="s">
        <v>11102</v>
      </c>
      <c r="B6825" s="646" t="s">
        <v>16844</v>
      </c>
      <c r="C6825" s="650" t="s">
        <v>239</v>
      </c>
      <c r="D6825" s="650" t="s">
        <v>20509</v>
      </c>
    </row>
    <row r="6826" spans="1:4" ht="15" customHeight="1">
      <c r="A6826" s="650" t="s">
        <v>11103</v>
      </c>
      <c r="B6826" s="646" t="s">
        <v>16845</v>
      </c>
      <c r="C6826" s="650" t="s">
        <v>239</v>
      </c>
      <c r="D6826" s="650" t="s">
        <v>17792</v>
      </c>
    </row>
    <row r="6827" spans="1:4" ht="15" customHeight="1">
      <c r="A6827" s="650" t="s">
        <v>11104</v>
      </c>
      <c r="B6827" s="646" t="s">
        <v>16846</v>
      </c>
      <c r="C6827" s="650" t="s">
        <v>239</v>
      </c>
      <c r="D6827" s="650" t="s">
        <v>27992</v>
      </c>
    </row>
    <row r="6828" spans="1:4" ht="15" customHeight="1">
      <c r="A6828" s="650" t="s">
        <v>11105</v>
      </c>
      <c r="B6828" s="646" t="s">
        <v>16847</v>
      </c>
      <c r="C6828" s="650" t="s">
        <v>239</v>
      </c>
      <c r="D6828" s="650" t="s">
        <v>17951</v>
      </c>
    </row>
    <row r="6829" spans="1:4" ht="15" customHeight="1">
      <c r="A6829" s="650" t="s">
        <v>11106</v>
      </c>
      <c r="B6829" s="646" t="s">
        <v>16848</v>
      </c>
      <c r="C6829" s="650" t="s">
        <v>239</v>
      </c>
      <c r="D6829" s="650" t="s">
        <v>27685</v>
      </c>
    </row>
    <row r="6830" spans="1:4" ht="15" customHeight="1">
      <c r="A6830" s="650" t="s">
        <v>11107</v>
      </c>
      <c r="B6830" s="646" t="s">
        <v>16849</v>
      </c>
      <c r="C6830" s="650" t="s">
        <v>239</v>
      </c>
      <c r="D6830" s="650" t="s">
        <v>17892</v>
      </c>
    </row>
    <row r="6831" spans="1:4" ht="15" customHeight="1">
      <c r="A6831" s="650" t="s">
        <v>11108</v>
      </c>
      <c r="B6831" s="646" t="s">
        <v>16850</v>
      </c>
      <c r="C6831" s="650" t="s">
        <v>239</v>
      </c>
      <c r="D6831" s="650" t="s">
        <v>17474</v>
      </c>
    </row>
    <row r="6832" spans="1:4" ht="15" customHeight="1">
      <c r="A6832" s="650" t="s">
        <v>11109</v>
      </c>
      <c r="B6832" s="646" t="s">
        <v>16851</v>
      </c>
      <c r="C6832" s="650" t="s">
        <v>239</v>
      </c>
      <c r="D6832" s="650" t="s">
        <v>17737</v>
      </c>
    </row>
    <row r="6833" spans="1:4" ht="15" customHeight="1">
      <c r="A6833" s="650" t="s">
        <v>11110</v>
      </c>
      <c r="B6833" s="646" t="s">
        <v>16852</v>
      </c>
      <c r="C6833" s="650" t="s">
        <v>239</v>
      </c>
      <c r="D6833" s="650" t="s">
        <v>17674</v>
      </c>
    </row>
    <row r="6834" spans="1:4" ht="15" customHeight="1">
      <c r="A6834" s="650" t="s">
        <v>11111</v>
      </c>
      <c r="B6834" s="646" t="s">
        <v>16853</v>
      </c>
      <c r="C6834" s="650" t="s">
        <v>239</v>
      </c>
      <c r="D6834" s="650" t="s">
        <v>17967</v>
      </c>
    </row>
    <row r="6835" spans="1:4" ht="15" customHeight="1">
      <c r="A6835" s="650" t="s">
        <v>11112</v>
      </c>
      <c r="B6835" s="646" t="s">
        <v>16854</v>
      </c>
      <c r="C6835" s="650" t="s">
        <v>239</v>
      </c>
      <c r="D6835" s="650" t="s">
        <v>18679</v>
      </c>
    </row>
    <row r="6836" spans="1:4" ht="15" customHeight="1">
      <c r="A6836" s="650" t="s">
        <v>11113</v>
      </c>
      <c r="B6836" s="646" t="s">
        <v>16855</v>
      </c>
      <c r="C6836" s="650" t="s">
        <v>239</v>
      </c>
      <c r="D6836" s="650" t="s">
        <v>27993</v>
      </c>
    </row>
    <row r="6837" spans="1:4" ht="15" customHeight="1">
      <c r="A6837" s="650" t="s">
        <v>11114</v>
      </c>
      <c r="B6837" s="646" t="s">
        <v>16856</v>
      </c>
      <c r="C6837" s="650" t="s">
        <v>239</v>
      </c>
      <c r="D6837" s="650" t="s">
        <v>18477</v>
      </c>
    </row>
    <row r="6838" spans="1:4" ht="15" customHeight="1">
      <c r="A6838" s="650" t="s">
        <v>11115</v>
      </c>
      <c r="B6838" s="646" t="s">
        <v>16857</v>
      </c>
      <c r="C6838" s="650" t="s">
        <v>239</v>
      </c>
      <c r="D6838" s="650" t="s">
        <v>18271</v>
      </c>
    </row>
    <row r="6839" spans="1:4" ht="15" customHeight="1">
      <c r="A6839" s="650" t="s">
        <v>11116</v>
      </c>
      <c r="B6839" s="646" t="s">
        <v>16858</v>
      </c>
      <c r="C6839" s="650" t="s">
        <v>239</v>
      </c>
      <c r="D6839" s="650" t="s">
        <v>17688</v>
      </c>
    </row>
    <row r="6840" spans="1:4" ht="15" customHeight="1">
      <c r="A6840" s="650" t="s">
        <v>11117</v>
      </c>
      <c r="B6840" s="646" t="s">
        <v>16859</v>
      </c>
      <c r="C6840" s="650" t="s">
        <v>239</v>
      </c>
      <c r="D6840" s="650" t="s">
        <v>18222</v>
      </c>
    </row>
    <row r="6841" spans="1:4" ht="15" customHeight="1">
      <c r="A6841" s="650" t="s">
        <v>11118</v>
      </c>
      <c r="B6841" s="646" t="s">
        <v>16860</v>
      </c>
      <c r="C6841" s="650" t="s">
        <v>238</v>
      </c>
      <c r="D6841" s="650" t="s">
        <v>27994</v>
      </c>
    </row>
    <row r="6842" spans="1:4" ht="15" customHeight="1">
      <c r="A6842" s="650" t="s">
        <v>11119</v>
      </c>
      <c r="B6842" s="646" t="s">
        <v>16861</v>
      </c>
      <c r="C6842" s="650" t="s">
        <v>238</v>
      </c>
      <c r="D6842" s="650" t="s">
        <v>27995</v>
      </c>
    </row>
    <row r="6843" spans="1:4" ht="15" customHeight="1">
      <c r="A6843" s="650" t="s">
        <v>11120</v>
      </c>
      <c r="B6843" s="646" t="s">
        <v>16862</v>
      </c>
      <c r="C6843" s="650" t="s">
        <v>238</v>
      </c>
      <c r="D6843" s="650" t="s">
        <v>27996</v>
      </c>
    </row>
    <row r="6844" spans="1:4" ht="15" customHeight="1">
      <c r="A6844" s="650" t="s">
        <v>11121</v>
      </c>
      <c r="B6844" s="646" t="s">
        <v>16863</v>
      </c>
      <c r="C6844" s="650" t="s">
        <v>238</v>
      </c>
      <c r="D6844" s="650" t="s">
        <v>27997</v>
      </c>
    </row>
    <row r="6845" spans="1:4" ht="15" customHeight="1">
      <c r="A6845" s="650" t="s">
        <v>11122</v>
      </c>
      <c r="B6845" s="646" t="s">
        <v>16864</v>
      </c>
      <c r="C6845" s="650" t="s">
        <v>239</v>
      </c>
      <c r="D6845" s="650" t="s">
        <v>27998</v>
      </c>
    </row>
    <row r="6846" spans="1:4" ht="15" customHeight="1">
      <c r="A6846" s="650" t="s">
        <v>11123</v>
      </c>
      <c r="B6846" s="646" t="s">
        <v>16865</v>
      </c>
      <c r="C6846" s="650" t="s">
        <v>238</v>
      </c>
      <c r="D6846" s="650" t="s">
        <v>27999</v>
      </c>
    </row>
    <row r="6847" spans="1:4" ht="15" customHeight="1">
      <c r="A6847" s="650" t="s">
        <v>11124</v>
      </c>
      <c r="B6847" s="646" t="s">
        <v>16866</v>
      </c>
      <c r="C6847" s="650" t="s">
        <v>238</v>
      </c>
      <c r="D6847" s="650" t="s">
        <v>28000</v>
      </c>
    </row>
    <row r="6848" spans="1:4" ht="15" customHeight="1">
      <c r="A6848" s="650" t="s">
        <v>11125</v>
      </c>
      <c r="B6848" s="646" t="s">
        <v>16867</v>
      </c>
      <c r="C6848" s="650" t="s">
        <v>238</v>
      </c>
      <c r="D6848" s="650" t="s">
        <v>28001</v>
      </c>
    </row>
    <row r="6849" spans="1:4" ht="15" customHeight="1">
      <c r="A6849" s="650" t="s">
        <v>11126</v>
      </c>
      <c r="B6849" s="646" t="s">
        <v>16868</v>
      </c>
      <c r="C6849" s="650" t="s">
        <v>238</v>
      </c>
      <c r="D6849" s="650" t="s">
        <v>28002</v>
      </c>
    </row>
    <row r="6850" spans="1:4" ht="15" customHeight="1">
      <c r="A6850" s="650" t="s">
        <v>11127</v>
      </c>
      <c r="B6850" s="646" t="s">
        <v>16869</v>
      </c>
      <c r="C6850" s="650" t="s">
        <v>238</v>
      </c>
      <c r="D6850" s="650" t="s">
        <v>17594</v>
      </c>
    </row>
    <row r="6851" spans="1:4" ht="15" customHeight="1">
      <c r="A6851" s="650" t="s">
        <v>11128</v>
      </c>
      <c r="B6851" s="646" t="s">
        <v>16870</v>
      </c>
      <c r="C6851" s="650" t="s">
        <v>233</v>
      </c>
      <c r="D6851" s="650" t="s">
        <v>18167</v>
      </c>
    </row>
    <row r="6852" spans="1:4" ht="15" customHeight="1">
      <c r="A6852" s="650" t="s">
        <v>11129</v>
      </c>
      <c r="B6852" s="646" t="s">
        <v>16871</v>
      </c>
      <c r="C6852" s="650" t="s">
        <v>233</v>
      </c>
      <c r="D6852" s="650" t="s">
        <v>17700</v>
      </c>
    </row>
    <row r="6853" spans="1:4" ht="15" customHeight="1">
      <c r="A6853" s="650" t="s">
        <v>11130</v>
      </c>
      <c r="B6853" s="646" t="s">
        <v>16872</v>
      </c>
      <c r="C6853" s="650" t="s">
        <v>238</v>
      </c>
      <c r="D6853" s="650" t="s">
        <v>18463</v>
      </c>
    </row>
    <row r="6854" spans="1:4" ht="15" customHeight="1">
      <c r="A6854" s="650" t="s">
        <v>11131</v>
      </c>
      <c r="B6854" s="646" t="s">
        <v>16873</v>
      </c>
      <c r="C6854" s="650" t="s">
        <v>238</v>
      </c>
      <c r="D6854" s="650" t="s">
        <v>21298</v>
      </c>
    </row>
    <row r="6855" spans="1:4" ht="15" customHeight="1">
      <c r="A6855" s="650" t="s">
        <v>11132</v>
      </c>
      <c r="B6855" s="646" t="s">
        <v>16874</v>
      </c>
      <c r="C6855" s="650" t="s">
        <v>238</v>
      </c>
      <c r="D6855" s="650" t="s">
        <v>18201</v>
      </c>
    </row>
    <row r="6856" spans="1:4" ht="15" customHeight="1">
      <c r="A6856" s="650" t="s">
        <v>11133</v>
      </c>
      <c r="B6856" s="646" t="s">
        <v>16875</v>
      </c>
      <c r="C6856" s="650" t="s">
        <v>238</v>
      </c>
      <c r="D6856" s="650" t="s">
        <v>28003</v>
      </c>
    </row>
    <row r="6857" spans="1:4" ht="15" customHeight="1">
      <c r="A6857" s="650" t="s">
        <v>11134</v>
      </c>
      <c r="B6857" s="646" t="s">
        <v>16876</v>
      </c>
      <c r="C6857" s="650" t="s">
        <v>212</v>
      </c>
      <c r="D6857" s="650" t="s">
        <v>28004</v>
      </c>
    </row>
    <row r="6858" spans="1:4" ht="15" customHeight="1">
      <c r="A6858" s="650" t="s">
        <v>11135</v>
      </c>
      <c r="B6858" s="646" t="s">
        <v>16877</v>
      </c>
      <c r="C6858" s="650" t="s">
        <v>238</v>
      </c>
      <c r="D6858" s="650" t="s">
        <v>17992</v>
      </c>
    </row>
    <row r="6859" spans="1:4" ht="15" customHeight="1">
      <c r="A6859" s="650" t="s">
        <v>11136</v>
      </c>
      <c r="B6859" s="646" t="s">
        <v>16878</v>
      </c>
      <c r="C6859" s="650" t="s">
        <v>233</v>
      </c>
      <c r="D6859" s="650" t="s">
        <v>28005</v>
      </c>
    </row>
    <row r="6860" spans="1:4" ht="15" customHeight="1">
      <c r="A6860" s="650" t="s">
        <v>11137</v>
      </c>
      <c r="B6860" s="646" t="s">
        <v>16879</v>
      </c>
      <c r="C6860" s="650" t="s">
        <v>238</v>
      </c>
      <c r="D6860" s="650" t="s">
        <v>28006</v>
      </c>
    </row>
    <row r="6861" spans="1:4" ht="39.75" customHeight="1">
      <c r="A6861" s="650" t="s">
        <v>11138</v>
      </c>
      <c r="B6861" s="646" t="s">
        <v>16880</v>
      </c>
      <c r="C6861" s="650" t="s">
        <v>238</v>
      </c>
      <c r="D6861" s="650" t="s">
        <v>28007</v>
      </c>
    </row>
    <row r="6862" spans="1:4" ht="15" customHeight="1">
      <c r="A6862" s="650" t="s">
        <v>11139</v>
      </c>
      <c r="B6862" s="646" t="s">
        <v>16881</v>
      </c>
      <c r="C6862" s="650" t="s">
        <v>238</v>
      </c>
      <c r="D6862" s="650" t="s">
        <v>20705</v>
      </c>
    </row>
    <row r="6863" spans="1:4" ht="15" customHeight="1">
      <c r="A6863" s="650" t="s">
        <v>11140</v>
      </c>
      <c r="B6863" s="646" t="s">
        <v>16882</v>
      </c>
      <c r="C6863" s="650" t="s">
        <v>233</v>
      </c>
      <c r="D6863" s="650" t="s">
        <v>17511</v>
      </c>
    </row>
    <row r="6864" spans="1:4" ht="15" customHeight="1">
      <c r="A6864" s="650" t="s">
        <v>11141</v>
      </c>
      <c r="B6864" s="646" t="s">
        <v>16883</v>
      </c>
      <c r="C6864" s="650" t="s">
        <v>233</v>
      </c>
      <c r="D6864" s="650" t="s">
        <v>18317</v>
      </c>
    </row>
    <row r="6865" spans="1:4" ht="15" customHeight="1">
      <c r="A6865" s="650" t="s">
        <v>11142</v>
      </c>
      <c r="B6865" s="646" t="s">
        <v>16884</v>
      </c>
      <c r="C6865" s="650" t="s">
        <v>242</v>
      </c>
      <c r="D6865" s="650" t="s">
        <v>17674</v>
      </c>
    </row>
    <row r="6866" spans="1:4" ht="15" customHeight="1">
      <c r="A6866" s="650" t="s">
        <v>11143</v>
      </c>
      <c r="B6866" s="646" t="s">
        <v>16885</v>
      </c>
      <c r="C6866" s="650" t="s">
        <v>242</v>
      </c>
      <c r="D6866" s="650" t="s">
        <v>28008</v>
      </c>
    </row>
    <row r="6867" spans="1:4" ht="15" customHeight="1">
      <c r="A6867" s="650" t="s">
        <v>11144</v>
      </c>
      <c r="B6867" s="646" t="s">
        <v>16886</v>
      </c>
      <c r="C6867" s="650" t="s">
        <v>242</v>
      </c>
      <c r="D6867" s="650" t="s">
        <v>17591</v>
      </c>
    </row>
    <row r="6868" spans="1:4" ht="15" customHeight="1">
      <c r="A6868" s="650" t="s">
        <v>11145</v>
      </c>
      <c r="B6868" s="646" t="s">
        <v>16887</v>
      </c>
      <c r="C6868" s="650" t="s">
        <v>242</v>
      </c>
      <c r="D6868" s="650" t="s">
        <v>21567</v>
      </c>
    </row>
    <row r="6869" spans="1:4" ht="15" customHeight="1">
      <c r="A6869" s="650" t="s">
        <v>11146</v>
      </c>
      <c r="B6869" s="646" t="s">
        <v>16888</v>
      </c>
      <c r="C6869" s="650" t="s">
        <v>242</v>
      </c>
      <c r="D6869" s="650" t="s">
        <v>18186</v>
      </c>
    </row>
    <row r="6870" spans="1:4" ht="15" customHeight="1">
      <c r="A6870" s="650" t="s">
        <v>11147</v>
      </c>
      <c r="B6870" s="646" t="s">
        <v>16889</v>
      </c>
      <c r="C6870" s="650" t="s">
        <v>242</v>
      </c>
      <c r="D6870" s="650" t="s">
        <v>28009</v>
      </c>
    </row>
    <row r="6871" spans="1:4" ht="15" customHeight="1">
      <c r="A6871" s="650" t="s">
        <v>11148</v>
      </c>
      <c r="B6871" s="646" t="s">
        <v>16890</v>
      </c>
      <c r="C6871" s="650" t="s">
        <v>241</v>
      </c>
      <c r="D6871" s="650" t="s">
        <v>20650</v>
      </c>
    </row>
    <row r="6872" spans="1:4" ht="15" customHeight="1">
      <c r="A6872" s="650" t="s">
        <v>11149</v>
      </c>
      <c r="B6872" s="646" t="s">
        <v>16891</v>
      </c>
      <c r="C6872" s="650" t="s">
        <v>241</v>
      </c>
      <c r="D6872" s="650" t="s">
        <v>18259</v>
      </c>
    </row>
    <row r="6873" spans="1:4" ht="15" customHeight="1">
      <c r="A6873" s="650" t="s">
        <v>11150</v>
      </c>
      <c r="B6873" s="646" t="s">
        <v>16892</v>
      </c>
      <c r="C6873" s="650" t="s">
        <v>241</v>
      </c>
      <c r="D6873" s="650" t="s">
        <v>18167</v>
      </c>
    </row>
    <row r="6874" spans="1:4" ht="15" customHeight="1">
      <c r="A6874" s="650" t="s">
        <v>11151</v>
      </c>
      <c r="B6874" s="646" t="s">
        <v>16893</v>
      </c>
      <c r="C6874" s="650" t="s">
        <v>241</v>
      </c>
      <c r="D6874" s="650" t="s">
        <v>17625</v>
      </c>
    </row>
    <row r="6875" spans="1:4" ht="15" customHeight="1">
      <c r="A6875" s="650" t="s">
        <v>11152</v>
      </c>
      <c r="B6875" s="646" t="s">
        <v>16894</v>
      </c>
      <c r="C6875" s="650" t="s">
        <v>241</v>
      </c>
      <c r="D6875" s="650" t="s">
        <v>18638</v>
      </c>
    </row>
    <row r="6876" spans="1:4" ht="15" customHeight="1">
      <c r="A6876" s="650" t="s">
        <v>11153</v>
      </c>
      <c r="B6876" s="646" t="s">
        <v>16895</v>
      </c>
      <c r="C6876" s="650" t="s">
        <v>241</v>
      </c>
      <c r="D6876" s="650" t="s">
        <v>17554</v>
      </c>
    </row>
    <row r="6877" spans="1:4" ht="15" customHeight="1">
      <c r="A6877" s="650" t="s">
        <v>11154</v>
      </c>
      <c r="B6877" s="646" t="s">
        <v>16896</v>
      </c>
      <c r="C6877" s="650" t="s">
        <v>242</v>
      </c>
      <c r="D6877" s="650" t="s">
        <v>18272</v>
      </c>
    </row>
    <row r="6878" spans="1:4" ht="15" customHeight="1">
      <c r="A6878" s="650" t="s">
        <v>11155</v>
      </c>
      <c r="B6878" s="646" t="s">
        <v>16897</v>
      </c>
      <c r="C6878" s="650" t="s">
        <v>242</v>
      </c>
      <c r="D6878" s="650" t="s">
        <v>17545</v>
      </c>
    </row>
    <row r="6879" spans="1:4" ht="15" customHeight="1">
      <c r="A6879" s="650" t="s">
        <v>11156</v>
      </c>
      <c r="B6879" s="646" t="s">
        <v>16898</v>
      </c>
      <c r="C6879" s="650" t="s">
        <v>242</v>
      </c>
      <c r="D6879" s="650" t="s">
        <v>20640</v>
      </c>
    </row>
    <row r="6880" spans="1:4" ht="15" customHeight="1">
      <c r="A6880" s="650" t="s">
        <v>11157</v>
      </c>
      <c r="B6880" s="646" t="s">
        <v>16899</v>
      </c>
      <c r="C6880" s="650" t="s">
        <v>241</v>
      </c>
      <c r="D6880" s="650" t="s">
        <v>17587</v>
      </c>
    </row>
    <row r="6881" spans="1:4" ht="15" customHeight="1">
      <c r="A6881" s="650" t="s">
        <v>11158</v>
      </c>
      <c r="B6881" s="646" t="s">
        <v>16900</v>
      </c>
      <c r="C6881" s="650" t="s">
        <v>241</v>
      </c>
      <c r="D6881" s="650" t="s">
        <v>17743</v>
      </c>
    </row>
    <row r="6882" spans="1:4" ht="15" customHeight="1">
      <c r="A6882" s="650" t="s">
        <v>11159</v>
      </c>
      <c r="B6882" s="646" t="s">
        <v>16901</v>
      </c>
      <c r="C6882" s="650" t="s">
        <v>241</v>
      </c>
      <c r="D6882" s="650" t="s">
        <v>18566</v>
      </c>
    </row>
    <row r="6883" spans="1:4" ht="15" customHeight="1">
      <c r="A6883" s="650" t="s">
        <v>11160</v>
      </c>
      <c r="B6883" s="646" t="s">
        <v>16902</v>
      </c>
      <c r="C6883" s="650" t="s">
        <v>242</v>
      </c>
      <c r="D6883" s="650" t="s">
        <v>17681</v>
      </c>
    </row>
    <row r="6884" spans="1:4" ht="15" customHeight="1">
      <c r="A6884" s="650" t="s">
        <v>11161</v>
      </c>
      <c r="B6884" s="646" t="s">
        <v>16903</v>
      </c>
      <c r="C6884" s="650" t="s">
        <v>242</v>
      </c>
      <c r="D6884" s="650" t="s">
        <v>17513</v>
      </c>
    </row>
    <row r="6885" spans="1:4" ht="15" customHeight="1">
      <c r="A6885" s="650" t="s">
        <v>11162</v>
      </c>
      <c r="B6885" s="646" t="s">
        <v>16904</v>
      </c>
      <c r="C6885" s="650" t="s">
        <v>242</v>
      </c>
      <c r="D6885" s="650" t="s">
        <v>18478</v>
      </c>
    </row>
    <row r="6886" spans="1:4" ht="15" customHeight="1">
      <c r="A6886" s="650" t="s">
        <v>11163</v>
      </c>
      <c r="B6886" s="646" t="s">
        <v>16905</v>
      </c>
      <c r="C6886" s="650" t="s">
        <v>241</v>
      </c>
      <c r="D6886" s="650" t="s">
        <v>28010</v>
      </c>
    </row>
    <row r="6887" spans="1:4" ht="15" customHeight="1">
      <c r="A6887" s="650" t="s">
        <v>11164</v>
      </c>
      <c r="B6887" s="646" t="s">
        <v>16906</v>
      </c>
      <c r="C6887" s="650" t="s">
        <v>241</v>
      </c>
      <c r="D6887" s="650" t="s">
        <v>17481</v>
      </c>
    </row>
    <row r="6888" spans="1:4" ht="15" customHeight="1">
      <c r="A6888" s="650" t="s">
        <v>11165</v>
      </c>
      <c r="B6888" s="646" t="s">
        <v>16907</v>
      </c>
      <c r="C6888" s="650" t="s">
        <v>241</v>
      </c>
      <c r="D6888" s="650" t="s">
        <v>18178</v>
      </c>
    </row>
    <row r="6889" spans="1:4" ht="15" customHeight="1">
      <c r="A6889" s="650" t="s">
        <v>11166</v>
      </c>
      <c r="B6889" s="646" t="s">
        <v>16908</v>
      </c>
      <c r="C6889" s="650" t="s">
        <v>242</v>
      </c>
      <c r="D6889" s="650" t="s">
        <v>17466</v>
      </c>
    </row>
    <row r="6890" spans="1:4" ht="15" customHeight="1">
      <c r="A6890" s="650" t="s">
        <v>11167</v>
      </c>
      <c r="B6890" s="646" t="s">
        <v>16909</v>
      </c>
      <c r="C6890" s="650" t="s">
        <v>242</v>
      </c>
      <c r="D6890" s="650" t="s">
        <v>18548</v>
      </c>
    </row>
    <row r="6891" spans="1:4" ht="15" customHeight="1">
      <c r="A6891" s="650" t="s">
        <v>11168</v>
      </c>
      <c r="B6891" s="646" t="s">
        <v>16910</v>
      </c>
      <c r="C6891" s="650" t="s">
        <v>242</v>
      </c>
      <c r="D6891" s="650" t="s">
        <v>17665</v>
      </c>
    </row>
    <row r="6892" spans="1:4" ht="15" customHeight="1">
      <c r="A6892" s="650" t="s">
        <v>11169</v>
      </c>
      <c r="B6892" s="646" t="s">
        <v>16911</v>
      </c>
      <c r="C6892" s="650" t="s">
        <v>242</v>
      </c>
      <c r="D6892" s="650" t="s">
        <v>17480</v>
      </c>
    </row>
    <row r="6893" spans="1:4" ht="15" customHeight="1">
      <c r="A6893" s="650" t="s">
        <v>11170</v>
      </c>
      <c r="B6893" s="646" t="s">
        <v>16912</v>
      </c>
      <c r="C6893" s="650" t="s">
        <v>242</v>
      </c>
      <c r="D6893" s="650" t="s">
        <v>17861</v>
      </c>
    </row>
    <row r="6894" spans="1:4" ht="15" customHeight="1">
      <c r="A6894" s="650" t="s">
        <v>11171</v>
      </c>
      <c r="B6894" s="646" t="s">
        <v>16913</v>
      </c>
      <c r="C6894" s="650" t="s">
        <v>242</v>
      </c>
      <c r="D6894" s="650" t="s">
        <v>18257</v>
      </c>
    </row>
    <row r="6895" spans="1:4" ht="15" customHeight="1">
      <c r="A6895" s="650" t="s">
        <v>11172</v>
      </c>
      <c r="B6895" s="646" t="s">
        <v>16914</v>
      </c>
      <c r="C6895" s="650" t="s">
        <v>242</v>
      </c>
      <c r="D6895" s="650" t="s">
        <v>20561</v>
      </c>
    </row>
    <row r="6896" spans="1:4" ht="15" customHeight="1">
      <c r="A6896" s="650" t="s">
        <v>11173</v>
      </c>
      <c r="B6896" s="646" t="s">
        <v>16915</v>
      </c>
      <c r="C6896" s="650" t="s">
        <v>242</v>
      </c>
      <c r="D6896" s="650" t="s">
        <v>18527</v>
      </c>
    </row>
    <row r="6897" spans="1:4" ht="15" customHeight="1">
      <c r="A6897" s="650" t="s">
        <v>11174</v>
      </c>
      <c r="B6897" s="646" t="s">
        <v>16916</v>
      </c>
      <c r="C6897" s="650" t="s">
        <v>241</v>
      </c>
      <c r="D6897" s="650" t="s">
        <v>18244</v>
      </c>
    </row>
    <row r="6898" spans="1:4" ht="15" customHeight="1">
      <c r="A6898" s="650" t="s">
        <v>11175</v>
      </c>
      <c r="B6898" s="646" t="s">
        <v>16917</v>
      </c>
      <c r="C6898" s="650" t="s">
        <v>241</v>
      </c>
      <c r="D6898" s="650" t="s">
        <v>24712</v>
      </c>
    </row>
    <row r="6899" spans="1:4" ht="15" customHeight="1">
      <c r="A6899" s="650" t="s">
        <v>11176</v>
      </c>
      <c r="B6899" s="646" t="s">
        <v>16918</v>
      </c>
      <c r="C6899" s="650" t="s">
        <v>241</v>
      </c>
      <c r="D6899" s="650" t="s">
        <v>17696</v>
      </c>
    </row>
    <row r="6900" spans="1:4" ht="15" customHeight="1">
      <c r="A6900" s="650" t="s">
        <v>11177</v>
      </c>
      <c r="B6900" s="646" t="s">
        <v>16919</v>
      </c>
      <c r="C6900" s="650" t="s">
        <v>241</v>
      </c>
      <c r="D6900" s="650" t="s">
        <v>20530</v>
      </c>
    </row>
    <row r="6901" spans="1:4" ht="15" customHeight="1">
      <c r="A6901" s="650" t="s">
        <v>11178</v>
      </c>
      <c r="B6901" s="646" t="s">
        <v>16920</v>
      </c>
      <c r="C6901" s="650" t="s">
        <v>241</v>
      </c>
      <c r="D6901" s="650" t="s">
        <v>18111</v>
      </c>
    </row>
    <row r="6902" spans="1:4" ht="15" customHeight="1">
      <c r="A6902" s="650" t="s">
        <v>11179</v>
      </c>
      <c r="B6902" s="646" t="s">
        <v>16921</v>
      </c>
      <c r="C6902" s="650" t="s">
        <v>241</v>
      </c>
      <c r="D6902" s="650" t="s">
        <v>17475</v>
      </c>
    </row>
    <row r="6903" spans="1:4" ht="15" customHeight="1">
      <c r="A6903" s="650" t="s">
        <v>11180</v>
      </c>
      <c r="B6903" s="646" t="s">
        <v>16922</v>
      </c>
      <c r="C6903" s="650" t="s">
        <v>241</v>
      </c>
      <c r="D6903" s="650" t="s">
        <v>18433</v>
      </c>
    </row>
    <row r="6904" spans="1:4" ht="15" customHeight="1">
      <c r="A6904" s="650" t="s">
        <v>11181</v>
      </c>
      <c r="B6904" s="646" t="s">
        <v>16923</v>
      </c>
      <c r="C6904" s="650" t="s">
        <v>241</v>
      </c>
      <c r="D6904" s="650" t="s">
        <v>18415</v>
      </c>
    </row>
    <row r="6905" spans="1:4" ht="15" customHeight="1">
      <c r="A6905" s="650" t="s">
        <v>11182</v>
      </c>
      <c r="B6905" s="646" t="s">
        <v>16924</v>
      </c>
      <c r="C6905" s="650" t="s">
        <v>241</v>
      </c>
      <c r="D6905" s="650" t="s">
        <v>18621</v>
      </c>
    </row>
    <row r="6906" spans="1:4" ht="15" customHeight="1">
      <c r="A6906" s="650" t="s">
        <v>11183</v>
      </c>
      <c r="B6906" s="646" t="s">
        <v>16925</v>
      </c>
      <c r="C6906" s="650" t="s">
        <v>241</v>
      </c>
      <c r="D6906" s="650" t="s">
        <v>18431</v>
      </c>
    </row>
    <row r="6907" spans="1:4" ht="15" customHeight="1">
      <c r="A6907" s="650" t="s">
        <v>11184</v>
      </c>
      <c r="B6907" s="646" t="s">
        <v>16926</v>
      </c>
      <c r="C6907" s="650" t="s">
        <v>241</v>
      </c>
      <c r="D6907" s="650" t="s">
        <v>18548</v>
      </c>
    </row>
    <row r="6908" spans="1:4" ht="15" customHeight="1">
      <c r="A6908" s="650" t="s">
        <v>11185</v>
      </c>
      <c r="B6908" s="646" t="s">
        <v>16927</v>
      </c>
      <c r="C6908" s="650" t="s">
        <v>241</v>
      </c>
      <c r="D6908" s="650" t="s">
        <v>18249</v>
      </c>
    </row>
    <row r="6909" spans="1:4" ht="15" customHeight="1">
      <c r="A6909" s="650" t="s">
        <v>11186</v>
      </c>
      <c r="B6909" s="646" t="s">
        <v>16928</v>
      </c>
      <c r="C6909" s="650" t="s">
        <v>241</v>
      </c>
      <c r="D6909" s="650" t="s">
        <v>17719</v>
      </c>
    </row>
    <row r="6910" spans="1:4" ht="15" customHeight="1">
      <c r="A6910" s="650" t="s">
        <v>11187</v>
      </c>
      <c r="B6910" s="646" t="s">
        <v>16929</v>
      </c>
      <c r="C6910" s="650" t="s">
        <v>241</v>
      </c>
      <c r="D6910" s="650" t="s">
        <v>17449</v>
      </c>
    </row>
    <row r="6911" spans="1:4" ht="15" customHeight="1">
      <c r="A6911" s="650" t="s">
        <v>11188</v>
      </c>
      <c r="B6911" s="646" t="s">
        <v>16930</v>
      </c>
      <c r="C6911" s="650" t="s">
        <v>242</v>
      </c>
      <c r="D6911" s="650" t="s">
        <v>18240</v>
      </c>
    </row>
    <row r="6912" spans="1:4" ht="15" customHeight="1">
      <c r="A6912" s="650" t="s">
        <v>11189</v>
      </c>
      <c r="B6912" s="646" t="s">
        <v>16931</v>
      </c>
      <c r="C6912" s="650" t="s">
        <v>242</v>
      </c>
      <c r="D6912" s="650" t="s">
        <v>20476</v>
      </c>
    </row>
    <row r="6913" spans="1:4" ht="15" customHeight="1">
      <c r="A6913" s="650" t="s">
        <v>11190</v>
      </c>
      <c r="B6913" s="646" t="s">
        <v>16932</v>
      </c>
      <c r="C6913" s="650" t="s">
        <v>242</v>
      </c>
      <c r="D6913" s="650" t="s">
        <v>22466</v>
      </c>
    </row>
    <row r="6914" spans="1:4" ht="15" customHeight="1">
      <c r="A6914" s="650" t="s">
        <v>11191</v>
      </c>
      <c r="B6914" s="646" t="s">
        <v>16933</v>
      </c>
      <c r="C6914" s="650" t="s">
        <v>242</v>
      </c>
      <c r="D6914" s="650" t="s">
        <v>28011</v>
      </c>
    </row>
    <row r="6915" spans="1:4" ht="15" customHeight="1">
      <c r="A6915" s="650" t="s">
        <v>11192</v>
      </c>
      <c r="B6915" s="646" t="s">
        <v>16934</v>
      </c>
      <c r="C6915" s="650" t="s">
        <v>242</v>
      </c>
      <c r="D6915" s="650" t="s">
        <v>17826</v>
      </c>
    </row>
    <row r="6916" spans="1:4" ht="15" customHeight="1">
      <c r="A6916" s="650" t="s">
        <v>11193</v>
      </c>
      <c r="B6916" s="646" t="s">
        <v>16935</v>
      </c>
      <c r="C6916" s="650" t="s">
        <v>242</v>
      </c>
      <c r="D6916" s="650" t="s">
        <v>18215</v>
      </c>
    </row>
    <row r="6917" spans="1:4" ht="15" customHeight="1">
      <c r="A6917" s="650" t="s">
        <v>11194</v>
      </c>
      <c r="B6917" s="646" t="s">
        <v>16936</v>
      </c>
      <c r="C6917" s="650" t="s">
        <v>242</v>
      </c>
      <c r="D6917" s="650" t="s">
        <v>28012</v>
      </c>
    </row>
    <row r="6918" spans="1:4" ht="15" customHeight="1">
      <c r="A6918" s="650" t="s">
        <v>11195</v>
      </c>
      <c r="B6918" s="646" t="s">
        <v>16937</v>
      </c>
      <c r="C6918" s="650" t="s">
        <v>242</v>
      </c>
      <c r="D6918" s="650" t="s">
        <v>17659</v>
      </c>
    </row>
    <row r="6919" spans="1:4" ht="15" customHeight="1">
      <c r="A6919" s="650" t="s">
        <v>11196</v>
      </c>
      <c r="B6919" s="646" t="s">
        <v>16938</v>
      </c>
      <c r="C6919" s="650" t="s">
        <v>242</v>
      </c>
      <c r="D6919" s="650" t="s">
        <v>18275</v>
      </c>
    </row>
    <row r="6920" spans="1:4" ht="15" customHeight="1">
      <c r="A6920" s="650" t="s">
        <v>11197</v>
      </c>
      <c r="B6920" s="646" t="s">
        <v>16939</v>
      </c>
      <c r="C6920" s="650" t="s">
        <v>242</v>
      </c>
      <c r="D6920" s="650" t="s">
        <v>22399</v>
      </c>
    </row>
    <row r="6921" spans="1:4" ht="15" customHeight="1">
      <c r="A6921" s="650" t="s">
        <v>11198</v>
      </c>
      <c r="B6921" s="646" t="s">
        <v>16940</v>
      </c>
      <c r="C6921" s="650" t="s">
        <v>240</v>
      </c>
      <c r="D6921" s="650" t="s">
        <v>18509</v>
      </c>
    </row>
    <row r="6922" spans="1:4" ht="15" customHeight="1">
      <c r="A6922" s="650" t="s">
        <v>11199</v>
      </c>
      <c r="B6922" s="646" t="s">
        <v>16941</v>
      </c>
      <c r="C6922" s="650" t="s">
        <v>240</v>
      </c>
      <c r="D6922" s="650" t="s">
        <v>17809</v>
      </c>
    </row>
    <row r="6923" spans="1:4" ht="15" customHeight="1">
      <c r="A6923" s="650" t="s">
        <v>11200</v>
      </c>
      <c r="B6923" s="646" t="s">
        <v>16942</v>
      </c>
      <c r="C6923" s="650" t="s">
        <v>240</v>
      </c>
      <c r="D6923" s="650" t="s">
        <v>17988</v>
      </c>
    </row>
    <row r="6924" spans="1:4" ht="15" customHeight="1">
      <c r="A6924" s="650" t="s">
        <v>11201</v>
      </c>
      <c r="B6924" s="646" t="s">
        <v>16943</v>
      </c>
      <c r="C6924" s="650" t="s">
        <v>241</v>
      </c>
      <c r="D6924" s="650" t="s">
        <v>17477</v>
      </c>
    </row>
    <row r="6925" spans="1:4" ht="15" customHeight="1">
      <c r="A6925" s="650" t="s">
        <v>11202</v>
      </c>
      <c r="B6925" s="646" t="s">
        <v>16944</v>
      </c>
      <c r="C6925" s="650" t="s">
        <v>241</v>
      </c>
      <c r="D6925" s="650" t="s">
        <v>18274</v>
      </c>
    </row>
    <row r="6926" spans="1:4" ht="15" customHeight="1">
      <c r="A6926" s="650" t="s">
        <v>11203</v>
      </c>
      <c r="B6926" s="646" t="s">
        <v>16945</v>
      </c>
      <c r="C6926" s="650" t="s">
        <v>241</v>
      </c>
      <c r="D6926" s="650" t="s">
        <v>17681</v>
      </c>
    </row>
    <row r="6927" spans="1:4" ht="15" customHeight="1">
      <c r="A6927" s="650" t="s">
        <v>11204</v>
      </c>
      <c r="B6927" s="646" t="s">
        <v>16946</v>
      </c>
      <c r="C6927" s="650" t="s">
        <v>241</v>
      </c>
      <c r="D6927" s="650" t="s">
        <v>17588</v>
      </c>
    </row>
    <row r="6928" spans="1:4" ht="15" customHeight="1">
      <c r="A6928" s="650" t="s">
        <v>11205</v>
      </c>
      <c r="B6928" s="646" t="s">
        <v>16947</v>
      </c>
      <c r="C6928" s="650" t="s">
        <v>241</v>
      </c>
      <c r="D6928" s="650" t="s">
        <v>17481</v>
      </c>
    </row>
    <row r="6929" spans="1:4" ht="15" customHeight="1">
      <c r="A6929" s="650" t="s">
        <v>11206</v>
      </c>
      <c r="B6929" s="646" t="s">
        <v>16948</v>
      </c>
      <c r="C6929" s="650" t="s">
        <v>241</v>
      </c>
      <c r="D6929" s="650" t="s">
        <v>17632</v>
      </c>
    </row>
    <row r="6930" spans="1:4" ht="15" customHeight="1">
      <c r="A6930" s="650" t="s">
        <v>11207</v>
      </c>
      <c r="B6930" s="646" t="s">
        <v>16949</v>
      </c>
      <c r="C6930" s="650" t="s">
        <v>241</v>
      </c>
      <c r="D6930" s="650" t="s">
        <v>20676</v>
      </c>
    </row>
    <row r="6931" spans="1:4" ht="15" customHeight="1">
      <c r="A6931" s="650" t="s">
        <v>11208</v>
      </c>
      <c r="B6931" s="646" t="s">
        <v>16950</v>
      </c>
      <c r="C6931" s="650" t="s">
        <v>241</v>
      </c>
      <c r="D6931" s="650" t="s">
        <v>18243</v>
      </c>
    </row>
    <row r="6932" spans="1:4" ht="15" customHeight="1">
      <c r="A6932" s="650" t="s">
        <v>11209</v>
      </c>
      <c r="B6932" s="646" t="s">
        <v>16951</v>
      </c>
      <c r="C6932" s="650" t="s">
        <v>17441</v>
      </c>
      <c r="D6932" s="650" t="s">
        <v>28013</v>
      </c>
    </row>
    <row r="6933" spans="1:4" ht="15" customHeight="1">
      <c r="A6933" s="650" t="s">
        <v>11210</v>
      </c>
      <c r="B6933" s="646" t="s">
        <v>16952</v>
      </c>
      <c r="C6933" s="650" t="s">
        <v>17441</v>
      </c>
      <c r="D6933" s="650" t="s">
        <v>28014</v>
      </c>
    </row>
    <row r="6934" spans="1:4" ht="15" customHeight="1">
      <c r="A6934" s="650" t="s">
        <v>11211</v>
      </c>
      <c r="B6934" s="646" t="s">
        <v>16953</v>
      </c>
      <c r="C6934" s="650" t="s">
        <v>17441</v>
      </c>
      <c r="D6934" s="650" t="s">
        <v>28015</v>
      </c>
    </row>
    <row r="6935" spans="1:4" ht="15" customHeight="1">
      <c r="A6935" s="650" t="s">
        <v>11212</v>
      </c>
      <c r="B6935" s="646" t="s">
        <v>16954</v>
      </c>
      <c r="C6935" s="650" t="s">
        <v>240</v>
      </c>
      <c r="D6935" s="650" t="s">
        <v>20723</v>
      </c>
    </row>
    <row r="6936" spans="1:4" ht="15" customHeight="1">
      <c r="A6936" s="650" t="s">
        <v>11213</v>
      </c>
      <c r="B6936" s="646" t="s">
        <v>16955</v>
      </c>
      <c r="C6936" s="650" t="s">
        <v>240</v>
      </c>
      <c r="D6936" s="650" t="s">
        <v>17986</v>
      </c>
    </row>
    <row r="6937" spans="1:4" ht="15" customHeight="1">
      <c r="A6937" s="650" t="s">
        <v>11214</v>
      </c>
      <c r="B6937" s="646" t="s">
        <v>16956</v>
      </c>
      <c r="C6937" s="650" t="s">
        <v>240</v>
      </c>
      <c r="D6937" s="650" t="s">
        <v>18222</v>
      </c>
    </row>
    <row r="6938" spans="1:4" ht="15" customHeight="1">
      <c r="A6938" s="650" t="s">
        <v>11215</v>
      </c>
      <c r="B6938" s="646" t="s">
        <v>16957</v>
      </c>
      <c r="C6938" s="650" t="s">
        <v>240</v>
      </c>
      <c r="D6938" s="650" t="s">
        <v>24272</v>
      </c>
    </row>
    <row r="6939" spans="1:4" ht="15" customHeight="1">
      <c r="A6939" s="650" t="s">
        <v>11216</v>
      </c>
      <c r="B6939" s="646" t="s">
        <v>16958</v>
      </c>
      <c r="C6939" s="650" t="s">
        <v>240</v>
      </c>
      <c r="D6939" s="650" t="s">
        <v>21598</v>
      </c>
    </row>
    <row r="6940" spans="1:4" ht="15" customHeight="1">
      <c r="A6940" s="650" t="s">
        <v>11217</v>
      </c>
      <c r="B6940" s="646" t="s">
        <v>16959</v>
      </c>
      <c r="C6940" s="650" t="s">
        <v>240</v>
      </c>
      <c r="D6940" s="650" t="s">
        <v>20947</v>
      </c>
    </row>
    <row r="6941" spans="1:4" ht="15" customHeight="1">
      <c r="A6941" s="650" t="s">
        <v>11218</v>
      </c>
      <c r="B6941" s="646" t="s">
        <v>16960</v>
      </c>
      <c r="C6941" s="650" t="s">
        <v>240</v>
      </c>
      <c r="D6941" s="650" t="s">
        <v>17849</v>
      </c>
    </row>
    <row r="6942" spans="1:4" ht="15" customHeight="1">
      <c r="A6942" s="650" t="s">
        <v>11219</v>
      </c>
      <c r="B6942" s="646" t="s">
        <v>16961</v>
      </c>
      <c r="C6942" s="650" t="s">
        <v>240</v>
      </c>
      <c r="D6942" s="650" t="s">
        <v>17944</v>
      </c>
    </row>
    <row r="6943" spans="1:4" ht="15" customHeight="1">
      <c r="A6943" s="650" t="s">
        <v>11220</v>
      </c>
      <c r="B6943" s="646" t="s">
        <v>16962</v>
      </c>
      <c r="C6943" s="650" t="s">
        <v>240</v>
      </c>
      <c r="D6943" s="650" t="s">
        <v>17988</v>
      </c>
    </row>
    <row r="6944" spans="1:4" ht="15" customHeight="1">
      <c r="A6944" s="650" t="s">
        <v>11221</v>
      </c>
      <c r="B6944" s="646" t="s">
        <v>16963</v>
      </c>
      <c r="C6944" s="650" t="s">
        <v>240</v>
      </c>
      <c r="D6944" s="650" t="s">
        <v>18258</v>
      </c>
    </row>
    <row r="6945" spans="1:4" ht="15" customHeight="1">
      <c r="A6945" s="650" t="s">
        <v>11222</v>
      </c>
      <c r="B6945" s="646" t="s">
        <v>16964</v>
      </c>
      <c r="C6945" s="650" t="s">
        <v>240</v>
      </c>
      <c r="D6945" s="650" t="s">
        <v>18329</v>
      </c>
    </row>
    <row r="6946" spans="1:4" ht="15" customHeight="1">
      <c r="A6946" s="650" t="s">
        <v>11223</v>
      </c>
      <c r="B6946" s="646" t="s">
        <v>16965</v>
      </c>
      <c r="C6946" s="650" t="s">
        <v>240</v>
      </c>
      <c r="D6946" s="650" t="s">
        <v>17891</v>
      </c>
    </row>
    <row r="6947" spans="1:4" ht="15" customHeight="1">
      <c r="A6947" s="650" t="s">
        <v>11224</v>
      </c>
      <c r="B6947" s="646" t="s">
        <v>16966</v>
      </c>
      <c r="C6947" s="650" t="s">
        <v>240</v>
      </c>
      <c r="D6947" s="650" t="s">
        <v>20978</v>
      </c>
    </row>
    <row r="6948" spans="1:4" ht="15" customHeight="1">
      <c r="A6948" s="650" t="s">
        <v>11225</v>
      </c>
      <c r="B6948" s="646" t="s">
        <v>16967</v>
      </c>
      <c r="C6948" s="650" t="s">
        <v>17441</v>
      </c>
      <c r="D6948" s="650" t="s">
        <v>24666</v>
      </c>
    </row>
    <row r="6949" spans="1:4" ht="15" customHeight="1">
      <c r="A6949" s="650" t="s">
        <v>11226</v>
      </c>
      <c r="B6949" s="646" t="s">
        <v>16968</v>
      </c>
      <c r="C6949" s="650" t="s">
        <v>17441</v>
      </c>
      <c r="D6949" s="650" t="s">
        <v>22561</v>
      </c>
    </row>
    <row r="6950" spans="1:4" ht="15" customHeight="1">
      <c r="A6950" s="650" t="s">
        <v>11227</v>
      </c>
      <c r="B6950" s="646" t="s">
        <v>16969</v>
      </c>
      <c r="C6950" s="650" t="s">
        <v>17441</v>
      </c>
      <c r="D6950" s="650" t="s">
        <v>27297</v>
      </c>
    </row>
    <row r="6951" spans="1:4" ht="15" customHeight="1">
      <c r="A6951" s="650" t="s">
        <v>11228</v>
      </c>
      <c r="B6951" s="646" t="s">
        <v>16970</v>
      </c>
      <c r="C6951" s="650" t="s">
        <v>17441</v>
      </c>
      <c r="D6951" s="650" t="s">
        <v>17725</v>
      </c>
    </row>
    <row r="6952" spans="1:4" ht="15" customHeight="1">
      <c r="A6952" s="650" t="s">
        <v>11229</v>
      </c>
      <c r="B6952" s="646" t="s">
        <v>16971</v>
      </c>
      <c r="C6952" s="650" t="s">
        <v>17441</v>
      </c>
      <c r="D6952" s="650" t="s">
        <v>28016</v>
      </c>
    </row>
    <row r="6953" spans="1:4" ht="15" customHeight="1">
      <c r="A6953" s="650" t="s">
        <v>11230</v>
      </c>
      <c r="B6953" s="646" t="s">
        <v>16972</v>
      </c>
      <c r="C6953" s="650" t="s">
        <v>17441</v>
      </c>
      <c r="D6953" s="650" t="s">
        <v>18251</v>
      </c>
    </row>
    <row r="6954" spans="1:4" ht="15" customHeight="1">
      <c r="A6954" s="650" t="s">
        <v>11231</v>
      </c>
      <c r="B6954" s="646" t="s">
        <v>16973</v>
      </c>
      <c r="C6954" s="650" t="s">
        <v>17441</v>
      </c>
      <c r="D6954" s="650" t="s">
        <v>18726</v>
      </c>
    </row>
    <row r="6955" spans="1:4" ht="15" customHeight="1">
      <c r="A6955" s="650" t="s">
        <v>11232</v>
      </c>
      <c r="B6955" s="646" t="s">
        <v>16974</v>
      </c>
      <c r="C6955" s="650" t="s">
        <v>17441</v>
      </c>
      <c r="D6955" s="650" t="s">
        <v>21055</v>
      </c>
    </row>
    <row r="6956" spans="1:4" ht="15" customHeight="1">
      <c r="A6956" s="650" t="s">
        <v>11233</v>
      </c>
      <c r="B6956" s="646" t="s">
        <v>16975</v>
      </c>
      <c r="C6956" s="650" t="s">
        <v>17441</v>
      </c>
      <c r="D6956" s="650" t="s">
        <v>18695</v>
      </c>
    </row>
    <row r="6957" spans="1:4" ht="15" customHeight="1">
      <c r="A6957" s="650" t="s">
        <v>11234</v>
      </c>
      <c r="B6957" s="646" t="s">
        <v>16976</v>
      </c>
      <c r="C6957" s="650" t="s">
        <v>17441</v>
      </c>
      <c r="D6957" s="650" t="s">
        <v>17869</v>
      </c>
    </row>
    <row r="6958" spans="1:4" ht="15" customHeight="1">
      <c r="A6958" s="650" t="s">
        <v>11235</v>
      </c>
      <c r="B6958" s="646" t="s">
        <v>16977</v>
      </c>
      <c r="C6958" s="650" t="s">
        <v>17441</v>
      </c>
      <c r="D6958" s="650" t="s">
        <v>18041</v>
      </c>
    </row>
    <row r="6959" spans="1:4" ht="15" customHeight="1">
      <c r="A6959" s="650" t="s">
        <v>11236</v>
      </c>
      <c r="B6959" s="646" t="s">
        <v>16978</v>
      </c>
      <c r="C6959" s="650" t="s">
        <v>17441</v>
      </c>
      <c r="D6959" s="650" t="s">
        <v>17869</v>
      </c>
    </row>
    <row r="6960" spans="1:4" ht="15" customHeight="1">
      <c r="A6960" s="650" t="s">
        <v>11237</v>
      </c>
      <c r="B6960" s="646" t="s">
        <v>16979</v>
      </c>
      <c r="C6960" s="650" t="s">
        <v>17441</v>
      </c>
      <c r="D6960" s="650" t="s">
        <v>18546</v>
      </c>
    </row>
    <row r="6961" spans="1:4" ht="15" customHeight="1">
      <c r="A6961" s="650" t="s">
        <v>11238</v>
      </c>
      <c r="B6961" s="646" t="s">
        <v>16980</v>
      </c>
      <c r="C6961" s="650" t="s">
        <v>17441</v>
      </c>
      <c r="D6961" s="650" t="s">
        <v>18072</v>
      </c>
    </row>
    <row r="6962" spans="1:4" ht="15" customHeight="1">
      <c r="A6962" s="650" t="s">
        <v>11239</v>
      </c>
      <c r="B6962" s="646" t="s">
        <v>16981</v>
      </c>
      <c r="C6962" s="650" t="s">
        <v>17441</v>
      </c>
      <c r="D6962" s="650" t="s">
        <v>20957</v>
      </c>
    </row>
    <row r="6963" spans="1:4" ht="15" customHeight="1">
      <c r="A6963" s="650" t="s">
        <v>11240</v>
      </c>
      <c r="B6963" s="646" t="s">
        <v>16982</v>
      </c>
      <c r="C6963" s="650" t="s">
        <v>17441</v>
      </c>
      <c r="D6963" s="650" t="s">
        <v>21712</v>
      </c>
    </row>
    <row r="6964" spans="1:4" ht="15" customHeight="1">
      <c r="A6964" s="650" t="s">
        <v>11241</v>
      </c>
      <c r="B6964" s="646" t="s">
        <v>16983</v>
      </c>
      <c r="C6964" s="650" t="s">
        <v>240</v>
      </c>
      <c r="D6964" s="650" t="s">
        <v>18029</v>
      </c>
    </row>
    <row r="6965" spans="1:4" ht="15" customHeight="1">
      <c r="A6965" s="650" t="s">
        <v>11242</v>
      </c>
      <c r="B6965" s="646" t="s">
        <v>16984</v>
      </c>
      <c r="C6965" s="650" t="s">
        <v>240</v>
      </c>
      <c r="D6965" s="650" t="s">
        <v>28017</v>
      </c>
    </row>
    <row r="6966" spans="1:4" ht="15" customHeight="1">
      <c r="A6966" s="650" t="s">
        <v>11243</v>
      </c>
      <c r="B6966" s="646" t="s">
        <v>16985</v>
      </c>
      <c r="C6966" s="650" t="s">
        <v>240</v>
      </c>
      <c r="D6966" s="650" t="s">
        <v>21331</v>
      </c>
    </row>
    <row r="6967" spans="1:4" ht="15" customHeight="1">
      <c r="A6967" s="650" t="s">
        <v>11244</v>
      </c>
      <c r="B6967" s="646" t="s">
        <v>16986</v>
      </c>
      <c r="C6967" s="650" t="s">
        <v>240</v>
      </c>
      <c r="D6967" s="650" t="s">
        <v>28018</v>
      </c>
    </row>
    <row r="6968" spans="1:4" ht="15" customHeight="1">
      <c r="A6968" s="650" t="s">
        <v>11245</v>
      </c>
      <c r="B6968" s="646" t="s">
        <v>16987</v>
      </c>
      <c r="C6968" s="650" t="s">
        <v>17441</v>
      </c>
      <c r="D6968" s="650" t="s">
        <v>21212</v>
      </c>
    </row>
    <row r="6969" spans="1:4" ht="15" customHeight="1">
      <c r="A6969" s="650" t="s">
        <v>11246</v>
      </c>
      <c r="B6969" s="646" t="s">
        <v>16988</v>
      </c>
      <c r="C6969" s="650" t="s">
        <v>17441</v>
      </c>
      <c r="D6969" s="650" t="s">
        <v>28019</v>
      </c>
    </row>
    <row r="6970" spans="1:4" ht="15" customHeight="1">
      <c r="A6970" s="650" t="s">
        <v>11247</v>
      </c>
      <c r="B6970" s="646" t="s">
        <v>16989</v>
      </c>
      <c r="C6970" s="650" t="s">
        <v>17441</v>
      </c>
      <c r="D6970" s="650" t="s">
        <v>18492</v>
      </c>
    </row>
    <row r="6971" spans="1:4" ht="15" customHeight="1">
      <c r="A6971" s="650" t="s">
        <v>11248</v>
      </c>
      <c r="B6971" s="646" t="s">
        <v>16990</v>
      </c>
      <c r="C6971" s="650" t="s">
        <v>17441</v>
      </c>
      <c r="D6971" s="650" t="s">
        <v>28020</v>
      </c>
    </row>
    <row r="6972" spans="1:4" ht="15" customHeight="1">
      <c r="A6972" s="650" t="s">
        <v>11249</v>
      </c>
      <c r="B6972" s="646" t="s">
        <v>16991</v>
      </c>
      <c r="C6972" s="650" t="s">
        <v>17441</v>
      </c>
      <c r="D6972" s="650" t="s">
        <v>28021</v>
      </c>
    </row>
    <row r="6973" spans="1:4" ht="15" customHeight="1">
      <c r="A6973" s="650" t="s">
        <v>11250</v>
      </c>
      <c r="B6973" s="646" t="s">
        <v>16992</v>
      </c>
      <c r="C6973" s="650" t="s">
        <v>17441</v>
      </c>
      <c r="D6973" s="650" t="s">
        <v>25549</v>
      </c>
    </row>
    <row r="6974" spans="1:4" ht="15" customHeight="1">
      <c r="A6974" s="650" t="s">
        <v>11251</v>
      </c>
      <c r="B6974" s="646" t="s">
        <v>16993</v>
      </c>
      <c r="C6974" s="650" t="s">
        <v>17441</v>
      </c>
      <c r="D6974" s="650" t="s">
        <v>24800</v>
      </c>
    </row>
    <row r="6975" spans="1:4" ht="15" customHeight="1">
      <c r="A6975" s="650" t="s">
        <v>11252</v>
      </c>
      <c r="B6975" s="646" t="s">
        <v>16994</v>
      </c>
      <c r="C6975" s="650" t="s">
        <v>17441</v>
      </c>
      <c r="D6975" s="650" t="s">
        <v>21204</v>
      </c>
    </row>
    <row r="6976" spans="1:4" ht="15" customHeight="1">
      <c r="A6976" s="650" t="s">
        <v>11253</v>
      </c>
      <c r="B6976" s="646" t="s">
        <v>16995</v>
      </c>
      <c r="C6976" s="650" t="s">
        <v>17441</v>
      </c>
      <c r="D6976" s="650" t="s">
        <v>22504</v>
      </c>
    </row>
    <row r="6977" spans="1:4" ht="15" customHeight="1">
      <c r="A6977" s="650" t="s">
        <v>11254</v>
      </c>
      <c r="B6977" s="646" t="s">
        <v>16996</v>
      </c>
      <c r="C6977" s="650" t="s">
        <v>17441</v>
      </c>
      <c r="D6977" s="650" t="s">
        <v>28022</v>
      </c>
    </row>
    <row r="6978" spans="1:4" ht="15" customHeight="1">
      <c r="A6978" s="650" t="s">
        <v>11255</v>
      </c>
      <c r="B6978" s="646" t="s">
        <v>16997</v>
      </c>
      <c r="C6978" s="650" t="s">
        <v>17441</v>
      </c>
      <c r="D6978" s="650" t="s">
        <v>20455</v>
      </c>
    </row>
    <row r="6979" spans="1:4" ht="15" customHeight="1">
      <c r="A6979" s="650" t="s">
        <v>11256</v>
      </c>
      <c r="B6979" s="646" t="s">
        <v>16998</v>
      </c>
      <c r="C6979" s="650" t="s">
        <v>17441</v>
      </c>
      <c r="D6979" s="650" t="s">
        <v>18039</v>
      </c>
    </row>
    <row r="6980" spans="1:4" ht="15" customHeight="1">
      <c r="A6980" s="650" t="s">
        <v>11257</v>
      </c>
      <c r="B6980" s="646" t="s">
        <v>16999</v>
      </c>
      <c r="C6980" s="650" t="s">
        <v>17441</v>
      </c>
      <c r="D6980" s="650" t="s">
        <v>20583</v>
      </c>
    </row>
    <row r="6981" spans="1:4" ht="15" customHeight="1">
      <c r="A6981" s="650" t="s">
        <v>11258</v>
      </c>
      <c r="B6981" s="646" t="s">
        <v>17000</v>
      </c>
      <c r="C6981" s="650" t="s">
        <v>17441</v>
      </c>
      <c r="D6981" s="650" t="s">
        <v>26973</v>
      </c>
    </row>
    <row r="6982" spans="1:4" ht="15" customHeight="1">
      <c r="A6982" s="650" t="s">
        <v>11259</v>
      </c>
      <c r="B6982" s="646" t="s">
        <v>17001</v>
      </c>
      <c r="C6982" s="650" t="s">
        <v>17441</v>
      </c>
      <c r="D6982" s="650" t="s">
        <v>20635</v>
      </c>
    </row>
    <row r="6983" spans="1:4" ht="15" customHeight="1">
      <c r="A6983" s="650" t="s">
        <v>11260</v>
      </c>
      <c r="B6983" s="646" t="s">
        <v>17002</v>
      </c>
      <c r="C6983" s="650" t="s">
        <v>17441</v>
      </c>
      <c r="D6983" s="650" t="s">
        <v>24489</v>
      </c>
    </row>
    <row r="6984" spans="1:4" ht="15" customHeight="1">
      <c r="A6984" s="650" t="s">
        <v>11261</v>
      </c>
      <c r="B6984" s="646" t="s">
        <v>17003</v>
      </c>
      <c r="C6984" s="650" t="s">
        <v>17441</v>
      </c>
      <c r="D6984" s="650" t="s">
        <v>22371</v>
      </c>
    </row>
    <row r="6985" spans="1:4" ht="15" customHeight="1">
      <c r="A6985" s="650" t="s">
        <v>11262</v>
      </c>
      <c r="B6985" s="646" t="s">
        <v>17004</v>
      </c>
      <c r="C6985" s="650" t="s">
        <v>17441</v>
      </c>
      <c r="D6985" s="650" t="s">
        <v>21725</v>
      </c>
    </row>
    <row r="6986" spans="1:4" ht="15" customHeight="1">
      <c r="A6986" s="650" t="s">
        <v>11263</v>
      </c>
      <c r="B6986" s="646" t="s">
        <v>17005</v>
      </c>
      <c r="C6986" s="650" t="s">
        <v>17441</v>
      </c>
      <c r="D6986" s="650" t="s">
        <v>17908</v>
      </c>
    </row>
    <row r="6987" spans="1:4" ht="15" customHeight="1">
      <c r="A6987" s="650" t="s">
        <v>11264</v>
      </c>
      <c r="B6987" s="646" t="s">
        <v>17006</v>
      </c>
      <c r="C6987" s="650" t="s">
        <v>17441</v>
      </c>
      <c r="D6987" s="650" t="s">
        <v>24864</v>
      </c>
    </row>
    <row r="6988" spans="1:4" ht="15" customHeight="1">
      <c r="A6988" s="650" t="s">
        <v>11265</v>
      </c>
      <c r="B6988" s="646" t="s">
        <v>17007</v>
      </c>
      <c r="C6988" s="650" t="s">
        <v>17441</v>
      </c>
      <c r="D6988" s="650" t="s">
        <v>18133</v>
      </c>
    </row>
    <row r="6989" spans="1:4" ht="15" customHeight="1">
      <c r="A6989" s="650" t="s">
        <v>11266</v>
      </c>
      <c r="B6989" s="646" t="s">
        <v>17008</v>
      </c>
      <c r="C6989" s="650" t="s">
        <v>17441</v>
      </c>
      <c r="D6989" s="650" t="s">
        <v>20982</v>
      </c>
    </row>
    <row r="6990" spans="1:4" ht="15" customHeight="1">
      <c r="A6990" s="650" t="s">
        <v>11267</v>
      </c>
      <c r="B6990" s="646" t="s">
        <v>17009</v>
      </c>
      <c r="C6990" s="650" t="s">
        <v>17441</v>
      </c>
      <c r="D6990" s="650" t="s">
        <v>28023</v>
      </c>
    </row>
    <row r="6991" spans="1:4" ht="15" customHeight="1">
      <c r="A6991" s="650" t="s">
        <v>11268</v>
      </c>
      <c r="B6991" s="646" t="s">
        <v>17010</v>
      </c>
      <c r="C6991" s="650" t="s">
        <v>17441</v>
      </c>
      <c r="D6991" s="650" t="s">
        <v>21231</v>
      </c>
    </row>
    <row r="6992" spans="1:4" ht="15" customHeight="1">
      <c r="A6992" s="650" t="s">
        <v>11269</v>
      </c>
      <c r="B6992" s="646" t="s">
        <v>17011</v>
      </c>
      <c r="C6992" s="650" t="s">
        <v>17441</v>
      </c>
      <c r="D6992" s="650" t="s">
        <v>28024</v>
      </c>
    </row>
    <row r="6993" spans="1:4" ht="15" customHeight="1">
      <c r="A6993" s="650" t="s">
        <v>11270</v>
      </c>
      <c r="B6993" s="646" t="s">
        <v>17012</v>
      </c>
      <c r="C6993" s="650" t="s">
        <v>17441</v>
      </c>
      <c r="D6993" s="650" t="s">
        <v>18645</v>
      </c>
    </row>
    <row r="6994" spans="1:4" ht="15" customHeight="1">
      <c r="A6994" s="650" t="s">
        <v>11271</v>
      </c>
      <c r="B6994" s="646" t="s">
        <v>17013</v>
      </c>
      <c r="C6994" s="650" t="s">
        <v>17441</v>
      </c>
      <c r="D6994" s="650" t="s">
        <v>28025</v>
      </c>
    </row>
    <row r="6995" spans="1:4" ht="15" customHeight="1">
      <c r="A6995" s="650" t="s">
        <v>11272</v>
      </c>
      <c r="B6995" s="646" t="s">
        <v>17014</v>
      </c>
      <c r="C6995" s="650" t="s">
        <v>17441</v>
      </c>
      <c r="D6995" s="650" t="s">
        <v>28026</v>
      </c>
    </row>
    <row r="6996" spans="1:4" ht="15" customHeight="1">
      <c r="A6996" s="650" t="s">
        <v>11273</v>
      </c>
      <c r="B6996" s="646" t="s">
        <v>17015</v>
      </c>
      <c r="C6996" s="650" t="s">
        <v>17441</v>
      </c>
      <c r="D6996" s="650" t="s">
        <v>28027</v>
      </c>
    </row>
    <row r="6997" spans="1:4" ht="15" customHeight="1">
      <c r="A6997" s="650" t="s">
        <v>11274</v>
      </c>
      <c r="B6997" s="646" t="s">
        <v>17016</v>
      </c>
      <c r="C6997" s="650" t="s">
        <v>17441</v>
      </c>
      <c r="D6997" s="650" t="s">
        <v>28028</v>
      </c>
    </row>
    <row r="6998" spans="1:4" ht="15" customHeight="1">
      <c r="A6998" s="650" t="s">
        <v>11275</v>
      </c>
      <c r="B6998" s="646" t="s">
        <v>17017</v>
      </c>
      <c r="C6998" s="650" t="s">
        <v>17441</v>
      </c>
      <c r="D6998" s="650" t="s">
        <v>28029</v>
      </c>
    </row>
    <row r="6999" spans="1:4" ht="15" customHeight="1">
      <c r="A6999" s="650" t="s">
        <v>11276</v>
      </c>
      <c r="B6999" s="646" t="s">
        <v>17018</v>
      </c>
      <c r="C6999" s="650" t="s">
        <v>17441</v>
      </c>
      <c r="D6999" s="650" t="s">
        <v>28030</v>
      </c>
    </row>
    <row r="7000" spans="1:4" ht="15" customHeight="1">
      <c r="A7000" s="650" t="s">
        <v>11277</v>
      </c>
      <c r="B7000" s="646" t="s">
        <v>17019</v>
      </c>
      <c r="C7000" s="650" t="s">
        <v>17441</v>
      </c>
      <c r="D7000" s="650" t="s">
        <v>28031</v>
      </c>
    </row>
    <row r="7001" spans="1:4" ht="15" customHeight="1">
      <c r="A7001" s="650" t="s">
        <v>11278</v>
      </c>
      <c r="B7001" s="646" t="s">
        <v>17020</v>
      </c>
      <c r="C7001" s="650" t="s">
        <v>233</v>
      </c>
      <c r="D7001" s="650" t="s">
        <v>18696</v>
      </c>
    </row>
    <row r="7002" spans="1:4" ht="15" customHeight="1">
      <c r="A7002" s="650" t="s">
        <v>11279</v>
      </c>
      <c r="B7002" s="646" t="s">
        <v>17021</v>
      </c>
      <c r="C7002" s="650" t="s">
        <v>233</v>
      </c>
      <c r="D7002" s="650" t="s">
        <v>25605</v>
      </c>
    </row>
    <row r="7003" spans="1:4" ht="15" customHeight="1">
      <c r="A7003" s="650" t="s">
        <v>11280</v>
      </c>
      <c r="B7003" s="646" t="s">
        <v>17022</v>
      </c>
      <c r="C7003" s="650" t="s">
        <v>233</v>
      </c>
      <c r="D7003" s="650" t="s">
        <v>22235</v>
      </c>
    </row>
    <row r="7004" spans="1:4" ht="15" customHeight="1">
      <c r="A7004" s="650" t="s">
        <v>11281</v>
      </c>
      <c r="B7004" s="646" t="s">
        <v>17023</v>
      </c>
      <c r="C7004" s="650" t="s">
        <v>233</v>
      </c>
      <c r="D7004" s="650" t="s">
        <v>22624</v>
      </c>
    </row>
    <row r="7005" spans="1:4" ht="15" customHeight="1">
      <c r="A7005" s="650" t="s">
        <v>11282</v>
      </c>
      <c r="B7005" s="646" t="s">
        <v>17024</v>
      </c>
      <c r="C7005" s="650" t="s">
        <v>233</v>
      </c>
      <c r="D7005" s="650" t="s">
        <v>28032</v>
      </c>
    </row>
    <row r="7006" spans="1:4" ht="15" customHeight="1">
      <c r="A7006" s="650" t="s">
        <v>11283</v>
      </c>
      <c r="B7006" s="646" t="s">
        <v>17025</v>
      </c>
      <c r="C7006" s="650" t="s">
        <v>233</v>
      </c>
      <c r="D7006" s="650" t="s">
        <v>28033</v>
      </c>
    </row>
    <row r="7007" spans="1:4" ht="15" customHeight="1">
      <c r="A7007" s="650" t="s">
        <v>11284</v>
      </c>
      <c r="B7007" s="646" t="s">
        <v>17026</v>
      </c>
      <c r="C7007" s="650" t="s">
        <v>233</v>
      </c>
      <c r="D7007" s="650" t="s">
        <v>28034</v>
      </c>
    </row>
    <row r="7008" spans="1:4" ht="15" customHeight="1">
      <c r="A7008" s="650" t="s">
        <v>11285</v>
      </c>
      <c r="B7008" s="646" t="s">
        <v>17027</v>
      </c>
      <c r="C7008" s="650" t="s">
        <v>233</v>
      </c>
      <c r="D7008" s="650" t="s">
        <v>28035</v>
      </c>
    </row>
    <row r="7009" spans="1:4" ht="15" customHeight="1">
      <c r="A7009" s="650" t="s">
        <v>11286</v>
      </c>
      <c r="B7009" s="646" t="s">
        <v>17028</v>
      </c>
      <c r="C7009" s="650" t="s">
        <v>233</v>
      </c>
      <c r="D7009" s="650" t="s">
        <v>28036</v>
      </c>
    </row>
    <row r="7010" spans="1:4" ht="15" customHeight="1">
      <c r="A7010" s="650" t="s">
        <v>11287</v>
      </c>
      <c r="B7010" s="646" t="s">
        <v>17029</v>
      </c>
      <c r="C7010" s="650" t="s">
        <v>233</v>
      </c>
      <c r="D7010" s="650" t="s">
        <v>28037</v>
      </c>
    </row>
    <row r="7011" spans="1:4" ht="15" customHeight="1">
      <c r="A7011" s="650" t="s">
        <v>11288</v>
      </c>
      <c r="B7011" s="646" t="s">
        <v>17030</v>
      </c>
      <c r="C7011" s="650" t="s">
        <v>233</v>
      </c>
      <c r="D7011" s="650" t="s">
        <v>28038</v>
      </c>
    </row>
    <row r="7012" spans="1:4" ht="15" customHeight="1">
      <c r="A7012" s="650" t="s">
        <v>11289</v>
      </c>
      <c r="B7012" s="646" t="s">
        <v>17031</v>
      </c>
      <c r="C7012" s="650" t="s">
        <v>233</v>
      </c>
      <c r="D7012" s="650" t="s">
        <v>28039</v>
      </c>
    </row>
    <row r="7013" spans="1:4" ht="15" customHeight="1">
      <c r="A7013" s="650" t="s">
        <v>11290</v>
      </c>
      <c r="B7013" s="646" t="s">
        <v>17032</v>
      </c>
      <c r="C7013" s="650" t="s">
        <v>233</v>
      </c>
      <c r="D7013" s="650" t="s">
        <v>18406</v>
      </c>
    </row>
    <row r="7014" spans="1:4" ht="15" customHeight="1">
      <c r="A7014" s="650" t="s">
        <v>11291</v>
      </c>
      <c r="B7014" s="646" t="s">
        <v>17033</v>
      </c>
      <c r="C7014" s="650" t="s">
        <v>233</v>
      </c>
      <c r="D7014" s="650" t="s">
        <v>18345</v>
      </c>
    </row>
    <row r="7015" spans="1:4" ht="15" customHeight="1">
      <c r="A7015" s="650" t="s">
        <v>11292</v>
      </c>
      <c r="B7015" s="646" t="s">
        <v>17034</v>
      </c>
      <c r="C7015" s="650" t="s">
        <v>233</v>
      </c>
      <c r="D7015" s="650" t="s">
        <v>17504</v>
      </c>
    </row>
    <row r="7016" spans="1:4" ht="15" customHeight="1">
      <c r="A7016" s="650" t="s">
        <v>11293</v>
      </c>
      <c r="B7016" s="646" t="s">
        <v>17035</v>
      </c>
      <c r="C7016" s="650" t="s">
        <v>233</v>
      </c>
      <c r="D7016" s="650" t="s">
        <v>18406</v>
      </c>
    </row>
    <row r="7017" spans="1:4" ht="15" customHeight="1">
      <c r="A7017" s="650" t="s">
        <v>11294</v>
      </c>
      <c r="B7017" s="646" t="s">
        <v>17036</v>
      </c>
      <c r="C7017" s="650" t="s">
        <v>239</v>
      </c>
      <c r="D7017" s="650" t="s">
        <v>28040</v>
      </c>
    </row>
    <row r="7018" spans="1:4" ht="15" customHeight="1">
      <c r="A7018" s="650" t="s">
        <v>11295</v>
      </c>
      <c r="B7018" s="646" t="s">
        <v>17037</v>
      </c>
      <c r="C7018" s="650" t="s">
        <v>239</v>
      </c>
      <c r="D7018" s="650" t="s">
        <v>28041</v>
      </c>
    </row>
    <row r="7019" spans="1:4" ht="15" customHeight="1">
      <c r="A7019" s="650" t="s">
        <v>11296</v>
      </c>
      <c r="B7019" s="646" t="s">
        <v>17038</v>
      </c>
      <c r="C7019" s="650" t="s">
        <v>239</v>
      </c>
      <c r="D7019" s="650" t="s">
        <v>28042</v>
      </c>
    </row>
    <row r="7020" spans="1:4" ht="15" customHeight="1">
      <c r="A7020" s="650" t="s">
        <v>11297</v>
      </c>
      <c r="B7020" s="646" t="s">
        <v>17039</v>
      </c>
      <c r="C7020" s="650" t="s">
        <v>238</v>
      </c>
      <c r="D7020" s="650" t="s">
        <v>28043</v>
      </c>
    </row>
    <row r="7021" spans="1:4" ht="15" customHeight="1">
      <c r="A7021" s="650" t="s">
        <v>11298</v>
      </c>
      <c r="B7021" s="646" t="s">
        <v>17040</v>
      </c>
      <c r="C7021" s="650" t="s">
        <v>238</v>
      </c>
      <c r="D7021" s="650" t="s">
        <v>28044</v>
      </c>
    </row>
    <row r="7022" spans="1:4" ht="15" customHeight="1">
      <c r="A7022" s="650" t="s">
        <v>11299</v>
      </c>
      <c r="B7022" s="646" t="s">
        <v>17041</v>
      </c>
      <c r="C7022" s="650" t="s">
        <v>238</v>
      </c>
      <c r="D7022" s="650" t="s">
        <v>21677</v>
      </c>
    </row>
    <row r="7023" spans="1:4" ht="15" customHeight="1">
      <c r="A7023" s="650" t="s">
        <v>11300</v>
      </c>
      <c r="B7023" s="646" t="s">
        <v>17042</v>
      </c>
      <c r="C7023" s="650" t="s">
        <v>238</v>
      </c>
      <c r="D7023" s="650" t="s">
        <v>28045</v>
      </c>
    </row>
    <row r="7024" spans="1:4" ht="15" customHeight="1">
      <c r="A7024" s="650" t="s">
        <v>11301</v>
      </c>
      <c r="B7024" s="646" t="s">
        <v>17043</v>
      </c>
      <c r="C7024" s="650" t="s">
        <v>239</v>
      </c>
      <c r="D7024" s="650" t="s">
        <v>20956</v>
      </c>
    </row>
    <row r="7025" spans="1:4" ht="15" customHeight="1">
      <c r="A7025" s="650" t="s">
        <v>11302</v>
      </c>
      <c r="B7025" s="646" t="s">
        <v>17044</v>
      </c>
      <c r="C7025" s="650" t="s">
        <v>239</v>
      </c>
      <c r="D7025" s="650" t="s">
        <v>17539</v>
      </c>
    </row>
    <row r="7026" spans="1:4" ht="15" customHeight="1">
      <c r="A7026" s="650" t="s">
        <v>11303</v>
      </c>
      <c r="B7026" s="646" t="s">
        <v>17045</v>
      </c>
      <c r="C7026" s="650" t="s">
        <v>239</v>
      </c>
      <c r="D7026" s="650" t="s">
        <v>17581</v>
      </c>
    </row>
    <row r="7027" spans="1:4" ht="15" customHeight="1">
      <c r="A7027" s="650" t="s">
        <v>11304</v>
      </c>
      <c r="B7027" s="646" t="s">
        <v>17046</v>
      </c>
      <c r="C7027" s="650" t="s">
        <v>233</v>
      </c>
      <c r="D7027" s="650" t="s">
        <v>28046</v>
      </c>
    </row>
    <row r="7028" spans="1:4" ht="15" customHeight="1">
      <c r="A7028" s="650" t="s">
        <v>11305</v>
      </c>
      <c r="B7028" s="646" t="s">
        <v>17047</v>
      </c>
      <c r="C7028" s="650" t="s">
        <v>239</v>
      </c>
      <c r="D7028" s="650" t="s">
        <v>18690</v>
      </c>
    </row>
    <row r="7029" spans="1:4" ht="15" customHeight="1">
      <c r="A7029" s="650" t="s">
        <v>11306</v>
      </c>
      <c r="B7029" s="646" t="s">
        <v>17048</v>
      </c>
      <c r="C7029" s="650" t="s">
        <v>239</v>
      </c>
      <c r="D7029" s="650" t="s">
        <v>22619</v>
      </c>
    </row>
    <row r="7030" spans="1:4" ht="15" customHeight="1">
      <c r="A7030" s="650" t="s">
        <v>11307</v>
      </c>
      <c r="B7030" s="646" t="s">
        <v>30107</v>
      </c>
      <c r="C7030" s="650" t="s">
        <v>239</v>
      </c>
      <c r="D7030" s="650" t="s">
        <v>25381</v>
      </c>
    </row>
    <row r="7031" spans="1:4" ht="15" customHeight="1">
      <c r="A7031" s="650" t="s">
        <v>11308</v>
      </c>
      <c r="B7031" s="646" t="s">
        <v>17049</v>
      </c>
      <c r="C7031" s="650" t="s">
        <v>239</v>
      </c>
      <c r="D7031" s="650" t="s">
        <v>28047</v>
      </c>
    </row>
    <row r="7032" spans="1:4" ht="15" customHeight="1">
      <c r="A7032" s="650" t="s">
        <v>30108</v>
      </c>
      <c r="B7032" s="646" t="s">
        <v>30109</v>
      </c>
      <c r="C7032" s="650" t="s">
        <v>239</v>
      </c>
      <c r="D7032" s="650" t="s">
        <v>26559</v>
      </c>
    </row>
    <row r="7033" spans="1:4" ht="15" customHeight="1">
      <c r="A7033" s="650" t="s">
        <v>11309</v>
      </c>
      <c r="B7033" s="646" t="s">
        <v>17050</v>
      </c>
      <c r="C7033" s="650" t="s">
        <v>238</v>
      </c>
      <c r="D7033" s="650" t="s">
        <v>28048</v>
      </c>
    </row>
    <row r="7034" spans="1:4" ht="15" customHeight="1">
      <c r="A7034" s="650" t="s">
        <v>11310</v>
      </c>
      <c r="B7034" s="646" t="s">
        <v>17051</v>
      </c>
      <c r="C7034" s="650" t="s">
        <v>238</v>
      </c>
      <c r="D7034" s="650" t="s">
        <v>28049</v>
      </c>
    </row>
    <row r="7035" spans="1:4" ht="15" customHeight="1">
      <c r="A7035" s="650" t="s">
        <v>11311</v>
      </c>
      <c r="B7035" s="646" t="s">
        <v>17052</v>
      </c>
      <c r="C7035" s="650" t="s">
        <v>238</v>
      </c>
      <c r="D7035" s="650" t="s">
        <v>28050</v>
      </c>
    </row>
    <row r="7036" spans="1:4" ht="15" customHeight="1">
      <c r="A7036" s="650" t="s">
        <v>11312</v>
      </c>
      <c r="B7036" s="646" t="s">
        <v>17053</v>
      </c>
      <c r="C7036" s="650" t="s">
        <v>238</v>
      </c>
      <c r="D7036" s="650" t="s">
        <v>28051</v>
      </c>
    </row>
    <row r="7037" spans="1:4" ht="15" customHeight="1">
      <c r="A7037" s="650" t="s">
        <v>11313</v>
      </c>
      <c r="B7037" s="646" t="s">
        <v>17054</v>
      </c>
      <c r="C7037" s="650" t="s">
        <v>238</v>
      </c>
      <c r="D7037" s="650" t="s">
        <v>28052</v>
      </c>
    </row>
    <row r="7038" spans="1:4" ht="15" customHeight="1">
      <c r="A7038" s="650" t="s">
        <v>11314</v>
      </c>
      <c r="B7038" s="646" t="s">
        <v>17055</v>
      </c>
      <c r="C7038" s="650" t="s">
        <v>238</v>
      </c>
      <c r="D7038" s="650" t="s">
        <v>28053</v>
      </c>
    </row>
    <row r="7039" spans="1:4" ht="15" customHeight="1">
      <c r="A7039" s="650" t="s">
        <v>11315</v>
      </c>
      <c r="B7039" s="646" t="s">
        <v>17056</v>
      </c>
      <c r="C7039" s="650" t="s">
        <v>238</v>
      </c>
      <c r="D7039" s="650" t="s">
        <v>28054</v>
      </c>
    </row>
    <row r="7040" spans="1:4" ht="15" customHeight="1">
      <c r="A7040" s="650" t="s">
        <v>11316</v>
      </c>
      <c r="B7040" s="646" t="s">
        <v>17057</v>
      </c>
      <c r="C7040" s="650" t="s">
        <v>238</v>
      </c>
      <c r="D7040" s="650" t="s">
        <v>28055</v>
      </c>
    </row>
    <row r="7041" spans="1:4" ht="15" customHeight="1">
      <c r="A7041" s="650" t="s">
        <v>11317</v>
      </c>
      <c r="B7041" s="646" t="s">
        <v>17058</v>
      </c>
      <c r="C7041" s="650" t="s">
        <v>238</v>
      </c>
      <c r="D7041" s="650" t="s">
        <v>28056</v>
      </c>
    </row>
    <row r="7042" spans="1:4" ht="15" customHeight="1">
      <c r="A7042" s="650" t="s">
        <v>11318</v>
      </c>
      <c r="B7042" s="646" t="s">
        <v>17059</v>
      </c>
      <c r="C7042" s="650" t="s">
        <v>238</v>
      </c>
      <c r="D7042" s="650" t="s">
        <v>28057</v>
      </c>
    </row>
    <row r="7043" spans="1:4" ht="15" customHeight="1">
      <c r="A7043" s="650" t="s">
        <v>11319</v>
      </c>
      <c r="B7043" s="646" t="s">
        <v>17060</v>
      </c>
      <c r="C7043" s="650" t="s">
        <v>238</v>
      </c>
      <c r="D7043" s="650" t="s">
        <v>28058</v>
      </c>
    </row>
    <row r="7044" spans="1:4" ht="15" customHeight="1">
      <c r="A7044" s="650" t="s">
        <v>11320</v>
      </c>
      <c r="B7044" s="646" t="s">
        <v>17061</v>
      </c>
      <c r="C7044" s="650" t="s">
        <v>238</v>
      </c>
      <c r="D7044" s="650" t="s">
        <v>28059</v>
      </c>
    </row>
    <row r="7045" spans="1:4" ht="15" customHeight="1">
      <c r="A7045" s="650" t="s">
        <v>11321</v>
      </c>
      <c r="B7045" s="646" t="s">
        <v>17062</v>
      </c>
      <c r="C7045" s="650" t="s">
        <v>238</v>
      </c>
      <c r="D7045" s="650" t="s">
        <v>28060</v>
      </c>
    </row>
    <row r="7046" spans="1:4" ht="15" customHeight="1">
      <c r="A7046" s="650" t="s">
        <v>11322</v>
      </c>
      <c r="B7046" s="646" t="s">
        <v>17063</v>
      </c>
      <c r="C7046" s="650" t="s">
        <v>238</v>
      </c>
      <c r="D7046" s="650" t="s">
        <v>28061</v>
      </c>
    </row>
    <row r="7047" spans="1:4" ht="15" customHeight="1">
      <c r="A7047" s="650" t="s">
        <v>11323</v>
      </c>
      <c r="B7047" s="646" t="s">
        <v>17064</v>
      </c>
      <c r="C7047" s="650" t="s">
        <v>238</v>
      </c>
      <c r="D7047" s="650" t="s">
        <v>28062</v>
      </c>
    </row>
    <row r="7048" spans="1:4" ht="15" customHeight="1">
      <c r="A7048" s="650" t="s">
        <v>11324</v>
      </c>
      <c r="B7048" s="646" t="s">
        <v>17065</v>
      </c>
      <c r="C7048" s="650" t="s">
        <v>238</v>
      </c>
      <c r="D7048" s="650" t="s">
        <v>28063</v>
      </c>
    </row>
    <row r="7049" spans="1:4" ht="15" customHeight="1">
      <c r="A7049" s="650" t="s">
        <v>11325</v>
      </c>
      <c r="B7049" s="646" t="s">
        <v>17066</v>
      </c>
      <c r="C7049" s="650" t="s">
        <v>238</v>
      </c>
      <c r="D7049" s="650" t="s">
        <v>28064</v>
      </c>
    </row>
    <row r="7050" spans="1:4" ht="15" customHeight="1">
      <c r="A7050" s="650" t="s">
        <v>11326</v>
      </c>
      <c r="B7050" s="646" t="s">
        <v>17067</v>
      </c>
      <c r="C7050" s="650" t="s">
        <v>238</v>
      </c>
      <c r="D7050" s="650" t="s">
        <v>28065</v>
      </c>
    </row>
    <row r="7051" spans="1:4" ht="15" customHeight="1">
      <c r="A7051" s="650" t="s">
        <v>11327</v>
      </c>
      <c r="B7051" s="646" t="s">
        <v>17068</v>
      </c>
      <c r="C7051" s="650" t="s">
        <v>238</v>
      </c>
      <c r="D7051" s="650" t="s">
        <v>28066</v>
      </c>
    </row>
    <row r="7052" spans="1:4" ht="15" customHeight="1">
      <c r="A7052" s="650" t="s">
        <v>11328</v>
      </c>
      <c r="B7052" s="646" t="s">
        <v>17069</v>
      </c>
      <c r="C7052" s="650" t="s">
        <v>238</v>
      </c>
      <c r="D7052" s="650" t="s">
        <v>28067</v>
      </c>
    </row>
    <row r="7053" spans="1:4" ht="15" customHeight="1">
      <c r="A7053" s="650" t="s">
        <v>11329</v>
      </c>
      <c r="B7053" s="646" t="s">
        <v>17070</v>
      </c>
      <c r="C7053" s="650" t="s">
        <v>239</v>
      </c>
      <c r="D7053" s="650" t="s">
        <v>28068</v>
      </c>
    </row>
    <row r="7054" spans="1:4" ht="15" customHeight="1">
      <c r="A7054" s="650" t="s">
        <v>11330</v>
      </c>
      <c r="B7054" s="646" t="s">
        <v>17071</v>
      </c>
      <c r="C7054" s="650" t="s">
        <v>239</v>
      </c>
      <c r="D7054" s="650" t="s">
        <v>28069</v>
      </c>
    </row>
    <row r="7055" spans="1:4" ht="15" customHeight="1">
      <c r="A7055" s="650" t="s">
        <v>20915</v>
      </c>
      <c r="B7055" s="646" t="s">
        <v>20916</v>
      </c>
      <c r="C7055" s="650" t="s">
        <v>238</v>
      </c>
      <c r="D7055" s="650" t="s">
        <v>28070</v>
      </c>
    </row>
    <row r="7056" spans="1:4" ht="15" customHeight="1">
      <c r="A7056" s="650" t="s">
        <v>11331</v>
      </c>
      <c r="B7056" s="646" t="s">
        <v>17072</v>
      </c>
      <c r="C7056" s="650" t="s">
        <v>239</v>
      </c>
      <c r="D7056" s="650" t="s">
        <v>24696</v>
      </c>
    </row>
    <row r="7057" spans="1:4" ht="15" customHeight="1">
      <c r="A7057" s="650" t="s">
        <v>11332</v>
      </c>
      <c r="B7057" s="646" t="s">
        <v>17073</v>
      </c>
      <c r="C7057" s="650" t="s">
        <v>238</v>
      </c>
      <c r="D7057" s="650" t="s">
        <v>28071</v>
      </c>
    </row>
    <row r="7058" spans="1:4" ht="15" customHeight="1">
      <c r="A7058" s="650" t="s">
        <v>11333</v>
      </c>
      <c r="B7058" s="646" t="s">
        <v>17074</v>
      </c>
      <c r="C7058" s="650" t="s">
        <v>238</v>
      </c>
      <c r="D7058" s="650" t="s">
        <v>28072</v>
      </c>
    </row>
    <row r="7059" spans="1:4" ht="15" customHeight="1">
      <c r="A7059" s="650" t="s">
        <v>11334</v>
      </c>
      <c r="B7059" s="646" t="s">
        <v>17075</v>
      </c>
      <c r="C7059" s="650" t="s">
        <v>238</v>
      </c>
      <c r="D7059" s="650" t="s">
        <v>28073</v>
      </c>
    </row>
    <row r="7060" spans="1:4" ht="15" customHeight="1">
      <c r="A7060" s="650" t="s">
        <v>11335</v>
      </c>
      <c r="B7060" s="646" t="s">
        <v>17076</v>
      </c>
      <c r="C7060" s="650" t="s">
        <v>238</v>
      </c>
      <c r="D7060" s="650" t="s">
        <v>28074</v>
      </c>
    </row>
    <row r="7061" spans="1:4" ht="15" customHeight="1">
      <c r="A7061" s="650" t="s">
        <v>11336</v>
      </c>
      <c r="B7061" s="646" t="s">
        <v>17077</v>
      </c>
      <c r="C7061" s="650" t="s">
        <v>238</v>
      </c>
      <c r="D7061" s="650" t="s">
        <v>28075</v>
      </c>
    </row>
    <row r="7062" spans="1:4" ht="15" customHeight="1">
      <c r="A7062" s="650" t="s">
        <v>11337</v>
      </c>
      <c r="B7062" s="646" t="s">
        <v>17078</v>
      </c>
      <c r="C7062" s="650" t="s">
        <v>238</v>
      </c>
      <c r="D7062" s="650" t="s">
        <v>28076</v>
      </c>
    </row>
    <row r="7063" spans="1:4" ht="15" customHeight="1">
      <c r="A7063" s="650" t="s">
        <v>11338</v>
      </c>
      <c r="B7063" s="646" t="s">
        <v>17079</v>
      </c>
      <c r="C7063" s="650" t="s">
        <v>238</v>
      </c>
      <c r="D7063" s="650" t="s">
        <v>28077</v>
      </c>
    </row>
    <row r="7064" spans="1:4" ht="15" customHeight="1">
      <c r="A7064" s="650" t="s">
        <v>11339</v>
      </c>
      <c r="B7064" s="646" t="s">
        <v>17080</v>
      </c>
      <c r="C7064" s="650" t="s">
        <v>238</v>
      </c>
      <c r="D7064" s="650" t="s">
        <v>18600</v>
      </c>
    </row>
    <row r="7065" spans="1:4" ht="15" customHeight="1">
      <c r="A7065" s="650" t="s">
        <v>11340</v>
      </c>
      <c r="B7065" s="646" t="s">
        <v>17081</v>
      </c>
      <c r="C7065" s="650" t="s">
        <v>238</v>
      </c>
      <c r="D7065" s="650" t="s">
        <v>28078</v>
      </c>
    </row>
    <row r="7066" spans="1:4" ht="15" customHeight="1">
      <c r="A7066" s="650" t="s">
        <v>11341</v>
      </c>
      <c r="B7066" s="646" t="s">
        <v>17082</v>
      </c>
      <c r="C7066" s="650" t="s">
        <v>238</v>
      </c>
      <c r="D7066" s="650" t="s">
        <v>28079</v>
      </c>
    </row>
    <row r="7067" spans="1:4" ht="15" customHeight="1">
      <c r="A7067" s="650" t="s">
        <v>11342</v>
      </c>
      <c r="B7067" s="646" t="s">
        <v>243</v>
      </c>
      <c r="C7067" s="650" t="s">
        <v>212</v>
      </c>
      <c r="D7067" s="650" t="s">
        <v>18557</v>
      </c>
    </row>
    <row r="7068" spans="1:4" ht="15" customHeight="1">
      <c r="A7068" s="650" t="s">
        <v>11343</v>
      </c>
      <c r="B7068" s="646" t="s">
        <v>244</v>
      </c>
      <c r="C7068" s="650" t="s">
        <v>212</v>
      </c>
      <c r="D7068" s="650" t="s">
        <v>21037</v>
      </c>
    </row>
    <row r="7069" spans="1:4" ht="15" customHeight="1">
      <c r="A7069" s="650" t="s">
        <v>11344</v>
      </c>
      <c r="B7069" s="646" t="s">
        <v>17083</v>
      </c>
      <c r="C7069" s="650" t="s">
        <v>212</v>
      </c>
      <c r="D7069" s="650" t="s">
        <v>28080</v>
      </c>
    </row>
    <row r="7070" spans="1:4" ht="15" customHeight="1">
      <c r="A7070" s="650" t="s">
        <v>11345</v>
      </c>
      <c r="B7070" s="646" t="s">
        <v>17084</v>
      </c>
      <c r="C7070" s="650" t="s">
        <v>212</v>
      </c>
      <c r="D7070" s="650" t="s">
        <v>18050</v>
      </c>
    </row>
    <row r="7071" spans="1:4" ht="15" customHeight="1">
      <c r="A7071" s="650" t="s">
        <v>11346</v>
      </c>
      <c r="B7071" s="646" t="s">
        <v>17085</v>
      </c>
      <c r="C7071" s="650" t="s">
        <v>212</v>
      </c>
      <c r="D7071" s="650" t="s">
        <v>20526</v>
      </c>
    </row>
    <row r="7072" spans="1:4" ht="15" customHeight="1">
      <c r="A7072" s="650" t="s">
        <v>11347</v>
      </c>
      <c r="B7072" s="646" t="s">
        <v>245</v>
      </c>
      <c r="C7072" s="650" t="s">
        <v>212</v>
      </c>
      <c r="D7072" s="650" t="s">
        <v>18606</v>
      </c>
    </row>
    <row r="7073" spans="1:4" ht="15" customHeight="1">
      <c r="A7073" s="650" t="s">
        <v>11348</v>
      </c>
      <c r="B7073" s="646" t="s">
        <v>246</v>
      </c>
      <c r="C7073" s="650" t="s">
        <v>212</v>
      </c>
      <c r="D7073" s="650" t="s">
        <v>21041</v>
      </c>
    </row>
    <row r="7074" spans="1:4" ht="15" customHeight="1">
      <c r="A7074" s="650" t="s">
        <v>11349</v>
      </c>
      <c r="B7074" s="646" t="s">
        <v>17086</v>
      </c>
      <c r="C7074" s="650" t="s">
        <v>212</v>
      </c>
      <c r="D7074" s="650" t="s">
        <v>25930</v>
      </c>
    </row>
    <row r="7075" spans="1:4" ht="15" customHeight="1">
      <c r="A7075" s="650" t="s">
        <v>11350</v>
      </c>
      <c r="B7075" s="646" t="s">
        <v>17087</v>
      </c>
      <c r="C7075" s="650" t="s">
        <v>212</v>
      </c>
      <c r="D7075" s="650" t="s">
        <v>22262</v>
      </c>
    </row>
    <row r="7076" spans="1:4" ht="15" customHeight="1">
      <c r="A7076" s="650" t="s">
        <v>11351</v>
      </c>
      <c r="B7076" s="646" t="s">
        <v>17088</v>
      </c>
      <c r="C7076" s="650" t="s">
        <v>212</v>
      </c>
      <c r="D7076" s="650" t="s">
        <v>28081</v>
      </c>
    </row>
    <row r="7077" spans="1:4" ht="15" customHeight="1">
      <c r="A7077" s="650" t="s">
        <v>11352</v>
      </c>
      <c r="B7077" s="646" t="s">
        <v>17089</v>
      </c>
      <c r="C7077" s="650" t="s">
        <v>212</v>
      </c>
      <c r="D7077" s="650" t="s">
        <v>18328</v>
      </c>
    </row>
    <row r="7078" spans="1:4" ht="15" customHeight="1">
      <c r="A7078" s="650" t="s">
        <v>11353</v>
      </c>
      <c r="B7078" s="646" t="s">
        <v>17090</v>
      </c>
      <c r="C7078" s="650" t="s">
        <v>212</v>
      </c>
      <c r="D7078" s="650" t="s">
        <v>18633</v>
      </c>
    </row>
    <row r="7079" spans="1:4" ht="15" customHeight="1">
      <c r="A7079" s="650" t="s">
        <v>11354</v>
      </c>
      <c r="B7079" s="646" t="s">
        <v>17091</v>
      </c>
      <c r="C7079" s="650" t="s">
        <v>212</v>
      </c>
      <c r="D7079" s="650" t="s">
        <v>18050</v>
      </c>
    </row>
    <row r="7080" spans="1:4" ht="15" customHeight="1">
      <c r="A7080" s="650" t="s">
        <v>11355</v>
      </c>
      <c r="B7080" s="646" t="s">
        <v>17092</v>
      </c>
      <c r="C7080" s="650" t="s">
        <v>212</v>
      </c>
      <c r="D7080" s="650" t="s">
        <v>28082</v>
      </c>
    </row>
    <row r="7081" spans="1:4" ht="15" customHeight="1">
      <c r="A7081" s="650" t="s">
        <v>11356</v>
      </c>
      <c r="B7081" s="646" t="s">
        <v>17093</v>
      </c>
      <c r="C7081" s="650" t="s">
        <v>212</v>
      </c>
      <c r="D7081" s="650" t="s">
        <v>28083</v>
      </c>
    </row>
    <row r="7082" spans="1:4" ht="15" customHeight="1">
      <c r="A7082" s="650" t="s">
        <v>11357</v>
      </c>
      <c r="B7082" s="646" t="s">
        <v>17094</v>
      </c>
      <c r="C7082" s="650" t="s">
        <v>212</v>
      </c>
      <c r="D7082" s="650" t="s">
        <v>26303</v>
      </c>
    </row>
    <row r="7083" spans="1:4" ht="15" customHeight="1">
      <c r="A7083" s="650" t="s">
        <v>11358</v>
      </c>
      <c r="B7083" s="646" t="s">
        <v>17095</v>
      </c>
      <c r="C7083" s="650" t="s">
        <v>212</v>
      </c>
      <c r="D7083" s="650" t="s">
        <v>26581</v>
      </c>
    </row>
    <row r="7084" spans="1:4" ht="15" customHeight="1">
      <c r="A7084" s="650" t="s">
        <v>11359</v>
      </c>
      <c r="B7084" s="646" t="s">
        <v>17096</v>
      </c>
      <c r="C7084" s="650" t="s">
        <v>212</v>
      </c>
      <c r="D7084" s="650" t="s">
        <v>18087</v>
      </c>
    </row>
    <row r="7085" spans="1:4" ht="15" customHeight="1">
      <c r="A7085" s="650" t="s">
        <v>11360</v>
      </c>
      <c r="B7085" s="646" t="s">
        <v>17097</v>
      </c>
      <c r="C7085" s="650" t="s">
        <v>212</v>
      </c>
      <c r="D7085" s="650" t="s">
        <v>22299</v>
      </c>
    </row>
    <row r="7086" spans="1:4" ht="15" customHeight="1">
      <c r="A7086" s="650" t="s">
        <v>11361</v>
      </c>
      <c r="B7086" s="646" t="s">
        <v>247</v>
      </c>
      <c r="C7086" s="650" t="s">
        <v>212</v>
      </c>
      <c r="D7086" s="650" t="s">
        <v>27366</v>
      </c>
    </row>
    <row r="7087" spans="1:4" ht="15" customHeight="1">
      <c r="A7087" s="650" t="s">
        <v>11362</v>
      </c>
      <c r="B7087" s="646" t="s">
        <v>248</v>
      </c>
      <c r="C7087" s="650" t="s">
        <v>212</v>
      </c>
      <c r="D7087" s="650" t="s">
        <v>20632</v>
      </c>
    </row>
    <row r="7088" spans="1:4" ht="15" customHeight="1">
      <c r="A7088" s="650" t="s">
        <v>11363</v>
      </c>
      <c r="B7088" s="646" t="s">
        <v>17098</v>
      </c>
      <c r="C7088" s="650" t="s">
        <v>212</v>
      </c>
      <c r="D7088" s="650" t="s">
        <v>18197</v>
      </c>
    </row>
    <row r="7089" spans="1:4" ht="15" customHeight="1">
      <c r="A7089" s="650" t="s">
        <v>11364</v>
      </c>
      <c r="B7089" s="646" t="s">
        <v>17099</v>
      </c>
      <c r="C7089" s="650" t="s">
        <v>212</v>
      </c>
      <c r="D7089" s="650" t="s">
        <v>18298</v>
      </c>
    </row>
    <row r="7090" spans="1:4" ht="15" customHeight="1">
      <c r="A7090" s="650" t="s">
        <v>11365</v>
      </c>
      <c r="B7090" s="646" t="s">
        <v>249</v>
      </c>
      <c r="C7090" s="650" t="s">
        <v>212</v>
      </c>
      <c r="D7090" s="650" t="s">
        <v>28084</v>
      </c>
    </row>
    <row r="7091" spans="1:4" ht="15" customHeight="1">
      <c r="A7091" s="650" t="s">
        <v>11366</v>
      </c>
      <c r="B7091" s="646" t="s">
        <v>17100</v>
      </c>
      <c r="C7091" s="650" t="s">
        <v>212</v>
      </c>
      <c r="D7091" s="650" t="s">
        <v>22367</v>
      </c>
    </row>
    <row r="7092" spans="1:4" ht="15" customHeight="1">
      <c r="A7092" s="650" t="s">
        <v>11367</v>
      </c>
      <c r="B7092" s="646" t="s">
        <v>17101</v>
      </c>
      <c r="C7092" s="650" t="s">
        <v>212</v>
      </c>
      <c r="D7092" s="650" t="s">
        <v>28085</v>
      </c>
    </row>
    <row r="7093" spans="1:4" ht="15" customHeight="1">
      <c r="A7093" s="650" t="s">
        <v>11368</v>
      </c>
      <c r="B7093" s="646" t="s">
        <v>17102</v>
      </c>
      <c r="C7093" s="650" t="s">
        <v>212</v>
      </c>
      <c r="D7093" s="650" t="s">
        <v>28086</v>
      </c>
    </row>
    <row r="7094" spans="1:4" ht="15" customHeight="1">
      <c r="A7094" s="650" t="s">
        <v>11369</v>
      </c>
      <c r="B7094" s="646" t="s">
        <v>250</v>
      </c>
      <c r="C7094" s="650" t="s">
        <v>212</v>
      </c>
      <c r="D7094" s="650" t="s">
        <v>20549</v>
      </c>
    </row>
    <row r="7095" spans="1:4" ht="15" customHeight="1">
      <c r="A7095" s="650" t="s">
        <v>11370</v>
      </c>
      <c r="B7095" s="646" t="s">
        <v>251</v>
      </c>
      <c r="C7095" s="650" t="s">
        <v>212</v>
      </c>
      <c r="D7095" s="650" t="s">
        <v>17923</v>
      </c>
    </row>
    <row r="7096" spans="1:4" ht="15" customHeight="1">
      <c r="A7096" s="650" t="s">
        <v>11371</v>
      </c>
      <c r="B7096" s="646" t="s">
        <v>17103</v>
      </c>
      <c r="C7096" s="650" t="s">
        <v>212</v>
      </c>
      <c r="D7096" s="650" t="s">
        <v>21041</v>
      </c>
    </row>
    <row r="7097" spans="1:4" ht="15" customHeight="1">
      <c r="A7097" s="650" t="s">
        <v>11372</v>
      </c>
      <c r="B7097" s="646" t="s">
        <v>252</v>
      </c>
      <c r="C7097" s="650" t="s">
        <v>212</v>
      </c>
      <c r="D7097" s="650" t="s">
        <v>21179</v>
      </c>
    </row>
    <row r="7098" spans="1:4" ht="15" customHeight="1">
      <c r="A7098" s="650" t="s">
        <v>11373</v>
      </c>
      <c r="B7098" s="646" t="s">
        <v>17104</v>
      </c>
      <c r="C7098" s="650" t="s">
        <v>212</v>
      </c>
      <c r="D7098" s="650" t="s">
        <v>28087</v>
      </c>
    </row>
    <row r="7099" spans="1:4" ht="15" customHeight="1">
      <c r="A7099" s="650" t="s">
        <v>11374</v>
      </c>
      <c r="B7099" s="646" t="s">
        <v>17105</v>
      </c>
      <c r="C7099" s="650" t="s">
        <v>212</v>
      </c>
      <c r="D7099" s="650" t="s">
        <v>24694</v>
      </c>
    </row>
    <row r="7100" spans="1:4" ht="15" customHeight="1">
      <c r="A7100" s="650" t="s">
        <v>11375</v>
      </c>
      <c r="B7100" s="646" t="s">
        <v>17106</v>
      </c>
      <c r="C7100" s="650" t="s">
        <v>212</v>
      </c>
      <c r="D7100" s="650" t="s">
        <v>27293</v>
      </c>
    </row>
    <row r="7101" spans="1:4" ht="15" customHeight="1">
      <c r="A7101" s="650" t="s">
        <v>11376</v>
      </c>
      <c r="B7101" s="646" t="s">
        <v>17107</v>
      </c>
      <c r="C7101" s="650" t="s">
        <v>212</v>
      </c>
      <c r="D7101" s="650" t="s">
        <v>21215</v>
      </c>
    </row>
    <row r="7102" spans="1:4" ht="15" customHeight="1">
      <c r="A7102" s="650" t="s">
        <v>11377</v>
      </c>
      <c r="B7102" s="646" t="s">
        <v>17108</v>
      </c>
      <c r="C7102" s="650" t="s">
        <v>212</v>
      </c>
      <c r="D7102" s="650" t="s">
        <v>27293</v>
      </c>
    </row>
    <row r="7103" spans="1:4" ht="15" customHeight="1">
      <c r="A7103" s="650" t="s">
        <v>11378</v>
      </c>
      <c r="B7103" s="646" t="s">
        <v>17109</v>
      </c>
      <c r="C7103" s="650" t="s">
        <v>212</v>
      </c>
      <c r="D7103" s="650" t="s">
        <v>21659</v>
      </c>
    </row>
    <row r="7104" spans="1:4" ht="15" customHeight="1">
      <c r="A7104" s="650" t="s">
        <v>11379</v>
      </c>
      <c r="B7104" s="646" t="s">
        <v>17110</v>
      </c>
      <c r="C7104" s="650" t="s">
        <v>212</v>
      </c>
      <c r="D7104" s="650" t="s">
        <v>24302</v>
      </c>
    </row>
    <row r="7105" spans="1:4" ht="15" customHeight="1">
      <c r="A7105" s="650" t="s">
        <v>11380</v>
      </c>
      <c r="B7105" s="646" t="s">
        <v>17111</v>
      </c>
      <c r="C7105" s="650" t="s">
        <v>212</v>
      </c>
      <c r="D7105" s="650" t="s">
        <v>22468</v>
      </c>
    </row>
    <row r="7106" spans="1:4" ht="15" customHeight="1">
      <c r="A7106" s="650" t="s">
        <v>11381</v>
      </c>
      <c r="B7106" s="646" t="s">
        <v>17112</v>
      </c>
      <c r="C7106" s="650" t="s">
        <v>212</v>
      </c>
      <c r="D7106" s="650" t="s">
        <v>25847</v>
      </c>
    </row>
    <row r="7107" spans="1:4" ht="15" customHeight="1">
      <c r="A7107" s="650" t="s">
        <v>11382</v>
      </c>
      <c r="B7107" s="646" t="s">
        <v>17113</v>
      </c>
      <c r="C7107" s="650" t="s">
        <v>212</v>
      </c>
      <c r="D7107" s="650" t="s">
        <v>28088</v>
      </c>
    </row>
    <row r="7108" spans="1:4" ht="15" customHeight="1">
      <c r="A7108" s="650" t="s">
        <v>11383</v>
      </c>
      <c r="B7108" s="646" t="s">
        <v>17114</v>
      </c>
      <c r="C7108" s="650" t="s">
        <v>212</v>
      </c>
      <c r="D7108" s="650" t="s">
        <v>22257</v>
      </c>
    </row>
    <row r="7109" spans="1:4" ht="15" customHeight="1">
      <c r="A7109" s="650" t="s">
        <v>11384</v>
      </c>
      <c r="B7109" s="646" t="s">
        <v>17115</v>
      </c>
      <c r="C7109" s="650" t="s">
        <v>212</v>
      </c>
      <c r="D7109" s="650" t="s">
        <v>28089</v>
      </c>
    </row>
    <row r="7110" spans="1:4" ht="15" customHeight="1">
      <c r="A7110" s="650" t="s">
        <v>11385</v>
      </c>
      <c r="B7110" s="646" t="s">
        <v>17116</v>
      </c>
      <c r="C7110" s="650" t="s">
        <v>212</v>
      </c>
      <c r="D7110" s="650" t="s">
        <v>28090</v>
      </c>
    </row>
    <row r="7111" spans="1:4" ht="15" customHeight="1">
      <c r="A7111" s="650" t="s">
        <v>11386</v>
      </c>
      <c r="B7111" s="646" t="s">
        <v>17117</v>
      </c>
      <c r="C7111" s="650" t="s">
        <v>212</v>
      </c>
      <c r="D7111" s="650" t="s">
        <v>18025</v>
      </c>
    </row>
    <row r="7112" spans="1:4" ht="15" customHeight="1">
      <c r="A7112" s="650" t="s">
        <v>11387</v>
      </c>
      <c r="B7112" s="646" t="s">
        <v>17118</v>
      </c>
      <c r="C7112" s="650" t="s">
        <v>212</v>
      </c>
      <c r="D7112" s="650" t="s">
        <v>17906</v>
      </c>
    </row>
    <row r="7113" spans="1:4" ht="15" customHeight="1">
      <c r="A7113" s="650" t="s">
        <v>11388</v>
      </c>
      <c r="B7113" s="646" t="s">
        <v>17119</v>
      </c>
      <c r="C7113" s="650" t="s">
        <v>212</v>
      </c>
      <c r="D7113" s="650" t="s">
        <v>22017</v>
      </c>
    </row>
    <row r="7114" spans="1:4" ht="15" customHeight="1">
      <c r="A7114" s="650" t="s">
        <v>11389</v>
      </c>
      <c r="B7114" s="646" t="s">
        <v>17120</v>
      </c>
      <c r="C7114" s="650" t="s">
        <v>212</v>
      </c>
      <c r="D7114" s="650" t="s">
        <v>28091</v>
      </c>
    </row>
    <row r="7115" spans="1:4" ht="15" customHeight="1">
      <c r="A7115" s="650" t="s">
        <v>11390</v>
      </c>
      <c r="B7115" s="646" t="s">
        <v>17121</v>
      </c>
      <c r="C7115" s="650" t="s">
        <v>212</v>
      </c>
      <c r="D7115" s="650" t="s">
        <v>26488</v>
      </c>
    </row>
    <row r="7116" spans="1:4" ht="15" customHeight="1">
      <c r="A7116" s="650" t="s">
        <v>11391</v>
      </c>
      <c r="B7116" s="646" t="s">
        <v>17122</v>
      </c>
      <c r="C7116" s="650" t="s">
        <v>212</v>
      </c>
      <c r="D7116" s="650" t="s">
        <v>26566</v>
      </c>
    </row>
    <row r="7117" spans="1:4" ht="15" customHeight="1">
      <c r="A7117" s="650" t="s">
        <v>11392</v>
      </c>
      <c r="B7117" s="646" t="s">
        <v>17123</v>
      </c>
      <c r="C7117" s="650" t="s">
        <v>212</v>
      </c>
      <c r="D7117" s="650" t="s">
        <v>28092</v>
      </c>
    </row>
    <row r="7118" spans="1:4" ht="15" customHeight="1">
      <c r="A7118" s="650" t="s">
        <v>11393</v>
      </c>
      <c r="B7118" s="646" t="s">
        <v>17124</v>
      </c>
      <c r="C7118" s="650" t="s">
        <v>212</v>
      </c>
      <c r="D7118" s="650" t="s">
        <v>22551</v>
      </c>
    </row>
    <row r="7119" spans="1:4" ht="15" customHeight="1">
      <c r="A7119" s="650" t="s">
        <v>11394</v>
      </c>
      <c r="B7119" s="646" t="s">
        <v>17125</v>
      </c>
      <c r="C7119" s="650" t="s">
        <v>212</v>
      </c>
      <c r="D7119" s="650" t="s">
        <v>21130</v>
      </c>
    </row>
    <row r="7120" spans="1:4" ht="15" customHeight="1">
      <c r="A7120" s="650" t="s">
        <v>11395</v>
      </c>
      <c r="B7120" s="646" t="s">
        <v>17126</v>
      </c>
      <c r="C7120" s="650" t="s">
        <v>212</v>
      </c>
      <c r="D7120" s="650" t="s">
        <v>18403</v>
      </c>
    </row>
    <row r="7121" spans="1:4" ht="15" customHeight="1">
      <c r="A7121" s="650" t="s">
        <v>11396</v>
      </c>
      <c r="B7121" s="646" t="s">
        <v>17127</v>
      </c>
      <c r="C7121" s="650" t="s">
        <v>212</v>
      </c>
      <c r="D7121" s="650" t="s">
        <v>21733</v>
      </c>
    </row>
    <row r="7122" spans="1:4" ht="15" customHeight="1">
      <c r="A7122" s="650" t="s">
        <v>11397</v>
      </c>
      <c r="B7122" s="646" t="s">
        <v>17128</v>
      </c>
      <c r="C7122" s="650" t="s">
        <v>212</v>
      </c>
      <c r="D7122" s="650" t="s">
        <v>17476</v>
      </c>
    </row>
    <row r="7123" spans="1:4" ht="15" customHeight="1">
      <c r="A7123" s="650" t="s">
        <v>11398</v>
      </c>
      <c r="B7123" s="646" t="s">
        <v>17129</v>
      </c>
      <c r="C7123" s="650" t="s">
        <v>212</v>
      </c>
      <c r="D7123" s="650" t="s">
        <v>24229</v>
      </c>
    </row>
    <row r="7124" spans="1:4" ht="15" customHeight="1">
      <c r="A7124" s="650" t="s">
        <v>11399</v>
      </c>
      <c r="B7124" s="646" t="s">
        <v>17130</v>
      </c>
      <c r="C7124" s="650" t="s">
        <v>212</v>
      </c>
      <c r="D7124" s="650" t="s">
        <v>20668</v>
      </c>
    </row>
    <row r="7125" spans="1:4" ht="15" customHeight="1">
      <c r="A7125" s="650" t="s">
        <v>11400</v>
      </c>
      <c r="B7125" s="646" t="s">
        <v>17131</v>
      </c>
      <c r="C7125" s="650" t="s">
        <v>212</v>
      </c>
      <c r="D7125" s="650" t="s">
        <v>28093</v>
      </c>
    </row>
    <row r="7126" spans="1:4" ht="15" customHeight="1">
      <c r="A7126" s="650" t="s">
        <v>11401</v>
      </c>
      <c r="B7126" s="646" t="s">
        <v>17132</v>
      </c>
      <c r="C7126" s="650" t="s">
        <v>212</v>
      </c>
      <c r="D7126" s="650" t="s">
        <v>22445</v>
      </c>
    </row>
    <row r="7127" spans="1:4" ht="15" customHeight="1">
      <c r="A7127" s="650" t="s">
        <v>11402</v>
      </c>
      <c r="B7127" s="646" t="s">
        <v>253</v>
      </c>
      <c r="C7127" s="650" t="s">
        <v>212</v>
      </c>
      <c r="D7127" s="650" t="s">
        <v>17923</v>
      </c>
    </row>
    <row r="7128" spans="1:4" ht="15" customHeight="1">
      <c r="A7128" s="650" t="s">
        <v>11403</v>
      </c>
      <c r="B7128" s="646" t="s">
        <v>254</v>
      </c>
      <c r="C7128" s="650" t="s">
        <v>212</v>
      </c>
      <c r="D7128" s="650" t="s">
        <v>21060</v>
      </c>
    </row>
    <row r="7129" spans="1:4" ht="15" customHeight="1">
      <c r="A7129" s="650" t="s">
        <v>11404</v>
      </c>
      <c r="B7129" s="646" t="s">
        <v>17133</v>
      </c>
      <c r="C7129" s="650" t="s">
        <v>212</v>
      </c>
      <c r="D7129" s="650" t="s">
        <v>28094</v>
      </c>
    </row>
    <row r="7130" spans="1:4" ht="15" customHeight="1">
      <c r="A7130" s="650" t="s">
        <v>11405</v>
      </c>
      <c r="B7130" s="646" t="s">
        <v>17134</v>
      </c>
      <c r="C7130" s="650" t="s">
        <v>212</v>
      </c>
      <c r="D7130" s="650" t="s">
        <v>21060</v>
      </c>
    </row>
    <row r="7131" spans="1:4" ht="15" customHeight="1">
      <c r="A7131" s="650" t="s">
        <v>11406</v>
      </c>
      <c r="B7131" s="646" t="s">
        <v>255</v>
      </c>
      <c r="C7131" s="650" t="s">
        <v>212</v>
      </c>
      <c r="D7131" s="650" t="s">
        <v>26383</v>
      </c>
    </row>
    <row r="7132" spans="1:4" ht="15" customHeight="1">
      <c r="A7132" s="650" t="s">
        <v>11407</v>
      </c>
      <c r="B7132" s="646" t="s">
        <v>256</v>
      </c>
      <c r="C7132" s="650" t="s">
        <v>212</v>
      </c>
      <c r="D7132" s="650" t="s">
        <v>26011</v>
      </c>
    </row>
    <row r="7133" spans="1:4" ht="15" customHeight="1">
      <c r="A7133" s="650" t="s">
        <v>11408</v>
      </c>
      <c r="B7133" s="646" t="s">
        <v>257</v>
      </c>
      <c r="C7133" s="650" t="s">
        <v>212</v>
      </c>
      <c r="D7133" s="650" t="s">
        <v>21041</v>
      </c>
    </row>
    <row r="7134" spans="1:4" ht="15" customHeight="1">
      <c r="A7134" s="650" t="s">
        <v>11409</v>
      </c>
      <c r="B7134" s="646" t="s">
        <v>258</v>
      </c>
      <c r="C7134" s="650" t="s">
        <v>212</v>
      </c>
      <c r="D7134" s="650" t="s">
        <v>25890</v>
      </c>
    </row>
    <row r="7135" spans="1:4" ht="15" customHeight="1">
      <c r="A7135" s="650" t="s">
        <v>11410</v>
      </c>
      <c r="B7135" s="646" t="s">
        <v>17135</v>
      </c>
      <c r="C7135" s="650" t="s">
        <v>212</v>
      </c>
      <c r="D7135" s="650" t="s">
        <v>18435</v>
      </c>
    </row>
    <row r="7136" spans="1:4" ht="15" customHeight="1">
      <c r="A7136" s="650" t="s">
        <v>11411</v>
      </c>
      <c r="B7136" s="646" t="s">
        <v>17136</v>
      </c>
      <c r="C7136" s="650" t="s">
        <v>212</v>
      </c>
      <c r="D7136" s="650" t="s">
        <v>28095</v>
      </c>
    </row>
    <row r="7137" spans="1:4" ht="15" customHeight="1">
      <c r="A7137" s="650" t="s">
        <v>11412</v>
      </c>
      <c r="B7137" s="646" t="s">
        <v>17137</v>
      </c>
      <c r="C7137" s="650" t="s">
        <v>212</v>
      </c>
      <c r="D7137" s="650" t="s">
        <v>18197</v>
      </c>
    </row>
    <row r="7138" spans="1:4" ht="15" customHeight="1">
      <c r="A7138" s="650" t="s">
        <v>11413</v>
      </c>
      <c r="B7138" s="646" t="s">
        <v>17138</v>
      </c>
      <c r="C7138" s="650" t="s">
        <v>212</v>
      </c>
      <c r="D7138" s="650" t="s">
        <v>21235</v>
      </c>
    </row>
    <row r="7139" spans="1:4" ht="15" customHeight="1">
      <c r="A7139" s="650" t="s">
        <v>11414</v>
      </c>
      <c r="B7139" s="646" t="s">
        <v>17139</v>
      </c>
      <c r="C7139" s="650" t="s">
        <v>212</v>
      </c>
      <c r="D7139" s="650" t="s">
        <v>22496</v>
      </c>
    </row>
    <row r="7140" spans="1:4" ht="15" customHeight="1">
      <c r="A7140" s="650" t="s">
        <v>11415</v>
      </c>
      <c r="B7140" s="646" t="s">
        <v>259</v>
      </c>
      <c r="C7140" s="650" t="s">
        <v>212</v>
      </c>
      <c r="D7140" s="650" t="s">
        <v>22524</v>
      </c>
    </row>
    <row r="7141" spans="1:4" ht="15" customHeight="1">
      <c r="A7141" s="650" t="s">
        <v>11416</v>
      </c>
      <c r="B7141" s="646" t="s">
        <v>17140</v>
      </c>
      <c r="C7141" s="650" t="s">
        <v>212</v>
      </c>
      <c r="D7141" s="650" t="s">
        <v>18088</v>
      </c>
    </row>
    <row r="7142" spans="1:4" ht="15" customHeight="1">
      <c r="A7142" s="650" t="s">
        <v>11417</v>
      </c>
      <c r="B7142" s="646" t="s">
        <v>260</v>
      </c>
      <c r="C7142" s="650" t="s">
        <v>212</v>
      </c>
      <c r="D7142" s="650" t="s">
        <v>22381</v>
      </c>
    </row>
    <row r="7143" spans="1:4" ht="15" customHeight="1">
      <c r="A7143" s="650" t="s">
        <v>11418</v>
      </c>
      <c r="B7143" s="646" t="s">
        <v>17141</v>
      </c>
      <c r="C7143" s="650" t="s">
        <v>212</v>
      </c>
      <c r="D7143" s="650" t="s">
        <v>28096</v>
      </c>
    </row>
    <row r="7144" spans="1:4" ht="15" customHeight="1">
      <c r="A7144" s="650" t="s">
        <v>11419</v>
      </c>
      <c r="B7144" s="646" t="s">
        <v>17142</v>
      </c>
      <c r="C7144" s="650" t="s">
        <v>212</v>
      </c>
      <c r="D7144" s="650" t="s">
        <v>28097</v>
      </c>
    </row>
    <row r="7145" spans="1:4" ht="15" customHeight="1">
      <c r="A7145" s="650" t="s">
        <v>11420</v>
      </c>
      <c r="B7145" s="646" t="s">
        <v>261</v>
      </c>
      <c r="C7145" s="650" t="s">
        <v>212</v>
      </c>
      <c r="D7145" s="650" t="s">
        <v>18011</v>
      </c>
    </row>
    <row r="7146" spans="1:4" ht="15" customHeight="1">
      <c r="A7146" s="650" t="s">
        <v>11421</v>
      </c>
      <c r="B7146" s="646" t="s">
        <v>17143</v>
      </c>
      <c r="C7146" s="650" t="s">
        <v>212</v>
      </c>
      <c r="D7146" s="650" t="s">
        <v>28098</v>
      </c>
    </row>
    <row r="7147" spans="1:4" ht="15" customHeight="1">
      <c r="A7147" s="650" t="s">
        <v>11422</v>
      </c>
      <c r="B7147" s="646" t="s">
        <v>17144</v>
      </c>
      <c r="C7147" s="650" t="s">
        <v>212</v>
      </c>
      <c r="D7147" s="650" t="s">
        <v>26541</v>
      </c>
    </row>
    <row r="7148" spans="1:4" ht="15" customHeight="1">
      <c r="A7148" s="650" t="s">
        <v>11423</v>
      </c>
      <c r="B7148" s="646" t="s">
        <v>17145</v>
      </c>
      <c r="C7148" s="650" t="s">
        <v>212</v>
      </c>
      <c r="D7148" s="650" t="s">
        <v>20670</v>
      </c>
    </row>
    <row r="7149" spans="1:4" ht="15" customHeight="1">
      <c r="A7149" s="650" t="s">
        <v>11424</v>
      </c>
      <c r="B7149" s="646" t="s">
        <v>17146</v>
      </c>
      <c r="C7149" s="650" t="s">
        <v>212</v>
      </c>
      <c r="D7149" s="650" t="s">
        <v>27673</v>
      </c>
    </row>
    <row r="7150" spans="1:4" ht="15" customHeight="1">
      <c r="A7150" s="650" t="s">
        <v>11425</v>
      </c>
      <c r="B7150" s="646" t="s">
        <v>17147</v>
      </c>
      <c r="C7150" s="650" t="s">
        <v>212</v>
      </c>
      <c r="D7150" s="650" t="s">
        <v>22415</v>
      </c>
    </row>
    <row r="7151" spans="1:4" ht="15" customHeight="1">
      <c r="A7151" s="650" t="s">
        <v>11426</v>
      </c>
      <c r="B7151" s="646" t="s">
        <v>17148</v>
      </c>
      <c r="C7151" s="650" t="s">
        <v>212</v>
      </c>
      <c r="D7151" s="650" t="s">
        <v>28099</v>
      </c>
    </row>
    <row r="7152" spans="1:4" ht="15" customHeight="1">
      <c r="A7152" s="650" t="s">
        <v>11427</v>
      </c>
      <c r="B7152" s="646" t="s">
        <v>17149</v>
      </c>
      <c r="C7152" s="650" t="s">
        <v>212</v>
      </c>
      <c r="D7152" s="650" t="s">
        <v>17909</v>
      </c>
    </row>
    <row r="7153" spans="1:4" ht="15" customHeight="1">
      <c r="A7153" s="650" t="s">
        <v>11428</v>
      </c>
      <c r="B7153" s="646" t="s">
        <v>17150</v>
      </c>
      <c r="C7153" s="650" t="s">
        <v>212</v>
      </c>
      <c r="D7153" s="650" t="s">
        <v>18218</v>
      </c>
    </row>
    <row r="7154" spans="1:4" ht="15" customHeight="1">
      <c r="A7154" s="650" t="s">
        <v>11429</v>
      </c>
      <c r="B7154" s="646" t="s">
        <v>17151</v>
      </c>
      <c r="C7154" s="650" t="s">
        <v>212</v>
      </c>
      <c r="D7154" s="650" t="s">
        <v>22423</v>
      </c>
    </row>
    <row r="7155" spans="1:4" ht="15" customHeight="1">
      <c r="A7155" s="650" t="s">
        <v>11430</v>
      </c>
      <c r="B7155" s="646" t="s">
        <v>17152</v>
      </c>
      <c r="C7155" s="650" t="s">
        <v>212</v>
      </c>
      <c r="D7155" s="650" t="s">
        <v>28100</v>
      </c>
    </row>
    <row r="7156" spans="1:4" ht="15" customHeight="1">
      <c r="A7156" s="650" t="s">
        <v>11431</v>
      </c>
      <c r="B7156" s="646" t="s">
        <v>17153</v>
      </c>
      <c r="C7156" s="650" t="s">
        <v>212</v>
      </c>
      <c r="D7156" s="650" t="s">
        <v>28101</v>
      </c>
    </row>
    <row r="7157" spans="1:4" ht="15" customHeight="1">
      <c r="A7157" s="650" t="s">
        <v>11432</v>
      </c>
      <c r="B7157" s="646" t="s">
        <v>17154</v>
      </c>
      <c r="C7157" s="650" t="s">
        <v>212</v>
      </c>
      <c r="D7157" s="650" t="s">
        <v>22508</v>
      </c>
    </row>
    <row r="7158" spans="1:4" ht="15" customHeight="1">
      <c r="A7158" s="650" t="s">
        <v>11433</v>
      </c>
      <c r="B7158" s="646" t="s">
        <v>17155</v>
      </c>
      <c r="C7158" s="650" t="s">
        <v>212</v>
      </c>
      <c r="D7158" s="650" t="s">
        <v>28102</v>
      </c>
    </row>
    <row r="7159" spans="1:4" ht="15" customHeight="1">
      <c r="A7159" s="650" t="s">
        <v>11434</v>
      </c>
      <c r="B7159" s="646" t="s">
        <v>17156</v>
      </c>
      <c r="C7159" s="650" t="s">
        <v>212</v>
      </c>
      <c r="D7159" s="650" t="s">
        <v>21688</v>
      </c>
    </row>
    <row r="7160" spans="1:4" ht="15" customHeight="1">
      <c r="A7160" s="650" t="s">
        <v>11435</v>
      </c>
      <c r="B7160" s="646" t="s">
        <v>17157</v>
      </c>
      <c r="C7160" s="650" t="s">
        <v>212</v>
      </c>
      <c r="D7160" s="650" t="s">
        <v>28103</v>
      </c>
    </row>
    <row r="7161" spans="1:4" ht="15" customHeight="1">
      <c r="A7161" s="650" t="s">
        <v>11436</v>
      </c>
      <c r="B7161" s="646" t="s">
        <v>17158</v>
      </c>
      <c r="C7161" s="650" t="s">
        <v>212</v>
      </c>
      <c r="D7161" s="650" t="s">
        <v>28104</v>
      </c>
    </row>
    <row r="7162" spans="1:4" ht="15" customHeight="1">
      <c r="A7162" s="650" t="s">
        <v>11437</v>
      </c>
      <c r="B7162" s="646" t="s">
        <v>17159</v>
      </c>
      <c r="C7162" s="650" t="s">
        <v>212</v>
      </c>
      <c r="D7162" s="650" t="s">
        <v>22518</v>
      </c>
    </row>
    <row r="7163" spans="1:4" ht="15" customHeight="1">
      <c r="A7163" s="650" t="s">
        <v>11438</v>
      </c>
      <c r="B7163" s="646" t="s">
        <v>17160</v>
      </c>
      <c r="C7163" s="650" t="s">
        <v>212</v>
      </c>
      <c r="D7163" s="650" t="s">
        <v>28105</v>
      </c>
    </row>
    <row r="7164" spans="1:4" ht="15" customHeight="1">
      <c r="A7164" s="650" t="s">
        <v>11439</v>
      </c>
      <c r="B7164" s="646" t="s">
        <v>17161</v>
      </c>
      <c r="C7164" s="650" t="s">
        <v>17447</v>
      </c>
      <c r="D7164" s="650" t="s">
        <v>28106</v>
      </c>
    </row>
    <row r="7165" spans="1:4" ht="15" customHeight="1">
      <c r="A7165" s="650" t="s">
        <v>11440</v>
      </c>
      <c r="B7165" s="646" t="s">
        <v>17143</v>
      </c>
      <c r="C7165" s="650" t="s">
        <v>17447</v>
      </c>
      <c r="D7165" s="650" t="s">
        <v>28107</v>
      </c>
    </row>
    <row r="7166" spans="1:4" ht="15" customHeight="1">
      <c r="A7166" s="650" t="s">
        <v>11441</v>
      </c>
      <c r="B7166" s="646" t="s">
        <v>17151</v>
      </c>
      <c r="C7166" s="650" t="s">
        <v>17447</v>
      </c>
      <c r="D7166" s="650" t="s">
        <v>28108</v>
      </c>
    </row>
    <row r="7167" spans="1:4" ht="15" customHeight="1">
      <c r="A7167" s="650" t="s">
        <v>11442</v>
      </c>
      <c r="B7167" s="646" t="s">
        <v>17152</v>
      </c>
      <c r="C7167" s="650" t="s">
        <v>17447</v>
      </c>
      <c r="D7167" s="650" t="s">
        <v>28109</v>
      </c>
    </row>
    <row r="7168" spans="1:4" ht="15" customHeight="1">
      <c r="A7168" s="650" t="s">
        <v>11443</v>
      </c>
      <c r="B7168" s="646" t="s">
        <v>17149</v>
      </c>
      <c r="C7168" s="650" t="s">
        <v>17447</v>
      </c>
      <c r="D7168" s="650" t="s">
        <v>28110</v>
      </c>
    </row>
    <row r="7169" spans="1:4" ht="15" customHeight="1">
      <c r="A7169" s="650" t="s">
        <v>11444</v>
      </c>
      <c r="B7169" s="646" t="s">
        <v>17144</v>
      </c>
      <c r="C7169" s="650" t="s">
        <v>17447</v>
      </c>
      <c r="D7169" s="650" t="s">
        <v>28111</v>
      </c>
    </row>
    <row r="7170" spans="1:4" ht="15" customHeight="1">
      <c r="A7170" s="650" t="s">
        <v>11445</v>
      </c>
      <c r="B7170" s="646" t="s">
        <v>17145</v>
      </c>
      <c r="C7170" s="650" t="s">
        <v>17447</v>
      </c>
      <c r="D7170" s="650" t="s">
        <v>28112</v>
      </c>
    </row>
    <row r="7171" spans="1:4" ht="15" customHeight="1">
      <c r="A7171" s="650" t="s">
        <v>11446</v>
      </c>
      <c r="B7171" s="646" t="s">
        <v>17154</v>
      </c>
      <c r="C7171" s="650" t="s">
        <v>17447</v>
      </c>
      <c r="D7171" s="650" t="s">
        <v>28113</v>
      </c>
    </row>
    <row r="7172" spans="1:4" ht="15" customHeight="1">
      <c r="A7172" s="650" t="s">
        <v>11447</v>
      </c>
      <c r="B7172" s="646" t="s">
        <v>17150</v>
      </c>
      <c r="C7172" s="650" t="s">
        <v>17447</v>
      </c>
      <c r="D7172" s="650" t="s">
        <v>28114</v>
      </c>
    </row>
    <row r="7173" spans="1:4" ht="15" customHeight="1">
      <c r="A7173" s="650" t="s">
        <v>11448</v>
      </c>
      <c r="B7173" s="646" t="s">
        <v>17155</v>
      </c>
      <c r="C7173" s="650" t="s">
        <v>17447</v>
      </c>
      <c r="D7173" s="650" t="s">
        <v>28115</v>
      </c>
    </row>
    <row r="7174" spans="1:4" ht="15" customHeight="1">
      <c r="A7174" s="650" t="s">
        <v>11449</v>
      </c>
      <c r="B7174" s="646" t="s">
        <v>17156</v>
      </c>
      <c r="C7174" s="650" t="s">
        <v>17447</v>
      </c>
      <c r="D7174" s="650" t="s">
        <v>28116</v>
      </c>
    </row>
    <row r="7175" spans="1:4" ht="15" customHeight="1">
      <c r="A7175" s="650" t="s">
        <v>11450</v>
      </c>
      <c r="B7175" s="646" t="s">
        <v>17162</v>
      </c>
      <c r="C7175" s="650" t="s">
        <v>17447</v>
      </c>
      <c r="D7175" s="650" t="s">
        <v>28117</v>
      </c>
    </row>
    <row r="7176" spans="1:4" ht="15" customHeight="1">
      <c r="A7176" s="650" t="s">
        <v>11451</v>
      </c>
      <c r="B7176" s="646" t="s">
        <v>17163</v>
      </c>
      <c r="C7176" s="650" t="s">
        <v>17447</v>
      </c>
      <c r="D7176" s="650" t="s">
        <v>28118</v>
      </c>
    </row>
    <row r="7177" spans="1:4" ht="15" customHeight="1">
      <c r="A7177" s="650" t="s">
        <v>11452</v>
      </c>
      <c r="B7177" s="646" t="s">
        <v>17164</v>
      </c>
      <c r="C7177" s="650" t="s">
        <v>17447</v>
      </c>
      <c r="D7177" s="650" t="s">
        <v>28119</v>
      </c>
    </row>
    <row r="7178" spans="1:4" ht="15" customHeight="1">
      <c r="A7178" s="650" t="s">
        <v>11453</v>
      </c>
      <c r="B7178" s="646" t="s">
        <v>17165</v>
      </c>
      <c r="C7178" s="650" t="s">
        <v>17447</v>
      </c>
      <c r="D7178" s="650" t="s">
        <v>28120</v>
      </c>
    </row>
    <row r="7179" spans="1:4" ht="15" customHeight="1">
      <c r="A7179" s="650" t="s">
        <v>11454</v>
      </c>
      <c r="B7179" s="646" t="s">
        <v>17157</v>
      </c>
      <c r="C7179" s="650" t="s">
        <v>17447</v>
      </c>
      <c r="D7179" s="650" t="s">
        <v>28121</v>
      </c>
    </row>
    <row r="7180" spans="1:4" ht="15" customHeight="1">
      <c r="A7180" s="650" t="s">
        <v>11455</v>
      </c>
      <c r="B7180" s="646" t="s">
        <v>17158</v>
      </c>
      <c r="C7180" s="650" t="s">
        <v>17447</v>
      </c>
      <c r="D7180" s="650" t="s">
        <v>28122</v>
      </c>
    </row>
    <row r="7181" spans="1:4" ht="15" customHeight="1">
      <c r="A7181" s="650" t="s">
        <v>11456</v>
      </c>
      <c r="B7181" s="646" t="s">
        <v>17166</v>
      </c>
      <c r="C7181" s="650" t="s">
        <v>212</v>
      </c>
      <c r="D7181" s="650" t="s">
        <v>17691</v>
      </c>
    </row>
    <row r="7182" spans="1:4" ht="15" customHeight="1">
      <c r="A7182" s="650" t="s">
        <v>11457</v>
      </c>
      <c r="B7182" s="646" t="s">
        <v>17167</v>
      </c>
      <c r="C7182" s="650" t="s">
        <v>212</v>
      </c>
      <c r="D7182" s="650" t="s">
        <v>17559</v>
      </c>
    </row>
    <row r="7183" spans="1:4" ht="15" customHeight="1">
      <c r="A7183" s="650" t="s">
        <v>11458</v>
      </c>
      <c r="B7183" s="646" t="s">
        <v>17168</v>
      </c>
      <c r="C7183" s="650" t="s">
        <v>212</v>
      </c>
      <c r="D7183" s="650" t="s">
        <v>17711</v>
      </c>
    </row>
    <row r="7184" spans="1:4" ht="15" customHeight="1">
      <c r="A7184" s="650" t="s">
        <v>11459</v>
      </c>
      <c r="B7184" s="646" t="s">
        <v>17169</v>
      </c>
      <c r="C7184" s="650" t="s">
        <v>212</v>
      </c>
      <c r="D7184" s="650" t="s">
        <v>17622</v>
      </c>
    </row>
    <row r="7185" spans="1:4" ht="15" customHeight="1">
      <c r="A7185" s="650" t="s">
        <v>11460</v>
      </c>
      <c r="B7185" s="646" t="s">
        <v>17170</v>
      </c>
      <c r="C7185" s="650" t="s">
        <v>212</v>
      </c>
      <c r="D7185" s="650" t="s">
        <v>17634</v>
      </c>
    </row>
    <row r="7186" spans="1:4" ht="15" customHeight="1">
      <c r="A7186" s="650" t="s">
        <v>11461</v>
      </c>
      <c r="B7186" s="646" t="s">
        <v>17171</v>
      </c>
      <c r="C7186" s="650" t="s">
        <v>212</v>
      </c>
      <c r="D7186" s="650" t="s">
        <v>17622</v>
      </c>
    </row>
    <row r="7187" spans="1:4" ht="15" customHeight="1">
      <c r="A7187" s="650" t="s">
        <v>11462</v>
      </c>
      <c r="B7187" s="646" t="s">
        <v>17172</v>
      </c>
      <c r="C7187" s="650" t="s">
        <v>212</v>
      </c>
      <c r="D7187" s="650" t="s">
        <v>17693</v>
      </c>
    </row>
    <row r="7188" spans="1:4" ht="15" customHeight="1">
      <c r="A7188" s="650" t="s">
        <v>11463</v>
      </c>
      <c r="B7188" s="646" t="s">
        <v>17173</v>
      </c>
      <c r="C7188" s="650" t="s">
        <v>212</v>
      </c>
      <c r="D7188" s="650" t="s">
        <v>18241</v>
      </c>
    </row>
    <row r="7189" spans="1:4" ht="15" customHeight="1">
      <c r="A7189" s="650" t="s">
        <v>11464</v>
      </c>
      <c r="B7189" s="646" t="s">
        <v>17174</v>
      </c>
      <c r="C7189" s="650" t="s">
        <v>212</v>
      </c>
      <c r="D7189" s="650" t="s">
        <v>17554</v>
      </c>
    </row>
    <row r="7190" spans="1:4" ht="15" customHeight="1">
      <c r="A7190" s="650" t="s">
        <v>11465</v>
      </c>
      <c r="B7190" s="646" t="s">
        <v>17175</v>
      </c>
      <c r="C7190" s="650" t="s">
        <v>212</v>
      </c>
      <c r="D7190" s="650" t="s">
        <v>17519</v>
      </c>
    </row>
    <row r="7191" spans="1:4" ht="15" customHeight="1">
      <c r="A7191" s="650" t="s">
        <v>11466</v>
      </c>
      <c r="B7191" s="646" t="s">
        <v>17176</v>
      </c>
      <c r="C7191" s="650" t="s">
        <v>212</v>
      </c>
      <c r="D7191" s="650" t="s">
        <v>17626</v>
      </c>
    </row>
    <row r="7192" spans="1:4" ht="15" customHeight="1">
      <c r="A7192" s="650" t="s">
        <v>11467</v>
      </c>
      <c r="B7192" s="646" t="s">
        <v>17177</v>
      </c>
      <c r="C7192" s="650" t="s">
        <v>212</v>
      </c>
      <c r="D7192" s="650" t="s">
        <v>17634</v>
      </c>
    </row>
    <row r="7193" spans="1:4" ht="15" customHeight="1">
      <c r="A7193" s="650" t="s">
        <v>11468</v>
      </c>
      <c r="B7193" s="646" t="s">
        <v>17178</v>
      </c>
      <c r="C7193" s="650" t="s">
        <v>212</v>
      </c>
      <c r="D7193" s="650" t="s">
        <v>17622</v>
      </c>
    </row>
    <row r="7194" spans="1:4" ht="15" customHeight="1">
      <c r="A7194" s="650" t="s">
        <v>11469</v>
      </c>
      <c r="B7194" s="646" t="s">
        <v>17179</v>
      </c>
      <c r="C7194" s="650" t="s">
        <v>212</v>
      </c>
      <c r="D7194" s="650" t="s">
        <v>17691</v>
      </c>
    </row>
    <row r="7195" spans="1:4" ht="15" customHeight="1">
      <c r="A7195" s="650" t="s">
        <v>11470</v>
      </c>
      <c r="B7195" s="646" t="s">
        <v>17180</v>
      </c>
      <c r="C7195" s="650" t="s">
        <v>212</v>
      </c>
      <c r="D7195" s="650" t="s">
        <v>17691</v>
      </c>
    </row>
    <row r="7196" spans="1:4" ht="15" customHeight="1">
      <c r="A7196" s="650" t="s">
        <v>11471</v>
      </c>
      <c r="B7196" s="646" t="s">
        <v>17181</v>
      </c>
      <c r="C7196" s="650" t="s">
        <v>212</v>
      </c>
      <c r="D7196" s="650" t="s">
        <v>17556</v>
      </c>
    </row>
    <row r="7197" spans="1:4" ht="15" customHeight="1">
      <c r="A7197" s="650" t="s">
        <v>11472</v>
      </c>
      <c r="B7197" s="646" t="s">
        <v>17182</v>
      </c>
      <c r="C7197" s="650" t="s">
        <v>212</v>
      </c>
      <c r="D7197" s="650" t="s">
        <v>18295</v>
      </c>
    </row>
    <row r="7198" spans="1:4" ht="15" customHeight="1">
      <c r="A7198" s="650" t="s">
        <v>11473</v>
      </c>
      <c r="B7198" s="646" t="s">
        <v>17183</v>
      </c>
      <c r="C7198" s="650" t="s">
        <v>212</v>
      </c>
      <c r="D7198" s="650" t="s">
        <v>18241</v>
      </c>
    </row>
    <row r="7199" spans="1:4" ht="15" customHeight="1">
      <c r="A7199" s="650" t="s">
        <v>11474</v>
      </c>
      <c r="B7199" s="646" t="s">
        <v>17184</v>
      </c>
      <c r="C7199" s="650" t="s">
        <v>212</v>
      </c>
      <c r="D7199" s="650" t="s">
        <v>17568</v>
      </c>
    </row>
    <row r="7200" spans="1:4" ht="15" customHeight="1">
      <c r="A7200" s="650" t="s">
        <v>11475</v>
      </c>
      <c r="B7200" s="646" t="s">
        <v>17185</v>
      </c>
      <c r="C7200" s="650" t="s">
        <v>212</v>
      </c>
      <c r="D7200" s="650" t="s">
        <v>18323</v>
      </c>
    </row>
    <row r="7201" spans="1:4" ht="15" customHeight="1">
      <c r="A7201" s="650" t="s">
        <v>11476</v>
      </c>
      <c r="B7201" s="646" t="s">
        <v>17186</v>
      </c>
      <c r="C7201" s="650" t="s">
        <v>212</v>
      </c>
      <c r="D7201" s="650" t="s">
        <v>18554</v>
      </c>
    </row>
    <row r="7202" spans="1:4" ht="15" customHeight="1">
      <c r="A7202" s="650" t="s">
        <v>11477</v>
      </c>
      <c r="B7202" s="646" t="s">
        <v>17187</v>
      </c>
      <c r="C7202" s="650" t="s">
        <v>212</v>
      </c>
      <c r="D7202" s="650" t="s">
        <v>17693</v>
      </c>
    </row>
    <row r="7203" spans="1:4" ht="15" customHeight="1">
      <c r="A7203" s="650" t="s">
        <v>11478</v>
      </c>
      <c r="B7203" s="646" t="s">
        <v>17188</v>
      </c>
      <c r="C7203" s="650" t="s">
        <v>212</v>
      </c>
      <c r="D7203" s="650" t="s">
        <v>17711</v>
      </c>
    </row>
    <row r="7204" spans="1:4" ht="15" customHeight="1">
      <c r="A7204" s="650" t="s">
        <v>11479</v>
      </c>
      <c r="B7204" s="646" t="s">
        <v>17189</v>
      </c>
      <c r="C7204" s="650" t="s">
        <v>212</v>
      </c>
      <c r="D7204" s="650" t="s">
        <v>17645</v>
      </c>
    </row>
    <row r="7205" spans="1:4" ht="15" customHeight="1">
      <c r="A7205" s="650" t="s">
        <v>11480</v>
      </c>
      <c r="B7205" s="646" t="s">
        <v>17190</v>
      </c>
      <c r="C7205" s="650" t="s">
        <v>212</v>
      </c>
      <c r="D7205" s="650" t="s">
        <v>18243</v>
      </c>
    </row>
    <row r="7206" spans="1:4" ht="15" customHeight="1">
      <c r="A7206" s="650" t="s">
        <v>11481</v>
      </c>
      <c r="B7206" s="646" t="s">
        <v>17191</v>
      </c>
      <c r="C7206" s="650" t="s">
        <v>212</v>
      </c>
      <c r="D7206" s="650" t="s">
        <v>17595</v>
      </c>
    </row>
    <row r="7207" spans="1:4" ht="15" customHeight="1">
      <c r="A7207" s="650" t="s">
        <v>11482</v>
      </c>
      <c r="B7207" s="646" t="s">
        <v>17192</v>
      </c>
      <c r="C7207" s="650" t="s">
        <v>212</v>
      </c>
      <c r="D7207" s="650" t="s">
        <v>17631</v>
      </c>
    </row>
    <row r="7208" spans="1:4" ht="15" customHeight="1">
      <c r="A7208" s="650" t="s">
        <v>11483</v>
      </c>
      <c r="B7208" s="646" t="s">
        <v>17193</v>
      </c>
      <c r="C7208" s="650" t="s">
        <v>212</v>
      </c>
      <c r="D7208" s="650" t="s">
        <v>17693</v>
      </c>
    </row>
    <row r="7209" spans="1:4" ht="15" customHeight="1">
      <c r="A7209" s="650" t="s">
        <v>11484</v>
      </c>
      <c r="B7209" s="646" t="s">
        <v>17194</v>
      </c>
      <c r="C7209" s="650" t="s">
        <v>212</v>
      </c>
      <c r="D7209" s="650" t="s">
        <v>17542</v>
      </c>
    </row>
    <row r="7210" spans="1:4" ht="15" customHeight="1">
      <c r="A7210" s="650" t="s">
        <v>11485</v>
      </c>
      <c r="B7210" s="646" t="s">
        <v>17195</v>
      </c>
      <c r="C7210" s="650" t="s">
        <v>212</v>
      </c>
      <c r="D7210" s="650" t="s">
        <v>17581</v>
      </c>
    </row>
    <row r="7211" spans="1:4" ht="15" customHeight="1">
      <c r="A7211" s="650" t="s">
        <v>11486</v>
      </c>
      <c r="B7211" s="646" t="s">
        <v>17196</v>
      </c>
      <c r="C7211" s="650" t="s">
        <v>212</v>
      </c>
      <c r="D7211" s="650" t="s">
        <v>17695</v>
      </c>
    </row>
    <row r="7212" spans="1:4" ht="15" customHeight="1">
      <c r="A7212" s="650" t="s">
        <v>11487</v>
      </c>
      <c r="B7212" s="646" t="s">
        <v>17197</v>
      </c>
      <c r="C7212" s="650" t="s">
        <v>212</v>
      </c>
      <c r="D7212" s="650" t="s">
        <v>18295</v>
      </c>
    </row>
    <row r="7213" spans="1:4" ht="15" customHeight="1">
      <c r="A7213" s="650" t="s">
        <v>11488</v>
      </c>
      <c r="B7213" s="646" t="s">
        <v>17198</v>
      </c>
      <c r="C7213" s="650" t="s">
        <v>212</v>
      </c>
      <c r="D7213" s="650" t="s">
        <v>17556</v>
      </c>
    </row>
    <row r="7214" spans="1:4" ht="15" customHeight="1">
      <c r="A7214" s="650" t="s">
        <v>11489</v>
      </c>
      <c r="B7214" s="646" t="s">
        <v>17199</v>
      </c>
      <c r="C7214" s="650" t="s">
        <v>212</v>
      </c>
      <c r="D7214" s="650" t="s">
        <v>17631</v>
      </c>
    </row>
    <row r="7215" spans="1:4" ht="15" customHeight="1">
      <c r="A7215" s="650" t="s">
        <v>11490</v>
      </c>
      <c r="B7215" s="646" t="s">
        <v>17200</v>
      </c>
      <c r="C7215" s="650" t="s">
        <v>212</v>
      </c>
      <c r="D7215" s="650" t="s">
        <v>17556</v>
      </c>
    </row>
    <row r="7216" spans="1:4" ht="15" customHeight="1">
      <c r="A7216" s="650" t="s">
        <v>11491</v>
      </c>
      <c r="B7216" s="646" t="s">
        <v>17201</v>
      </c>
      <c r="C7216" s="650" t="s">
        <v>212</v>
      </c>
      <c r="D7216" s="650" t="s">
        <v>17702</v>
      </c>
    </row>
    <row r="7217" spans="1:4" ht="15" customHeight="1">
      <c r="A7217" s="650" t="s">
        <v>11492</v>
      </c>
      <c r="B7217" s="646" t="s">
        <v>17202</v>
      </c>
      <c r="C7217" s="650" t="s">
        <v>212</v>
      </c>
      <c r="D7217" s="650" t="s">
        <v>17601</v>
      </c>
    </row>
    <row r="7218" spans="1:4" ht="15" customHeight="1">
      <c r="A7218" s="650" t="s">
        <v>11493</v>
      </c>
      <c r="B7218" s="646" t="s">
        <v>17203</v>
      </c>
      <c r="C7218" s="650" t="s">
        <v>212</v>
      </c>
      <c r="D7218" s="650" t="s">
        <v>17596</v>
      </c>
    </row>
    <row r="7219" spans="1:4" ht="15" customHeight="1">
      <c r="A7219" s="650" t="s">
        <v>11494</v>
      </c>
      <c r="B7219" s="646" t="s">
        <v>17204</v>
      </c>
      <c r="C7219" s="650" t="s">
        <v>212</v>
      </c>
      <c r="D7219" s="650" t="s">
        <v>17691</v>
      </c>
    </row>
    <row r="7220" spans="1:4" ht="15" customHeight="1">
      <c r="A7220" s="650" t="s">
        <v>11495</v>
      </c>
      <c r="B7220" s="646" t="s">
        <v>17205</v>
      </c>
      <c r="C7220" s="650" t="s">
        <v>212</v>
      </c>
      <c r="D7220" s="650" t="s">
        <v>17568</v>
      </c>
    </row>
    <row r="7221" spans="1:4" ht="15" customHeight="1">
      <c r="A7221" s="650" t="s">
        <v>11496</v>
      </c>
      <c r="B7221" s="646" t="s">
        <v>17206</v>
      </c>
      <c r="C7221" s="650" t="s">
        <v>212</v>
      </c>
      <c r="D7221" s="650" t="s">
        <v>17599</v>
      </c>
    </row>
    <row r="7222" spans="1:4" ht="15" customHeight="1">
      <c r="A7222" s="650" t="s">
        <v>11497</v>
      </c>
      <c r="B7222" s="646" t="s">
        <v>17207</v>
      </c>
      <c r="C7222" s="650" t="s">
        <v>212</v>
      </c>
      <c r="D7222" s="650" t="s">
        <v>28123</v>
      </c>
    </row>
    <row r="7223" spans="1:4" ht="15" customHeight="1">
      <c r="A7223" s="650" t="s">
        <v>11498</v>
      </c>
      <c r="B7223" s="646" t="s">
        <v>17208</v>
      </c>
      <c r="C7223" s="650" t="s">
        <v>212</v>
      </c>
      <c r="D7223" s="650" t="s">
        <v>18314</v>
      </c>
    </row>
    <row r="7224" spans="1:4" ht="15" customHeight="1">
      <c r="A7224" s="650" t="s">
        <v>11499</v>
      </c>
      <c r="B7224" s="646" t="s">
        <v>17209</v>
      </c>
      <c r="C7224" s="650" t="s">
        <v>212</v>
      </c>
      <c r="D7224" s="650" t="s">
        <v>17622</v>
      </c>
    </row>
    <row r="7225" spans="1:4" ht="15" customHeight="1">
      <c r="A7225" s="650" t="s">
        <v>11500</v>
      </c>
      <c r="B7225" s="646" t="s">
        <v>17210</v>
      </c>
      <c r="C7225" s="650" t="s">
        <v>212</v>
      </c>
      <c r="D7225" s="650" t="s">
        <v>18314</v>
      </c>
    </row>
    <row r="7226" spans="1:4" ht="15" customHeight="1">
      <c r="A7226" s="650" t="s">
        <v>11501</v>
      </c>
      <c r="B7226" s="646" t="s">
        <v>17211</v>
      </c>
      <c r="C7226" s="650" t="s">
        <v>212</v>
      </c>
      <c r="D7226" s="650" t="s">
        <v>17634</v>
      </c>
    </row>
    <row r="7227" spans="1:4" ht="15" customHeight="1">
      <c r="A7227" s="650" t="s">
        <v>11502</v>
      </c>
      <c r="B7227" s="646" t="s">
        <v>17212</v>
      </c>
      <c r="C7227" s="650" t="s">
        <v>212</v>
      </c>
      <c r="D7227" s="650" t="s">
        <v>18295</v>
      </c>
    </row>
    <row r="7228" spans="1:4" ht="15" customHeight="1">
      <c r="A7228" s="650" t="s">
        <v>11503</v>
      </c>
      <c r="B7228" s="646" t="s">
        <v>17213</v>
      </c>
      <c r="C7228" s="650" t="s">
        <v>212</v>
      </c>
      <c r="D7228" s="650" t="s">
        <v>17631</v>
      </c>
    </row>
    <row r="7229" spans="1:4" ht="15" customHeight="1">
      <c r="A7229" s="650" t="s">
        <v>11504</v>
      </c>
      <c r="B7229" s="646" t="s">
        <v>17214</v>
      </c>
      <c r="C7229" s="650" t="s">
        <v>212</v>
      </c>
      <c r="D7229" s="650" t="s">
        <v>18554</v>
      </c>
    </row>
    <row r="7230" spans="1:4" ht="15" customHeight="1">
      <c r="A7230" s="650" t="s">
        <v>11505</v>
      </c>
      <c r="B7230" s="646" t="s">
        <v>17215</v>
      </c>
      <c r="C7230" s="650" t="s">
        <v>212</v>
      </c>
      <c r="D7230" s="650" t="s">
        <v>17569</v>
      </c>
    </row>
    <row r="7231" spans="1:4" ht="15" customHeight="1">
      <c r="A7231" s="650" t="s">
        <v>11506</v>
      </c>
      <c r="B7231" s="646" t="s">
        <v>17216</v>
      </c>
      <c r="C7231" s="650" t="s">
        <v>212</v>
      </c>
      <c r="D7231" s="650" t="s">
        <v>18323</v>
      </c>
    </row>
    <row r="7232" spans="1:4" ht="15" customHeight="1">
      <c r="A7232" s="650" t="s">
        <v>11507</v>
      </c>
      <c r="B7232" s="646" t="s">
        <v>17217</v>
      </c>
      <c r="C7232" s="650" t="s">
        <v>212</v>
      </c>
      <c r="D7232" s="650" t="s">
        <v>17626</v>
      </c>
    </row>
    <row r="7233" spans="1:4" ht="15" customHeight="1">
      <c r="A7233" s="650" t="s">
        <v>11508</v>
      </c>
      <c r="B7233" s="646" t="s">
        <v>17218</v>
      </c>
      <c r="C7233" s="650" t="s">
        <v>212</v>
      </c>
      <c r="D7233" s="650" t="s">
        <v>17556</v>
      </c>
    </row>
    <row r="7234" spans="1:4" ht="15" customHeight="1">
      <c r="A7234" s="650" t="s">
        <v>11509</v>
      </c>
      <c r="B7234" s="646" t="s">
        <v>17219</v>
      </c>
      <c r="C7234" s="650" t="s">
        <v>212</v>
      </c>
      <c r="D7234" s="650" t="s">
        <v>17559</v>
      </c>
    </row>
    <row r="7235" spans="1:4" ht="15" customHeight="1">
      <c r="A7235" s="650" t="s">
        <v>11510</v>
      </c>
      <c r="B7235" s="646" t="s">
        <v>17220</v>
      </c>
      <c r="C7235" s="650" t="s">
        <v>212</v>
      </c>
      <c r="D7235" s="650" t="s">
        <v>17626</v>
      </c>
    </row>
    <row r="7236" spans="1:4" ht="15" customHeight="1">
      <c r="A7236" s="650" t="s">
        <v>11511</v>
      </c>
      <c r="B7236" s="646" t="s">
        <v>17221</v>
      </c>
      <c r="C7236" s="650" t="s">
        <v>212</v>
      </c>
      <c r="D7236" s="650" t="s">
        <v>17622</v>
      </c>
    </row>
    <row r="7237" spans="1:4" ht="15" customHeight="1">
      <c r="A7237" s="650" t="s">
        <v>11512</v>
      </c>
      <c r="B7237" s="646" t="s">
        <v>17222</v>
      </c>
      <c r="C7237" s="650" t="s">
        <v>212</v>
      </c>
      <c r="D7237" s="650" t="s">
        <v>17711</v>
      </c>
    </row>
    <row r="7238" spans="1:4" ht="15" customHeight="1">
      <c r="A7238" s="650" t="s">
        <v>11513</v>
      </c>
      <c r="B7238" s="646" t="s">
        <v>17223</v>
      </c>
      <c r="C7238" s="650" t="s">
        <v>212</v>
      </c>
      <c r="D7238" s="650" t="s">
        <v>18315</v>
      </c>
    </row>
    <row r="7239" spans="1:4" ht="15" customHeight="1">
      <c r="A7239" s="650" t="s">
        <v>11514</v>
      </c>
      <c r="B7239" s="646" t="s">
        <v>17224</v>
      </c>
      <c r="C7239" s="650" t="s">
        <v>212</v>
      </c>
      <c r="D7239" s="650" t="s">
        <v>17693</v>
      </c>
    </row>
    <row r="7240" spans="1:4" ht="15" customHeight="1">
      <c r="A7240" s="650" t="s">
        <v>11515</v>
      </c>
      <c r="B7240" s="646" t="s">
        <v>17225</v>
      </c>
      <c r="C7240" s="650" t="s">
        <v>212</v>
      </c>
      <c r="D7240" s="650" t="s">
        <v>17695</v>
      </c>
    </row>
    <row r="7241" spans="1:4" ht="15" customHeight="1">
      <c r="A7241" s="650" t="s">
        <v>11516</v>
      </c>
      <c r="B7241" s="646" t="s">
        <v>17226</v>
      </c>
      <c r="C7241" s="650" t="s">
        <v>212</v>
      </c>
      <c r="D7241" s="650" t="s">
        <v>17542</v>
      </c>
    </row>
    <row r="7242" spans="1:4" ht="15" customHeight="1">
      <c r="A7242" s="650" t="s">
        <v>11517</v>
      </c>
      <c r="B7242" s="646" t="s">
        <v>17227</v>
      </c>
      <c r="C7242" s="650" t="s">
        <v>212</v>
      </c>
      <c r="D7242" s="650" t="s">
        <v>17695</v>
      </c>
    </row>
    <row r="7243" spans="1:4" ht="15" customHeight="1">
      <c r="A7243" s="650" t="s">
        <v>11518</v>
      </c>
      <c r="B7243" s="646" t="s">
        <v>17228</v>
      </c>
      <c r="C7243" s="650" t="s">
        <v>212</v>
      </c>
      <c r="D7243" s="650" t="s">
        <v>18315</v>
      </c>
    </row>
    <row r="7244" spans="1:4" ht="15" customHeight="1">
      <c r="A7244" s="650" t="s">
        <v>11519</v>
      </c>
      <c r="B7244" s="646" t="s">
        <v>17229</v>
      </c>
      <c r="C7244" s="650" t="s">
        <v>212</v>
      </c>
      <c r="D7244" s="650" t="s">
        <v>17695</v>
      </c>
    </row>
    <row r="7245" spans="1:4" ht="15" customHeight="1">
      <c r="A7245" s="650" t="s">
        <v>11520</v>
      </c>
      <c r="B7245" s="646" t="s">
        <v>17230</v>
      </c>
      <c r="C7245" s="650" t="s">
        <v>212</v>
      </c>
      <c r="D7245" s="650" t="s">
        <v>17723</v>
      </c>
    </row>
    <row r="7246" spans="1:4" ht="15" customHeight="1">
      <c r="A7246" s="650" t="s">
        <v>11521</v>
      </c>
      <c r="B7246" s="646" t="s">
        <v>17231</v>
      </c>
      <c r="C7246" s="650" t="s">
        <v>212</v>
      </c>
      <c r="D7246" s="650" t="s">
        <v>17683</v>
      </c>
    </row>
    <row r="7247" spans="1:4" ht="15" customHeight="1">
      <c r="A7247" s="650" t="s">
        <v>11522</v>
      </c>
      <c r="B7247" s="646" t="s">
        <v>17232</v>
      </c>
      <c r="C7247" s="650" t="s">
        <v>212</v>
      </c>
      <c r="D7247" s="650" t="s">
        <v>17693</v>
      </c>
    </row>
    <row r="7248" spans="1:4" ht="15" customHeight="1">
      <c r="A7248" s="650" t="s">
        <v>11523</v>
      </c>
      <c r="B7248" s="646" t="s">
        <v>17233</v>
      </c>
      <c r="C7248" s="650" t="s">
        <v>212</v>
      </c>
      <c r="D7248" s="650" t="s">
        <v>17519</v>
      </c>
    </row>
    <row r="7249" spans="1:4" ht="15" customHeight="1">
      <c r="A7249" s="650" t="s">
        <v>11524</v>
      </c>
      <c r="B7249" s="646" t="s">
        <v>17234</v>
      </c>
      <c r="C7249" s="650" t="s">
        <v>212</v>
      </c>
      <c r="D7249" s="650" t="s">
        <v>17736</v>
      </c>
    </row>
    <row r="7250" spans="1:4" ht="15" customHeight="1">
      <c r="A7250" s="650" t="s">
        <v>11525</v>
      </c>
      <c r="B7250" s="646" t="s">
        <v>17235</v>
      </c>
      <c r="C7250" s="650" t="s">
        <v>212</v>
      </c>
      <c r="D7250" s="650" t="s">
        <v>18554</v>
      </c>
    </row>
    <row r="7251" spans="1:4" ht="15" customHeight="1">
      <c r="A7251" s="650" t="s">
        <v>11526</v>
      </c>
      <c r="B7251" s="646" t="s">
        <v>17236</v>
      </c>
      <c r="C7251" s="650" t="s">
        <v>212</v>
      </c>
      <c r="D7251" s="650" t="s">
        <v>17693</v>
      </c>
    </row>
    <row r="7252" spans="1:4" ht="15" customHeight="1">
      <c r="A7252" s="650" t="s">
        <v>11527</v>
      </c>
      <c r="B7252" s="646" t="s">
        <v>17237</v>
      </c>
      <c r="C7252" s="650" t="s">
        <v>212</v>
      </c>
      <c r="D7252" s="650" t="s">
        <v>17519</v>
      </c>
    </row>
    <row r="7253" spans="1:4" ht="15" customHeight="1">
      <c r="A7253" s="650" t="s">
        <v>11528</v>
      </c>
      <c r="B7253" s="646" t="s">
        <v>17238</v>
      </c>
      <c r="C7253" s="650" t="s">
        <v>212</v>
      </c>
      <c r="D7253" s="650" t="s">
        <v>17701</v>
      </c>
    </row>
    <row r="7254" spans="1:4" ht="15" customHeight="1">
      <c r="A7254" s="650" t="s">
        <v>11529</v>
      </c>
      <c r="B7254" s="646" t="s">
        <v>17239</v>
      </c>
      <c r="C7254" s="650" t="s">
        <v>212</v>
      </c>
      <c r="D7254" s="650" t="s">
        <v>17559</v>
      </c>
    </row>
    <row r="7255" spans="1:4" ht="15" customHeight="1">
      <c r="A7255" s="650" t="s">
        <v>11530</v>
      </c>
      <c r="B7255" s="646" t="s">
        <v>17240</v>
      </c>
      <c r="C7255" s="650" t="s">
        <v>212</v>
      </c>
      <c r="D7255" s="650" t="s">
        <v>18315</v>
      </c>
    </row>
    <row r="7256" spans="1:4" ht="15" customHeight="1">
      <c r="A7256" s="650" t="s">
        <v>11531</v>
      </c>
      <c r="B7256" s="646" t="s">
        <v>17241</v>
      </c>
      <c r="C7256" s="650" t="s">
        <v>212</v>
      </c>
      <c r="D7256" s="650" t="s">
        <v>17559</v>
      </c>
    </row>
    <row r="7257" spans="1:4" ht="15" customHeight="1">
      <c r="A7257" s="650" t="s">
        <v>11532</v>
      </c>
      <c r="B7257" s="646" t="s">
        <v>17242</v>
      </c>
      <c r="C7257" s="650" t="s">
        <v>212</v>
      </c>
      <c r="D7257" s="650" t="s">
        <v>17568</v>
      </c>
    </row>
    <row r="7258" spans="1:4" ht="15" customHeight="1">
      <c r="A7258" s="650" t="s">
        <v>11533</v>
      </c>
      <c r="B7258" s="646" t="s">
        <v>17243</v>
      </c>
      <c r="C7258" s="650" t="s">
        <v>212</v>
      </c>
      <c r="D7258" s="650" t="s">
        <v>18323</v>
      </c>
    </row>
    <row r="7259" spans="1:4" ht="15" customHeight="1">
      <c r="A7259" s="650" t="s">
        <v>11534</v>
      </c>
      <c r="B7259" s="646" t="s">
        <v>17244</v>
      </c>
      <c r="C7259" s="650" t="s">
        <v>212</v>
      </c>
      <c r="D7259" s="650" t="s">
        <v>17683</v>
      </c>
    </row>
    <row r="7260" spans="1:4" ht="15" customHeight="1">
      <c r="A7260" s="650" t="s">
        <v>11535</v>
      </c>
      <c r="B7260" s="646" t="s">
        <v>17245</v>
      </c>
      <c r="C7260" s="650" t="s">
        <v>212</v>
      </c>
      <c r="D7260" s="650" t="s">
        <v>17555</v>
      </c>
    </row>
    <row r="7261" spans="1:4" ht="15" customHeight="1">
      <c r="A7261" s="650" t="s">
        <v>11536</v>
      </c>
      <c r="B7261" s="646" t="s">
        <v>17246</v>
      </c>
      <c r="C7261" s="650" t="s">
        <v>212</v>
      </c>
      <c r="D7261" s="650" t="s">
        <v>17568</v>
      </c>
    </row>
    <row r="7262" spans="1:4" ht="15" customHeight="1">
      <c r="A7262" s="650" t="s">
        <v>11537</v>
      </c>
      <c r="B7262" s="646" t="s">
        <v>17247</v>
      </c>
      <c r="C7262" s="650" t="s">
        <v>212</v>
      </c>
      <c r="D7262" s="650" t="s">
        <v>17609</v>
      </c>
    </row>
    <row r="7263" spans="1:4" ht="15" customHeight="1">
      <c r="A7263" s="650" t="s">
        <v>11538</v>
      </c>
      <c r="B7263" s="646" t="s">
        <v>17248</v>
      </c>
      <c r="C7263" s="650" t="s">
        <v>212</v>
      </c>
      <c r="D7263" s="650" t="s">
        <v>17594</v>
      </c>
    </row>
    <row r="7264" spans="1:4" ht="15" customHeight="1">
      <c r="A7264" s="650" t="s">
        <v>11539</v>
      </c>
      <c r="B7264" s="646" t="s">
        <v>17249</v>
      </c>
      <c r="C7264" s="650" t="s">
        <v>212</v>
      </c>
      <c r="D7264" s="650" t="s">
        <v>18415</v>
      </c>
    </row>
    <row r="7265" spans="1:4" ht="15" customHeight="1">
      <c r="A7265" s="650" t="s">
        <v>11540</v>
      </c>
      <c r="B7265" s="646" t="s">
        <v>17250</v>
      </c>
      <c r="C7265" s="650" t="s">
        <v>212</v>
      </c>
      <c r="D7265" s="650" t="s">
        <v>18714</v>
      </c>
    </row>
    <row r="7266" spans="1:4" ht="15" customHeight="1">
      <c r="A7266" s="650" t="s">
        <v>11541</v>
      </c>
      <c r="B7266" s="646" t="s">
        <v>17251</v>
      </c>
      <c r="C7266" s="650" t="s">
        <v>212</v>
      </c>
      <c r="D7266" s="650" t="s">
        <v>17599</v>
      </c>
    </row>
    <row r="7267" spans="1:4" ht="15" customHeight="1">
      <c r="A7267" s="650" t="s">
        <v>11542</v>
      </c>
      <c r="B7267" s="646" t="s">
        <v>17252</v>
      </c>
      <c r="C7267" s="650" t="s">
        <v>212</v>
      </c>
      <c r="D7267" s="650" t="s">
        <v>17683</v>
      </c>
    </row>
    <row r="7268" spans="1:4" ht="15" customHeight="1">
      <c r="A7268" s="650" t="s">
        <v>11543</v>
      </c>
      <c r="B7268" s="646" t="s">
        <v>17253</v>
      </c>
      <c r="C7268" s="650" t="s">
        <v>212</v>
      </c>
      <c r="D7268" s="650" t="s">
        <v>18323</v>
      </c>
    </row>
    <row r="7269" spans="1:4" ht="15" customHeight="1">
      <c r="A7269" s="650" t="s">
        <v>11544</v>
      </c>
      <c r="B7269" s="646" t="s">
        <v>17254</v>
      </c>
      <c r="C7269" s="650" t="s">
        <v>212</v>
      </c>
      <c r="D7269" s="650" t="s">
        <v>17634</v>
      </c>
    </row>
    <row r="7270" spans="1:4" ht="15" customHeight="1">
      <c r="A7270" s="650" t="s">
        <v>11545</v>
      </c>
      <c r="B7270" s="646" t="s">
        <v>17255</v>
      </c>
      <c r="C7270" s="650" t="s">
        <v>212</v>
      </c>
      <c r="D7270" s="650" t="s">
        <v>22432</v>
      </c>
    </row>
    <row r="7271" spans="1:4" ht="15" customHeight="1">
      <c r="A7271" s="650" t="s">
        <v>11546</v>
      </c>
      <c r="B7271" s="646" t="s">
        <v>17256</v>
      </c>
      <c r="C7271" s="650" t="s">
        <v>212</v>
      </c>
      <c r="D7271" s="650" t="s">
        <v>18427</v>
      </c>
    </row>
    <row r="7272" spans="1:4" ht="15" customHeight="1">
      <c r="A7272" s="650" t="s">
        <v>11547</v>
      </c>
      <c r="B7272" s="646" t="s">
        <v>17257</v>
      </c>
      <c r="C7272" s="650" t="s">
        <v>212</v>
      </c>
      <c r="D7272" s="650" t="s">
        <v>17474</v>
      </c>
    </row>
    <row r="7273" spans="1:4" ht="15" customHeight="1">
      <c r="A7273" s="650" t="s">
        <v>11548</v>
      </c>
      <c r="B7273" s="646" t="s">
        <v>17258</v>
      </c>
      <c r="C7273" s="650" t="s">
        <v>212</v>
      </c>
      <c r="D7273" s="650" t="s">
        <v>18272</v>
      </c>
    </row>
    <row r="7274" spans="1:4" ht="15" customHeight="1">
      <c r="A7274" s="650" t="s">
        <v>11549</v>
      </c>
      <c r="B7274" s="646" t="s">
        <v>17259</v>
      </c>
      <c r="C7274" s="650" t="s">
        <v>212</v>
      </c>
      <c r="D7274" s="650" t="s">
        <v>18372</v>
      </c>
    </row>
    <row r="7275" spans="1:4" ht="15" customHeight="1">
      <c r="A7275" s="650" t="s">
        <v>11550</v>
      </c>
      <c r="B7275" s="646" t="s">
        <v>17260</v>
      </c>
      <c r="C7275" s="650" t="s">
        <v>212</v>
      </c>
      <c r="D7275" s="650" t="s">
        <v>18241</v>
      </c>
    </row>
    <row r="7276" spans="1:4" ht="15" customHeight="1">
      <c r="A7276" s="650" t="s">
        <v>11551</v>
      </c>
      <c r="B7276" s="646" t="s">
        <v>17261</v>
      </c>
      <c r="C7276" s="650" t="s">
        <v>212</v>
      </c>
      <c r="D7276" s="650" t="s">
        <v>24754</v>
      </c>
    </row>
    <row r="7277" spans="1:4" ht="15" customHeight="1">
      <c r="A7277" s="650" t="s">
        <v>11552</v>
      </c>
      <c r="B7277" s="646" t="s">
        <v>17262</v>
      </c>
      <c r="C7277" s="650" t="s">
        <v>17447</v>
      </c>
      <c r="D7277" s="650" t="s">
        <v>28124</v>
      </c>
    </row>
    <row r="7278" spans="1:4" ht="15" customHeight="1">
      <c r="A7278" s="650" t="s">
        <v>11553</v>
      </c>
      <c r="B7278" s="646" t="s">
        <v>17263</v>
      </c>
      <c r="C7278" s="650" t="s">
        <v>17447</v>
      </c>
      <c r="D7278" s="650" t="s">
        <v>21104</v>
      </c>
    </row>
    <row r="7279" spans="1:4" ht="15" customHeight="1">
      <c r="A7279" s="650" t="s">
        <v>11554</v>
      </c>
      <c r="B7279" s="646" t="s">
        <v>17264</v>
      </c>
      <c r="C7279" s="650" t="s">
        <v>17447</v>
      </c>
      <c r="D7279" s="650" t="s">
        <v>26960</v>
      </c>
    </row>
    <row r="7280" spans="1:4" ht="15" customHeight="1">
      <c r="A7280" s="650" t="s">
        <v>11555</v>
      </c>
      <c r="B7280" s="646" t="s">
        <v>17265</v>
      </c>
      <c r="C7280" s="650" t="s">
        <v>17447</v>
      </c>
      <c r="D7280" s="650" t="s">
        <v>24661</v>
      </c>
    </row>
    <row r="7281" spans="1:4" ht="15" customHeight="1">
      <c r="A7281" s="650" t="s">
        <v>11556</v>
      </c>
      <c r="B7281" s="646" t="s">
        <v>17266</v>
      </c>
      <c r="C7281" s="650" t="s">
        <v>17447</v>
      </c>
      <c r="D7281" s="650" t="s">
        <v>17717</v>
      </c>
    </row>
    <row r="7282" spans="1:4" ht="15" customHeight="1">
      <c r="A7282" s="650" t="s">
        <v>11557</v>
      </c>
      <c r="B7282" s="646" t="s">
        <v>17267</v>
      </c>
      <c r="C7282" s="650" t="s">
        <v>17447</v>
      </c>
      <c r="D7282" s="650" t="s">
        <v>17916</v>
      </c>
    </row>
    <row r="7283" spans="1:4" ht="15" customHeight="1">
      <c r="A7283" s="650" t="s">
        <v>11558</v>
      </c>
      <c r="B7283" s="646" t="s">
        <v>17268</v>
      </c>
      <c r="C7283" s="650" t="s">
        <v>17447</v>
      </c>
      <c r="D7283" s="650" t="s">
        <v>21282</v>
      </c>
    </row>
    <row r="7284" spans="1:4" ht="15" customHeight="1">
      <c r="A7284" s="650" t="s">
        <v>11559</v>
      </c>
      <c r="B7284" s="646" t="s">
        <v>17269</v>
      </c>
      <c r="C7284" s="650" t="s">
        <v>17447</v>
      </c>
      <c r="D7284" s="650" t="s">
        <v>28125</v>
      </c>
    </row>
    <row r="7285" spans="1:4" ht="15" customHeight="1">
      <c r="A7285" s="650" t="s">
        <v>11560</v>
      </c>
      <c r="B7285" s="646" t="s">
        <v>17270</v>
      </c>
      <c r="C7285" s="650" t="s">
        <v>17447</v>
      </c>
      <c r="D7285" s="650" t="s">
        <v>18463</v>
      </c>
    </row>
    <row r="7286" spans="1:4" ht="15" customHeight="1">
      <c r="A7286" s="650" t="s">
        <v>11561</v>
      </c>
      <c r="B7286" s="646" t="s">
        <v>17271</v>
      </c>
      <c r="C7286" s="650" t="s">
        <v>17447</v>
      </c>
      <c r="D7286" s="650" t="s">
        <v>28126</v>
      </c>
    </row>
    <row r="7287" spans="1:4" ht="15" customHeight="1">
      <c r="A7287" s="650" t="s">
        <v>11562</v>
      </c>
      <c r="B7287" s="646" t="s">
        <v>17272</v>
      </c>
      <c r="C7287" s="650" t="s">
        <v>17447</v>
      </c>
      <c r="D7287" s="650" t="s">
        <v>28127</v>
      </c>
    </row>
    <row r="7288" spans="1:4" ht="15" customHeight="1">
      <c r="A7288" s="650" t="s">
        <v>11563</v>
      </c>
      <c r="B7288" s="646" t="s">
        <v>17273</v>
      </c>
      <c r="C7288" s="650" t="s">
        <v>17447</v>
      </c>
      <c r="D7288" s="650" t="s">
        <v>17764</v>
      </c>
    </row>
    <row r="7289" spans="1:4" ht="15" customHeight="1">
      <c r="A7289" s="650" t="s">
        <v>11564</v>
      </c>
      <c r="B7289" s="646" t="s">
        <v>17274</v>
      </c>
      <c r="C7289" s="650" t="s">
        <v>17447</v>
      </c>
      <c r="D7289" s="650" t="s">
        <v>18720</v>
      </c>
    </row>
    <row r="7290" spans="1:4" ht="15" customHeight="1">
      <c r="A7290" s="650" t="s">
        <v>11565</v>
      </c>
      <c r="B7290" s="646" t="s">
        <v>17275</v>
      </c>
      <c r="C7290" s="650" t="s">
        <v>17447</v>
      </c>
      <c r="D7290" s="650" t="s">
        <v>25438</v>
      </c>
    </row>
    <row r="7291" spans="1:4" ht="15" customHeight="1">
      <c r="A7291" s="650" t="s">
        <v>11566</v>
      </c>
      <c r="B7291" s="646" t="s">
        <v>17276</v>
      </c>
      <c r="C7291" s="650" t="s">
        <v>17447</v>
      </c>
      <c r="D7291" s="650" t="s">
        <v>28128</v>
      </c>
    </row>
    <row r="7292" spans="1:4" ht="15" customHeight="1">
      <c r="A7292" s="650" t="s">
        <v>11567</v>
      </c>
      <c r="B7292" s="646" t="s">
        <v>17277</v>
      </c>
      <c r="C7292" s="650" t="s">
        <v>17447</v>
      </c>
      <c r="D7292" s="650" t="s">
        <v>28129</v>
      </c>
    </row>
    <row r="7293" spans="1:4" ht="15" customHeight="1">
      <c r="A7293" s="650" t="s">
        <v>11568</v>
      </c>
      <c r="B7293" s="646" t="s">
        <v>17278</v>
      </c>
      <c r="C7293" s="650" t="s">
        <v>17447</v>
      </c>
      <c r="D7293" s="650" t="s">
        <v>28130</v>
      </c>
    </row>
    <row r="7294" spans="1:4" ht="15" customHeight="1">
      <c r="A7294" s="650" t="s">
        <v>11569</v>
      </c>
      <c r="B7294" s="646" t="s">
        <v>17279</v>
      </c>
      <c r="C7294" s="650" t="s">
        <v>212</v>
      </c>
      <c r="D7294" s="650" t="s">
        <v>17661</v>
      </c>
    </row>
    <row r="7295" spans="1:4" ht="15" customHeight="1">
      <c r="A7295" s="650" t="s">
        <v>11570</v>
      </c>
      <c r="B7295" s="646" t="s">
        <v>17280</v>
      </c>
      <c r="C7295" s="650" t="s">
        <v>212</v>
      </c>
      <c r="D7295" s="650" t="s">
        <v>17876</v>
      </c>
    </row>
    <row r="7296" spans="1:4" ht="15" customHeight="1">
      <c r="A7296" s="650" t="s">
        <v>11571</v>
      </c>
      <c r="B7296" s="646" t="s">
        <v>17281</v>
      </c>
      <c r="C7296" s="650" t="s">
        <v>212</v>
      </c>
      <c r="D7296" s="650" t="s">
        <v>17663</v>
      </c>
    </row>
    <row r="7297" spans="1:4" ht="15" customHeight="1">
      <c r="A7297" s="650" t="s">
        <v>11572</v>
      </c>
      <c r="B7297" s="646" t="s">
        <v>17282</v>
      </c>
      <c r="C7297" s="650" t="s">
        <v>212</v>
      </c>
      <c r="D7297" s="650" t="s">
        <v>17559</v>
      </c>
    </row>
    <row r="7298" spans="1:4" ht="15" customHeight="1">
      <c r="A7298" s="650" t="s">
        <v>11573</v>
      </c>
      <c r="B7298" s="646" t="s">
        <v>17283</v>
      </c>
      <c r="C7298" s="650" t="s">
        <v>212</v>
      </c>
      <c r="D7298" s="650" t="s">
        <v>20640</v>
      </c>
    </row>
    <row r="7299" spans="1:4" ht="15" customHeight="1">
      <c r="A7299" s="650" t="s">
        <v>11574</v>
      </c>
      <c r="B7299" s="646" t="s">
        <v>17284</v>
      </c>
      <c r="C7299" s="650" t="s">
        <v>212</v>
      </c>
      <c r="D7299" s="650" t="s">
        <v>17634</v>
      </c>
    </row>
    <row r="7300" spans="1:4" ht="15" customHeight="1">
      <c r="A7300" s="650" t="s">
        <v>11575</v>
      </c>
      <c r="B7300" s="646" t="s">
        <v>17285</v>
      </c>
      <c r="C7300" s="650" t="s">
        <v>212</v>
      </c>
      <c r="D7300" s="650" t="s">
        <v>21560</v>
      </c>
    </row>
    <row r="7301" spans="1:4" ht="15" customHeight="1">
      <c r="A7301" s="650" t="s">
        <v>11576</v>
      </c>
      <c r="B7301" s="646" t="s">
        <v>17286</v>
      </c>
      <c r="C7301" s="650" t="s">
        <v>212</v>
      </c>
      <c r="D7301" s="650" t="s">
        <v>18316</v>
      </c>
    </row>
    <row r="7302" spans="1:4" ht="15" customHeight="1">
      <c r="A7302" s="650" t="s">
        <v>11577</v>
      </c>
      <c r="B7302" s="646" t="s">
        <v>17287</v>
      </c>
      <c r="C7302" s="650" t="s">
        <v>212</v>
      </c>
      <c r="D7302" s="650" t="s">
        <v>27965</v>
      </c>
    </row>
    <row r="7303" spans="1:4" ht="15" customHeight="1">
      <c r="A7303" s="650" t="s">
        <v>11578</v>
      </c>
      <c r="B7303" s="646" t="s">
        <v>17288</v>
      </c>
      <c r="C7303" s="650" t="s">
        <v>212</v>
      </c>
      <c r="D7303" s="650" t="s">
        <v>18214</v>
      </c>
    </row>
    <row r="7304" spans="1:4" ht="15" customHeight="1">
      <c r="A7304" s="650" t="s">
        <v>11579</v>
      </c>
      <c r="B7304" s="646" t="s">
        <v>17289</v>
      </c>
      <c r="C7304" s="650" t="s">
        <v>212</v>
      </c>
      <c r="D7304" s="650" t="s">
        <v>17564</v>
      </c>
    </row>
    <row r="7305" spans="1:4" ht="15" customHeight="1">
      <c r="A7305" s="650" t="s">
        <v>11580</v>
      </c>
      <c r="B7305" s="646" t="s">
        <v>17290</v>
      </c>
      <c r="C7305" s="650" t="s">
        <v>212</v>
      </c>
      <c r="D7305" s="650" t="s">
        <v>17564</v>
      </c>
    </row>
    <row r="7306" spans="1:4" ht="15" customHeight="1">
      <c r="A7306" s="650" t="s">
        <v>11581</v>
      </c>
      <c r="B7306" s="646" t="s">
        <v>17291</v>
      </c>
      <c r="C7306" s="650" t="s">
        <v>212</v>
      </c>
      <c r="D7306" s="650" t="s">
        <v>17955</v>
      </c>
    </row>
    <row r="7307" spans="1:4" ht="15" customHeight="1">
      <c r="A7307" s="650" t="s">
        <v>11582</v>
      </c>
      <c r="B7307" s="646" t="s">
        <v>262</v>
      </c>
      <c r="C7307" s="650" t="s">
        <v>212</v>
      </c>
      <c r="D7307" s="650" t="s">
        <v>28131</v>
      </c>
    </row>
    <row r="7308" spans="1:4" ht="15" customHeight="1">
      <c r="A7308" s="650" t="s">
        <v>11583</v>
      </c>
      <c r="B7308" s="646" t="s">
        <v>17292</v>
      </c>
      <c r="C7308" s="650" t="s">
        <v>212</v>
      </c>
      <c r="D7308" s="650" t="s">
        <v>28132</v>
      </c>
    </row>
    <row r="7309" spans="1:4" ht="15" customHeight="1">
      <c r="A7309" s="650" t="s">
        <v>11584</v>
      </c>
      <c r="B7309" s="646" t="s">
        <v>17293</v>
      </c>
      <c r="C7309" s="650" t="s">
        <v>212</v>
      </c>
      <c r="D7309" s="650" t="s">
        <v>20526</v>
      </c>
    </row>
    <row r="7310" spans="1:4" ht="15" customHeight="1">
      <c r="A7310" s="650" t="s">
        <v>11585</v>
      </c>
      <c r="B7310" s="646" t="s">
        <v>17294</v>
      </c>
      <c r="C7310" s="650" t="s">
        <v>212</v>
      </c>
      <c r="D7310" s="650" t="s">
        <v>28133</v>
      </c>
    </row>
    <row r="7311" spans="1:4" ht="15" customHeight="1">
      <c r="A7311" s="650" t="s">
        <v>11586</v>
      </c>
      <c r="B7311" s="646" t="s">
        <v>17295</v>
      </c>
      <c r="C7311" s="650" t="s">
        <v>212</v>
      </c>
      <c r="D7311" s="650" t="s">
        <v>25809</v>
      </c>
    </row>
    <row r="7312" spans="1:4" ht="15" customHeight="1">
      <c r="A7312" s="650" t="s">
        <v>11587</v>
      </c>
      <c r="B7312" s="646" t="s">
        <v>17296</v>
      </c>
      <c r="C7312" s="650" t="s">
        <v>212</v>
      </c>
      <c r="D7312" s="650" t="s">
        <v>22616</v>
      </c>
    </row>
    <row r="7313" spans="1:4" ht="15" customHeight="1">
      <c r="A7313" s="650" t="s">
        <v>11588</v>
      </c>
      <c r="B7313" s="646" t="s">
        <v>17297</v>
      </c>
      <c r="C7313" s="650" t="s">
        <v>212</v>
      </c>
      <c r="D7313" s="650" t="s">
        <v>22058</v>
      </c>
    </row>
    <row r="7314" spans="1:4" ht="15" customHeight="1">
      <c r="A7314" s="650" t="s">
        <v>11589</v>
      </c>
      <c r="B7314" s="646" t="s">
        <v>17298</v>
      </c>
      <c r="C7314" s="650" t="s">
        <v>212</v>
      </c>
      <c r="D7314" s="650" t="s">
        <v>17966</v>
      </c>
    </row>
    <row r="7315" spans="1:4" ht="15" customHeight="1">
      <c r="A7315" s="650" t="s">
        <v>11590</v>
      </c>
      <c r="B7315" s="646" t="s">
        <v>17299</v>
      </c>
      <c r="C7315" s="650" t="s">
        <v>212</v>
      </c>
      <c r="D7315" s="650" t="s">
        <v>21361</v>
      </c>
    </row>
    <row r="7316" spans="1:4" ht="15" customHeight="1">
      <c r="A7316" s="650" t="s">
        <v>11591</v>
      </c>
      <c r="B7316" s="646" t="s">
        <v>17300</v>
      </c>
      <c r="C7316" s="650" t="s">
        <v>17447</v>
      </c>
      <c r="D7316" s="650" t="s">
        <v>20998</v>
      </c>
    </row>
    <row r="7317" spans="1:4" ht="15" customHeight="1">
      <c r="A7317" s="650" t="s">
        <v>11592</v>
      </c>
      <c r="B7317" s="646" t="s">
        <v>17301</v>
      </c>
      <c r="C7317" s="650" t="s">
        <v>17447</v>
      </c>
      <c r="D7317" s="650" t="s">
        <v>28134</v>
      </c>
    </row>
    <row r="7318" spans="1:4" ht="15" customHeight="1">
      <c r="A7318" s="650" t="s">
        <v>11593</v>
      </c>
      <c r="B7318" s="646" t="s">
        <v>17302</v>
      </c>
      <c r="C7318" s="650" t="s">
        <v>17447</v>
      </c>
      <c r="D7318" s="650" t="s">
        <v>28135</v>
      </c>
    </row>
    <row r="7319" spans="1:4" ht="15" customHeight="1">
      <c r="A7319" s="650" t="s">
        <v>11594</v>
      </c>
      <c r="B7319" s="646" t="s">
        <v>17303</v>
      </c>
      <c r="C7319" s="650" t="s">
        <v>17447</v>
      </c>
      <c r="D7319" s="650" t="s">
        <v>28136</v>
      </c>
    </row>
    <row r="7320" spans="1:4" ht="15" customHeight="1">
      <c r="A7320" s="650" t="s">
        <v>11595</v>
      </c>
      <c r="B7320" s="646" t="s">
        <v>17304</v>
      </c>
      <c r="C7320" s="650" t="s">
        <v>17447</v>
      </c>
      <c r="D7320" s="650" t="s">
        <v>28137</v>
      </c>
    </row>
    <row r="7321" spans="1:4" ht="15" customHeight="1">
      <c r="A7321" s="650" t="s">
        <v>11596</v>
      </c>
      <c r="B7321" s="646" t="s">
        <v>17305</v>
      </c>
      <c r="C7321" s="650" t="s">
        <v>17447</v>
      </c>
      <c r="D7321" s="650" t="s">
        <v>27387</v>
      </c>
    </row>
    <row r="7322" spans="1:4" ht="15" customHeight="1">
      <c r="A7322" s="650" t="s">
        <v>11597</v>
      </c>
      <c r="B7322" s="646" t="s">
        <v>17291</v>
      </c>
      <c r="C7322" s="650" t="s">
        <v>17447</v>
      </c>
      <c r="D7322" s="650" t="s">
        <v>28138</v>
      </c>
    </row>
    <row r="7323" spans="1:4" ht="15" customHeight="1">
      <c r="A7323" s="650" t="s">
        <v>11598</v>
      </c>
      <c r="B7323" s="646" t="s">
        <v>17306</v>
      </c>
      <c r="C7323" s="650" t="s">
        <v>17447</v>
      </c>
      <c r="D7323" s="650" t="s">
        <v>28139</v>
      </c>
    </row>
    <row r="7324" spans="1:4" ht="15" customHeight="1">
      <c r="A7324" s="650" t="s">
        <v>11599</v>
      </c>
      <c r="B7324" s="646" t="s">
        <v>17294</v>
      </c>
      <c r="C7324" s="650" t="s">
        <v>17447</v>
      </c>
      <c r="D7324" s="650" t="s">
        <v>28140</v>
      </c>
    </row>
    <row r="7325" spans="1:4" ht="15" customHeight="1">
      <c r="A7325" s="650" t="s">
        <v>11600</v>
      </c>
      <c r="B7325" s="646" t="s">
        <v>17295</v>
      </c>
      <c r="C7325" s="650" t="s">
        <v>17447</v>
      </c>
      <c r="D7325" s="650" t="s">
        <v>28141</v>
      </c>
    </row>
    <row r="7326" spans="1:4" ht="15" customHeight="1">
      <c r="A7326" s="650" t="s">
        <v>11601</v>
      </c>
      <c r="B7326" s="646" t="s">
        <v>17296</v>
      </c>
      <c r="C7326" s="650" t="s">
        <v>17447</v>
      </c>
      <c r="D7326" s="650" t="s">
        <v>28142</v>
      </c>
    </row>
    <row r="7327" spans="1:4" ht="15" customHeight="1">
      <c r="A7327" s="650" t="s">
        <v>11602</v>
      </c>
      <c r="B7327" s="646" t="s">
        <v>17299</v>
      </c>
      <c r="C7327" s="650" t="s">
        <v>17447</v>
      </c>
      <c r="D7327" s="650" t="s">
        <v>28143</v>
      </c>
    </row>
    <row r="7328" spans="1:4" ht="15" customHeight="1">
      <c r="A7328" s="650" t="s">
        <v>11603</v>
      </c>
      <c r="B7328" s="646" t="s">
        <v>17307</v>
      </c>
      <c r="C7328" s="650" t="s">
        <v>212</v>
      </c>
      <c r="D7328" s="650" t="s">
        <v>21087</v>
      </c>
    </row>
    <row r="7329" spans="1:4" ht="15" customHeight="1">
      <c r="A7329" s="650" t="s">
        <v>11604</v>
      </c>
      <c r="B7329" s="646" t="s">
        <v>17307</v>
      </c>
      <c r="C7329" s="650" t="s">
        <v>17447</v>
      </c>
      <c r="D7329" s="650" t="s">
        <v>28144</v>
      </c>
    </row>
    <row r="7330" spans="1:4" ht="15" customHeight="1">
      <c r="A7330" s="650" t="s">
        <v>11605</v>
      </c>
      <c r="B7330" s="646" t="s">
        <v>17308</v>
      </c>
      <c r="C7330" s="650" t="s">
        <v>212</v>
      </c>
      <c r="D7330" s="650" t="s">
        <v>17632</v>
      </c>
    </row>
    <row r="7331" spans="1:4" ht="15" customHeight="1">
      <c r="A7331" s="650" t="s">
        <v>11606</v>
      </c>
      <c r="B7331" s="646" t="s">
        <v>17309</v>
      </c>
      <c r="C7331" s="650" t="s">
        <v>17447</v>
      </c>
      <c r="D7331" s="650" t="s">
        <v>28145</v>
      </c>
    </row>
    <row r="7332" spans="1:4" ht="15" customHeight="1">
      <c r="A7332" s="650" t="s">
        <v>11607</v>
      </c>
      <c r="B7332" s="646" t="s">
        <v>17310</v>
      </c>
      <c r="C7332" s="650" t="s">
        <v>212</v>
      </c>
      <c r="D7332" s="650" t="s">
        <v>18271</v>
      </c>
    </row>
    <row r="7333" spans="1:4" ht="15" customHeight="1">
      <c r="A7333" s="650" t="s">
        <v>11608</v>
      </c>
      <c r="B7333" s="646" t="s">
        <v>17311</v>
      </c>
      <c r="C7333" s="650" t="s">
        <v>212</v>
      </c>
      <c r="D7333" s="650" t="s">
        <v>24696</v>
      </c>
    </row>
    <row r="7334" spans="1:4" ht="15" customHeight="1">
      <c r="A7334" s="650" t="s">
        <v>11609</v>
      </c>
      <c r="B7334" s="646" t="s">
        <v>17312</v>
      </c>
      <c r="C7334" s="650" t="s">
        <v>17447</v>
      </c>
      <c r="D7334" s="650" t="s">
        <v>21288</v>
      </c>
    </row>
    <row r="7335" spans="1:4" ht="15" customHeight="1">
      <c r="A7335" s="650" t="s">
        <v>11610</v>
      </c>
      <c r="B7335" s="646" t="s">
        <v>17313</v>
      </c>
      <c r="C7335" s="650" t="s">
        <v>17447</v>
      </c>
      <c r="D7335" s="650" t="s">
        <v>28146</v>
      </c>
    </row>
    <row r="7336" spans="1:4" ht="15" customHeight="1">
      <c r="A7336" s="650" t="s">
        <v>11611</v>
      </c>
      <c r="B7336" s="646" t="s">
        <v>17314</v>
      </c>
      <c r="C7336" s="650" t="s">
        <v>17447</v>
      </c>
      <c r="D7336" s="650" t="s">
        <v>24235</v>
      </c>
    </row>
    <row r="7337" spans="1:4" ht="15" customHeight="1">
      <c r="A7337" s="650" t="s">
        <v>11612</v>
      </c>
      <c r="B7337" s="646" t="s">
        <v>17315</v>
      </c>
      <c r="C7337" s="650" t="s">
        <v>17447</v>
      </c>
      <c r="D7337" s="650" t="s">
        <v>20733</v>
      </c>
    </row>
    <row r="7338" spans="1:4" ht="15" customHeight="1">
      <c r="A7338" s="650" t="s">
        <v>11613</v>
      </c>
      <c r="B7338" s="646" t="s">
        <v>17316</v>
      </c>
      <c r="C7338" s="650" t="s">
        <v>17447</v>
      </c>
      <c r="D7338" s="650" t="s">
        <v>22263</v>
      </c>
    </row>
    <row r="7339" spans="1:4" ht="15" customHeight="1">
      <c r="A7339" s="650" t="s">
        <v>11614</v>
      </c>
      <c r="B7339" s="646" t="s">
        <v>17317</v>
      </c>
      <c r="C7339" s="650" t="s">
        <v>17447</v>
      </c>
      <c r="D7339" s="650" t="s">
        <v>20733</v>
      </c>
    </row>
    <row r="7340" spans="1:4" ht="15" customHeight="1">
      <c r="A7340" s="650" t="s">
        <v>11615</v>
      </c>
      <c r="B7340" s="646" t="s">
        <v>17318</v>
      </c>
      <c r="C7340" s="650" t="s">
        <v>17447</v>
      </c>
      <c r="D7340" s="650" t="s">
        <v>18307</v>
      </c>
    </row>
    <row r="7341" spans="1:4" ht="15" customHeight="1">
      <c r="A7341" s="650" t="s">
        <v>11616</v>
      </c>
      <c r="B7341" s="646" t="s">
        <v>17319</v>
      </c>
      <c r="C7341" s="650" t="s">
        <v>17447</v>
      </c>
      <c r="D7341" s="650" t="s">
        <v>24423</v>
      </c>
    </row>
    <row r="7342" spans="1:4" ht="15" customHeight="1">
      <c r="A7342" s="650" t="s">
        <v>11617</v>
      </c>
      <c r="B7342" s="646" t="s">
        <v>17320</v>
      </c>
      <c r="C7342" s="650" t="s">
        <v>17447</v>
      </c>
      <c r="D7342" s="650" t="s">
        <v>24658</v>
      </c>
    </row>
    <row r="7343" spans="1:4" ht="15" customHeight="1">
      <c r="A7343" s="650" t="s">
        <v>11618</v>
      </c>
      <c r="B7343" s="646" t="s">
        <v>17321</v>
      </c>
      <c r="C7343" s="650" t="s">
        <v>17447</v>
      </c>
      <c r="D7343" s="650" t="s">
        <v>20728</v>
      </c>
    </row>
    <row r="7344" spans="1:4" ht="15" customHeight="1">
      <c r="A7344" s="650" t="s">
        <v>11619</v>
      </c>
      <c r="B7344" s="646" t="s">
        <v>17322</v>
      </c>
      <c r="C7344" s="650" t="s">
        <v>17447</v>
      </c>
      <c r="D7344" s="650" t="s">
        <v>24926</v>
      </c>
    </row>
    <row r="7345" spans="1:4" ht="15" customHeight="1">
      <c r="A7345" s="650" t="s">
        <v>11620</v>
      </c>
      <c r="B7345" s="646" t="s">
        <v>17323</v>
      </c>
      <c r="C7345" s="650" t="s">
        <v>17447</v>
      </c>
      <c r="D7345" s="650" t="s">
        <v>21117</v>
      </c>
    </row>
    <row r="7346" spans="1:4" ht="15" customHeight="1">
      <c r="A7346" s="650" t="s">
        <v>11621</v>
      </c>
      <c r="B7346" s="646" t="s">
        <v>17324</v>
      </c>
      <c r="C7346" s="650" t="s">
        <v>17447</v>
      </c>
      <c r="D7346" s="650" t="s">
        <v>20965</v>
      </c>
    </row>
    <row r="7347" spans="1:4" ht="15" customHeight="1">
      <c r="A7347" s="650" t="s">
        <v>11622</v>
      </c>
      <c r="B7347" s="646" t="s">
        <v>17325</v>
      </c>
      <c r="C7347" s="650" t="s">
        <v>17447</v>
      </c>
      <c r="D7347" s="650" t="s">
        <v>20728</v>
      </c>
    </row>
    <row r="7348" spans="1:4" ht="15" customHeight="1">
      <c r="A7348" s="650" t="s">
        <v>11623</v>
      </c>
      <c r="B7348" s="646" t="s">
        <v>17326</v>
      </c>
      <c r="C7348" s="650" t="s">
        <v>17447</v>
      </c>
      <c r="D7348" s="650" t="s">
        <v>17842</v>
      </c>
    </row>
    <row r="7349" spans="1:4" ht="15" customHeight="1">
      <c r="A7349" s="650" t="s">
        <v>11624</v>
      </c>
      <c r="B7349" s="646" t="s">
        <v>17327</v>
      </c>
      <c r="C7349" s="650" t="s">
        <v>17447</v>
      </c>
      <c r="D7349" s="650" t="s">
        <v>21242</v>
      </c>
    </row>
    <row r="7350" spans="1:4" ht="15" customHeight="1">
      <c r="A7350" s="650" t="s">
        <v>11625</v>
      </c>
      <c r="B7350" s="646" t="s">
        <v>17328</v>
      </c>
      <c r="C7350" s="650" t="s">
        <v>17447</v>
      </c>
      <c r="D7350" s="650" t="s">
        <v>26902</v>
      </c>
    </row>
    <row r="7351" spans="1:4" ht="15" customHeight="1">
      <c r="A7351" s="650" t="s">
        <v>11626</v>
      </c>
      <c r="B7351" s="646" t="s">
        <v>17329</v>
      </c>
      <c r="C7351" s="650" t="s">
        <v>17447</v>
      </c>
      <c r="D7351" s="650" t="s">
        <v>28147</v>
      </c>
    </row>
    <row r="7352" spans="1:4" ht="15" customHeight="1">
      <c r="A7352" s="650" t="s">
        <v>11627</v>
      </c>
      <c r="B7352" s="646" t="s">
        <v>17330</v>
      </c>
      <c r="C7352" s="650" t="s">
        <v>17447</v>
      </c>
      <c r="D7352" s="650" t="s">
        <v>28148</v>
      </c>
    </row>
    <row r="7353" spans="1:4" ht="15" customHeight="1">
      <c r="A7353" s="650" t="s">
        <v>11628</v>
      </c>
      <c r="B7353" s="646" t="s">
        <v>17331</v>
      </c>
      <c r="C7353" s="650" t="s">
        <v>17447</v>
      </c>
      <c r="D7353" s="650" t="s">
        <v>20486</v>
      </c>
    </row>
    <row r="7354" spans="1:4" ht="15" customHeight="1">
      <c r="A7354" s="650" t="s">
        <v>11629</v>
      </c>
      <c r="B7354" s="646" t="s">
        <v>17332</v>
      </c>
      <c r="C7354" s="650" t="s">
        <v>17447</v>
      </c>
      <c r="D7354" s="650" t="s">
        <v>22368</v>
      </c>
    </row>
    <row r="7355" spans="1:4" ht="15" customHeight="1">
      <c r="A7355" s="650" t="s">
        <v>11630</v>
      </c>
      <c r="B7355" s="646" t="s">
        <v>17333</v>
      </c>
      <c r="C7355" s="650" t="s">
        <v>17447</v>
      </c>
      <c r="D7355" s="650" t="s">
        <v>26050</v>
      </c>
    </row>
    <row r="7356" spans="1:4" ht="15" customHeight="1">
      <c r="A7356" s="650" t="s">
        <v>11631</v>
      </c>
      <c r="B7356" s="646" t="s">
        <v>17334</v>
      </c>
      <c r="C7356" s="650" t="s">
        <v>17447</v>
      </c>
      <c r="D7356" s="650" t="s">
        <v>22263</v>
      </c>
    </row>
    <row r="7357" spans="1:4" ht="15" customHeight="1">
      <c r="A7357" s="650" t="s">
        <v>11632</v>
      </c>
      <c r="B7357" s="646" t="s">
        <v>17335</v>
      </c>
      <c r="C7357" s="650" t="s">
        <v>17447</v>
      </c>
      <c r="D7357" s="650" t="s">
        <v>27662</v>
      </c>
    </row>
    <row r="7358" spans="1:4" ht="15" customHeight="1">
      <c r="A7358" s="650" t="s">
        <v>11633</v>
      </c>
      <c r="B7358" s="646" t="s">
        <v>17336</v>
      </c>
      <c r="C7358" s="650" t="s">
        <v>17447</v>
      </c>
      <c r="D7358" s="650" t="s">
        <v>24423</v>
      </c>
    </row>
    <row r="7359" spans="1:4" ht="15" customHeight="1">
      <c r="A7359" s="650" t="s">
        <v>11634</v>
      </c>
      <c r="B7359" s="646" t="s">
        <v>17337</v>
      </c>
      <c r="C7359" s="650" t="s">
        <v>17447</v>
      </c>
      <c r="D7359" s="650" t="s">
        <v>21093</v>
      </c>
    </row>
    <row r="7360" spans="1:4" ht="15" customHeight="1">
      <c r="A7360" s="650" t="s">
        <v>11635</v>
      </c>
      <c r="B7360" s="646" t="s">
        <v>17338</v>
      </c>
      <c r="C7360" s="650" t="s">
        <v>17447</v>
      </c>
      <c r="D7360" s="650" t="s">
        <v>21849</v>
      </c>
    </row>
    <row r="7361" spans="1:4" ht="15" customHeight="1">
      <c r="A7361" s="650" t="s">
        <v>11636</v>
      </c>
      <c r="B7361" s="646" t="s">
        <v>17339</v>
      </c>
      <c r="C7361" s="650" t="s">
        <v>17447</v>
      </c>
      <c r="D7361" s="650" t="s">
        <v>28149</v>
      </c>
    </row>
    <row r="7362" spans="1:4" ht="15" customHeight="1">
      <c r="A7362" s="650" t="s">
        <v>11637</v>
      </c>
      <c r="B7362" s="646" t="s">
        <v>17340</v>
      </c>
      <c r="C7362" s="650" t="s">
        <v>17447</v>
      </c>
      <c r="D7362" s="650" t="s">
        <v>28150</v>
      </c>
    </row>
    <row r="7363" spans="1:4" ht="15" customHeight="1">
      <c r="A7363" s="650" t="s">
        <v>11638</v>
      </c>
      <c r="B7363" s="646" t="s">
        <v>17341</v>
      </c>
      <c r="C7363" s="650" t="s">
        <v>17447</v>
      </c>
      <c r="D7363" s="650" t="s">
        <v>22668</v>
      </c>
    </row>
    <row r="7364" spans="1:4" ht="15" customHeight="1">
      <c r="A7364" s="650" t="s">
        <v>11639</v>
      </c>
      <c r="B7364" s="646" t="s">
        <v>17342</v>
      </c>
      <c r="C7364" s="650" t="s">
        <v>17447</v>
      </c>
      <c r="D7364" s="650" t="s">
        <v>28151</v>
      </c>
    </row>
    <row r="7365" spans="1:4" ht="15" customHeight="1">
      <c r="A7365" s="650" t="s">
        <v>11640</v>
      </c>
      <c r="B7365" s="646" t="s">
        <v>17343</v>
      </c>
      <c r="C7365" s="650" t="s">
        <v>17447</v>
      </c>
      <c r="D7365" s="650" t="s">
        <v>28152</v>
      </c>
    </row>
    <row r="7366" spans="1:4" ht="15" customHeight="1">
      <c r="A7366" s="650" t="s">
        <v>11641</v>
      </c>
      <c r="B7366" s="646" t="s">
        <v>17344</v>
      </c>
      <c r="C7366" s="650" t="s">
        <v>17447</v>
      </c>
      <c r="D7366" s="650" t="s">
        <v>26792</v>
      </c>
    </row>
    <row r="7367" spans="1:4" ht="15" customHeight="1">
      <c r="A7367" s="650" t="s">
        <v>11642</v>
      </c>
      <c r="B7367" s="646" t="s">
        <v>17345</v>
      </c>
      <c r="C7367" s="650" t="s">
        <v>17447</v>
      </c>
      <c r="D7367" s="650" t="s">
        <v>17476</v>
      </c>
    </row>
    <row r="7368" spans="1:4" ht="15" customHeight="1">
      <c r="A7368" s="650" t="s">
        <v>11643</v>
      </c>
      <c r="B7368" s="646" t="s">
        <v>17346</v>
      </c>
      <c r="C7368" s="650" t="s">
        <v>17447</v>
      </c>
      <c r="D7368" s="650" t="s">
        <v>20665</v>
      </c>
    </row>
    <row r="7369" spans="1:4" ht="15" customHeight="1">
      <c r="A7369" s="650" t="s">
        <v>11644</v>
      </c>
      <c r="B7369" s="646" t="s">
        <v>17347</v>
      </c>
      <c r="C7369" s="650" t="s">
        <v>17447</v>
      </c>
      <c r="D7369" s="650" t="s">
        <v>28153</v>
      </c>
    </row>
    <row r="7370" spans="1:4" ht="15" customHeight="1">
      <c r="A7370" s="650" t="s">
        <v>11645</v>
      </c>
      <c r="B7370" s="646" t="s">
        <v>17348</v>
      </c>
      <c r="C7370" s="650" t="s">
        <v>17447</v>
      </c>
      <c r="D7370" s="650" t="s">
        <v>28154</v>
      </c>
    </row>
    <row r="7371" spans="1:4" ht="15" customHeight="1">
      <c r="A7371" s="650" t="s">
        <v>11646</v>
      </c>
      <c r="B7371" s="646" t="s">
        <v>17349</v>
      </c>
      <c r="C7371" s="650" t="s">
        <v>17447</v>
      </c>
      <c r="D7371" s="650" t="s">
        <v>22476</v>
      </c>
    </row>
    <row r="7372" spans="1:4" ht="15" customHeight="1">
      <c r="A7372" s="650" t="s">
        <v>11647</v>
      </c>
      <c r="B7372" s="646" t="s">
        <v>17350</v>
      </c>
      <c r="C7372" s="650" t="s">
        <v>17447</v>
      </c>
      <c r="D7372" s="650" t="s">
        <v>26840</v>
      </c>
    </row>
    <row r="7373" spans="1:4" ht="15" customHeight="1">
      <c r="A7373" s="650" t="s">
        <v>11648</v>
      </c>
      <c r="B7373" s="646" t="s">
        <v>17351</v>
      </c>
      <c r="C7373" s="650" t="s">
        <v>17447</v>
      </c>
      <c r="D7373" s="650" t="s">
        <v>17450</v>
      </c>
    </row>
    <row r="7374" spans="1:4" ht="15" customHeight="1">
      <c r="A7374" s="650" t="s">
        <v>11649</v>
      </c>
      <c r="B7374" s="646" t="s">
        <v>17352</v>
      </c>
      <c r="C7374" s="650" t="s">
        <v>17447</v>
      </c>
      <c r="D7374" s="650" t="s">
        <v>20726</v>
      </c>
    </row>
    <row r="7375" spans="1:4" ht="15" customHeight="1">
      <c r="A7375" s="650" t="s">
        <v>11650</v>
      </c>
      <c r="B7375" s="646" t="s">
        <v>17353</v>
      </c>
      <c r="C7375" s="650" t="s">
        <v>17447</v>
      </c>
      <c r="D7375" s="650" t="s">
        <v>28155</v>
      </c>
    </row>
    <row r="7376" spans="1:4" ht="15" customHeight="1">
      <c r="A7376" s="650" t="s">
        <v>11651</v>
      </c>
      <c r="B7376" s="646" t="s">
        <v>17354</v>
      </c>
      <c r="C7376" s="650" t="s">
        <v>17447</v>
      </c>
      <c r="D7376" s="650" t="s">
        <v>21171</v>
      </c>
    </row>
    <row r="7377" spans="1:4" ht="15" customHeight="1">
      <c r="A7377" s="650" t="s">
        <v>11652</v>
      </c>
      <c r="B7377" s="646" t="s">
        <v>17355</v>
      </c>
      <c r="C7377" s="650" t="s">
        <v>17447</v>
      </c>
      <c r="D7377" s="650" t="s">
        <v>20494</v>
      </c>
    </row>
    <row r="7378" spans="1:4" ht="15" customHeight="1">
      <c r="A7378" s="650" t="s">
        <v>11653</v>
      </c>
      <c r="B7378" s="646" t="s">
        <v>17356</v>
      </c>
      <c r="C7378" s="650" t="s">
        <v>17447</v>
      </c>
      <c r="D7378" s="650" t="s">
        <v>17875</v>
      </c>
    </row>
    <row r="7379" spans="1:4" ht="15" customHeight="1">
      <c r="A7379" s="650" t="s">
        <v>11654</v>
      </c>
      <c r="B7379" s="646" t="s">
        <v>17357</v>
      </c>
      <c r="C7379" s="650" t="s">
        <v>17447</v>
      </c>
      <c r="D7379" s="650" t="s">
        <v>26286</v>
      </c>
    </row>
    <row r="7380" spans="1:4" ht="15" customHeight="1">
      <c r="A7380" s="650" t="s">
        <v>11655</v>
      </c>
      <c r="B7380" s="646" t="s">
        <v>17358</v>
      </c>
      <c r="C7380" s="650" t="s">
        <v>17447</v>
      </c>
      <c r="D7380" s="650" t="s">
        <v>28156</v>
      </c>
    </row>
    <row r="7381" spans="1:4" ht="15" customHeight="1">
      <c r="A7381" s="650" t="s">
        <v>11656</v>
      </c>
      <c r="B7381" s="646" t="s">
        <v>17359</v>
      </c>
      <c r="C7381" s="650" t="s">
        <v>17447</v>
      </c>
      <c r="D7381" s="650" t="s">
        <v>28157</v>
      </c>
    </row>
    <row r="7382" spans="1:4" ht="15" customHeight="1">
      <c r="A7382" s="650" t="s">
        <v>11657</v>
      </c>
      <c r="B7382" s="646" t="s">
        <v>17360</v>
      </c>
      <c r="C7382" s="650" t="s">
        <v>17447</v>
      </c>
      <c r="D7382" s="650" t="s">
        <v>28158</v>
      </c>
    </row>
    <row r="7383" spans="1:4" ht="15" customHeight="1">
      <c r="A7383" s="650" t="s">
        <v>11658</v>
      </c>
      <c r="B7383" s="646" t="s">
        <v>17361</v>
      </c>
      <c r="C7383" s="650" t="s">
        <v>17447</v>
      </c>
      <c r="D7383" s="650" t="s">
        <v>18436</v>
      </c>
    </row>
    <row r="7384" spans="1:4" ht="15" customHeight="1">
      <c r="A7384" s="650" t="s">
        <v>11659</v>
      </c>
      <c r="B7384" s="646" t="s">
        <v>17362</v>
      </c>
      <c r="C7384" s="650" t="s">
        <v>17447</v>
      </c>
      <c r="D7384" s="650" t="s">
        <v>28159</v>
      </c>
    </row>
    <row r="7385" spans="1:4" ht="15" customHeight="1">
      <c r="A7385" s="650" t="s">
        <v>11660</v>
      </c>
      <c r="B7385" s="646" t="s">
        <v>17363</v>
      </c>
      <c r="C7385" s="650" t="s">
        <v>17447</v>
      </c>
      <c r="D7385" s="650" t="s">
        <v>20755</v>
      </c>
    </row>
    <row r="7386" spans="1:4" ht="15" customHeight="1">
      <c r="A7386" s="650" t="s">
        <v>11661</v>
      </c>
      <c r="B7386" s="646" t="s">
        <v>17364</v>
      </c>
      <c r="C7386" s="650" t="s">
        <v>17447</v>
      </c>
      <c r="D7386" s="650" t="s">
        <v>17675</v>
      </c>
    </row>
    <row r="7387" spans="1:4" ht="15" customHeight="1">
      <c r="A7387" s="650" t="s">
        <v>11662</v>
      </c>
      <c r="B7387" s="646" t="s">
        <v>17365</v>
      </c>
      <c r="C7387" s="650" t="s">
        <v>17447</v>
      </c>
      <c r="D7387" s="650" t="s">
        <v>20746</v>
      </c>
    </row>
    <row r="7388" spans="1:4" ht="15" customHeight="1">
      <c r="A7388" s="650" t="s">
        <v>11663</v>
      </c>
      <c r="B7388" s="646" t="s">
        <v>17366</v>
      </c>
      <c r="C7388" s="650" t="s">
        <v>17447</v>
      </c>
      <c r="D7388" s="650" t="s">
        <v>21198</v>
      </c>
    </row>
    <row r="7389" spans="1:4" ht="15" customHeight="1">
      <c r="A7389" s="650" t="s">
        <v>11664</v>
      </c>
      <c r="B7389" s="646" t="s">
        <v>17367</v>
      </c>
      <c r="C7389" s="650" t="s">
        <v>17447</v>
      </c>
      <c r="D7389" s="650" t="s">
        <v>28160</v>
      </c>
    </row>
    <row r="7390" spans="1:4" ht="15" customHeight="1">
      <c r="A7390" s="650" t="s">
        <v>11665</v>
      </c>
      <c r="B7390" s="646" t="s">
        <v>17368</v>
      </c>
      <c r="C7390" s="650" t="s">
        <v>17447</v>
      </c>
      <c r="D7390" s="650" t="s">
        <v>28161</v>
      </c>
    </row>
    <row r="7391" spans="1:4" ht="15" customHeight="1">
      <c r="A7391" s="650" t="s">
        <v>11666</v>
      </c>
      <c r="B7391" s="646" t="s">
        <v>17369</v>
      </c>
      <c r="C7391" s="650" t="s">
        <v>17447</v>
      </c>
      <c r="D7391" s="650" t="s">
        <v>21343</v>
      </c>
    </row>
    <row r="7392" spans="1:4" ht="15" customHeight="1">
      <c r="A7392" s="650" t="s">
        <v>11667</v>
      </c>
      <c r="B7392" s="646" t="s">
        <v>17370</v>
      </c>
      <c r="C7392" s="650" t="s">
        <v>17447</v>
      </c>
      <c r="D7392" s="650" t="s">
        <v>28162</v>
      </c>
    </row>
    <row r="7393" spans="1:4" ht="15" customHeight="1">
      <c r="A7393" s="650" t="s">
        <v>11668</v>
      </c>
      <c r="B7393" s="646" t="s">
        <v>17371</v>
      </c>
      <c r="C7393" s="650" t="s">
        <v>17447</v>
      </c>
      <c r="D7393" s="650" t="s">
        <v>20453</v>
      </c>
    </row>
    <row r="7394" spans="1:4" ht="15" customHeight="1">
      <c r="A7394" s="650" t="s">
        <v>11669</v>
      </c>
      <c r="B7394" s="646" t="s">
        <v>17372</v>
      </c>
      <c r="C7394" s="650" t="s">
        <v>17447</v>
      </c>
      <c r="D7394" s="650" t="s">
        <v>20987</v>
      </c>
    </row>
    <row r="7395" spans="1:4" ht="15" customHeight="1">
      <c r="A7395" s="650" t="s">
        <v>11670</v>
      </c>
      <c r="B7395" s="646" t="s">
        <v>17373</v>
      </c>
      <c r="C7395" s="650" t="s">
        <v>17447</v>
      </c>
      <c r="D7395" s="650" t="s">
        <v>22013</v>
      </c>
    </row>
    <row r="7396" spans="1:4" ht="15" customHeight="1">
      <c r="A7396" s="650" t="s">
        <v>11671</v>
      </c>
      <c r="B7396" s="646" t="s">
        <v>17374</v>
      </c>
      <c r="C7396" s="650" t="s">
        <v>17447</v>
      </c>
      <c r="D7396" s="650" t="s">
        <v>21127</v>
      </c>
    </row>
    <row r="7397" spans="1:4" ht="15" customHeight="1">
      <c r="A7397" s="650" t="s">
        <v>11672</v>
      </c>
      <c r="B7397" s="646" t="s">
        <v>17375</v>
      </c>
      <c r="C7397" s="650" t="s">
        <v>17447</v>
      </c>
      <c r="D7397" s="650" t="s">
        <v>28163</v>
      </c>
    </row>
    <row r="7398" spans="1:4" ht="15" customHeight="1">
      <c r="A7398" s="650" t="s">
        <v>11673</v>
      </c>
      <c r="B7398" s="646" t="s">
        <v>17376</v>
      </c>
      <c r="C7398" s="650" t="s">
        <v>17447</v>
      </c>
      <c r="D7398" s="650" t="s">
        <v>21203</v>
      </c>
    </row>
    <row r="7399" spans="1:4" ht="15" customHeight="1">
      <c r="A7399" s="650" t="s">
        <v>11674</v>
      </c>
      <c r="B7399" s="646" t="s">
        <v>17377</v>
      </c>
      <c r="C7399" s="650" t="s">
        <v>17447</v>
      </c>
      <c r="D7399" s="650" t="s">
        <v>21865</v>
      </c>
    </row>
    <row r="7400" spans="1:4" ht="15" customHeight="1">
      <c r="A7400" s="650" t="s">
        <v>11675</v>
      </c>
      <c r="B7400" s="646" t="s">
        <v>17378</v>
      </c>
      <c r="C7400" s="650" t="s">
        <v>17447</v>
      </c>
      <c r="D7400" s="650" t="s">
        <v>22394</v>
      </c>
    </row>
    <row r="7401" spans="1:4" ht="15" customHeight="1">
      <c r="A7401" s="650" t="s">
        <v>11676</v>
      </c>
      <c r="B7401" s="646" t="s">
        <v>17379</v>
      </c>
      <c r="C7401" s="650" t="s">
        <v>17447</v>
      </c>
      <c r="D7401" s="650" t="s">
        <v>22090</v>
      </c>
    </row>
    <row r="7402" spans="1:4" ht="15" customHeight="1">
      <c r="A7402" s="650" t="s">
        <v>11677</v>
      </c>
      <c r="B7402" s="646" t="s">
        <v>17380</v>
      </c>
      <c r="C7402" s="650" t="s">
        <v>17447</v>
      </c>
      <c r="D7402" s="650" t="s">
        <v>20541</v>
      </c>
    </row>
    <row r="7403" spans="1:4" ht="15" customHeight="1">
      <c r="A7403" s="650" t="s">
        <v>11678</v>
      </c>
      <c r="B7403" s="646" t="s">
        <v>17381</v>
      </c>
      <c r="C7403" s="650" t="s">
        <v>17447</v>
      </c>
      <c r="D7403" s="650" t="s">
        <v>28164</v>
      </c>
    </row>
    <row r="7404" spans="1:4" ht="15" customHeight="1">
      <c r="A7404" s="650" t="s">
        <v>11679</v>
      </c>
      <c r="B7404" s="646" t="s">
        <v>17382</v>
      </c>
      <c r="C7404" s="650" t="s">
        <v>17447</v>
      </c>
      <c r="D7404" s="650" t="s">
        <v>20541</v>
      </c>
    </row>
    <row r="7405" spans="1:4" ht="15" customHeight="1">
      <c r="A7405" s="650" t="s">
        <v>11680</v>
      </c>
      <c r="B7405" s="646" t="s">
        <v>17383</v>
      </c>
      <c r="C7405" s="650" t="s">
        <v>17447</v>
      </c>
      <c r="D7405" s="650" t="s">
        <v>20727</v>
      </c>
    </row>
    <row r="7406" spans="1:4" ht="15" customHeight="1">
      <c r="A7406" s="650" t="s">
        <v>11681</v>
      </c>
      <c r="B7406" s="646" t="s">
        <v>17384</v>
      </c>
      <c r="C7406" s="650" t="s">
        <v>17447</v>
      </c>
      <c r="D7406" s="650" t="s">
        <v>20541</v>
      </c>
    </row>
    <row r="7407" spans="1:4" ht="15" customHeight="1">
      <c r="A7407" s="650" t="s">
        <v>11682</v>
      </c>
      <c r="B7407" s="646" t="s">
        <v>17385</v>
      </c>
      <c r="C7407" s="650" t="s">
        <v>17447</v>
      </c>
      <c r="D7407" s="650" t="s">
        <v>22430</v>
      </c>
    </row>
    <row r="7408" spans="1:4" ht="15" customHeight="1">
      <c r="A7408" s="650" t="s">
        <v>11683</v>
      </c>
      <c r="B7408" s="646" t="s">
        <v>17386</v>
      </c>
      <c r="C7408" s="650" t="s">
        <v>17447</v>
      </c>
      <c r="D7408" s="650" t="s">
        <v>21072</v>
      </c>
    </row>
    <row r="7409" spans="1:4" ht="15" customHeight="1">
      <c r="A7409" s="650" t="s">
        <v>11684</v>
      </c>
      <c r="B7409" s="646" t="s">
        <v>17387</v>
      </c>
      <c r="C7409" s="650" t="s">
        <v>17447</v>
      </c>
      <c r="D7409" s="650" t="s">
        <v>24423</v>
      </c>
    </row>
    <row r="7410" spans="1:4" ht="15" customHeight="1">
      <c r="A7410" s="650" t="s">
        <v>11685</v>
      </c>
      <c r="B7410" s="646" t="s">
        <v>17388</v>
      </c>
      <c r="C7410" s="650" t="s">
        <v>17447</v>
      </c>
      <c r="D7410" s="650" t="s">
        <v>21989</v>
      </c>
    </row>
    <row r="7411" spans="1:4" ht="15" customHeight="1">
      <c r="A7411" s="650" t="s">
        <v>11686</v>
      </c>
      <c r="B7411" s="646" t="s">
        <v>17389</v>
      </c>
      <c r="C7411" s="650" t="s">
        <v>17447</v>
      </c>
      <c r="D7411" s="650" t="s">
        <v>20715</v>
      </c>
    </row>
    <row r="7412" spans="1:4" ht="15" customHeight="1">
      <c r="A7412" s="650" t="s">
        <v>11687</v>
      </c>
      <c r="B7412" s="646" t="s">
        <v>17390</v>
      </c>
      <c r="C7412" s="650" t="s">
        <v>17447</v>
      </c>
      <c r="D7412" s="650" t="s">
        <v>21759</v>
      </c>
    </row>
    <row r="7413" spans="1:4" ht="15" customHeight="1">
      <c r="A7413" s="650" t="s">
        <v>11688</v>
      </c>
      <c r="B7413" s="646" t="s">
        <v>17391</v>
      </c>
      <c r="C7413" s="650" t="s">
        <v>17447</v>
      </c>
      <c r="D7413" s="650" t="s">
        <v>24423</v>
      </c>
    </row>
    <row r="7414" spans="1:4" ht="15" customHeight="1">
      <c r="A7414" s="650" t="s">
        <v>11689</v>
      </c>
      <c r="B7414" s="646" t="s">
        <v>17392</v>
      </c>
      <c r="C7414" s="650" t="s">
        <v>17447</v>
      </c>
      <c r="D7414" s="650" t="s">
        <v>21581</v>
      </c>
    </row>
    <row r="7415" spans="1:4" ht="15" customHeight="1">
      <c r="A7415" s="650" t="s">
        <v>11690</v>
      </c>
      <c r="B7415" s="646" t="s">
        <v>17393</v>
      </c>
      <c r="C7415" s="650" t="s">
        <v>17447</v>
      </c>
      <c r="D7415" s="650" t="s">
        <v>28165</v>
      </c>
    </row>
    <row r="7416" spans="1:4" ht="15" customHeight="1">
      <c r="A7416" s="650" t="s">
        <v>11691</v>
      </c>
      <c r="B7416" s="646" t="s">
        <v>17394</v>
      </c>
      <c r="C7416" s="650" t="s">
        <v>17447</v>
      </c>
      <c r="D7416" s="650" t="s">
        <v>22053</v>
      </c>
    </row>
    <row r="7417" spans="1:4" ht="15" customHeight="1">
      <c r="A7417" s="650" t="s">
        <v>11692</v>
      </c>
      <c r="B7417" s="646" t="s">
        <v>17395</v>
      </c>
      <c r="C7417" s="650" t="s">
        <v>17447</v>
      </c>
      <c r="D7417" s="650" t="s">
        <v>18626</v>
      </c>
    </row>
    <row r="7418" spans="1:4" ht="15" customHeight="1">
      <c r="A7418" s="650" t="s">
        <v>11693</v>
      </c>
      <c r="B7418" s="646" t="s">
        <v>17396</v>
      </c>
      <c r="C7418" s="650" t="s">
        <v>17447</v>
      </c>
      <c r="D7418" s="650" t="s">
        <v>17988</v>
      </c>
    </row>
    <row r="7419" spans="1:4" ht="15" customHeight="1">
      <c r="A7419" s="650" t="s">
        <v>11694</v>
      </c>
      <c r="B7419" s="646" t="s">
        <v>17397</v>
      </c>
      <c r="C7419" s="650" t="s">
        <v>212</v>
      </c>
      <c r="D7419" s="650" t="s">
        <v>28166</v>
      </c>
    </row>
    <row r="7420" spans="1:4" ht="15" customHeight="1">
      <c r="A7420" s="650" t="s">
        <v>11695</v>
      </c>
      <c r="B7420" s="646" t="s">
        <v>243</v>
      </c>
      <c r="C7420" s="650" t="s">
        <v>17447</v>
      </c>
      <c r="D7420" s="650" t="s">
        <v>28167</v>
      </c>
    </row>
    <row r="7421" spans="1:4" ht="15" customHeight="1">
      <c r="A7421" s="650" t="s">
        <v>11696</v>
      </c>
      <c r="B7421" s="646" t="s">
        <v>263</v>
      </c>
      <c r="C7421" s="650" t="s">
        <v>17447</v>
      </c>
      <c r="D7421" s="650" t="s">
        <v>28168</v>
      </c>
    </row>
    <row r="7422" spans="1:4" ht="15" customHeight="1">
      <c r="A7422" s="650" t="s">
        <v>11697</v>
      </c>
      <c r="B7422" s="646" t="s">
        <v>17398</v>
      </c>
      <c r="C7422" s="650" t="s">
        <v>17447</v>
      </c>
      <c r="D7422" s="650" t="s">
        <v>28169</v>
      </c>
    </row>
    <row r="7423" spans="1:4" ht="15" customHeight="1">
      <c r="A7423" s="650" t="s">
        <v>11698</v>
      </c>
      <c r="B7423" s="646" t="s">
        <v>17084</v>
      </c>
      <c r="C7423" s="650" t="s">
        <v>17447</v>
      </c>
      <c r="D7423" s="650" t="s">
        <v>28170</v>
      </c>
    </row>
    <row r="7424" spans="1:4" ht="15" customHeight="1">
      <c r="A7424" s="650" t="s">
        <v>11699</v>
      </c>
      <c r="B7424" s="646" t="s">
        <v>262</v>
      </c>
      <c r="C7424" s="650" t="s">
        <v>17447</v>
      </c>
      <c r="D7424" s="650" t="s">
        <v>28171</v>
      </c>
    </row>
    <row r="7425" spans="1:4" ht="15" customHeight="1">
      <c r="A7425" s="650" t="s">
        <v>11700</v>
      </c>
      <c r="B7425" s="646" t="s">
        <v>17399</v>
      </c>
      <c r="C7425" s="650" t="s">
        <v>17447</v>
      </c>
      <c r="D7425" s="650" t="s">
        <v>28170</v>
      </c>
    </row>
    <row r="7426" spans="1:4" ht="15" customHeight="1">
      <c r="A7426" s="650" t="s">
        <v>11701</v>
      </c>
      <c r="B7426" s="646" t="s">
        <v>245</v>
      </c>
      <c r="C7426" s="650" t="s">
        <v>17447</v>
      </c>
      <c r="D7426" s="650" t="s">
        <v>28172</v>
      </c>
    </row>
    <row r="7427" spans="1:4" ht="15" customHeight="1">
      <c r="A7427" s="650" t="s">
        <v>11702</v>
      </c>
      <c r="B7427" s="646" t="s">
        <v>246</v>
      </c>
      <c r="C7427" s="650" t="s">
        <v>17447</v>
      </c>
      <c r="D7427" s="650" t="s">
        <v>28173</v>
      </c>
    </row>
    <row r="7428" spans="1:4" ht="15" customHeight="1">
      <c r="A7428" s="650" t="s">
        <v>11703</v>
      </c>
      <c r="B7428" s="646" t="s">
        <v>17400</v>
      </c>
      <c r="C7428" s="650" t="s">
        <v>17447</v>
      </c>
      <c r="D7428" s="650" t="s">
        <v>28174</v>
      </c>
    </row>
    <row r="7429" spans="1:4" ht="15" customHeight="1">
      <c r="A7429" s="650" t="s">
        <v>11704</v>
      </c>
      <c r="B7429" s="646" t="s">
        <v>17293</v>
      </c>
      <c r="C7429" s="650" t="s">
        <v>17447</v>
      </c>
      <c r="D7429" s="650" t="s">
        <v>28175</v>
      </c>
    </row>
    <row r="7430" spans="1:4" ht="15" customHeight="1">
      <c r="A7430" s="650" t="s">
        <v>11705</v>
      </c>
      <c r="B7430" s="646" t="s">
        <v>17088</v>
      </c>
      <c r="C7430" s="650" t="s">
        <v>17447</v>
      </c>
      <c r="D7430" s="650" t="s">
        <v>28176</v>
      </c>
    </row>
    <row r="7431" spans="1:4" ht="15" customHeight="1">
      <c r="A7431" s="650" t="s">
        <v>11706</v>
      </c>
      <c r="B7431" s="646" t="s">
        <v>17401</v>
      </c>
      <c r="C7431" s="650" t="s">
        <v>17447</v>
      </c>
      <c r="D7431" s="650" t="s">
        <v>28177</v>
      </c>
    </row>
    <row r="7432" spans="1:4" ht="15" customHeight="1">
      <c r="A7432" s="650" t="s">
        <v>11707</v>
      </c>
      <c r="B7432" s="646" t="s">
        <v>17090</v>
      </c>
      <c r="C7432" s="650" t="s">
        <v>17447</v>
      </c>
      <c r="D7432" s="650" t="s">
        <v>28178</v>
      </c>
    </row>
    <row r="7433" spans="1:4" ht="15" customHeight="1">
      <c r="A7433" s="650" t="s">
        <v>11708</v>
      </c>
      <c r="B7433" s="646" t="s">
        <v>17402</v>
      </c>
      <c r="C7433" s="650" t="s">
        <v>17447</v>
      </c>
      <c r="D7433" s="650" t="s">
        <v>28175</v>
      </c>
    </row>
    <row r="7434" spans="1:4" ht="15" customHeight="1">
      <c r="A7434" s="650" t="s">
        <v>11709</v>
      </c>
      <c r="B7434" s="646" t="s">
        <v>17092</v>
      </c>
      <c r="C7434" s="650" t="s">
        <v>17447</v>
      </c>
      <c r="D7434" s="650" t="s">
        <v>28179</v>
      </c>
    </row>
    <row r="7435" spans="1:4" ht="15" customHeight="1">
      <c r="A7435" s="650" t="s">
        <v>11710</v>
      </c>
      <c r="B7435" s="646" t="s">
        <v>17093</v>
      </c>
      <c r="C7435" s="650" t="s">
        <v>17447</v>
      </c>
      <c r="D7435" s="650" t="s">
        <v>28180</v>
      </c>
    </row>
    <row r="7436" spans="1:4" ht="15" customHeight="1">
      <c r="A7436" s="650" t="s">
        <v>11711</v>
      </c>
      <c r="B7436" s="646" t="s">
        <v>17403</v>
      </c>
      <c r="C7436" s="650" t="s">
        <v>17447</v>
      </c>
      <c r="D7436" s="650" t="s">
        <v>28181</v>
      </c>
    </row>
    <row r="7437" spans="1:4" ht="15" customHeight="1">
      <c r="A7437" s="650" t="s">
        <v>11712</v>
      </c>
      <c r="B7437" s="646" t="s">
        <v>17404</v>
      </c>
      <c r="C7437" s="650" t="s">
        <v>17447</v>
      </c>
      <c r="D7437" s="650" t="s">
        <v>28182</v>
      </c>
    </row>
    <row r="7438" spans="1:4" ht="15" customHeight="1">
      <c r="A7438" s="650" t="s">
        <v>11713</v>
      </c>
      <c r="B7438" s="646" t="s">
        <v>17405</v>
      </c>
      <c r="C7438" s="650" t="s">
        <v>17447</v>
      </c>
      <c r="D7438" s="650" t="s">
        <v>28183</v>
      </c>
    </row>
    <row r="7439" spans="1:4" ht="15" customHeight="1">
      <c r="A7439" s="650" t="s">
        <v>11714</v>
      </c>
      <c r="B7439" s="646" t="s">
        <v>247</v>
      </c>
      <c r="C7439" s="650" t="s">
        <v>17447</v>
      </c>
      <c r="D7439" s="650" t="s">
        <v>28184</v>
      </c>
    </row>
    <row r="7440" spans="1:4" ht="15" customHeight="1">
      <c r="A7440" s="650" t="s">
        <v>11715</v>
      </c>
      <c r="B7440" s="646" t="s">
        <v>17406</v>
      </c>
      <c r="C7440" s="650" t="s">
        <v>17447</v>
      </c>
      <c r="D7440" s="650" t="s">
        <v>28185</v>
      </c>
    </row>
    <row r="7441" spans="1:4" ht="15" customHeight="1">
      <c r="A7441" s="650" t="s">
        <v>11716</v>
      </c>
      <c r="B7441" s="646" t="s">
        <v>17407</v>
      </c>
      <c r="C7441" s="650" t="s">
        <v>17447</v>
      </c>
      <c r="D7441" s="650" t="s">
        <v>28186</v>
      </c>
    </row>
    <row r="7442" spans="1:4" ht="15" customHeight="1">
      <c r="A7442" s="650" t="s">
        <v>11717</v>
      </c>
      <c r="B7442" s="646" t="s">
        <v>17098</v>
      </c>
      <c r="C7442" s="650" t="s">
        <v>17447</v>
      </c>
      <c r="D7442" s="650" t="s">
        <v>28187</v>
      </c>
    </row>
    <row r="7443" spans="1:4" ht="15" customHeight="1">
      <c r="A7443" s="650" t="s">
        <v>11718</v>
      </c>
      <c r="B7443" s="646" t="s">
        <v>17408</v>
      </c>
      <c r="C7443" s="650" t="s">
        <v>17447</v>
      </c>
      <c r="D7443" s="650" t="s">
        <v>28188</v>
      </c>
    </row>
    <row r="7444" spans="1:4" ht="15" customHeight="1">
      <c r="A7444" s="650" t="s">
        <v>11719</v>
      </c>
      <c r="B7444" s="646" t="s">
        <v>249</v>
      </c>
      <c r="C7444" s="650" t="s">
        <v>17447</v>
      </c>
      <c r="D7444" s="650" t="s">
        <v>28189</v>
      </c>
    </row>
    <row r="7445" spans="1:4" ht="15" customHeight="1">
      <c r="A7445" s="650" t="s">
        <v>11720</v>
      </c>
      <c r="B7445" s="646" t="s">
        <v>17409</v>
      </c>
      <c r="C7445" s="650" t="s">
        <v>17447</v>
      </c>
      <c r="D7445" s="650" t="s">
        <v>28190</v>
      </c>
    </row>
    <row r="7446" spans="1:4" ht="15" customHeight="1">
      <c r="A7446" s="650" t="s">
        <v>11721</v>
      </c>
      <c r="B7446" s="646" t="s">
        <v>17101</v>
      </c>
      <c r="C7446" s="650" t="s">
        <v>17447</v>
      </c>
      <c r="D7446" s="650" t="s">
        <v>28191</v>
      </c>
    </row>
    <row r="7447" spans="1:4" ht="15" customHeight="1">
      <c r="A7447" s="650" t="s">
        <v>11722</v>
      </c>
      <c r="B7447" s="646" t="s">
        <v>17102</v>
      </c>
      <c r="C7447" s="650" t="s">
        <v>17447</v>
      </c>
      <c r="D7447" s="650" t="s">
        <v>28192</v>
      </c>
    </row>
    <row r="7448" spans="1:4" ht="15" customHeight="1">
      <c r="A7448" s="650" t="s">
        <v>11723</v>
      </c>
      <c r="B7448" s="646" t="s">
        <v>17397</v>
      </c>
      <c r="C7448" s="650" t="s">
        <v>17447</v>
      </c>
      <c r="D7448" s="650" t="s">
        <v>28193</v>
      </c>
    </row>
    <row r="7449" spans="1:4" ht="15" customHeight="1">
      <c r="A7449" s="650" t="s">
        <v>11724</v>
      </c>
      <c r="B7449" s="646" t="s">
        <v>17159</v>
      </c>
      <c r="C7449" s="650" t="s">
        <v>17447</v>
      </c>
      <c r="D7449" s="650" t="s">
        <v>28194</v>
      </c>
    </row>
    <row r="7450" spans="1:4" ht="15" customHeight="1">
      <c r="A7450" s="650" t="s">
        <v>11725</v>
      </c>
      <c r="B7450" s="646" t="s">
        <v>17160</v>
      </c>
      <c r="C7450" s="650" t="s">
        <v>17447</v>
      </c>
      <c r="D7450" s="650" t="s">
        <v>28195</v>
      </c>
    </row>
    <row r="7451" spans="1:4" ht="15" customHeight="1">
      <c r="A7451" s="650" t="s">
        <v>11726</v>
      </c>
      <c r="B7451" s="646" t="s">
        <v>250</v>
      </c>
      <c r="C7451" s="650" t="s">
        <v>17447</v>
      </c>
      <c r="D7451" s="650" t="s">
        <v>28196</v>
      </c>
    </row>
    <row r="7452" spans="1:4" ht="15" customHeight="1">
      <c r="A7452" s="650" t="s">
        <v>11727</v>
      </c>
      <c r="B7452" s="646" t="s">
        <v>251</v>
      </c>
      <c r="C7452" s="650" t="s">
        <v>17447</v>
      </c>
      <c r="D7452" s="650" t="s">
        <v>28197</v>
      </c>
    </row>
    <row r="7453" spans="1:4" ht="15" customHeight="1">
      <c r="A7453" s="650" t="s">
        <v>11728</v>
      </c>
      <c r="B7453" s="646" t="s">
        <v>17410</v>
      </c>
      <c r="C7453" s="650" t="s">
        <v>17447</v>
      </c>
      <c r="D7453" s="650" t="s">
        <v>28198</v>
      </c>
    </row>
    <row r="7454" spans="1:4" ht="15" customHeight="1">
      <c r="A7454" s="650" t="s">
        <v>11729</v>
      </c>
      <c r="B7454" s="646" t="s">
        <v>261</v>
      </c>
      <c r="C7454" s="650" t="s">
        <v>17447</v>
      </c>
      <c r="D7454" s="650" t="s">
        <v>28199</v>
      </c>
    </row>
    <row r="7455" spans="1:4" ht="15" customHeight="1">
      <c r="A7455" s="650" t="s">
        <v>11730</v>
      </c>
      <c r="B7455" s="646" t="s">
        <v>17411</v>
      </c>
      <c r="C7455" s="650" t="s">
        <v>17447</v>
      </c>
      <c r="D7455" s="650" t="s">
        <v>28200</v>
      </c>
    </row>
    <row r="7456" spans="1:4" ht="15" customHeight="1">
      <c r="A7456" s="650" t="s">
        <v>11731</v>
      </c>
      <c r="B7456" s="646" t="s">
        <v>17412</v>
      </c>
      <c r="C7456" s="650" t="s">
        <v>17447</v>
      </c>
      <c r="D7456" s="650" t="s">
        <v>28201</v>
      </c>
    </row>
    <row r="7457" spans="1:4" ht="15" customHeight="1">
      <c r="A7457" s="650" t="s">
        <v>11732</v>
      </c>
      <c r="B7457" s="646" t="s">
        <v>252</v>
      </c>
      <c r="C7457" s="650" t="s">
        <v>17447</v>
      </c>
      <c r="D7457" s="650" t="s">
        <v>28202</v>
      </c>
    </row>
    <row r="7458" spans="1:4" ht="15" customHeight="1">
      <c r="A7458" s="650" t="s">
        <v>11733</v>
      </c>
      <c r="B7458" s="646" t="s">
        <v>17413</v>
      </c>
      <c r="C7458" s="650" t="s">
        <v>17447</v>
      </c>
      <c r="D7458" s="650" t="s">
        <v>28203</v>
      </c>
    </row>
    <row r="7459" spans="1:4" ht="15" customHeight="1">
      <c r="A7459" s="650" t="s">
        <v>11734</v>
      </c>
      <c r="B7459" s="646" t="s">
        <v>17414</v>
      </c>
      <c r="C7459" s="650" t="s">
        <v>17447</v>
      </c>
      <c r="D7459" s="650" t="s">
        <v>28204</v>
      </c>
    </row>
    <row r="7460" spans="1:4" ht="15" customHeight="1">
      <c r="A7460" s="650" t="s">
        <v>11735</v>
      </c>
      <c r="B7460" s="646" t="s">
        <v>17298</v>
      </c>
      <c r="C7460" s="650" t="s">
        <v>17447</v>
      </c>
      <c r="D7460" s="650" t="s">
        <v>28205</v>
      </c>
    </row>
    <row r="7461" spans="1:4" ht="15" customHeight="1">
      <c r="A7461" s="650" t="s">
        <v>11736</v>
      </c>
      <c r="B7461" s="646" t="s">
        <v>17415</v>
      </c>
      <c r="C7461" s="650" t="s">
        <v>17447</v>
      </c>
      <c r="D7461" s="650" t="s">
        <v>28206</v>
      </c>
    </row>
    <row r="7462" spans="1:4" ht="15" customHeight="1">
      <c r="A7462" s="650" t="s">
        <v>11737</v>
      </c>
      <c r="B7462" s="646" t="s">
        <v>17416</v>
      </c>
      <c r="C7462" s="650" t="s">
        <v>17447</v>
      </c>
      <c r="D7462" s="650" t="s">
        <v>28207</v>
      </c>
    </row>
    <row r="7463" spans="1:4" ht="15" customHeight="1">
      <c r="A7463" s="650" t="s">
        <v>11738</v>
      </c>
      <c r="B7463" s="646" t="s">
        <v>17417</v>
      </c>
      <c r="C7463" s="650" t="s">
        <v>17447</v>
      </c>
      <c r="D7463" s="650" t="s">
        <v>28208</v>
      </c>
    </row>
    <row r="7464" spans="1:4" ht="15" customHeight="1">
      <c r="A7464" s="650" t="s">
        <v>11739</v>
      </c>
      <c r="B7464" s="646" t="s">
        <v>17418</v>
      </c>
      <c r="C7464" s="650" t="s">
        <v>17447</v>
      </c>
      <c r="D7464" s="650" t="s">
        <v>28209</v>
      </c>
    </row>
    <row r="7465" spans="1:4" ht="15" customHeight="1">
      <c r="A7465" s="650" t="s">
        <v>11740</v>
      </c>
      <c r="B7465" s="646" t="s">
        <v>17419</v>
      </c>
      <c r="C7465" s="650" t="s">
        <v>17447</v>
      </c>
      <c r="D7465" s="650" t="s">
        <v>28210</v>
      </c>
    </row>
    <row r="7466" spans="1:4" ht="15" customHeight="1">
      <c r="A7466" s="650" t="s">
        <v>11741</v>
      </c>
      <c r="B7466" s="646" t="s">
        <v>17420</v>
      </c>
      <c r="C7466" s="650" t="s">
        <v>17447</v>
      </c>
      <c r="D7466" s="650" t="s">
        <v>28211</v>
      </c>
    </row>
    <row r="7467" spans="1:4" ht="15" customHeight="1">
      <c r="A7467" s="650" t="s">
        <v>11742</v>
      </c>
      <c r="B7467" s="646" t="s">
        <v>17421</v>
      </c>
      <c r="C7467" s="650" t="s">
        <v>17447</v>
      </c>
      <c r="D7467" s="650" t="s">
        <v>28212</v>
      </c>
    </row>
    <row r="7468" spans="1:4" ht="15" customHeight="1">
      <c r="A7468" s="650" t="s">
        <v>11743</v>
      </c>
      <c r="B7468" s="646" t="s">
        <v>17422</v>
      </c>
      <c r="C7468" s="650" t="s">
        <v>17447</v>
      </c>
      <c r="D7468" s="650" t="s">
        <v>28213</v>
      </c>
    </row>
    <row r="7469" spans="1:4" ht="15" customHeight="1">
      <c r="A7469" s="650" t="s">
        <v>11744</v>
      </c>
      <c r="B7469" s="646" t="s">
        <v>17423</v>
      </c>
      <c r="C7469" s="650" t="s">
        <v>17447</v>
      </c>
      <c r="D7469" s="650" t="s">
        <v>28214</v>
      </c>
    </row>
    <row r="7470" spans="1:4" ht="15" customHeight="1">
      <c r="A7470" s="650" t="s">
        <v>11745</v>
      </c>
      <c r="B7470" s="646" t="s">
        <v>17424</v>
      </c>
      <c r="C7470" s="650" t="s">
        <v>17447</v>
      </c>
      <c r="D7470" s="650" t="s">
        <v>28215</v>
      </c>
    </row>
    <row r="7471" spans="1:4" ht="15" customHeight="1">
      <c r="A7471" s="650" t="s">
        <v>11746</v>
      </c>
      <c r="B7471" s="646" t="s">
        <v>17116</v>
      </c>
      <c r="C7471" s="650" t="s">
        <v>17447</v>
      </c>
      <c r="D7471" s="650" t="s">
        <v>28216</v>
      </c>
    </row>
    <row r="7472" spans="1:4" ht="15" customHeight="1">
      <c r="A7472" s="650" t="s">
        <v>11747</v>
      </c>
      <c r="B7472" s="646" t="s">
        <v>264</v>
      </c>
      <c r="C7472" s="650" t="s">
        <v>17447</v>
      </c>
      <c r="D7472" s="650" t="s">
        <v>28217</v>
      </c>
    </row>
    <row r="7473" spans="1:4" ht="15" customHeight="1">
      <c r="A7473" s="650" t="s">
        <v>11748</v>
      </c>
      <c r="B7473" s="646" t="s">
        <v>17425</v>
      </c>
      <c r="C7473" s="650" t="s">
        <v>17447</v>
      </c>
      <c r="D7473" s="650" t="s">
        <v>28218</v>
      </c>
    </row>
    <row r="7474" spans="1:4" ht="15" customHeight="1">
      <c r="A7474" s="650" t="s">
        <v>11749</v>
      </c>
      <c r="B7474" s="646" t="s">
        <v>17426</v>
      </c>
      <c r="C7474" s="650" t="s">
        <v>17447</v>
      </c>
      <c r="D7474" s="650" t="s">
        <v>28219</v>
      </c>
    </row>
    <row r="7475" spans="1:4" ht="15" customHeight="1">
      <c r="A7475" s="650" t="s">
        <v>11750</v>
      </c>
      <c r="B7475" s="646" t="s">
        <v>17119</v>
      </c>
      <c r="C7475" s="650" t="s">
        <v>17447</v>
      </c>
      <c r="D7475" s="650" t="s">
        <v>28220</v>
      </c>
    </row>
    <row r="7476" spans="1:4" ht="15" customHeight="1">
      <c r="A7476" s="650" t="s">
        <v>11751</v>
      </c>
      <c r="B7476" s="646" t="s">
        <v>17427</v>
      </c>
      <c r="C7476" s="650" t="s">
        <v>17447</v>
      </c>
      <c r="D7476" s="650" t="s">
        <v>28221</v>
      </c>
    </row>
    <row r="7477" spans="1:4" ht="15" customHeight="1">
      <c r="A7477" s="650" t="s">
        <v>11752</v>
      </c>
      <c r="B7477" s="646" t="s">
        <v>17121</v>
      </c>
      <c r="C7477" s="650" t="s">
        <v>17447</v>
      </c>
      <c r="D7477" s="650" t="s">
        <v>28222</v>
      </c>
    </row>
    <row r="7478" spans="1:4" ht="15" customHeight="1">
      <c r="A7478" s="650" t="s">
        <v>11753</v>
      </c>
      <c r="B7478" s="646" t="s">
        <v>17428</v>
      </c>
      <c r="C7478" s="650" t="s">
        <v>17447</v>
      </c>
      <c r="D7478" s="650" t="s">
        <v>28223</v>
      </c>
    </row>
    <row r="7479" spans="1:4" ht="15" customHeight="1">
      <c r="A7479" s="650" t="s">
        <v>11754</v>
      </c>
      <c r="B7479" s="646" t="s">
        <v>17429</v>
      </c>
      <c r="C7479" s="650" t="s">
        <v>17447</v>
      </c>
      <c r="D7479" s="650" t="s">
        <v>28224</v>
      </c>
    </row>
    <row r="7480" spans="1:4" ht="15" customHeight="1">
      <c r="A7480" s="650" t="s">
        <v>11755</v>
      </c>
      <c r="B7480" s="646" t="s">
        <v>17123</v>
      </c>
      <c r="C7480" s="650" t="s">
        <v>17447</v>
      </c>
      <c r="D7480" s="650" t="s">
        <v>28225</v>
      </c>
    </row>
    <row r="7481" spans="1:4" ht="15" customHeight="1">
      <c r="A7481" s="650" t="s">
        <v>11756</v>
      </c>
      <c r="B7481" s="646" t="s">
        <v>17430</v>
      </c>
      <c r="C7481" s="650" t="s">
        <v>17447</v>
      </c>
      <c r="D7481" s="650" t="s">
        <v>28226</v>
      </c>
    </row>
    <row r="7482" spans="1:4" ht="15" customHeight="1">
      <c r="A7482" s="650" t="s">
        <v>11757</v>
      </c>
      <c r="B7482" s="646" t="s">
        <v>17125</v>
      </c>
      <c r="C7482" s="650" t="s">
        <v>17447</v>
      </c>
      <c r="D7482" s="650" t="s">
        <v>28227</v>
      </c>
    </row>
    <row r="7483" spans="1:4" ht="15" customHeight="1">
      <c r="A7483" s="650" t="s">
        <v>11758</v>
      </c>
      <c r="B7483" s="646" t="s">
        <v>17126</v>
      </c>
      <c r="C7483" s="650" t="s">
        <v>17447</v>
      </c>
      <c r="D7483" s="650" t="s">
        <v>28228</v>
      </c>
    </row>
    <row r="7484" spans="1:4" ht="15" customHeight="1">
      <c r="A7484" s="650" t="s">
        <v>11759</v>
      </c>
      <c r="B7484" s="646" t="s">
        <v>17431</v>
      </c>
      <c r="C7484" s="650" t="s">
        <v>17447</v>
      </c>
      <c r="D7484" s="650" t="s">
        <v>28229</v>
      </c>
    </row>
    <row r="7485" spans="1:4" ht="15" customHeight="1">
      <c r="A7485" s="650" t="s">
        <v>11760</v>
      </c>
      <c r="B7485" s="646" t="s">
        <v>17128</v>
      </c>
      <c r="C7485" s="650" t="s">
        <v>17447</v>
      </c>
      <c r="D7485" s="650" t="s">
        <v>28230</v>
      </c>
    </row>
    <row r="7486" spans="1:4" ht="15" customHeight="1">
      <c r="A7486" s="650" t="s">
        <v>11761</v>
      </c>
      <c r="B7486" s="646" t="s">
        <v>17432</v>
      </c>
      <c r="C7486" s="650" t="s">
        <v>17447</v>
      </c>
      <c r="D7486" s="650" t="s">
        <v>28231</v>
      </c>
    </row>
    <row r="7487" spans="1:4" ht="15" customHeight="1">
      <c r="A7487" s="650" t="s">
        <v>11762</v>
      </c>
      <c r="B7487" s="646" t="s">
        <v>17129</v>
      </c>
      <c r="C7487" s="650" t="s">
        <v>17447</v>
      </c>
      <c r="D7487" s="650" t="s">
        <v>28232</v>
      </c>
    </row>
    <row r="7488" spans="1:4" ht="15" customHeight="1">
      <c r="A7488" s="650" t="s">
        <v>11763</v>
      </c>
      <c r="B7488" s="646" t="s">
        <v>17132</v>
      </c>
      <c r="C7488" s="650" t="s">
        <v>17447</v>
      </c>
      <c r="D7488" s="650" t="s">
        <v>28233</v>
      </c>
    </row>
    <row r="7489" spans="1:4" ht="15" customHeight="1">
      <c r="A7489" s="650" t="s">
        <v>11764</v>
      </c>
      <c r="B7489" s="646" t="s">
        <v>253</v>
      </c>
      <c r="C7489" s="650" t="s">
        <v>17447</v>
      </c>
      <c r="D7489" s="650" t="s">
        <v>28234</v>
      </c>
    </row>
    <row r="7490" spans="1:4" ht="15" customHeight="1">
      <c r="A7490" s="650" t="s">
        <v>11765</v>
      </c>
      <c r="B7490" s="646" t="s">
        <v>254</v>
      </c>
      <c r="C7490" s="650" t="s">
        <v>17447</v>
      </c>
      <c r="D7490" s="650" t="s">
        <v>28235</v>
      </c>
    </row>
    <row r="7491" spans="1:4" ht="15" customHeight="1">
      <c r="A7491" s="650" t="s">
        <v>11766</v>
      </c>
      <c r="B7491" s="646" t="s">
        <v>17133</v>
      </c>
      <c r="C7491" s="650" t="s">
        <v>17447</v>
      </c>
      <c r="D7491" s="650" t="s">
        <v>28236</v>
      </c>
    </row>
    <row r="7492" spans="1:4" ht="15" customHeight="1">
      <c r="A7492" s="650" t="s">
        <v>11767</v>
      </c>
      <c r="B7492" s="646" t="s">
        <v>17134</v>
      </c>
      <c r="C7492" s="650" t="s">
        <v>17447</v>
      </c>
      <c r="D7492" s="650" t="s">
        <v>28235</v>
      </c>
    </row>
    <row r="7493" spans="1:4" ht="15" customHeight="1">
      <c r="A7493" s="650" t="s">
        <v>11768</v>
      </c>
      <c r="B7493" s="646" t="s">
        <v>17433</v>
      </c>
      <c r="C7493" s="650" t="s">
        <v>17447</v>
      </c>
      <c r="D7493" s="650" t="s">
        <v>28237</v>
      </c>
    </row>
    <row r="7494" spans="1:4" ht="15" customHeight="1">
      <c r="A7494" s="650" t="s">
        <v>11769</v>
      </c>
      <c r="B7494" s="646" t="s">
        <v>256</v>
      </c>
      <c r="C7494" s="650" t="s">
        <v>17447</v>
      </c>
      <c r="D7494" s="650" t="s">
        <v>28238</v>
      </c>
    </row>
    <row r="7495" spans="1:4" ht="15" customHeight="1">
      <c r="A7495" s="650" t="s">
        <v>11770</v>
      </c>
      <c r="B7495" s="646" t="s">
        <v>257</v>
      </c>
      <c r="C7495" s="650" t="s">
        <v>17447</v>
      </c>
      <c r="D7495" s="650" t="s">
        <v>28173</v>
      </c>
    </row>
    <row r="7496" spans="1:4" ht="15" customHeight="1">
      <c r="A7496" s="650" t="s">
        <v>11771</v>
      </c>
      <c r="B7496" s="646" t="s">
        <v>17434</v>
      </c>
      <c r="C7496" s="650" t="s">
        <v>17447</v>
      </c>
      <c r="D7496" s="650" t="s">
        <v>28239</v>
      </c>
    </row>
    <row r="7497" spans="1:4" ht="15" customHeight="1">
      <c r="A7497" s="650" t="s">
        <v>11772</v>
      </c>
      <c r="B7497" s="646" t="s">
        <v>17135</v>
      </c>
      <c r="C7497" s="650" t="s">
        <v>17447</v>
      </c>
      <c r="D7497" s="650" t="s">
        <v>28240</v>
      </c>
    </row>
    <row r="7498" spans="1:4" ht="15" customHeight="1">
      <c r="A7498" s="650" t="s">
        <v>11773</v>
      </c>
      <c r="B7498" s="646" t="s">
        <v>17435</v>
      </c>
      <c r="C7498" s="650" t="s">
        <v>17447</v>
      </c>
      <c r="D7498" s="650" t="s">
        <v>28241</v>
      </c>
    </row>
    <row r="7499" spans="1:4" ht="15" customHeight="1">
      <c r="A7499" s="650" t="s">
        <v>11774</v>
      </c>
      <c r="B7499" s="646" t="s">
        <v>17137</v>
      </c>
      <c r="C7499" s="650" t="s">
        <v>17447</v>
      </c>
      <c r="D7499" s="650" t="s">
        <v>28187</v>
      </c>
    </row>
    <row r="7500" spans="1:4" ht="15" customHeight="1">
      <c r="A7500" s="650" t="s">
        <v>11775</v>
      </c>
      <c r="B7500" s="646" t="s">
        <v>17436</v>
      </c>
      <c r="C7500" s="650" t="s">
        <v>17447</v>
      </c>
      <c r="D7500" s="650" t="s">
        <v>28242</v>
      </c>
    </row>
    <row r="7501" spans="1:4" ht="15" customHeight="1">
      <c r="A7501" s="650" t="s">
        <v>11776</v>
      </c>
      <c r="B7501" s="646" t="s">
        <v>17437</v>
      </c>
      <c r="C7501" s="650" t="s">
        <v>17447</v>
      </c>
      <c r="D7501" s="650" t="s">
        <v>28243</v>
      </c>
    </row>
    <row r="7502" spans="1:4" ht="15" customHeight="1">
      <c r="A7502" s="650" t="s">
        <v>11777</v>
      </c>
      <c r="B7502" s="646" t="s">
        <v>17438</v>
      </c>
      <c r="C7502" s="650" t="s">
        <v>17447</v>
      </c>
      <c r="D7502" s="650" t="s">
        <v>28244</v>
      </c>
    </row>
    <row r="7503" spans="1:4" ht="15" customHeight="1">
      <c r="A7503" s="650" t="s">
        <v>11778</v>
      </c>
      <c r="B7503" s="646" t="s">
        <v>260</v>
      </c>
      <c r="C7503" s="650" t="s">
        <v>17447</v>
      </c>
      <c r="D7503" s="650" t="s">
        <v>28245</v>
      </c>
    </row>
    <row r="7504" spans="1:4" ht="15" customHeight="1">
      <c r="A7504" s="650" t="s">
        <v>11779</v>
      </c>
      <c r="B7504" s="646" t="s">
        <v>17280</v>
      </c>
      <c r="C7504" s="650" t="s">
        <v>17447</v>
      </c>
      <c r="D7504" s="650" t="s">
        <v>28246</v>
      </c>
    </row>
    <row r="7505" spans="1:4" ht="15" customHeight="1">
      <c r="A7505" s="642">
        <v>38605</v>
      </c>
      <c r="B7505" s="651" t="s">
        <v>30110</v>
      </c>
      <c r="C7505" s="642" t="s">
        <v>18348</v>
      </c>
      <c r="D7505" s="642" t="s">
        <v>35129</v>
      </c>
    </row>
    <row r="7506" spans="1:4" ht="15" customHeight="1">
      <c r="A7506" s="642">
        <v>11270</v>
      </c>
      <c r="B7506" s="651" t="s">
        <v>30111</v>
      </c>
      <c r="C7506" s="642" t="s">
        <v>18348</v>
      </c>
      <c r="D7506" s="642" t="s">
        <v>17844</v>
      </c>
    </row>
    <row r="7507" spans="1:4" ht="15" customHeight="1">
      <c r="A7507" s="642">
        <v>412</v>
      </c>
      <c r="B7507" s="651" t="s">
        <v>30112</v>
      </c>
      <c r="C7507" s="642" t="s">
        <v>18348</v>
      </c>
      <c r="D7507" s="642" t="s">
        <v>17538</v>
      </c>
    </row>
    <row r="7508" spans="1:4" ht="15" customHeight="1">
      <c r="A7508" s="642">
        <v>414</v>
      </c>
      <c r="B7508" s="651" t="s">
        <v>30113</v>
      </c>
      <c r="C7508" s="642" t="s">
        <v>18348</v>
      </c>
      <c r="D7508" s="642" t="s">
        <v>17661</v>
      </c>
    </row>
    <row r="7509" spans="1:4" ht="15" customHeight="1">
      <c r="A7509" s="642">
        <v>410</v>
      </c>
      <c r="B7509" s="651" t="s">
        <v>30114</v>
      </c>
      <c r="C7509" s="642" t="s">
        <v>18348</v>
      </c>
      <c r="D7509" s="642" t="s">
        <v>18323</v>
      </c>
    </row>
    <row r="7510" spans="1:4" ht="15" customHeight="1">
      <c r="A7510" s="642">
        <v>411</v>
      </c>
      <c r="B7510" s="651" t="s">
        <v>30115</v>
      </c>
      <c r="C7510" s="642" t="s">
        <v>18348</v>
      </c>
      <c r="D7510" s="642" t="s">
        <v>17634</v>
      </c>
    </row>
    <row r="7511" spans="1:4" ht="15" customHeight="1">
      <c r="A7511" s="642">
        <v>408</v>
      </c>
      <c r="B7511" s="651" t="s">
        <v>30116</v>
      </c>
      <c r="C7511" s="642" t="s">
        <v>18348</v>
      </c>
      <c r="D7511" s="642" t="s">
        <v>18552</v>
      </c>
    </row>
    <row r="7512" spans="1:4" ht="15" customHeight="1">
      <c r="A7512" s="642">
        <v>39131</v>
      </c>
      <c r="B7512" s="651" t="s">
        <v>30117</v>
      </c>
      <c r="C7512" s="642" t="s">
        <v>18348</v>
      </c>
      <c r="D7512" s="642" t="s">
        <v>17613</v>
      </c>
    </row>
    <row r="7513" spans="1:4" ht="15" customHeight="1">
      <c r="A7513" s="642">
        <v>394</v>
      </c>
      <c r="B7513" s="651" t="s">
        <v>30118</v>
      </c>
      <c r="C7513" s="642" t="s">
        <v>18348</v>
      </c>
      <c r="D7513" s="642" t="s">
        <v>20962</v>
      </c>
    </row>
    <row r="7514" spans="1:4" ht="15" customHeight="1">
      <c r="A7514" s="642">
        <v>39130</v>
      </c>
      <c r="B7514" s="651" t="s">
        <v>30119</v>
      </c>
      <c r="C7514" s="642" t="s">
        <v>18348</v>
      </c>
      <c r="D7514" s="642" t="s">
        <v>21054</v>
      </c>
    </row>
    <row r="7515" spans="1:4" ht="15" customHeight="1">
      <c r="A7515" s="642">
        <v>395</v>
      </c>
      <c r="B7515" s="651" t="s">
        <v>30120</v>
      </c>
      <c r="C7515" s="642" t="s">
        <v>18348</v>
      </c>
      <c r="D7515" s="642" t="s">
        <v>17467</v>
      </c>
    </row>
    <row r="7516" spans="1:4" ht="15" customHeight="1">
      <c r="A7516" s="642">
        <v>39127</v>
      </c>
      <c r="B7516" s="651" t="s">
        <v>30121</v>
      </c>
      <c r="C7516" s="642" t="s">
        <v>18348</v>
      </c>
      <c r="D7516" s="642" t="s">
        <v>20650</v>
      </c>
    </row>
    <row r="7517" spans="1:4" ht="15" customHeight="1">
      <c r="A7517" s="642">
        <v>392</v>
      </c>
      <c r="B7517" s="651" t="s">
        <v>30122</v>
      </c>
      <c r="C7517" s="642" t="s">
        <v>18348</v>
      </c>
      <c r="D7517" s="642" t="s">
        <v>17495</v>
      </c>
    </row>
    <row r="7518" spans="1:4" ht="15" customHeight="1">
      <c r="A7518" s="642">
        <v>39129</v>
      </c>
      <c r="B7518" s="651" t="s">
        <v>30123</v>
      </c>
      <c r="C7518" s="642" t="s">
        <v>18348</v>
      </c>
      <c r="D7518" s="642" t="s">
        <v>18583</v>
      </c>
    </row>
    <row r="7519" spans="1:4" ht="15" customHeight="1">
      <c r="A7519" s="642">
        <v>393</v>
      </c>
      <c r="B7519" s="651" t="s">
        <v>30124</v>
      </c>
      <c r="C7519" s="642" t="s">
        <v>18348</v>
      </c>
      <c r="D7519" s="642" t="s">
        <v>20642</v>
      </c>
    </row>
    <row r="7520" spans="1:4" ht="15" customHeight="1">
      <c r="A7520" s="642">
        <v>39133</v>
      </c>
      <c r="B7520" s="651" t="s">
        <v>30125</v>
      </c>
      <c r="C7520" s="642" t="s">
        <v>18348</v>
      </c>
      <c r="D7520" s="642" t="s">
        <v>20459</v>
      </c>
    </row>
    <row r="7521" spans="1:4" ht="15" customHeight="1">
      <c r="A7521" s="642">
        <v>397</v>
      </c>
      <c r="B7521" s="651" t="s">
        <v>30126</v>
      </c>
      <c r="C7521" s="642" t="s">
        <v>18348</v>
      </c>
      <c r="D7521" s="642" t="s">
        <v>18041</v>
      </c>
    </row>
    <row r="7522" spans="1:4" ht="15" customHeight="1">
      <c r="A7522" s="642">
        <v>39132</v>
      </c>
      <c r="B7522" s="651" t="s">
        <v>30127</v>
      </c>
      <c r="C7522" s="642" t="s">
        <v>18348</v>
      </c>
      <c r="D7522" s="642" t="s">
        <v>22604</v>
      </c>
    </row>
    <row r="7523" spans="1:4" ht="15" customHeight="1">
      <c r="A7523" s="642">
        <v>396</v>
      </c>
      <c r="B7523" s="651" t="s">
        <v>30128</v>
      </c>
      <c r="C7523" s="642" t="s">
        <v>18348</v>
      </c>
      <c r="D7523" s="642" t="s">
        <v>17590</v>
      </c>
    </row>
    <row r="7524" spans="1:4" ht="15" customHeight="1">
      <c r="A7524" s="642">
        <v>39135</v>
      </c>
      <c r="B7524" s="651" t="s">
        <v>30129</v>
      </c>
      <c r="C7524" s="642" t="s">
        <v>18348</v>
      </c>
      <c r="D7524" s="642" t="s">
        <v>27333</v>
      </c>
    </row>
    <row r="7525" spans="1:4" ht="15" customHeight="1">
      <c r="A7525" s="642">
        <v>39128</v>
      </c>
      <c r="B7525" s="651" t="s">
        <v>30130</v>
      </c>
      <c r="C7525" s="642" t="s">
        <v>18348</v>
      </c>
      <c r="D7525" s="642" t="s">
        <v>18481</v>
      </c>
    </row>
    <row r="7526" spans="1:4" ht="15" customHeight="1">
      <c r="A7526" s="642">
        <v>400</v>
      </c>
      <c r="B7526" s="651" t="s">
        <v>30131</v>
      </c>
      <c r="C7526" s="642" t="s">
        <v>18348</v>
      </c>
      <c r="D7526" s="642" t="s">
        <v>18472</v>
      </c>
    </row>
    <row r="7527" spans="1:4" ht="15" customHeight="1">
      <c r="A7527" s="642">
        <v>39125</v>
      </c>
      <c r="B7527" s="651" t="s">
        <v>30132</v>
      </c>
      <c r="C7527" s="642" t="s">
        <v>18348</v>
      </c>
      <c r="D7527" s="642" t="s">
        <v>18481</v>
      </c>
    </row>
    <row r="7528" spans="1:4" ht="15" customHeight="1">
      <c r="A7528" s="642">
        <v>39134</v>
      </c>
      <c r="B7528" s="651" t="s">
        <v>30133</v>
      </c>
      <c r="C7528" s="642" t="s">
        <v>18348</v>
      </c>
      <c r="D7528" s="642" t="s">
        <v>18547</v>
      </c>
    </row>
    <row r="7529" spans="1:4" ht="15" customHeight="1">
      <c r="A7529" s="642">
        <v>398</v>
      </c>
      <c r="B7529" s="651" t="s">
        <v>30134</v>
      </c>
      <c r="C7529" s="642" t="s">
        <v>18348</v>
      </c>
      <c r="D7529" s="642" t="s">
        <v>17741</v>
      </c>
    </row>
    <row r="7530" spans="1:4" ht="15" customHeight="1">
      <c r="A7530" s="642">
        <v>39126</v>
      </c>
      <c r="B7530" s="651" t="s">
        <v>30135</v>
      </c>
      <c r="C7530" s="642" t="s">
        <v>18348</v>
      </c>
      <c r="D7530" s="642" t="s">
        <v>17704</v>
      </c>
    </row>
    <row r="7531" spans="1:4" ht="15" customHeight="1">
      <c r="A7531" s="642">
        <v>399</v>
      </c>
      <c r="B7531" s="651" t="s">
        <v>30136</v>
      </c>
      <c r="C7531" s="642" t="s">
        <v>18348</v>
      </c>
      <c r="D7531" s="642" t="s">
        <v>22399</v>
      </c>
    </row>
    <row r="7532" spans="1:4" ht="15" customHeight="1">
      <c r="A7532" s="642">
        <v>39158</v>
      </c>
      <c r="B7532" s="651" t="s">
        <v>30137</v>
      </c>
      <c r="C7532" s="642" t="s">
        <v>18348</v>
      </c>
      <c r="D7532" s="642" t="s">
        <v>18143</v>
      </c>
    </row>
    <row r="7533" spans="1:4" ht="15" customHeight="1">
      <c r="A7533" s="642">
        <v>39141</v>
      </c>
      <c r="B7533" s="651" t="s">
        <v>30138</v>
      </c>
      <c r="C7533" s="642" t="s">
        <v>18348</v>
      </c>
      <c r="D7533" s="642" t="s">
        <v>17474</v>
      </c>
    </row>
    <row r="7534" spans="1:4" ht="15" customHeight="1">
      <c r="A7534" s="642">
        <v>39140</v>
      </c>
      <c r="B7534" s="651" t="s">
        <v>30139</v>
      </c>
      <c r="C7534" s="642" t="s">
        <v>18348</v>
      </c>
      <c r="D7534" s="642" t="s">
        <v>18274</v>
      </c>
    </row>
    <row r="7535" spans="1:4" ht="15" customHeight="1">
      <c r="A7535" s="642">
        <v>39137</v>
      </c>
      <c r="B7535" s="651" t="s">
        <v>30140</v>
      </c>
      <c r="C7535" s="642" t="s">
        <v>18348</v>
      </c>
      <c r="D7535" s="642" t="s">
        <v>17656</v>
      </c>
    </row>
    <row r="7536" spans="1:4" ht="15" customHeight="1">
      <c r="A7536" s="642">
        <v>39139</v>
      </c>
      <c r="B7536" s="651" t="s">
        <v>30141</v>
      </c>
      <c r="C7536" s="642" t="s">
        <v>18348</v>
      </c>
      <c r="D7536" s="642" t="s">
        <v>17537</v>
      </c>
    </row>
    <row r="7537" spans="1:4" ht="15" customHeight="1">
      <c r="A7537" s="642">
        <v>39143</v>
      </c>
      <c r="B7537" s="651" t="s">
        <v>30142</v>
      </c>
      <c r="C7537" s="642" t="s">
        <v>18348</v>
      </c>
      <c r="D7537" s="642" t="s">
        <v>18368</v>
      </c>
    </row>
    <row r="7538" spans="1:4" ht="15" customHeight="1">
      <c r="A7538" s="642">
        <v>39142</v>
      </c>
      <c r="B7538" s="651" t="s">
        <v>30143</v>
      </c>
      <c r="C7538" s="642" t="s">
        <v>18348</v>
      </c>
      <c r="D7538" s="642" t="s">
        <v>17746</v>
      </c>
    </row>
    <row r="7539" spans="1:4" ht="15" customHeight="1">
      <c r="A7539" s="642">
        <v>39138</v>
      </c>
      <c r="B7539" s="651" t="s">
        <v>30144</v>
      </c>
      <c r="C7539" s="642" t="s">
        <v>18348</v>
      </c>
      <c r="D7539" s="642" t="s">
        <v>17677</v>
      </c>
    </row>
    <row r="7540" spans="1:4" ht="15" customHeight="1">
      <c r="A7540" s="642">
        <v>39136</v>
      </c>
      <c r="B7540" s="651" t="s">
        <v>30145</v>
      </c>
      <c r="C7540" s="642" t="s">
        <v>18348</v>
      </c>
      <c r="D7540" s="642" t="s">
        <v>18167</v>
      </c>
    </row>
    <row r="7541" spans="1:4" ht="15" customHeight="1">
      <c r="A7541" s="642">
        <v>39144</v>
      </c>
      <c r="B7541" s="651" t="s">
        <v>30146</v>
      </c>
      <c r="C7541" s="642" t="s">
        <v>18348</v>
      </c>
      <c r="D7541" s="642" t="s">
        <v>17467</v>
      </c>
    </row>
    <row r="7542" spans="1:4" ht="15" customHeight="1">
      <c r="A7542" s="642">
        <v>39145</v>
      </c>
      <c r="B7542" s="651" t="s">
        <v>30147</v>
      </c>
      <c r="C7542" s="642" t="s">
        <v>18348</v>
      </c>
      <c r="D7542" s="642" t="s">
        <v>18113</v>
      </c>
    </row>
    <row r="7543" spans="1:4" ht="15" customHeight="1">
      <c r="A7543" s="642">
        <v>12615</v>
      </c>
      <c r="B7543" s="651" t="s">
        <v>30148</v>
      </c>
      <c r="C7543" s="642" t="s">
        <v>18348</v>
      </c>
      <c r="D7543" s="642" t="s">
        <v>20694</v>
      </c>
    </row>
    <row r="7544" spans="1:4" ht="15" customHeight="1">
      <c r="A7544" s="642">
        <v>11927</v>
      </c>
      <c r="B7544" s="651" t="s">
        <v>30149</v>
      </c>
      <c r="C7544" s="642" t="s">
        <v>18348</v>
      </c>
      <c r="D7544" s="642" t="s">
        <v>17483</v>
      </c>
    </row>
    <row r="7545" spans="1:4" ht="15" customHeight="1">
      <c r="A7545" s="642">
        <v>11928</v>
      </c>
      <c r="B7545" s="651" t="s">
        <v>30150</v>
      </c>
      <c r="C7545" s="642" t="s">
        <v>18348</v>
      </c>
      <c r="D7545" s="642" t="s">
        <v>17990</v>
      </c>
    </row>
    <row r="7546" spans="1:4" ht="15" customHeight="1">
      <c r="A7546" s="642">
        <v>11929</v>
      </c>
      <c r="B7546" s="651" t="s">
        <v>30151</v>
      </c>
      <c r="C7546" s="642" t="s">
        <v>18348</v>
      </c>
      <c r="D7546" s="642" t="s">
        <v>20683</v>
      </c>
    </row>
    <row r="7547" spans="1:4" ht="15" customHeight="1">
      <c r="A7547" s="642">
        <v>36801</v>
      </c>
      <c r="B7547" s="651" t="s">
        <v>30152</v>
      </c>
      <c r="C7547" s="642" t="s">
        <v>18348</v>
      </c>
      <c r="D7547" s="642" t="s">
        <v>17970</v>
      </c>
    </row>
    <row r="7548" spans="1:4" ht="15" customHeight="1">
      <c r="A7548" s="642">
        <v>36246</v>
      </c>
      <c r="B7548" s="651" t="s">
        <v>30153</v>
      </c>
      <c r="C7548" s="642" t="s">
        <v>18350</v>
      </c>
      <c r="D7548" s="642" t="s">
        <v>24737</v>
      </c>
    </row>
    <row r="7549" spans="1:4" ht="15" customHeight="1">
      <c r="A7549" s="642">
        <v>37600</v>
      </c>
      <c r="B7549" s="651" t="s">
        <v>30154</v>
      </c>
      <c r="C7549" s="642" t="s">
        <v>18348</v>
      </c>
      <c r="D7549" s="642" t="s">
        <v>35130</v>
      </c>
    </row>
    <row r="7550" spans="1:4" ht="15" customHeight="1">
      <c r="A7550" s="642">
        <v>37599</v>
      </c>
      <c r="B7550" s="651" t="s">
        <v>30155</v>
      </c>
      <c r="C7550" s="642" t="s">
        <v>18348</v>
      </c>
      <c r="D7550" s="642" t="s">
        <v>35131</v>
      </c>
    </row>
    <row r="7551" spans="1:4" ht="15" customHeight="1">
      <c r="A7551" s="642">
        <v>1</v>
      </c>
      <c r="B7551" s="651" t="s">
        <v>30156</v>
      </c>
      <c r="C7551" s="642" t="s">
        <v>18351</v>
      </c>
      <c r="D7551" s="642" t="s">
        <v>26644</v>
      </c>
    </row>
    <row r="7552" spans="1:4" ht="15" customHeight="1">
      <c r="A7552" s="642">
        <v>3</v>
      </c>
      <c r="B7552" s="651" t="s">
        <v>30157</v>
      </c>
      <c r="C7552" s="642" t="s">
        <v>18352</v>
      </c>
      <c r="D7552" s="642" t="s">
        <v>21692</v>
      </c>
    </row>
    <row r="7553" spans="1:4" ht="15" customHeight="1">
      <c r="A7553" s="642">
        <v>43054</v>
      </c>
      <c r="B7553" s="651" t="s">
        <v>30158</v>
      </c>
      <c r="C7553" s="642" t="s">
        <v>18351</v>
      </c>
      <c r="D7553" s="642" t="s">
        <v>18536</v>
      </c>
    </row>
    <row r="7554" spans="1:4" ht="15" customHeight="1">
      <c r="A7554" s="642">
        <v>42402</v>
      </c>
      <c r="B7554" s="651" t="s">
        <v>30159</v>
      </c>
      <c r="C7554" s="642" t="s">
        <v>18351</v>
      </c>
      <c r="D7554" s="642" t="s">
        <v>17804</v>
      </c>
    </row>
    <row r="7555" spans="1:4" ht="15" customHeight="1">
      <c r="A7555" s="642">
        <v>42403</v>
      </c>
      <c r="B7555" s="651" t="s">
        <v>30160</v>
      </c>
      <c r="C7555" s="642" t="s">
        <v>18351</v>
      </c>
      <c r="D7555" s="642" t="s">
        <v>18005</v>
      </c>
    </row>
    <row r="7556" spans="1:4" ht="15" customHeight="1">
      <c r="A7556" s="642">
        <v>42404</v>
      </c>
      <c r="B7556" s="651" t="s">
        <v>30161</v>
      </c>
      <c r="C7556" s="642" t="s">
        <v>18351</v>
      </c>
      <c r="D7556" s="642" t="s">
        <v>17791</v>
      </c>
    </row>
    <row r="7557" spans="1:4" ht="15" customHeight="1">
      <c r="A7557" s="642">
        <v>42405</v>
      </c>
      <c r="B7557" s="651" t="s">
        <v>30162</v>
      </c>
      <c r="C7557" s="642" t="s">
        <v>18351</v>
      </c>
      <c r="D7557" s="642" t="s">
        <v>25726</v>
      </c>
    </row>
    <row r="7558" spans="1:4" ht="15" customHeight="1">
      <c r="A7558" s="642">
        <v>34341</v>
      </c>
      <c r="B7558" s="651" t="s">
        <v>30163</v>
      </c>
      <c r="C7558" s="642" t="s">
        <v>18351</v>
      </c>
      <c r="D7558" s="642" t="s">
        <v>18500</v>
      </c>
    </row>
    <row r="7559" spans="1:4" ht="15" customHeight="1">
      <c r="A7559" s="642">
        <v>43053</v>
      </c>
      <c r="B7559" s="651" t="s">
        <v>30164</v>
      </c>
      <c r="C7559" s="642" t="s">
        <v>18351</v>
      </c>
      <c r="D7559" s="642" t="s">
        <v>17831</v>
      </c>
    </row>
    <row r="7560" spans="1:4" ht="15" customHeight="1">
      <c r="A7560" s="642">
        <v>43058</v>
      </c>
      <c r="B7560" s="651" t="s">
        <v>30165</v>
      </c>
      <c r="C7560" s="642" t="s">
        <v>18351</v>
      </c>
      <c r="D7560" s="642" t="s">
        <v>17834</v>
      </c>
    </row>
    <row r="7561" spans="1:4" ht="15" customHeight="1">
      <c r="A7561" s="642">
        <v>34</v>
      </c>
      <c r="B7561" s="651" t="s">
        <v>30166</v>
      </c>
      <c r="C7561" s="642" t="s">
        <v>18351</v>
      </c>
      <c r="D7561" s="642" t="s">
        <v>21869</v>
      </c>
    </row>
    <row r="7562" spans="1:4" ht="15" customHeight="1">
      <c r="A7562" s="642">
        <v>43055</v>
      </c>
      <c r="B7562" s="651" t="s">
        <v>30167</v>
      </c>
      <c r="C7562" s="642" t="s">
        <v>18351</v>
      </c>
      <c r="D7562" s="642" t="s">
        <v>27376</v>
      </c>
    </row>
    <row r="7563" spans="1:4" ht="15" customHeight="1">
      <c r="A7563" s="642">
        <v>43056</v>
      </c>
      <c r="B7563" s="651" t="s">
        <v>30168</v>
      </c>
      <c r="C7563" s="642" t="s">
        <v>18351</v>
      </c>
      <c r="D7563" s="642" t="s">
        <v>18208</v>
      </c>
    </row>
    <row r="7564" spans="1:4" ht="15" customHeight="1">
      <c r="A7564" s="642">
        <v>43057</v>
      </c>
      <c r="B7564" s="651" t="s">
        <v>30169</v>
      </c>
      <c r="C7564" s="642" t="s">
        <v>18351</v>
      </c>
      <c r="D7564" s="642" t="s">
        <v>18608</v>
      </c>
    </row>
    <row r="7565" spans="1:4" ht="15" customHeight="1">
      <c r="A7565" s="642">
        <v>34449</v>
      </c>
      <c r="B7565" s="651" t="s">
        <v>30170</v>
      </c>
      <c r="C7565" s="642" t="s">
        <v>18351</v>
      </c>
      <c r="D7565" s="642" t="s">
        <v>18669</v>
      </c>
    </row>
    <row r="7566" spans="1:4" ht="15" customHeight="1">
      <c r="A7566" s="642">
        <v>32</v>
      </c>
      <c r="B7566" s="651" t="s">
        <v>30171</v>
      </c>
      <c r="C7566" s="642" t="s">
        <v>18351</v>
      </c>
      <c r="D7566" s="642" t="s">
        <v>35132</v>
      </c>
    </row>
    <row r="7567" spans="1:4" ht="15" customHeight="1">
      <c r="A7567" s="642">
        <v>33</v>
      </c>
      <c r="B7567" s="651" t="s">
        <v>30172</v>
      </c>
      <c r="C7567" s="642" t="s">
        <v>18351</v>
      </c>
      <c r="D7567" s="642" t="s">
        <v>20995</v>
      </c>
    </row>
    <row r="7568" spans="1:4" ht="15" customHeight="1">
      <c r="A7568" s="642">
        <v>43061</v>
      </c>
      <c r="B7568" s="651" t="s">
        <v>30173</v>
      </c>
      <c r="C7568" s="642" t="s">
        <v>18351</v>
      </c>
      <c r="D7568" s="642" t="s">
        <v>21696</v>
      </c>
    </row>
    <row r="7569" spans="1:4" ht="15" customHeight="1">
      <c r="A7569" s="642">
        <v>43059</v>
      </c>
      <c r="B7569" s="651" t="s">
        <v>30174</v>
      </c>
      <c r="C7569" s="642" t="s">
        <v>18351</v>
      </c>
      <c r="D7569" s="642" t="s">
        <v>35133</v>
      </c>
    </row>
    <row r="7570" spans="1:4" ht="15" customHeight="1">
      <c r="A7570" s="642">
        <v>43062</v>
      </c>
      <c r="B7570" s="651" t="s">
        <v>30175</v>
      </c>
      <c r="C7570" s="642" t="s">
        <v>18351</v>
      </c>
      <c r="D7570" s="642" t="s">
        <v>26565</v>
      </c>
    </row>
    <row r="7571" spans="1:4" ht="15" customHeight="1">
      <c r="A7571" s="642">
        <v>43060</v>
      </c>
      <c r="B7571" s="651" t="s">
        <v>30176</v>
      </c>
      <c r="C7571" s="642" t="s">
        <v>18351</v>
      </c>
      <c r="D7571" s="642" t="s">
        <v>20669</v>
      </c>
    </row>
    <row r="7572" spans="1:4" ht="15" customHeight="1">
      <c r="A7572" s="642">
        <v>40410</v>
      </c>
      <c r="B7572" s="651" t="s">
        <v>30177</v>
      </c>
      <c r="C7572" s="642" t="s">
        <v>18348</v>
      </c>
      <c r="D7572" s="642" t="s">
        <v>22400</v>
      </c>
    </row>
    <row r="7573" spans="1:4" ht="15" customHeight="1">
      <c r="A7573" s="642">
        <v>40411</v>
      </c>
      <c r="B7573" s="651" t="s">
        <v>30178</v>
      </c>
      <c r="C7573" s="642" t="s">
        <v>18348</v>
      </c>
      <c r="D7573" s="642" t="s">
        <v>18386</v>
      </c>
    </row>
    <row r="7574" spans="1:4" ht="15" customHeight="1">
      <c r="A7574" s="642">
        <v>40412</v>
      </c>
      <c r="B7574" s="651" t="s">
        <v>30179</v>
      </c>
      <c r="C7574" s="642" t="s">
        <v>18348</v>
      </c>
      <c r="D7574" s="642" t="s">
        <v>35134</v>
      </c>
    </row>
    <row r="7575" spans="1:4" ht="15" customHeight="1">
      <c r="A7575" s="642">
        <v>44254</v>
      </c>
      <c r="B7575" s="651" t="s">
        <v>30180</v>
      </c>
      <c r="C7575" s="642" t="s">
        <v>18348</v>
      </c>
      <c r="D7575" s="642" t="s">
        <v>35135</v>
      </c>
    </row>
    <row r="7576" spans="1:4" ht="15" customHeight="1">
      <c r="A7576" s="642">
        <v>44255</v>
      </c>
      <c r="B7576" s="651" t="s">
        <v>30181</v>
      </c>
      <c r="C7576" s="642" t="s">
        <v>18348</v>
      </c>
      <c r="D7576" s="642" t="s">
        <v>22549</v>
      </c>
    </row>
    <row r="7577" spans="1:4" ht="15" customHeight="1">
      <c r="A7577" s="642">
        <v>44256</v>
      </c>
      <c r="B7577" s="651" t="s">
        <v>30182</v>
      </c>
      <c r="C7577" s="642" t="s">
        <v>18348</v>
      </c>
      <c r="D7577" s="642" t="s">
        <v>20935</v>
      </c>
    </row>
    <row r="7578" spans="1:4" ht="15" customHeight="1">
      <c r="A7578" s="642">
        <v>44257</v>
      </c>
      <c r="B7578" s="651" t="s">
        <v>30183</v>
      </c>
      <c r="C7578" s="642" t="s">
        <v>18348</v>
      </c>
      <c r="D7578" s="642" t="s">
        <v>21194</v>
      </c>
    </row>
    <row r="7579" spans="1:4" ht="15" customHeight="1">
      <c r="A7579" s="642">
        <v>44258</v>
      </c>
      <c r="B7579" s="651" t="s">
        <v>30184</v>
      </c>
      <c r="C7579" s="642" t="s">
        <v>18348</v>
      </c>
      <c r="D7579" s="642" t="s">
        <v>35136</v>
      </c>
    </row>
    <row r="7580" spans="1:4" ht="15" customHeight="1">
      <c r="A7580" s="642">
        <v>44259</v>
      </c>
      <c r="B7580" s="651" t="s">
        <v>30185</v>
      </c>
      <c r="C7580" s="642" t="s">
        <v>18348</v>
      </c>
      <c r="D7580" s="642" t="s">
        <v>35137</v>
      </c>
    </row>
    <row r="7581" spans="1:4" ht="15" customHeight="1">
      <c r="A7581" s="642">
        <v>38838</v>
      </c>
      <c r="B7581" s="651" t="s">
        <v>30186</v>
      </c>
      <c r="C7581" s="642" t="s">
        <v>18348</v>
      </c>
      <c r="D7581" s="642" t="s">
        <v>24703</v>
      </c>
    </row>
    <row r="7582" spans="1:4" ht="15" customHeight="1">
      <c r="A7582" s="642">
        <v>38839</v>
      </c>
      <c r="B7582" s="651" t="s">
        <v>30187</v>
      </c>
      <c r="C7582" s="642" t="s">
        <v>18348</v>
      </c>
      <c r="D7582" s="642" t="s">
        <v>17788</v>
      </c>
    </row>
    <row r="7583" spans="1:4" ht="15" customHeight="1">
      <c r="A7583" s="642">
        <v>55</v>
      </c>
      <c r="B7583" s="651" t="s">
        <v>30188</v>
      </c>
      <c r="C7583" s="642" t="s">
        <v>18348</v>
      </c>
      <c r="D7583" s="642" t="s">
        <v>20962</v>
      </c>
    </row>
    <row r="7584" spans="1:4" ht="15" customHeight="1">
      <c r="A7584" s="642">
        <v>61</v>
      </c>
      <c r="B7584" s="651" t="s">
        <v>30189</v>
      </c>
      <c r="C7584" s="642" t="s">
        <v>18348</v>
      </c>
      <c r="D7584" s="642" t="s">
        <v>17652</v>
      </c>
    </row>
    <row r="7585" spans="1:4" ht="15" customHeight="1">
      <c r="A7585" s="642">
        <v>62</v>
      </c>
      <c r="B7585" s="651" t="s">
        <v>30190</v>
      </c>
      <c r="C7585" s="642" t="s">
        <v>18348</v>
      </c>
      <c r="D7585" s="642" t="s">
        <v>18225</v>
      </c>
    </row>
    <row r="7586" spans="1:4" ht="15" customHeight="1">
      <c r="A7586" s="642">
        <v>103</v>
      </c>
      <c r="B7586" s="651" t="s">
        <v>30191</v>
      </c>
      <c r="C7586" s="642" t="s">
        <v>18348</v>
      </c>
      <c r="D7586" s="642" t="s">
        <v>26213</v>
      </c>
    </row>
    <row r="7587" spans="1:4" ht="15" customHeight="1">
      <c r="A7587" s="642">
        <v>107</v>
      </c>
      <c r="B7587" s="651" t="s">
        <v>30192</v>
      </c>
      <c r="C7587" s="642" t="s">
        <v>18348</v>
      </c>
      <c r="D7587" s="642" t="s">
        <v>17719</v>
      </c>
    </row>
    <row r="7588" spans="1:4" ht="15" customHeight="1">
      <c r="A7588" s="642">
        <v>65</v>
      </c>
      <c r="B7588" s="651" t="s">
        <v>30193</v>
      </c>
      <c r="C7588" s="642" t="s">
        <v>18348</v>
      </c>
      <c r="D7588" s="642" t="s">
        <v>18178</v>
      </c>
    </row>
    <row r="7589" spans="1:4" ht="15" customHeight="1">
      <c r="A7589" s="642">
        <v>108</v>
      </c>
      <c r="B7589" s="651" t="s">
        <v>30194</v>
      </c>
      <c r="C7589" s="642" t="s">
        <v>18348</v>
      </c>
      <c r="D7589" s="642" t="s">
        <v>18533</v>
      </c>
    </row>
    <row r="7590" spans="1:4" ht="15" customHeight="1">
      <c r="A7590" s="642">
        <v>110</v>
      </c>
      <c r="B7590" s="651" t="s">
        <v>30195</v>
      </c>
      <c r="C7590" s="642" t="s">
        <v>18348</v>
      </c>
      <c r="D7590" s="642" t="s">
        <v>24747</v>
      </c>
    </row>
    <row r="7591" spans="1:4" ht="15" customHeight="1">
      <c r="A7591" s="642">
        <v>109</v>
      </c>
      <c r="B7591" s="651" t="s">
        <v>30196</v>
      </c>
      <c r="C7591" s="642" t="s">
        <v>18348</v>
      </c>
      <c r="D7591" s="642" t="s">
        <v>18112</v>
      </c>
    </row>
    <row r="7592" spans="1:4" ht="15" customHeight="1">
      <c r="A7592" s="642">
        <v>111</v>
      </c>
      <c r="B7592" s="651" t="s">
        <v>30197</v>
      </c>
      <c r="C7592" s="642" t="s">
        <v>18348</v>
      </c>
      <c r="D7592" s="642" t="s">
        <v>26853</v>
      </c>
    </row>
    <row r="7593" spans="1:4" ht="15" customHeight="1">
      <c r="A7593" s="642">
        <v>112</v>
      </c>
      <c r="B7593" s="651" t="s">
        <v>30198</v>
      </c>
      <c r="C7593" s="642" t="s">
        <v>18348</v>
      </c>
      <c r="D7593" s="642" t="s">
        <v>35138</v>
      </c>
    </row>
    <row r="7594" spans="1:4" ht="15" customHeight="1">
      <c r="A7594" s="642">
        <v>113</v>
      </c>
      <c r="B7594" s="651" t="s">
        <v>30199</v>
      </c>
      <c r="C7594" s="642" t="s">
        <v>18348</v>
      </c>
      <c r="D7594" s="642" t="s">
        <v>18495</v>
      </c>
    </row>
    <row r="7595" spans="1:4" ht="15" customHeight="1">
      <c r="A7595" s="642">
        <v>104</v>
      </c>
      <c r="B7595" s="651" t="s">
        <v>30200</v>
      </c>
      <c r="C7595" s="642" t="s">
        <v>18348</v>
      </c>
      <c r="D7595" s="642" t="s">
        <v>35139</v>
      </c>
    </row>
    <row r="7596" spans="1:4" ht="15" customHeight="1">
      <c r="A7596" s="642">
        <v>102</v>
      </c>
      <c r="B7596" s="651" t="s">
        <v>30201</v>
      </c>
      <c r="C7596" s="642" t="s">
        <v>18348</v>
      </c>
      <c r="D7596" s="642" t="s">
        <v>18518</v>
      </c>
    </row>
    <row r="7597" spans="1:4" ht="15" customHeight="1">
      <c r="A7597" s="642">
        <v>95</v>
      </c>
      <c r="B7597" s="651" t="s">
        <v>30202</v>
      </c>
      <c r="C7597" s="642" t="s">
        <v>18348</v>
      </c>
      <c r="D7597" s="642" t="s">
        <v>17843</v>
      </c>
    </row>
    <row r="7598" spans="1:4" ht="15" customHeight="1">
      <c r="A7598" s="642">
        <v>96</v>
      </c>
      <c r="B7598" s="651" t="s">
        <v>30203</v>
      </c>
      <c r="C7598" s="642" t="s">
        <v>18348</v>
      </c>
      <c r="D7598" s="642" t="s">
        <v>17969</v>
      </c>
    </row>
    <row r="7599" spans="1:4" ht="15" customHeight="1">
      <c r="A7599" s="642">
        <v>97</v>
      </c>
      <c r="B7599" s="651" t="s">
        <v>30204</v>
      </c>
      <c r="C7599" s="642" t="s">
        <v>18348</v>
      </c>
      <c r="D7599" s="642" t="s">
        <v>17927</v>
      </c>
    </row>
    <row r="7600" spans="1:4" ht="15" customHeight="1">
      <c r="A7600" s="642">
        <v>98</v>
      </c>
      <c r="B7600" s="651" t="s">
        <v>30205</v>
      </c>
      <c r="C7600" s="642" t="s">
        <v>18348</v>
      </c>
      <c r="D7600" s="642" t="s">
        <v>26024</v>
      </c>
    </row>
    <row r="7601" spans="1:4" ht="15" customHeight="1">
      <c r="A7601" s="642">
        <v>99</v>
      </c>
      <c r="B7601" s="651" t="s">
        <v>30206</v>
      </c>
      <c r="C7601" s="642" t="s">
        <v>18348</v>
      </c>
      <c r="D7601" s="642" t="s">
        <v>20453</v>
      </c>
    </row>
    <row r="7602" spans="1:4" ht="15" customHeight="1">
      <c r="A7602" s="642">
        <v>100</v>
      </c>
      <c r="B7602" s="651" t="s">
        <v>30207</v>
      </c>
      <c r="C7602" s="642" t="s">
        <v>18348</v>
      </c>
      <c r="D7602" s="642" t="s">
        <v>21750</v>
      </c>
    </row>
    <row r="7603" spans="1:4" ht="15" customHeight="1">
      <c r="A7603" s="642">
        <v>75</v>
      </c>
      <c r="B7603" s="651" t="s">
        <v>30208</v>
      </c>
      <c r="C7603" s="642" t="s">
        <v>18348</v>
      </c>
      <c r="D7603" s="642" t="s">
        <v>35140</v>
      </c>
    </row>
    <row r="7604" spans="1:4" ht="15" customHeight="1">
      <c r="A7604" s="642">
        <v>83</v>
      </c>
      <c r="B7604" s="651" t="s">
        <v>30209</v>
      </c>
      <c r="C7604" s="642" t="s">
        <v>18348</v>
      </c>
      <c r="D7604" s="642" t="s">
        <v>35141</v>
      </c>
    </row>
    <row r="7605" spans="1:4" ht="15" customHeight="1">
      <c r="A7605" s="642">
        <v>74</v>
      </c>
      <c r="B7605" s="651" t="s">
        <v>30210</v>
      </c>
      <c r="C7605" s="642" t="s">
        <v>18348</v>
      </c>
      <c r="D7605" s="642" t="s">
        <v>35142</v>
      </c>
    </row>
    <row r="7606" spans="1:4" ht="15" customHeight="1">
      <c r="A7606" s="642">
        <v>106</v>
      </c>
      <c r="B7606" s="651" t="s">
        <v>30211</v>
      </c>
      <c r="C7606" s="642" t="s">
        <v>18348</v>
      </c>
      <c r="D7606" s="642" t="s">
        <v>35143</v>
      </c>
    </row>
    <row r="7607" spans="1:4" ht="15" customHeight="1">
      <c r="A7607" s="642">
        <v>88</v>
      </c>
      <c r="B7607" s="651" t="s">
        <v>30212</v>
      </c>
      <c r="C7607" s="642" t="s">
        <v>18348</v>
      </c>
      <c r="D7607" s="642" t="s">
        <v>20485</v>
      </c>
    </row>
    <row r="7608" spans="1:4" ht="15" customHeight="1">
      <c r="A7608" s="642">
        <v>82</v>
      </c>
      <c r="B7608" s="651" t="s">
        <v>30213</v>
      </c>
      <c r="C7608" s="642" t="s">
        <v>18348</v>
      </c>
      <c r="D7608" s="642" t="s">
        <v>35144</v>
      </c>
    </row>
    <row r="7609" spans="1:4" ht="15" customHeight="1">
      <c r="A7609" s="642">
        <v>105</v>
      </c>
      <c r="B7609" s="651" t="s">
        <v>30214</v>
      </c>
      <c r="C7609" s="642" t="s">
        <v>18348</v>
      </c>
      <c r="D7609" s="642" t="s">
        <v>35145</v>
      </c>
    </row>
    <row r="7610" spans="1:4" ht="15" customHeight="1">
      <c r="A7610" s="642">
        <v>60</v>
      </c>
      <c r="B7610" s="651" t="s">
        <v>30215</v>
      </c>
      <c r="C7610" s="642" t="s">
        <v>18348</v>
      </c>
      <c r="D7610" s="642" t="s">
        <v>20459</v>
      </c>
    </row>
    <row r="7611" spans="1:4" ht="15" customHeight="1">
      <c r="A7611" s="642">
        <v>72</v>
      </c>
      <c r="B7611" s="651" t="s">
        <v>30216</v>
      </c>
      <c r="C7611" s="642" t="s">
        <v>18348</v>
      </c>
      <c r="D7611" s="642" t="s">
        <v>35146</v>
      </c>
    </row>
    <row r="7612" spans="1:4" ht="15" customHeight="1">
      <c r="A7612" s="642">
        <v>67</v>
      </c>
      <c r="B7612" s="651" t="s">
        <v>30217</v>
      </c>
      <c r="C7612" s="642" t="s">
        <v>18348</v>
      </c>
      <c r="D7612" s="642" t="s">
        <v>35147</v>
      </c>
    </row>
    <row r="7613" spans="1:4" ht="15" customHeight="1">
      <c r="A7613" s="642">
        <v>71</v>
      </c>
      <c r="B7613" s="651" t="s">
        <v>30218</v>
      </c>
      <c r="C7613" s="642" t="s">
        <v>18348</v>
      </c>
      <c r="D7613" s="642" t="s">
        <v>21681</v>
      </c>
    </row>
    <row r="7614" spans="1:4" ht="15" customHeight="1">
      <c r="A7614" s="642">
        <v>73</v>
      </c>
      <c r="B7614" s="651" t="s">
        <v>30219</v>
      </c>
      <c r="C7614" s="642" t="s">
        <v>18348</v>
      </c>
      <c r="D7614" s="642" t="s">
        <v>21059</v>
      </c>
    </row>
    <row r="7615" spans="1:4" ht="15" customHeight="1">
      <c r="A7615" s="642">
        <v>37997</v>
      </c>
      <c r="B7615" s="651" t="s">
        <v>30220</v>
      </c>
      <c r="C7615" s="642" t="s">
        <v>18348</v>
      </c>
      <c r="D7615" s="642" t="s">
        <v>28157</v>
      </c>
    </row>
    <row r="7616" spans="1:4" ht="15" customHeight="1">
      <c r="A7616" s="642">
        <v>37998</v>
      </c>
      <c r="B7616" s="651" t="s">
        <v>30221</v>
      </c>
      <c r="C7616" s="642" t="s">
        <v>18348</v>
      </c>
      <c r="D7616" s="642" t="s">
        <v>35148</v>
      </c>
    </row>
    <row r="7617" spans="1:4" ht="15" customHeight="1">
      <c r="A7617" s="642">
        <v>10899</v>
      </c>
      <c r="B7617" s="651" t="s">
        <v>30222</v>
      </c>
      <c r="C7617" s="642" t="s">
        <v>18348</v>
      </c>
      <c r="D7617" s="642" t="s">
        <v>21291</v>
      </c>
    </row>
    <row r="7618" spans="1:4" ht="15" customHeight="1">
      <c r="A7618" s="642">
        <v>10900</v>
      </c>
      <c r="B7618" s="651" t="s">
        <v>30223</v>
      </c>
      <c r="C7618" s="642" t="s">
        <v>18348</v>
      </c>
      <c r="D7618" s="642" t="s">
        <v>35149</v>
      </c>
    </row>
    <row r="7619" spans="1:4" ht="15" customHeight="1">
      <c r="A7619" s="642">
        <v>46</v>
      </c>
      <c r="B7619" s="651" t="s">
        <v>30224</v>
      </c>
      <c r="C7619" s="642" t="s">
        <v>18348</v>
      </c>
      <c r="D7619" s="642" t="s">
        <v>21038</v>
      </c>
    </row>
    <row r="7620" spans="1:4" ht="15" customHeight="1">
      <c r="A7620" s="642">
        <v>12863</v>
      </c>
      <c r="B7620" s="651" t="s">
        <v>30225</v>
      </c>
      <c r="C7620" s="642" t="s">
        <v>18348</v>
      </c>
      <c r="D7620" s="642" t="s">
        <v>20638</v>
      </c>
    </row>
    <row r="7621" spans="1:4" ht="15" customHeight="1">
      <c r="A7621" s="642">
        <v>47</v>
      </c>
      <c r="B7621" s="651" t="s">
        <v>30226</v>
      </c>
      <c r="C7621" s="642" t="s">
        <v>18348</v>
      </c>
      <c r="D7621" s="642" t="s">
        <v>35150</v>
      </c>
    </row>
    <row r="7622" spans="1:4" ht="15" customHeight="1">
      <c r="A7622" s="642">
        <v>48</v>
      </c>
      <c r="B7622" s="651" t="s">
        <v>30227</v>
      </c>
      <c r="C7622" s="642" t="s">
        <v>18348</v>
      </c>
      <c r="D7622" s="642" t="s">
        <v>20596</v>
      </c>
    </row>
    <row r="7623" spans="1:4" ht="15" customHeight="1">
      <c r="A7623" s="642">
        <v>52</v>
      </c>
      <c r="B7623" s="651" t="s">
        <v>30228</v>
      </c>
      <c r="C7623" s="642" t="s">
        <v>18348</v>
      </c>
      <c r="D7623" s="642" t="s">
        <v>21979</v>
      </c>
    </row>
    <row r="7624" spans="1:4" ht="15" customHeight="1">
      <c r="A7624" s="642">
        <v>43</v>
      </c>
      <c r="B7624" s="651" t="s">
        <v>30229</v>
      </c>
      <c r="C7624" s="642" t="s">
        <v>18348</v>
      </c>
      <c r="D7624" s="642" t="s">
        <v>20768</v>
      </c>
    </row>
    <row r="7625" spans="1:4" ht="15" customHeight="1">
      <c r="A7625" s="642">
        <v>39719</v>
      </c>
      <c r="B7625" s="651" t="s">
        <v>30230</v>
      </c>
      <c r="C7625" s="642" t="s">
        <v>18352</v>
      </c>
      <c r="D7625" s="642" t="s">
        <v>35151</v>
      </c>
    </row>
    <row r="7626" spans="1:4" ht="15" customHeight="1">
      <c r="A7626" s="642">
        <v>3410</v>
      </c>
      <c r="B7626" s="651" t="s">
        <v>30231</v>
      </c>
      <c r="C7626" s="642" t="s">
        <v>18351</v>
      </c>
      <c r="D7626" s="642" t="s">
        <v>20533</v>
      </c>
    </row>
    <row r="7627" spans="1:4" ht="15" customHeight="1">
      <c r="A7627" s="642">
        <v>4791</v>
      </c>
      <c r="B7627" s="651" t="s">
        <v>30232</v>
      </c>
      <c r="C7627" s="642" t="s">
        <v>18351</v>
      </c>
      <c r="D7627" s="642" t="s">
        <v>26380</v>
      </c>
    </row>
    <row r="7628" spans="1:4" ht="15" customHeight="1">
      <c r="A7628" s="642">
        <v>157</v>
      </c>
      <c r="B7628" s="651" t="s">
        <v>30233</v>
      </c>
      <c r="C7628" s="642" t="s">
        <v>18351</v>
      </c>
      <c r="D7628" s="642" t="s">
        <v>22252</v>
      </c>
    </row>
    <row r="7629" spans="1:4" ht="15" customHeight="1">
      <c r="A7629" s="642">
        <v>156</v>
      </c>
      <c r="B7629" s="651" t="s">
        <v>30234</v>
      </c>
      <c r="C7629" s="642" t="s">
        <v>18351</v>
      </c>
      <c r="D7629" s="642" t="s">
        <v>27654</v>
      </c>
    </row>
    <row r="7630" spans="1:4" ht="15" customHeight="1">
      <c r="A7630" s="642">
        <v>131</v>
      </c>
      <c r="B7630" s="651" t="s">
        <v>30235</v>
      </c>
      <c r="C7630" s="642" t="s">
        <v>18351</v>
      </c>
      <c r="D7630" s="642" t="s">
        <v>20699</v>
      </c>
    </row>
    <row r="7631" spans="1:4" ht="15" customHeight="1">
      <c r="A7631" s="642">
        <v>21114</v>
      </c>
      <c r="B7631" s="651" t="s">
        <v>30236</v>
      </c>
      <c r="C7631" s="642" t="s">
        <v>18348</v>
      </c>
      <c r="D7631" s="642" t="s">
        <v>22012</v>
      </c>
    </row>
    <row r="7632" spans="1:4" ht="15" customHeight="1">
      <c r="A7632" s="642">
        <v>119</v>
      </c>
      <c r="B7632" s="651" t="s">
        <v>30237</v>
      </c>
      <c r="C7632" s="642" t="s">
        <v>18348</v>
      </c>
      <c r="D7632" s="642" t="s">
        <v>18183</v>
      </c>
    </row>
    <row r="7633" spans="1:4" ht="15" customHeight="1">
      <c r="A7633" s="642">
        <v>122</v>
      </c>
      <c r="B7633" s="651" t="s">
        <v>30238</v>
      </c>
      <c r="C7633" s="642" t="s">
        <v>18348</v>
      </c>
      <c r="D7633" s="642" t="s">
        <v>35152</v>
      </c>
    </row>
    <row r="7634" spans="1:4" ht="15" customHeight="1">
      <c r="A7634" s="642">
        <v>20080</v>
      </c>
      <c r="B7634" s="651" t="s">
        <v>30239</v>
      </c>
      <c r="C7634" s="642" t="s">
        <v>18348</v>
      </c>
      <c r="D7634" s="642" t="s">
        <v>20523</v>
      </c>
    </row>
    <row r="7635" spans="1:4" ht="15" customHeight="1">
      <c r="A7635" s="642">
        <v>124</v>
      </c>
      <c r="B7635" s="651" t="s">
        <v>30240</v>
      </c>
      <c r="C7635" s="642" t="s">
        <v>18352</v>
      </c>
      <c r="D7635" s="642" t="s">
        <v>18083</v>
      </c>
    </row>
    <row r="7636" spans="1:4" ht="15" customHeight="1">
      <c r="A7636" s="642">
        <v>7334</v>
      </c>
      <c r="B7636" s="651" t="s">
        <v>30241</v>
      </c>
      <c r="C7636" s="642" t="s">
        <v>18352</v>
      </c>
      <c r="D7636" s="642" t="s">
        <v>27583</v>
      </c>
    </row>
    <row r="7637" spans="1:4" ht="15" customHeight="1">
      <c r="A7637" s="642">
        <v>123</v>
      </c>
      <c r="B7637" s="651" t="s">
        <v>30242</v>
      </c>
      <c r="C7637" s="642" t="s">
        <v>18352</v>
      </c>
      <c r="D7637" s="642" t="s">
        <v>20672</v>
      </c>
    </row>
    <row r="7638" spans="1:4" ht="15" customHeight="1">
      <c r="A7638" s="642">
        <v>127</v>
      </c>
      <c r="B7638" s="651" t="s">
        <v>30243</v>
      </c>
      <c r="C7638" s="642" t="s">
        <v>18352</v>
      </c>
      <c r="D7638" s="642" t="s">
        <v>21089</v>
      </c>
    </row>
    <row r="7639" spans="1:4" ht="15" customHeight="1">
      <c r="A7639" s="642">
        <v>41373</v>
      </c>
      <c r="B7639" s="651" t="s">
        <v>30244</v>
      </c>
      <c r="C7639" s="642" t="s">
        <v>18352</v>
      </c>
      <c r="D7639" s="642" t="s">
        <v>20570</v>
      </c>
    </row>
    <row r="7640" spans="1:4" ht="15" customHeight="1">
      <c r="A7640" s="642">
        <v>133</v>
      </c>
      <c r="B7640" s="651" t="s">
        <v>30245</v>
      </c>
      <c r="C7640" s="642" t="s">
        <v>18352</v>
      </c>
      <c r="D7640" s="642" t="s">
        <v>18385</v>
      </c>
    </row>
    <row r="7641" spans="1:4" ht="15" customHeight="1">
      <c r="A7641" s="642">
        <v>43617</v>
      </c>
      <c r="B7641" s="651" t="s">
        <v>30246</v>
      </c>
      <c r="C7641" s="642" t="s">
        <v>18352</v>
      </c>
      <c r="D7641" s="642" t="s">
        <v>18092</v>
      </c>
    </row>
    <row r="7642" spans="1:4" ht="15" customHeight="1">
      <c r="A7642" s="642">
        <v>132</v>
      </c>
      <c r="B7642" s="651" t="s">
        <v>30247</v>
      </c>
      <c r="C7642" s="642" t="s">
        <v>18352</v>
      </c>
      <c r="D7642" s="642" t="s">
        <v>18621</v>
      </c>
    </row>
    <row r="7643" spans="1:4" ht="15" customHeight="1">
      <c r="A7643" s="642">
        <v>43618</v>
      </c>
      <c r="B7643" s="651" t="s">
        <v>30248</v>
      </c>
      <c r="C7643" s="642" t="s">
        <v>18351</v>
      </c>
      <c r="D7643" s="642" t="s">
        <v>17880</v>
      </c>
    </row>
    <row r="7644" spans="1:4" ht="15" customHeight="1">
      <c r="A7644" s="642">
        <v>37476</v>
      </c>
      <c r="B7644" s="651" t="s">
        <v>30249</v>
      </c>
      <c r="C7644" s="642" t="s">
        <v>18348</v>
      </c>
      <c r="D7644" s="642" t="s">
        <v>35153</v>
      </c>
    </row>
    <row r="7645" spans="1:4" ht="15" customHeight="1">
      <c r="A7645" s="642">
        <v>37478</v>
      </c>
      <c r="B7645" s="651" t="s">
        <v>30250</v>
      </c>
      <c r="C7645" s="642" t="s">
        <v>18348</v>
      </c>
      <c r="D7645" s="642" t="s">
        <v>35154</v>
      </c>
    </row>
    <row r="7646" spans="1:4" ht="15" customHeight="1">
      <c r="A7646" s="642">
        <v>37477</v>
      </c>
      <c r="B7646" s="651" t="s">
        <v>30251</v>
      </c>
      <c r="C7646" s="642" t="s">
        <v>18348</v>
      </c>
      <c r="D7646" s="642" t="s">
        <v>35155</v>
      </c>
    </row>
    <row r="7647" spans="1:4" ht="15" customHeight="1">
      <c r="A7647" s="642">
        <v>37479</v>
      </c>
      <c r="B7647" s="651" t="s">
        <v>30252</v>
      </c>
      <c r="C7647" s="642" t="s">
        <v>18348</v>
      </c>
      <c r="D7647" s="642" t="s">
        <v>35156</v>
      </c>
    </row>
    <row r="7648" spans="1:4" ht="15" customHeight="1">
      <c r="A7648" s="642">
        <v>4319</v>
      </c>
      <c r="B7648" s="651" t="s">
        <v>30253</v>
      </c>
      <c r="C7648" s="642" t="s">
        <v>18348</v>
      </c>
      <c r="D7648" s="642" t="s">
        <v>18279</v>
      </c>
    </row>
    <row r="7649" spans="1:4" ht="15" customHeight="1">
      <c r="A7649" s="642">
        <v>42409</v>
      </c>
      <c r="B7649" s="651" t="s">
        <v>30254</v>
      </c>
      <c r="C7649" s="642" t="s">
        <v>18351</v>
      </c>
      <c r="D7649" s="642" t="s">
        <v>17769</v>
      </c>
    </row>
    <row r="7650" spans="1:4" ht="15" customHeight="1">
      <c r="A7650" s="642">
        <v>40553</v>
      </c>
      <c r="B7650" s="651" t="s">
        <v>30255</v>
      </c>
      <c r="C7650" s="642" t="s">
        <v>18353</v>
      </c>
      <c r="D7650" s="642" t="s">
        <v>20712</v>
      </c>
    </row>
    <row r="7651" spans="1:4" ht="15" customHeight="1">
      <c r="A7651" s="642">
        <v>6114</v>
      </c>
      <c r="B7651" s="651" t="s">
        <v>30256</v>
      </c>
      <c r="C7651" s="642" t="s">
        <v>18354</v>
      </c>
      <c r="D7651" s="642" t="s">
        <v>20994</v>
      </c>
    </row>
    <row r="7652" spans="1:4" ht="15" customHeight="1">
      <c r="A7652" s="642">
        <v>40912</v>
      </c>
      <c r="B7652" s="651" t="s">
        <v>30257</v>
      </c>
      <c r="C7652" s="642" t="s">
        <v>18355</v>
      </c>
      <c r="D7652" s="642" t="s">
        <v>35157</v>
      </c>
    </row>
    <row r="7653" spans="1:4" ht="15" customHeight="1">
      <c r="A7653" s="642">
        <v>247</v>
      </c>
      <c r="B7653" s="651" t="s">
        <v>30258</v>
      </c>
      <c r="C7653" s="642" t="s">
        <v>18354</v>
      </c>
      <c r="D7653" s="642" t="s">
        <v>26983</v>
      </c>
    </row>
    <row r="7654" spans="1:4" ht="15" customHeight="1">
      <c r="A7654" s="642">
        <v>40919</v>
      </c>
      <c r="B7654" s="651" t="s">
        <v>30259</v>
      </c>
      <c r="C7654" s="642" t="s">
        <v>18355</v>
      </c>
      <c r="D7654" s="642" t="s">
        <v>35158</v>
      </c>
    </row>
    <row r="7655" spans="1:4" ht="15" customHeight="1">
      <c r="A7655" s="642">
        <v>40984</v>
      </c>
      <c r="B7655" s="651" t="s">
        <v>30260</v>
      </c>
      <c r="C7655" s="642" t="s">
        <v>18355</v>
      </c>
      <c r="D7655" s="642" t="s">
        <v>35159</v>
      </c>
    </row>
    <row r="7656" spans="1:4" ht="15" customHeight="1">
      <c r="A7656" s="642">
        <v>44499</v>
      </c>
      <c r="B7656" s="651" t="s">
        <v>30261</v>
      </c>
      <c r="C7656" s="642" t="s">
        <v>18354</v>
      </c>
      <c r="D7656" s="642" t="s">
        <v>21104</v>
      </c>
    </row>
    <row r="7657" spans="1:4" ht="15" customHeight="1">
      <c r="A7657" s="642">
        <v>248</v>
      </c>
      <c r="B7657" s="651" t="s">
        <v>30262</v>
      </c>
      <c r="C7657" s="642" t="s">
        <v>18354</v>
      </c>
      <c r="D7657" s="642" t="s">
        <v>26983</v>
      </c>
    </row>
    <row r="7658" spans="1:4" ht="15" customHeight="1">
      <c r="A7658" s="642">
        <v>41086</v>
      </c>
      <c r="B7658" s="651" t="s">
        <v>30263</v>
      </c>
      <c r="C7658" s="642" t="s">
        <v>18355</v>
      </c>
      <c r="D7658" s="642" t="s">
        <v>35158</v>
      </c>
    </row>
    <row r="7659" spans="1:4" ht="15" customHeight="1">
      <c r="A7659" s="642">
        <v>34466</v>
      </c>
      <c r="B7659" s="651" t="s">
        <v>30264</v>
      </c>
      <c r="C7659" s="642" t="s">
        <v>18354</v>
      </c>
      <c r="D7659" s="642" t="s">
        <v>26983</v>
      </c>
    </row>
    <row r="7660" spans="1:4" ht="15" customHeight="1">
      <c r="A7660" s="642">
        <v>41083</v>
      </c>
      <c r="B7660" s="651" t="s">
        <v>30265</v>
      </c>
      <c r="C7660" s="642" t="s">
        <v>18355</v>
      </c>
      <c r="D7660" s="642" t="s">
        <v>35158</v>
      </c>
    </row>
    <row r="7661" spans="1:4" ht="15" customHeight="1">
      <c r="A7661" s="642">
        <v>252</v>
      </c>
      <c r="B7661" s="651" t="s">
        <v>30266</v>
      </c>
      <c r="C7661" s="642" t="s">
        <v>18354</v>
      </c>
      <c r="D7661" s="642" t="s">
        <v>26983</v>
      </c>
    </row>
    <row r="7662" spans="1:4" ht="15" customHeight="1">
      <c r="A7662" s="642">
        <v>40909</v>
      </c>
      <c r="B7662" s="651" t="s">
        <v>30267</v>
      </c>
      <c r="C7662" s="642" t="s">
        <v>18355</v>
      </c>
      <c r="D7662" s="642" t="s">
        <v>35158</v>
      </c>
    </row>
    <row r="7663" spans="1:4" ht="15" customHeight="1">
      <c r="A7663" s="642">
        <v>242</v>
      </c>
      <c r="B7663" s="651" t="s">
        <v>30268</v>
      </c>
      <c r="C7663" s="642" t="s">
        <v>18354</v>
      </c>
      <c r="D7663" s="642" t="s">
        <v>26983</v>
      </c>
    </row>
    <row r="7664" spans="1:4" ht="15" customHeight="1">
      <c r="A7664" s="642">
        <v>41085</v>
      </c>
      <c r="B7664" s="651" t="s">
        <v>30269</v>
      </c>
      <c r="C7664" s="642" t="s">
        <v>18355</v>
      </c>
      <c r="D7664" s="642" t="s">
        <v>35160</v>
      </c>
    </row>
    <row r="7665" spans="1:4" ht="15" customHeight="1">
      <c r="A7665" s="642">
        <v>427</v>
      </c>
      <c r="B7665" s="651" t="s">
        <v>30270</v>
      </c>
      <c r="C7665" s="642" t="s">
        <v>18348</v>
      </c>
      <c r="D7665" s="642" t="s">
        <v>22467</v>
      </c>
    </row>
    <row r="7666" spans="1:4" ht="15" customHeight="1">
      <c r="A7666" s="642">
        <v>417</v>
      </c>
      <c r="B7666" s="651" t="s">
        <v>30271</v>
      </c>
      <c r="C7666" s="642" t="s">
        <v>18348</v>
      </c>
      <c r="D7666" s="642" t="s">
        <v>24708</v>
      </c>
    </row>
    <row r="7667" spans="1:4" ht="15" customHeight="1">
      <c r="A7667" s="642">
        <v>11273</v>
      </c>
      <c r="B7667" s="651" t="s">
        <v>30272</v>
      </c>
      <c r="C7667" s="642" t="s">
        <v>18348</v>
      </c>
      <c r="D7667" s="642" t="s">
        <v>20485</v>
      </c>
    </row>
    <row r="7668" spans="1:4" ht="15" customHeight="1">
      <c r="A7668" s="642">
        <v>11272</v>
      </c>
      <c r="B7668" s="651" t="s">
        <v>30273</v>
      </c>
      <c r="C7668" s="642" t="s">
        <v>18348</v>
      </c>
      <c r="D7668" s="642" t="s">
        <v>20487</v>
      </c>
    </row>
    <row r="7669" spans="1:4" ht="15" customHeight="1">
      <c r="A7669" s="642">
        <v>11275</v>
      </c>
      <c r="B7669" s="651" t="s">
        <v>30274</v>
      </c>
      <c r="C7669" s="642" t="s">
        <v>18348</v>
      </c>
      <c r="D7669" s="642" t="s">
        <v>27581</v>
      </c>
    </row>
    <row r="7670" spans="1:4" ht="15" customHeight="1">
      <c r="A7670" s="642">
        <v>11274</v>
      </c>
      <c r="B7670" s="651" t="s">
        <v>30275</v>
      </c>
      <c r="C7670" s="642" t="s">
        <v>18348</v>
      </c>
      <c r="D7670" s="642" t="s">
        <v>17716</v>
      </c>
    </row>
    <row r="7671" spans="1:4" ht="15" customHeight="1">
      <c r="A7671" s="642">
        <v>38470</v>
      </c>
      <c r="B7671" s="651" t="s">
        <v>30276</v>
      </c>
      <c r="C7671" s="642" t="s">
        <v>18348</v>
      </c>
      <c r="D7671" s="642" t="s">
        <v>35161</v>
      </c>
    </row>
    <row r="7672" spans="1:4" ht="15" customHeight="1">
      <c r="A7672" s="642">
        <v>38547</v>
      </c>
      <c r="B7672" s="651" t="s">
        <v>30277</v>
      </c>
      <c r="C7672" s="642" t="s">
        <v>18348</v>
      </c>
      <c r="D7672" s="642" t="s">
        <v>22007</v>
      </c>
    </row>
    <row r="7673" spans="1:4" ht="15" customHeight="1">
      <c r="A7673" s="642">
        <v>38469</v>
      </c>
      <c r="B7673" s="651" t="s">
        <v>30278</v>
      </c>
      <c r="C7673" s="642" t="s">
        <v>18348</v>
      </c>
      <c r="D7673" s="642" t="s">
        <v>35162</v>
      </c>
    </row>
    <row r="7674" spans="1:4" ht="15" customHeight="1">
      <c r="A7674" s="642">
        <v>38467</v>
      </c>
      <c r="B7674" s="651" t="s">
        <v>30279</v>
      </c>
      <c r="C7674" s="642" t="s">
        <v>18348</v>
      </c>
      <c r="D7674" s="642" t="s">
        <v>35163</v>
      </c>
    </row>
    <row r="7675" spans="1:4" ht="15" customHeight="1">
      <c r="A7675" s="642">
        <v>38468</v>
      </c>
      <c r="B7675" s="651" t="s">
        <v>30280</v>
      </c>
      <c r="C7675" s="642" t="s">
        <v>18348</v>
      </c>
      <c r="D7675" s="642" t="s">
        <v>35164</v>
      </c>
    </row>
    <row r="7676" spans="1:4" ht="15" customHeight="1">
      <c r="A7676" s="642">
        <v>38471</v>
      </c>
      <c r="B7676" s="651" t="s">
        <v>30281</v>
      </c>
      <c r="C7676" s="642" t="s">
        <v>18348</v>
      </c>
      <c r="D7676" s="642" t="s">
        <v>35165</v>
      </c>
    </row>
    <row r="7677" spans="1:4" ht="15" customHeight="1">
      <c r="A7677" s="642">
        <v>37370</v>
      </c>
      <c r="B7677" s="651" t="s">
        <v>30282</v>
      </c>
      <c r="C7677" s="642" t="s">
        <v>18354</v>
      </c>
      <c r="D7677" s="642" t="s">
        <v>18259</v>
      </c>
    </row>
    <row r="7678" spans="1:4" ht="15" customHeight="1">
      <c r="A7678" s="642">
        <v>40861</v>
      </c>
      <c r="B7678" s="651" t="s">
        <v>30283</v>
      </c>
      <c r="C7678" s="642" t="s">
        <v>18355</v>
      </c>
      <c r="D7678" s="642" t="s">
        <v>35166</v>
      </c>
    </row>
    <row r="7679" spans="1:4" ht="15" customHeight="1">
      <c r="A7679" s="642">
        <v>10658</v>
      </c>
      <c r="B7679" s="651" t="s">
        <v>30284</v>
      </c>
      <c r="C7679" s="642" t="s">
        <v>18348</v>
      </c>
      <c r="D7679" s="642" t="s">
        <v>35167</v>
      </c>
    </row>
    <row r="7680" spans="1:4" ht="15" customHeight="1">
      <c r="A7680" s="642">
        <v>253</v>
      </c>
      <c r="B7680" s="651" t="s">
        <v>30285</v>
      </c>
      <c r="C7680" s="642" t="s">
        <v>18354</v>
      </c>
      <c r="D7680" s="642" t="s">
        <v>21502</v>
      </c>
    </row>
    <row r="7681" spans="1:4" ht="15" customHeight="1">
      <c r="A7681" s="642">
        <v>40809</v>
      </c>
      <c r="B7681" s="651" t="s">
        <v>30286</v>
      </c>
      <c r="C7681" s="642" t="s">
        <v>18355</v>
      </c>
      <c r="D7681" s="642" t="s">
        <v>35168</v>
      </c>
    </row>
    <row r="7682" spans="1:4" ht="15" customHeight="1">
      <c r="A7682" s="642">
        <v>42428</v>
      </c>
      <c r="B7682" s="651" t="s">
        <v>30287</v>
      </c>
      <c r="C7682" s="642" t="s">
        <v>18348</v>
      </c>
      <c r="D7682" s="642" t="s">
        <v>35169</v>
      </c>
    </row>
    <row r="7683" spans="1:4" ht="15" customHeight="1">
      <c r="A7683" s="642">
        <v>583</v>
      </c>
      <c r="B7683" s="651" t="s">
        <v>30288</v>
      </c>
      <c r="C7683" s="642" t="s">
        <v>18351</v>
      </c>
      <c r="D7683" s="642" t="s">
        <v>18604</v>
      </c>
    </row>
    <row r="7684" spans="1:4" ht="15" customHeight="1">
      <c r="A7684" s="642">
        <v>301</v>
      </c>
      <c r="B7684" s="651" t="s">
        <v>30289</v>
      </c>
      <c r="C7684" s="642" t="s">
        <v>18348</v>
      </c>
      <c r="D7684" s="642" t="s">
        <v>18680</v>
      </c>
    </row>
    <row r="7685" spans="1:4" ht="15" customHeight="1">
      <c r="A7685" s="642">
        <v>296</v>
      </c>
      <c r="B7685" s="651" t="s">
        <v>30290</v>
      </c>
      <c r="C7685" s="642" t="s">
        <v>18348</v>
      </c>
      <c r="D7685" s="642" t="s">
        <v>17477</v>
      </c>
    </row>
    <row r="7686" spans="1:4" ht="15" customHeight="1">
      <c r="A7686" s="642">
        <v>297</v>
      </c>
      <c r="B7686" s="651" t="s">
        <v>30291</v>
      </c>
      <c r="C7686" s="642" t="s">
        <v>18348</v>
      </c>
      <c r="D7686" s="642" t="s">
        <v>18399</v>
      </c>
    </row>
    <row r="7687" spans="1:4" ht="15" customHeight="1">
      <c r="A7687" s="642">
        <v>299</v>
      </c>
      <c r="B7687" s="651" t="s">
        <v>30292</v>
      </c>
      <c r="C7687" s="642" t="s">
        <v>18348</v>
      </c>
      <c r="D7687" s="642" t="s">
        <v>20530</v>
      </c>
    </row>
    <row r="7688" spans="1:4" ht="15" customHeight="1">
      <c r="A7688" s="642">
        <v>300</v>
      </c>
      <c r="B7688" s="651" t="s">
        <v>30293</v>
      </c>
      <c r="C7688" s="642" t="s">
        <v>18348</v>
      </c>
      <c r="D7688" s="642" t="s">
        <v>21694</v>
      </c>
    </row>
    <row r="7689" spans="1:4" ht="15" customHeight="1">
      <c r="A7689" s="642">
        <v>20085</v>
      </c>
      <c r="B7689" s="651" t="s">
        <v>30294</v>
      </c>
      <c r="C7689" s="642" t="s">
        <v>18348</v>
      </c>
      <c r="D7689" s="642" t="s">
        <v>18583</v>
      </c>
    </row>
    <row r="7690" spans="1:4" ht="15" customHeight="1">
      <c r="A7690" s="642">
        <v>298</v>
      </c>
      <c r="B7690" s="651" t="s">
        <v>30295</v>
      </c>
      <c r="C7690" s="642" t="s">
        <v>18348</v>
      </c>
      <c r="D7690" s="642" t="s">
        <v>20460</v>
      </c>
    </row>
    <row r="7691" spans="1:4" ht="15" customHeight="1">
      <c r="A7691" s="642">
        <v>311</v>
      </c>
      <c r="B7691" s="651" t="s">
        <v>30296</v>
      </c>
      <c r="C7691" s="642" t="s">
        <v>18348</v>
      </c>
      <c r="D7691" s="642" t="s">
        <v>18106</v>
      </c>
    </row>
    <row r="7692" spans="1:4" ht="15" customHeight="1">
      <c r="A7692" s="642">
        <v>318</v>
      </c>
      <c r="B7692" s="651" t="s">
        <v>30297</v>
      </c>
      <c r="C7692" s="642" t="s">
        <v>18348</v>
      </c>
      <c r="D7692" s="642" t="s">
        <v>17533</v>
      </c>
    </row>
    <row r="7693" spans="1:4" ht="15" customHeight="1">
      <c r="A7693" s="642">
        <v>319</v>
      </c>
      <c r="B7693" s="651" t="s">
        <v>30298</v>
      </c>
      <c r="C7693" s="642" t="s">
        <v>18348</v>
      </c>
      <c r="D7693" s="642" t="s">
        <v>21807</v>
      </c>
    </row>
    <row r="7694" spans="1:4" ht="15" customHeight="1">
      <c r="A7694" s="642">
        <v>303</v>
      </c>
      <c r="B7694" s="651" t="s">
        <v>30299</v>
      </c>
      <c r="C7694" s="642" t="s">
        <v>18348</v>
      </c>
      <c r="D7694" s="642" t="s">
        <v>24759</v>
      </c>
    </row>
    <row r="7695" spans="1:4" ht="15" customHeight="1">
      <c r="A7695" s="642">
        <v>305</v>
      </c>
      <c r="B7695" s="651" t="s">
        <v>30300</v>
      </c>
      <c r="C7695" s="642" t="s">
        <v>18348</v>
      </c>
      <c r="D7695" s="642" t="s">
        <v>21083</v>
      </c>
    </row>
    <row r="7696" spans="1:4" ht="15" customHeight="1">
      <c r="A7696" s="642">
        <v>306</v>
      </c>
      <c r="B7696" s="651" t="s">
        <v>30301</v>
      </c>
      <c r="C7696" s="642" t="s">
        <v>18348</v>
      </c>
      <c r="D7696" s="642" t="s">
        <v>24738</v>
      </c>
    </row>
    <row r="7697" spans="1:4" ht="15" customHeight="1">
      <c r="A7697" s="642">
        <v>307</v>
      </c>
      <c r="B7697" s="651" t="s">
        <v>30302</v>
      </c>
      <c r="C7697" s="642" t="s">
        <v>18348</v>
      </c>
      <c r="D7697" s="642" t="s">
        <v>21016</v>
      </c>
    </row>
    <row r="7698" spans="1:4" ht="15" customHeight="1">
      <c r="A7698" s="642">
        <v>309</v>
      </c>
      <c r="B7698" s="651" t="s">
        <v>30303</v>
      </c>
      <c r="C7698" s="642" t="s">
        <v>18348</v>
      </c>
      <c r="D7698" s="642" t="s">
        <v>22607</v>
      </c>
    </row>
    <row r="7699" spans="1:4" ht="15" customHeight="1">
      <c r="A7699" s="642">
        <v>310</v>
      </c>
      <c r="B7699" s="651" t="s">
        <v>30304</v>
      </c>
      <c r="C7699" s="642" t="s">
        <v>18348</v>
      </c>
      <c r="D7699" s="642" t="s">
        <v>35170</v>
      </c>
    </row>
    <row r="7700" spans="1:4" ht="15" customHeight="1">
      <c r="A7700" s="642">
        <v>328</v>
      </c>
      <c r="B7700" s="651" t="s">
        <v>30305</v>
      </c>
      <c r="C7700" s="642" t="s">
        <v>18348</v>
      </c>
      <c r="D7700" s="642" t="s">
        <v>18093</v>
      </c>
    </row>
    <row r="7701" spans="1:4" ht="15" customHeight="1">
      <c r="A7701" s="642">
        <v>325</v>
      </c>
      <c r="B7701" s="651" t="s">
        <v>30306</v>
      </c>
      <c r="C7701" s="642" t="s">
        <v>18348</v>
      </c>
      <c r="D7701" s="642" t="s">
        <v>17478</v>
      </c>
    </row>
    <row r="7702" spans="1:4" ht="15" customHeight="1">
      <c r="A7702" s="642">
        <v>20326</v>
      </c>
      <c r="B7702" s="651" t="s">
        <v>30307</v>
      </c>
      <c r="C7702" s="642" t="s">
        <v>18348</v>
      </c>
      <c r="D7702" s="642" t="s">
        <v>18584</v>
      </c>
    </row>
    <row r="7703" spans="1:4" ht="15" customHeight="1">
      <c r="A7703" s="642">
        <v>329</v>
      </c>
      <c r="B7703" s="651" t="s">
        <v>30308</v>
      </c>
      <c r="C7703" s="642" t="s">
        <v>18348</v>
      </c>
      <c r="D7703" s="642" t="s">
        <v>35171</v>
      </c>
    </row>
    <row r="7704" spans="1:4" ht="15" customHeight="1">
      <c r="A7704" s="642">
        <v>308</v>
      </c>
      <c r="B7704" s="651" t="s">
        <v>30309</v>
      </c>
      <c r="C7704" s="642" t="s">
        <v>18348</v>
      </c>
      <c r="D7704" s="642" t="s">
        <v>35172</v>
      </c>
    </row>
    <row r="7705" spans="1:4" ht="15" customHeight="1">
      <c r="A7705" s="642">
        <v>39642</v>
      </c>
      <c r="B7705" s="651" t="s">
        <v>30310</v>
      </c>
      <c r="C7705" s="642" t="s">
        <v>18348</v>
      </c>
      <c r="D7705" s="642" t="s">
        <v>18690</v>
      </c>
    </row>
    <row r="7706" spans="1:4" ht="15" customHeight="1">
      <c r="A7706" s="642">
        <v>39641</v>
      </c>
      <c r="B7706" s="651" t="s">
        <v>30311</v>
      </c>
      <c r="C7706" s="642" t="s">
        <v>18348</v>
      </c>
      <c r="D7706" s="642" t="s">
        <v>17839</v>
      </c>
    </row>
    <row r="7707" spans="1:4" ht="15" customHeight="1">
      <c r="A7707" s="642">
        <v>39643</v>
      </c>
      <c r="B7707" s="651" t="s">
        <v>30312</v>
      </c>
      <c r="C7707" s="642" t="s">
        <v>18348</v>
      </c>
      <c r="D7707" s="642" t="s">
        <v>17728</v>
      </c>
    </row>
    <row r="7708" spans="1:4" ht="15" customHeight="1">
      <c r="A7708" s="642">
        <v>39644</v>
      </c>
      <c r="B7708" s="651" t="s">
        <v>30313</v>
      </c>
      <c r="C7708" s="642" t="s">
        <v>18348</v>
      </c>
      <c r="D7708" s="642" t="s">
        <v>21533</v>
      </c>
    </row>
    <row r="7709" spans="1:4" ht="15" customHeight="1">
      <c r="A7709" s="642">
        <v>39645</v>
      </c>
      <c r="B7709" s="651" t="s">
        <v>30314</v>
      </c>
      <c r="C7709" s="642" t="s">
        <v>18348</v>
      </c>
      <c r="D7709" s="642" t="s">
        <v>18236</v>
      </c>
    </row>
    <row r="7710" spans="1:4" ht="15" customHeight="1">
      <c r="A7710" s="642">
        <v>41610</v>
      </c>
      <c r="B7710" s="651" t="s">
        <v>30315</v>
      </c>
      <c r="C7710" s="642" t="s">
        <v>18348</v>
      </c>
      <c r="D7710" s="642" t="s">
        <v>35173</v>
      </c>
    </row>
    <row r="7711" spans="1:4" ht="15" customHeight="1">
      <c r="A7711" s="642">
        <v>41611</v>
      </c>
      <c r="B7711" s="651" t="s">
        <v>30316</v>
      </c>
      <c r="C7711" s="642" t="s">
        <v>18348</v>
      </c>
      <c r="D7711" s="642" t="s">
        <v>35174</v>
      </c>
    </row>
    <row r="7712" spans="1:4" ht="15" customHeight="1">
      <c r="A7712" s="642">
        <v>41612</v>
      </c>
      <c r="B7712" s="651" t="s">
        <v>30317</v>
      </c>
      <c r="C7712" s="642" t="s">
        <v>18348</v>
      </c>
      <c r="D7712" s="642" t="s">
        <v>35175</v>
      </c>
    </row>
    <row r="7713" spans="1:4" ht="15" customHeight="1">
      <c r="A7713" s="642">
        <v>41637</v>
      </c>
      <c r="B7713" s="651" t="s">
        <v>30318</v>
      </c>
      <c r="C7713" s="642" t="s">
        <v>18348</v>
      </c>
      <c r="D7713" s="642" t="s">
        <v>35176</v>
      </c>
    </row>
    <row r="7714" spans="1:4" ht="15" customHeight="1">
      <c r="A7714" s="642">
        <v>41638</v>
      </c>
      <c r="B7714" s="651" t="s">
        <v>30319</v>
      </c>
      <c r="C7714" s="642" t="s">
        <v>18348</v>
      </c>
      <c r="D7714" s="642" t="s">
        <v>35177</v>
      </c>
    </row>
    <row r="7715" spans="1:4" ht="15" customHeight="1">
      <c r="A7715" s="642">
        <v>41639</v>
      </c>
      <c r="B7715" s="651" t="s">
        <v>30320</v>
      </c>
      <c r="C7715" s="642" t="s">
        <v>18348</v>
      </c>
      <c r="D7715" s="642" t="s">
        <v>35178</v>
      </c>
    </row>
    <row r="7716" spans="1:4" ht="15" customHeight="1">
      <c r="A7716" s="642">
        <v>11789</v>
      </c>
      <c r="B7716" s="651" t="s">
        <v>30321</v>
      </c>
      <c r="C7716" s="642" t="s">
        <v>18348</v>
      </c>
      <c r="D7716" s="642" t="s">
        <v>17743</v>
      </c>
    </row>
    <row r="7717" spans="1:4" ht="15" customHeight="1">
      <c r="A7717" s="642">
        <v>20975</v>
      </c>
      <c r="B7717" s="651" t="s">
        <v>30322</v>
      </c>
      <c r="C7717" s="642" t="s">
        <v>18348</v>
      </c>
      <c r="D7717" s="642" t="s">
        <v>22447</v>
      </c>
    </row>
    <row r="7718" spans="1:4" ht="15" customHeight="1">
      <c r="A7718" s="642">
        <v>20976</v>
      </c>
      <c r="B7718" s="651" t="s">
        <v>30323</v>
      </c>
      <c r="C7718" s="642" t="s">
        <v>18348</v>
      </c>
      <c r="D7718" s="642" t="s">
        <v>18331</v>
      </c>
    </row>
    <row r="7719" spans="1:4" ht="15" customHeight="1">
      <c r="A7719" s="642">
        <v>40340</v>
      </c>
      <c r="B7719" s="651" t="s">
        <v>30324</v>
      </c>
      <c r="C7719" s="642" t="s">
        <v>18348</v>
      </c>
      <c r="D7719" s="642" t="s">
        <v>20721</v>
      </c>
    </row>
    <row r="7720" spans="1:4" ht="15" customHeight="1">
      <c r="A7720" s="642">
        <v>40341</v>
      </c>
      <c r="B7720" s="651" t="s">
        <v>30325</v>
      </c>
      <c r="C7720" s="642" t="s">
        <v>18348</v>
      </c>
      <c r="D7720" s="642" t="s">
        <v>25930</v>
      </c>
    </row>
    <row r="7721" spans="1:4" ht="15" customHeight="1">
      <c r="A7721" s="642">
        <v>40342</v>
      </c>
      <c r="B7721" s="651" t="s">
        <v>30326</v>
      </c>
      <c r="C7721" s="642" t="s">
        <v>18348</v>
      </c>
      <c r="D7721" s="642" t="s">
        <v>20542</v>
      </c>
    </row>
    <row r="7722" spans="1:4" ht="15" customHeight="1">
      <c r="A7722" s="642">
        <v>40343</v>
      </c>
      <c r="B7722" s="651" t="s">
        <v>30327</v>
      </c>
      <c r="C7722" s="642" t="s">
        <v>18348</v>
      </c>
      <c r="D7722" s="642" t="s">
        <v>22369</v>
      </c>
    </row>
    <row r="7723" spans="1:4" ht="15" customHeight="1">
      <c r="A7723" s="642">
        <v>40344</v>
      </c>
      <c r="B7723" s="651" t="s">
        <v>30328</v>
      </c>
      <c r="C7723" s="642" t="s">
        <v>18348</v>
      </c>
      <c r="D7723" s="642" t="s">
        <v>21872</v>
      </c>
    </row>
    <row r="7724" spans="1:4" ht="15" customHeight="1">
      <c r="A7724" s="642">
        <v>40345</v>
      </c>
      <c r="B7724" s="651" t="s">
        <v>30329</v>
      </c>
      <c r="C7724" s="642" t="s">
        <v>18348</v>
      </c>
      <c r="D7724" s="642" t="s">
        <v>35179</v>
      </c>
    </row>
    <row r="7725" spans="1:4" ht="15" customHeight="1">
      <c r="A7725" s="642">
        <v>40346</v>
      </c>
      <c r="B7725" s="651" t="s">
        <v>30330</v>
      </c>
      <c r="C7725" s="642" t="s">
        <v>18348</v>
      </c>
      <c r="D7725" s="642" t="s">
        <v>18170</v>
      </c>
    </row>
    <row r="7726" spans="1:4" ht="15" customHeight="1">
      <c r="A7726" s="642">
        <v>40347</v>
      </c>
      <c r="B7726" s="651" t="s">
        <v>30331</v>
      </c>
      <c r="C7726" s="642" t="s">
        <v>18348</v>
      </c>
      <c r="D7726" s="642" t="s">
        <v>35180</v>
      </c>
    </row>
    <row r="7727" spans="1:4" ht="15" customHeight="1">
      <c r="A7727" s="642">
        <v>6138</v>
      </c>
      <c r="B7727" s="651" t="s">
        <v>30332</v>
      </c>
      <c r="C7727" s="642" t="s">
        <v>18348</v>
      </c>
      <c r="D7727" s="642" t="s">
        <v>26853</v>
      </c>
    </row>
    <row r="7728" spans="1:4" ht="15" customHeight="1">
      <c r="A7728" s="642">
        <v>38840</v>
      </c>
      <c r="B7728" s="651" t="s">
        <v>30333</v>
      </c>
      <c r="C7728" s="642" t="s">
        <v>18348</v>
      </c>
      <c r="D7728" s="642" t="s">
        <v>18433</v>
      </c>
    </row>
    <row r="7729" spans="1:4" ht="15" customHeight="1">
      <c r="A7729" s="642">
        <v>38841</v>
      </c>
      <c r="B7729" s="651" t="s">
        <v>30334</v>
      </c>
      <c r="C7729" s="642" t="s">
        <v>18348</v>
      </c>
      <c r="D7729" s="642" t="s">
        <v>18556</v>
      </c>
    </row>
    <row r="7730" spans="1:4" ht="15" customHeight="1">
      <c r="A7730" s="642">
        <v>38842</v>
      </c>
      <c r="B7730" s="651" t="s">
        <v>30335</v>
      </c>
      <c r="C7730" s="642" t="s">
        <v>18348</v>
      </c>
      <c r="D7730" s="642" t="s">
        <v>24712</v>
      </c>
    </row>
    <row r="7731" spans="1:4" ht="15" customHeight="1">
      <c r="A7731" s="642">
        <v>38843</v>
      </c>
      <c r="B7731" s="651" t="s">
        <v>30336</v>
      </c>
      <c r="C7731" s="642" t="s">
        <v>18348</v>
      </c>
      <c r="D7731" s="642" t="s">
        <v>17979</v>
      </c>
    </row>
    <row r="7732" spans="1:4" ht="15" customHeight="1">
      <c r="A7732" s="642">
        <v>43424</v>
      </c>
      <c r="B7732" s="651" t="s">
        <v>30337</v>
      </c>
      <c r="C7732" s="642" t="s">
        <v>18348</v>
      </c>
      <c r="D7732" s="642" t="s">
        <v>35181</v>
      </c>
    </row>
    <row r="7733" spans="1:4" ht="15" customHeight="1">
      <c r="A7733" s="642">
        <v>43426</v>
      </c>
      <c r="B7733" s="651" t="s">
        <v>30338</v>
      </c>
      <c r="C7733" s="642" t="s">
        <v>18348</v>
      </c>
      <c r="D7733" s="642" t="s">
        <v>35182</v>
      </c>
    </row>
    <row r="7734" spans="1:4" ht="15" customHeight="1">
      <c r="A7734" s="642">
        <v>12565</v>
      </c>
      <c r="B7734" s="651" t="s">
        <v>30339</v>
      </c>
      <c r="C7734" s="642" t="s">
        <v>18348</v>
      </c>
      <c r="D7734" s="642" t="s">
        <v>35183</v>
      </c>
    </row>
    <row r="7735" spans="1:4" ht="15" customHeight="1">
      <c r="A7735" s="642">
        <v>12567</v>
      </c>
      <c r="B7735" s="651" t="s">
        <v>30340</v>
      </c>
      <c r="C7735" s="642" t="s">
        <v>18348</v>
      </c>
      <c r="D7735" s="642" t="s">
        <v>35184</v>
      </c>
    </row>
    <row r="7736" spans="1:4" ht="15" customHeight="1">
      <c r="A7736" s="642">
        <v>12568</v>
      </c>
      <c r="B7736" s="651" t="s">
        <v>30341</v>
      </c>
      <c r="C7736" s="642" t="s">
        <v>18348</v>
      </c>
      <c r="D7736" s="642" t="s">
        <v>35185</v>
      </c>
    </row>
    <row r="7737" spans="1:4" ht="15" customHeight="1">
      <c r="A7737" s="642">
        <v>43441</v>
      </c>
      <c r="B7737" s="651" t="s">
        <v>30342</v>
      </c>
      <c r="C7737" s="642" t="s">
        <v>18348</v>
      </c>
      <c r="D7737" s="642" t="s">
        <v>35186</v>
      </c>
    </row>
    <row r="7738" spans="1:4" ht="15" customHeight="1">
      <c r="A7738" s="642">
        <v>43423</v>
      </c>
      <c r="B7738" s="651" t="s">
        <v>30343</v>
      </c>
      <c r="C7738" s="642" t="s">
        <v>18348</v>
      </c>
      <c r="D7738" s="642" t="s">
        <v>25297</v>
      </c>
    </row>
    <row r="7739" spans="1:4" ht="15" customHeight="1">
      <c r="A7739" s="642">
        <v>12532</v>
      </c>
      <c r="B7739" s="651" t="s">
        <v>30344</v>
      </c>
      <c r="C7739" s="642" t="s">
        <v>18348</v>
      </c>
      <c r="D7739" s="642" t="s">
        <v>35187</v>
      </c>
    </row>
    <row r="7740" spans="1:4" ht="15" customHeight="1">
      <c r="A7740" s="642">
        <v>43444</v>
      </c>
      <c r="B7740" s="651" t="s">
        <v>30345</v>
      </c>
      <c r="C7740" s="642" t="s">
        <v>18348</v>
      </c>
      <c r="D7740" s="642" t="s">
        <v>35188</v>
      </c>
    </row>
    <row r="7741" spans="1:4" ht="15" customHeight="1">
      <c r="A7741" s="642">
        <v>12551</v>
      </c>
      <c r="B7741" s="651" t="s">
        <v>30346</v>
      </c>
      <c r="C7741" s="642" t="s">
        <v>18348</v>
      </c>
      <c r="D7741" s="642" t="s">
        <v>35189</v>
      </c>
    </row>
    <row r="7742" spans="1:4" ht="15" customHeight="1">
      <c r="A7742" s="642">
        <v>43442</v>
      </c>
      <c r="B7742" s="651" t="s">
        <v>30347</v>
      </c>
      <c r="C7742" s="642" t="s">
        <v>18348</v>
      </c>
      <c r="D7742" s="642" t="s">
        <v>35190</v>
      </c>
    </row>
    <row r="7743" spans="1:4" ht="15" customHeight="1">
      <c r="A7743" s="642">
        <v>43443</v>
      </c>
      <c r="B7743" s="651" t="s">
        <v>30348</v>
      </c>
      <c r="C7743" s="642" t="s">
        <v>18348</v>
      </c>
      <c r="D7743" s="642" t="s">
        <v>35191</v>
      </c>
    </row>
    <row r="7744" spans="1:4" ht="15" customHeight="1">
      <c r="A7744" s="642">
        <v>12544</v>
      </c>
      <c r="B7744" s="651" t="s">
        <v>30349</v>
      </c>
      <c r="C7744" s="642" t="s">
        <v>18348</v>
      </c>
      <c r="D7744" s="642" t="s">
        <v>35192</v>
      </c>
    </row>
    <row r="7745" spans="1:4" ht="15" customHeight="1">
      <c r="A7745" s="642">
        <v>12547</v>
      </c>
      <c r="B7745" s="651" t="s">
        <v>30350</v>
      </c>
      <c r="C7745" s="642" t="s">
        <v>18348</v>
      </c>
      <c r="D7745" s="642" t="s">
        <v>35193</v>
      </c>
    </row>
    <row r="7746" spans="1:4" ht="15" customHeight="1">
      <c r="A7746" s="642">
        <v>43445</v>
      </c>
      <c r="B7746" s="651" t="s">
        <v>30351</v>
      </c>
      <c r="C7746" s="642" t="s">
        <v>18348</v>
      </c>
      <c r="D7746" s="642" t="s">
        <v>35194</v>
      </c>
    </row>
    <row r="7747" spans="1:4" ht="15" customHeight="1">
      <c r="A7747" s="642">
        <v>12563</v>
      </c>
      <c r="B7747" s="651" t="s">
        <v>30352</v>
      </c>
      <c r="C7747" s="642" t="s">
        <v>18348</v>
      </c>
      <c r="D7747" s="642" t="s">
        <v>35195</v>
      </c>
    </row>
    <row r="7748" spans="1:4" ht="15" customHeight="1">
      <c r="A7748" s="642">
        <v>43425</v>
      </c>
      <c r="B7748" s="651" t="s">
        <v>30353</v>
      </c>
      <c r="C7748" s="642" t="s">
        <v>18348</v>
      </c>
      <c r="D7748" s="642" t="s">
        <v>35196</v>
      </c>
    </row>
    <row r="7749" spans="1:4" ht="15" customHeight="1">
      <c r="A7749" s="642">
        <v>43446</v>
      </c>
      <c r="B7749" s="651" t="s">
        <v>30354</v>
      </c>
      <c r="C7749" s="642" t="s">
        <v>18348</v>
      </c>
      <c r="D7749" s="642" t="s">
        <v>35197</v>
      </c>
    </row>
    <row r="7750" spans="1:4" ht="15" customHeight="1">
      <c r="A7750" s="642">
        <v>43447</v>
      </c>
      <c r="B7750" s="651" t="s">
        <v>30355</v>
      </c>
      <c r="C7750" s="642" t="s">
        <v>18348</v>
      </c>
      <c r="D7750" s="642" t="s">
        <v>35198</v>
      </c>
    </row>
    <row r="7751" spans="1:4" ht="15" customHeight="1">
      <c r="A7751" s="642">
        <v>43448</v>
      </c>
      <c r="B7751" s="651" t="s">
        <v>30356</v>
      </c>
      <c r="C7751" s="642" t="s">
        <v>18348</v>
      </c>
      <c r="D7751" s="642" t="s">
        <v>35199</v>
      </c>
    </row>
    <row r="7752" spans="1:4" ht="15" customHeight="1">
      <c r="A7752" s="642">
        <v>13761</v>
      </c>
      <c r="B7752" s="651" t="s">
        <v>30357</v>
      </c>
      <c r="C7752" s="642" t="s">
        <v>18348</v>
      </c>
      <c r="D7752" s="642" t="s">
        <v>35200</v>
      </c>
    </row>
    <row r="7753" spans="1:4" ht="15" customHeight="1">
      <c r="A7753" s="642">
        <v>4814</v>
      </c>
      <c r="B7753" s="651" t="s">
        <v>30358</v>
      </c>
      <c r="C7753" s="642" t="s">
        <v>18348</v>
      </c>
      <c r="D7753" s="642" t="s">
        <v>35201</v>
      </c>
    </row>
    <row r="7754" spans="1:4" ht="15" customHeight="1">
      <c r="A7754" s="642">
        <v>44473</v>
      </c>
      <c r="B7754" s="651" t="s">
        <v>30359</v>
      </c>
      <c r="C7754" s="642" t="s">
        <v>18348</v>
      </c>
      <c r="D7754" s="642" t="s">
        <v>35202</v>
      </c>
    </row>
    <row r="7755" spans="1:4" ht="15" customHeight="1">
      <c r="A7755" s="642">
        <v>6122</v>
      </c>
      <c r="B7755" s="651" t="s">
        <v>30360</v>
      </c>
      <c r="C7755" s="642" t="s">
        <v>18354</v>
      </c>
      <c r="D7755" s="642" t="s">
        <v>21692</v>
      </c>
    </row>
    <row r="7756" spans="1:4" ht="15" customHeight="1">
      <c r="A7756" s="642">
        <v>40810</v>
      </c>
      <c r="B7756" s="651" t="s">
        <v>30361</v>
      </c>
      <c r="C7756" s="642" t="s">
        <v>18355</v>
      </c>
      <c r="D7756" s="642" t="s">
        <v>35203</v>
      </c>
    </row>
    <row r="7757" spans="1:4" ht="15" customHeight="1">
      <c r="A7757" s="642">
        <v>21100</v>
      </c>
      <c r="B7757" s="651" t="s">
        <v>30362</v>
      </c>
      <c r="C7757" s="642" t="s">
        <v>18348</v>
      </c>
      <c r="D7757" s="642" t="s">
        <v>35204</v>
      </c>
    </row>
    <row r="7758" spans="1:4" ht="15" customHeight="1">
      <c r="A7758" s="642">
        <v>11816</v>
      </c>
      <c r="B7758" s="651" t="s">
        <v>30363</v>
      </c>
      <c r="C7758" s="642" t="s">
        <v>18348</v>
      </c>
      <c r="D7758" s="642" t="s">
        <v>35205</v>
      </c>
    </row>
    <row r="7759" spans="1:4" ht="15" customHeight="1">
      <c r="A7759" s="642">
        <v>11814</v>
      </c>
      <c r="B7759" s="651" t="s">
        <v>30364</v>
      </c>
      <c r="C7759" s="642" t="s">
        <v>18348</v>
      </c>
      <c r="D7759" s="642" t="s">
        <v>35206</v>
      </c>
    </row>
    <row r="7760" spans="1:4" ht="15" customHeight="1">
      <c r="A7760" s="642">
        <v>14186</v>
      </c>
      <c r="B7760" s="651" t="s">
        <v>30365</v>
      </c>
      <c r="C7760" s="642" t="s">
        <v>18348</v>
      </c>
      <c r="D7760" s="642" t="s">
        <v>35207</v>
      </c>
    </row>
    <row r="7761" spans="1:4" ht="15" customHeight="1">
      <c r="A7761" s="642">
        <v>14185</v>
      </c>
      <c r="B7761" s="651" t="s">
        <v>30366</v>
      </c>
      <c r="C7761" s="642" t="s">
        <v>18348</v>
      </c>
      <c r="D7761" s="642" t="s">
        <v>35208</v>
      </c>
    </row>
    <row r="7762" spans="1:4" ht="15" customHeight="1">
      <c r="A7762" s="642">
        <v>11811</v>
      </c>
      <c r="B7762" s="651" t="s">
        <v>30367</v>
      </c>
      <c r="C7762" s="642" t="s">
        <v>18348</v>
      </c>
      <c r="D7762" s="642" t="s">
        <v>35209</v>
      </c>
    </row>
    <row r="7763" spans="1:4" ht="15" customHeight="1">
      <c r="A7763" s="642">
        <v>44498</v>
      </c>
      <c r="B7763" s="651" t="s">
        <v>30368</v>
      </c>
      <c r="C7763" s="642" t="s">
        <v>18348</v>
      </c>
      <c r="D7763" s="642" t="s">
        <v>35210</v>
      </c>
    </row>
    <row r="7764" spans="1:4" ht="15" customHeight="1">
      <c r="A7764" s="642">
        <v>34469</v>
      </c>
      <c r="B7764" s="651" t="s">
        <v>30369</v>
      </c>
      <c r="C7764" s="642" t="s">
        <v>18348</v>
      </c>
      <c r="D7764" s="642" t="s">
        <v>35211</v>
      </c>
    </row>
    <row r="7765" spans="1:4" ht="15" customHeight="1">
      <c r="A7765" s="642">
        <v>34476</v>
      </c>
      <c r="B7765" s="651" t="s">
        <v>30370</v>
      </c>
      <c r="C7765" s="642" t="s">
        <v>18348</v>
      </c>
      <c r="D7765" s="642" t="s">
        <v>35212</v>
      </c>
    </row>
    <row r="7766" spans="1:4" ht="15" customHeight="1">
      <c r="A7766" s="642">
        <v>34477</v>
      </c>
      <c r="B7766" s="651" t="s">
        <v>30371</v>
      </c>
      <c r="C7766" s="642" t="s">
        <v>18348</v>
      </c>
      <c r="D7766" s="642" t="s">
        <v>35213</v>
      </c>
    </row>
    <row r="7767" spans="1:4" ht="15" customHeight="1">
      <c r="A7767" s="642">
        <v>34482</v>
      </c>
      <c r="B7767" s="651" t="s">
        <v>30372</v>
      </c>
      <c r="C7767" s="642" t="s">
        <v>18348</v>
      </c>
      <c r="D7767" s="642" t="s">
        <v>35214</v>
      </c>
    </row>
    <row r="7768" spans="1:4" ht="15" customHeight="1">
      <c r="A7768" s="642">
        <v>34472</v>
      </c>
      <c r="B7768" s="651" t="s">
        <v>30373</v>
      </c>
      <c r="C7768" s="642" t="s">
        <v>18348</v>
      </c>
      <c r="D7768" s="642" t="s">
        <v>35215</v>
      </c>
    </row>
    <row r="7769" spans="1:4" ht="15" customHeight="1">
      <c r="A7769" s="642">
        <v>42425</v>
      </c>
      <c r="B7769" s="651" t="s">
        <v>30374</v>
      </c>
      <c r="C7769" s="642" t="s">
        <v>18348</v>
      </c>
      <c r="D7769" s="642" t="s">
        <v>35216</v>
      </c>
    </row>
    <row r="7770" spans="1:4" ht="15" customHeight="1">
      <c r="A7770" s="642">
        <v>42422</v>
      </c>
      <c r="B7770" s="651" t="s">
        <v>30375</v>
      </c>
      <c r="C7770" s="642" t="s">
        <v>18348</v>
      </c>
      <c r="D7770" s="642" t="s">
        <v>35217</v>
      </c>
    </row>
    <row r="7771" spans="1:4" ht="15" customHeight="1">
      <c r="A7771" s="642">
        <v>43184</v>
      </c>
      <c r="B7771" s="651" t="s">
        <v>30376</v>
      </c>
      <c r="C7771" s="642" t="s">
        <v>18348</v>
      </c>
      <c r="D7771" s="642" t="s">
        <v>35218</v>
      </c>
    </row>
    <row r="7772" spans="1:4" ht="15" customHeight="1">
      <c r="A7772" s="642">
        <v>42424</v>
      </c>
      <c r="B7772" s="651" t="s">
        <v>30377</v>
      </c>
      <c r="C7772" s="642" t="s">
        <v>18348</v>
      </c>
      <c r="D7772" s="642" t="s">
        <v>35219</v>
      </c>
    </row>
    <row r="7773" spans="1:4" ht="15" customHeight="1">
      <c r="A7773" s="642">
        <v>42421</v>
      </c>
      <c r="B7773" s="651" t="s">
        <v>30378</v>
      </c>
      <c r="C7773" s="642" t="s">
        <v>18348</v>
      </c>
      <c r="D7773" s="642" t="s">
        <v>35220</v>
      </c>
    </row>
    <row r="7774" spans="1:4" ht="15" customHeight="1">
      <c r="A7774" s="642">
        <v>42416</v>
      </c>
      <c r="B7774" s="651" t="s">
        <v>30379</v>
      </c>
      <c r="C7774" s="642" t="s">
        <v>18348</v>
      </c>
      <c r="D7774" s="642" t="s">
        <v>35221</v>
      </c>
    </row>
    <row r="7775" spans="1:4" ht="15" customHeight="1">
      <c r="A7775" s="642">
        <v>42417</v>
      </c>
      <c r="B7775" s="651" t="s">
        <v>30380</v>
      </c>
      <c r="C7775" s="642" t="s">
        <v>18348</v>
      </c>
      <c r="D7775" s="642" t="s">
        <v>35222</v>
      </c>
    </row>
    <row r="7776" spans="1:4" ht="15" customHeight="1">
      <c r="A7776" s="642">
        <v>42419</v>
      </c>
      <c r="B7776" s="651" t="s">
        <v>30381</v>
      </c>
      <c r="C7776" s="642" t="s">
        <v>18348</v>
      </c>
      <c r="D7776" s="642" t="s">
        <v>35223</v>
      </c>
    </row>
    <row r="7777" spans="1:4" ht="15" customHeight="1">
      <c r="A7777" s="642">
        <v>42420</v>
      </c>
      <c r="B7777" s="651" t="s">
        <v>30382</v>
      </c>
      <c r="C7777" s="642" t="s">
        <v>18348</v>
      </c>
      <c r="D7777" s="642" t="s">
        <v>35224</v>
      </c>
    </row>
    <row r="7778" spans="1:4" ht="15" customHeight="1">
      <c r="A7778" s="642">
        <v>43195</v>
      </c>
      <c r="B7778" s="651" t="s">
        <v>30383</v>
      </c>
      <c r="C7778" s="642" t="s">
        <v>18348</v>
      </c>
      <c r="D7778" s="642" t="s">
        <v>35225</v>
      </c>
    </row>
    <row r="7779" spans="1:4" ht="15" customHeight="1">
      <c r="A7779" s="642">
        <v>43196</v>
      </c>
      <c r="B7779" s="651" t="s">
        <v>30384</v>
      </c>
      <c r="C7779" s="642" t="s">
        <v>18348</v>
      </c>
      <c r="D7779" s="642" t="s">
        <v>35226</v>
      </c>
    </row>
    <row r="7780" spans="1:4" ht="15" customHeight="1">
      <c r="A7780" s="642">
        <v>43198</v>
      </c>
      <c r="B7780" s="651" t="s">
        <v>30385</v>
      </c>
      <c r="C7780" s="642" t="s">
        <v>18348</v>
      </c>
      <c r="D7780" s="642" t="s">
        <v>35227</v>
      </c>
    </row>
    <row r="7781" spans="1:4" ht="15" customHeight="1">
      <c r="A7781" s="642">
        <v>43199</v>
      </c>
      <c r="B7781" s="651" t="s">
        <v>30386</v>
      </c>
      <c r="C7781" s="642" t="s">
        <v>18348</v>
      </c>
      <c r="D7781" s="642" t="s">
        <v>35228</v>
      </c>
    </row>
    <row r="7782" spans="1:4" ht="15" customHeight="1">
      <c r="A7782" s="642">
        <v>43200</v>
      </c>
      <c r="B7782" s="651" t="s">
        <v>30387</v>
      </c>
      <c r="C7782" s="642" t="s">
        <v>18348</v>
      </c>
      <c r="D7782" s="642" t="s">
        <v>35229</v>
      </c>
    </row>
    <row r="7783" spans="1:4" ht="15" customHeight="1">
      <c r="A7783" s="642">
        <v>39556</v>
      </c>
      <c r="B7783" s="651" t="s">
        <v>30388</v>
      </c>
      <c r="C7783" s="642" t="s">
        <v>18348</v>
      </c>
      <c r="D7783" s="642" t="s">
        <v>35230</v>
      </c>
    </row>
    <row r="7784" spans="1:4" ht="15" customHeight="1">
      <c r="A7784" s="642">
        <v>39557</v>
      </c>
      <c r="B7784" s="651" t="s">
        <v>30389</v>
      </c>
      <c r="C7784" s="642" t="s">
        <v>18348</v>
      </c>
      <c r="D7784" s="642" t="s">
        <v>35231</v>
      </c>
    </row>
    <row r="7785" spans="1:4" ht="15" customHeight="1">
      <c r="A7785" s="642">
        <v>39559</v>
      </c>
      <c r="B7785" s="651" t="s">
        <v>30390</v>
      </c>
      <c r="C7785" s="642" t="s">
        <v>18348</v>
      </c>
      <c r="D7785" s="642" t="s">
        <v>35232</v>
      </c>
    </row>
    <row r="7786" spans="1:4" ht="15" customHeight="1">
      <c r="A7786" s="642">
        <v>39560</v>
      </c>
      <c r="B7786" s="651" t="s">
        <v>30391</v>
      </c>
      <c r="C7786" s="642" t="s">
        <v>18348</v>
      </c>
      <c r="D7786" s="642" t="s">
        <v>35233</v>
      </c>
    </row>
    <row r="7787" spans="1:4" ht="15" customHeight="1">
      <c r="A7787" s="642">
        <v>39561</v>
      </c>
      <c r="B7787" s="651" t="s">
        <v>30392</v>
      </c>
      <c r="C7787" s="642" t="s">
        <v>18348</v>
      </c>
      <c r="D7787" s="642" t="s">
        <v>35234</v>
      </c>
    </row>
    <row r="7788" spans="1:4" ht="15" customHeight="1">
      <c r="A7788" s="642">
        <v>43190</v>
      </c>
      <c r="B7788" s="651" t="s">
        <v>30393</v>
      </c>
      <c r="C7788" s="642" t="s">
        <v>18348</v>
      </c>
      <c r="D7788" s="642" t="s">
        <v>35235</v>
      </c>
    </row>
    <row r="7789" spans="1:4" ht="15" customHeight="1">
      <c r="A7789" s="642">
        <v>39555</v>
      </c>
      <c r="B7789" s="651" t="s">
        <v>30394</v>
      </c>
      <c r="C7789" s="642" t="s">
        <v>18348</v>
      </c>
      <c r="D7789" s="642" t="s">
        <v>35236</v>
      </c>
    </row>
    <row r="7790" spans="1:4" ht="15" customHeight="1">
      <c r="A7790" s="642">
        <v>43191</v>
      </c>
      <c r="B7790" s="651" t="s">
        <v>30395</v>
      </c>
      <c r="C7790" s="642" t="s">
        <v>18348</v>
      </c>
      <c r="D7790" s="642" t="s">
        <v>35237</v>
      </c>
    </row>
    <row r="7791" spans="1:4" ht="15" customHeight="1">
      <c r="A7791" s="642">
        <v>39548</v>
      </c>
      <c r="B7791" s="651" t="s">
        <v>30396</v>
      </c>
      <c r="C7791" s="642" t="s">
        <v>18348</v>
      </c>
      <c r="D7791" s="642" t="s">
        <v>35238</v>
      </c>
    </row>
    <row r="7792" spans="1:4" ht="15" customHeight="1">
      <c r="A7792" s="642">
        <v>43192</v>
      </c>
      <c r="B7792" s="651" t="s">
        <v>30397</v>
      </c>
      <c r="C7792" s="642" t="s">
        <v>18348</v>
      </c>
      <c r="D7792" s="642" t="s">
        <v>35239</v>
      </c>
    </row>
    <row r="7793" spans="1:4" ht="15" customHeight="1">
      <c r="A7793" s="642">
        <v>39554</v>
      </c>
      <c r="B7793" s="651" t="s">
        <v>30398</v>
      </c>
      <c r="C7793" s="642" t="s">
        <v>18348</v>
      </c>
      <c r="D7793" s="642" t="s">
        <v>35240</v>
      </c>
    </row>
    <row r="7794" spans="1:4" ht="15" customHeight="1">
      <c r="A7794" s="642">
        <v>43194</v>
      </c>
      <c r="B7794" s="651" t="s">
        <v>30399</v>
      </c>
      <c r="C7794" s="642" t="s">
        <v>18348</v>
      </c>
      <c r="D7794" s="642" t="s">
        <v>35241</v>
      </c>
    </row>
    <row r="7795" spans="1:4" ht="15" customHeight="1">
      <c r="A7795" s="642">
        <v>39551</v>
      </c>
      <c r="B7795" s="651" t="s">
        <v>30400</v>
      </c>
      <c r="C7795" s="642" t="s">
        <v>18348</v>
      </c>
      <c r="D7795" s="642" t="s">
        <v>35242</v>
      </c>
    </row>
    <row r="7796" spans="1:4" ht="15" customHeight="1">
      <c r="A7796" s="642">
        <v>43185</v>
      </c>
      <c r="B7796" s="651" t="s">
        <v>30401</v>
      </c>
      <c r="C7796" s="642" t="s">
        <v>18348</v>
      </c>
      <c r="D7796" s="642" t="s">
        <v>35243</v>
      </c>
    </row>
    <row r="7797" spans="1:4" ht="15" customHeight="1">
      <c r="A7797" s="642">
        <v>43186</v>
      </c>
      <c r="B7797" s="651" t="s">
        <v>30402</v>
      </c>
      <c r="C7797" s="642" t="s">
        <v>18348</v>
      </c>
      <c r="D7797" s="642" t="s">
        <v>35244</v>
      </c>
    </row>
    <row r="7798" spans="1:4" ht="15" customHeight="1">
      <c r="A7798" s="642">
        <v>43187</v>
      </c>
      <c r="B7798" s="651" t="s">
        <v>30403</v>
      </c>
      <c r="C7798" s="642" t="s">
        <v>18348</v>
      </c>
      <c r="D7798" s="642" t="s">
        <v>35245</v>
      </c>
    </row>
    <row r="7799" spans="1:4" ht="15" customHeight="1">
      <c r="A7799" s="642">
        <v>43188</v>
      </c>
      <c r="B7799" s="651" t="s">
        <v>30404</v>
      </c>
      <c r="C7799" s="642" t="s">
        <v>18348</v>
      </c>
      <c r="D7799" s="642" t="s">
        <v>35246</v>
      </c>
    </row>
    <row r="7800" spans="1:4" ht="15" customHeight="1">
      <c r="A7800" s="642">
        <v>43189</v>
      </c>
      <c r="B7800" s="651" t="s">
        <v>30405</v>
      </c>
      <c r="C7800" s="642" t="s">
        <v>18348</v>
      </c>
      <c r="D7800" s="642" t="s">
        <v>35247</v>
      </c>
    </row>
    <row r="7801" spans="1:4" ht="15" customHeight="1">
      <c r="A7801" s="642">
        <v>39580</v>
      </c>
      <c r="B7801" s="651" t="s">
        <v>30406</v>
      </c>
      <c r="C7801" s="642" t="s">
        <v>18348</v>
      </c>
      <c r="D7801" s="642" t="s">
        <v>35248</v>
      </c>
    </row>
    <row r="7802" spans="1:4" ht="15" customHeight="1">
      <c r="A7802" s="642">
        <v>39577</v>
      </c>
      <c r="B7802" s="651" t="s">
        <v>30407</v>
      </c>
      <c r="C7802" s="642" t="s">
        <v>18348</v>
      </c>
      <c r="D7802" s="642" t="s">
        <v>35249</v>
      </c>
    </row>
    <row r="7803" spans="1:4" ht="15" customHeight="1">
      <c r="A7803" s="642">
        <v>39578</v>
      </c>
      <c r="B7803" s="651" t="s">
        <v>30408</v>
      </c>
      <c r="C7803" s="642" t="s">
        <v>18348</v>
      </c>
      <c r="D7803" s="642" t="s">
        <v>35250</v>
      </c>
    </row>
    <row r="7804" spans="1:4" ht="15" customHeight="1">
      <c r="A7804" s="642">
        <v>39579</v>
      </c>
      <c r="B7804" s="651" t="s">
        <v>30409</v>
      </c>
      <c r="C7804" s="642" t="s">
        <v>18348</v>
      </c>
      <c r="D7804" s="642" t="s">
        <v>35251</v>
      </c>
    </row>
    <row r="7805" spans="1:4" ht="15" customHeight="1">
      <c r="A7805" s="642">
        <v>39826</v>
      </c>
      <c r="B7805" s="651" t="s">
        <v>30410</v>
      </c>
      <c r="C7805" s="642" t="s">
        <v>18348</v>
      </c>
      <c r="D7805" s="642" t="s">
        <v>35252</v>
      </c>
    </row>
    <row r="7806" spans="1:4" ht="15" customHeight="1">
      <c r="A7806" s="642">
        <v>10700</v>
      </c>
      <c r="B7806" s="651" t="s">
        <v>30411</v>
      </c>
      <c r="C7806" s="642" t="s">
        <v>18348</v>
      </c>
      <c r="D7806" s="642" t="s">
        <v>35253</v>
      </c>
    </row>
    <row r="7807" spans="1:4" ht="15" customHeight="1">
      <c r="A7807" s="642">
        <v>346</v>
      </c>
      <c r="B7807" s="651" t="s">
        <v>30412</v>
      </c>
      <c r="C7807" s="642" t="s">
        <v>18351</v>
      </c>
      <c r="D7807" s="642" t="s">
        <v>24706</v>
      </c>
    </row>
    <row r="7808" spans="1:4" ht="15" customHeight="1">
      <c r="A7808" s="642">
        <v>3312</v>
      </c>
      <c r="B7808" s="651" t="s">
        <v>30413</v>
      </c>
      <c r="C7808" s="642" t="s">
        <v>18351</v>
      </c>
      <c r="D7808" s="642" t="s">
        <v>28089</v>
      </c>
    </row>
    <row r="7809" spans="1:4" ht="15" customHeight="1">
      <c r="A7809" s="642">
        <v>339</v>
      </c>
      <c r="B7809" s="651" t="s">
        <v>30414</v>
      </c>
      <c r="C7809" s="642" t="s">
        <v>18350</v>
      </c>
      <c r="D7809" s="642" t="s">
        <v>18427</v>
      </c>
    </row>
    <row r="7810" spans="1:4" ht="15" customHeight="1">
      <c r="A7810" s="642">
        <v>340</v>
      </c>
      <c r="B7810" s="651" t="s">
        <v>30415</v>
      </c>
      <c r="C7810" s="642" t="s">
        <v>18350</v>
      </c>
      <c r="D7810" s="642" t="s">
        <v>17745</v>
      </c>
    </row>
    <row r="7811" spans="1:4" ht="15" customHeight="1">
      <c r="A7811" s="642">
        <v>43130</v>
      </c>
      <c r="B7811" s="651" t="s">
        <v>30416</v>
      </c>
      <c r="C7811" s="642" t="s">
        <v>18351</v>
      </c>
      <c r="D7811" s="642" t="s">
        <v>20718</v>
      </c>
    </row>
    <row r="7812" spans="1:4" ht="15" customHeight="1">
      <c r="A7812" s="642">
        <v>344</v>
      </c>
      <c r="B7812" s="651" t="s">
        <v>30417</v>
      </c>
      <c r="C7812" s="642" t="s">
        <v>18351</v>
      </c>
      <c r="D7812" s="642" t="s">
        <v>21123</v>
      </c>
    </row>
    <row r="7813" spans="1:4" ht="15" customHeight="1">
      <c r="A7813" s="642">
        <v>345</v>
      </c>
      <c r="B7813" s="651" t="s">
        <v>30418</v>
      </c>
      <c r="C7813" s="642" t="s">
        <v>18351</v>
      </c>
      <c r="D7813" s="642" t="s">
        <v>17921</v>
      </c>
    </row>
    <row r="7814" spans="1:4" ht="15" customHeight="1">
      <c r="A7814" s="642">
        <v>43131</v>
      </c>
      <c r="B7814" s="651" t="s">
        <v>30419</v>
      </c>
      <c r="C7814" s="642" t="s">
        <v>18351</v>
      </c>
      <c r="D7814" s="642" t="s">
        <v>21744</v>
      </c>
    </row>
    <row r="7815" spans="1:4" ht="15" customHeight="1">
      <c r="A7815" s="642">
        <v>3313</v>
      </c>
      <c r="B7815" s="651" t="s">
        <v>30420</v>
      </c>
      <c r="C7815" s="642" t="s">
        <v>18351</v>
      </c>
      <c r="D7815" s="642" t="s">
        <v>21714</v>
      </c>
    </row>
    <row r="7816" spans="1:4" ht="15" customHeight="1">
      <c r="A7816" s="642">
        <v>43132</v>
      </c>
      <c r="B7816" s="651" t="s">
        <v>30421</v>
      </c>
      <c r="C7816" s="642" t="s">
        <v>18351</v>
      </c>
      <c r="D7816" s="642" t="s">
        <v>20718</v>
      </c>
    </row>
    <row r="7817" spans="1:4" ht="15" customHeight="1">
      <c r="A7817" s="642">
        <v>366</v>
      </c>
      <c r="B7817" s="651" t="s">
        <v>30422</v>
      </c>
      <c r="C7817" s="642" t="s">
        <v>18353</v>
      </c>
      <c r="D7817" s="642" t="s">
        <v>35254</v>
      </c>
    </row>
    <row r="7818" spans="1:4" ht="15" customHeight="1">
      <c r="A7818" s="642">
        <v>367</v>
      </c>
      <c r="B7818" s="651" t="s">
        <v>30423</v>
      </c>
      <c r="C7818" s="642" t="s">
        <v>18353</v>
      </c>
      <c r="D7818" s="642" t="s">
        <v>35255</v>
      </c>
    </row>
    <row r="7819" spans="1:4" ht="15" customHeight="1">
      <c r="A7819" s="642">
        <v>370</v>
      </c>
      <c r="B7819" s="651" t="s">
        <v>30424</v>
      </c>
      <c r="C7819" s="642" t="s">
        <v>18353</v>
      </c>
      <c r="D7819" s="642" t="s">
        <v>35254</v>
      </c>
    </row>
    <row r="7820" spans="1:4" ht="15" customHeight="1">
      <c r="A7820" s="642">
        <v>368</v>
      </c>
      <c r="B7820" s="651" t="s">
        <v>30425</v>
      </c>
      <c r="C7820" s="642" t="s">
        <v>18353</v>
      </c>
      <c r="D7820" s="642" t="s">
        <v>35256</v>
      </c>
    </row>
    <row r="7821" spans="1:4" ht="15" customHeight="1">
      <c r="A7821" s="642">
        <v>11075</v>
      </c>
      <c r="B7821" s="651" t="s">
        <v>30426</v>
      </c>
      <c r="C7821" s="642" t="s">
        <v>18353</v>
      </c>
      <c r="D7821" s="642" t="s">
        <v>35257</v>
      </c>
    </row>
    <row r="7822" spans="1:4" ht="15" customHeight="1">
      <c r="A7822" s="642">
        <v>1381</v>
      </c>
      <c r="B7822" s="651" t="s">
        <v>30427</v>
      </c>
      <c r="C7822" s="642" t="s">
        <v>18351</v>
      </c>
      <c r="D7822" s="642" t="s">
        <v>17563</v>
      </c>
    </row>
    <row r="7823" spans="1:4" ht="15" customHeight="1">
      <c r="A7823" s="642">
        <v>34353</v>
      </c>
      <c r="B7823" s="651" t="s">
        <v>30428</v>
      </c>
      <c r="C7823" s="642" t="s">
        <v>18351</v>
      </c>
      <c r="D7823" s="642" t="s">
        <v>17743</v>
      </c>
    </row>
    <row r="7824" spans="1:4" ht="15" customHeight="1">
      <c r="A7824" s="642">
        <v>37595</v>
      </c>
      <c r="B7824" s="651" t="s">
        <v>30429</v>
      </c>
      <c r="C7824" s="642" t="s">
        <v>18351</v>
      </c>
      <c r="D7824" s="642" t="s">
        <v>18239</v>
      </c>
    </row>
    <row r="7825" spans="1:4" ht="15" customHeight="1">
      <c r="A7825" s="642">
        <v>37596</v>
      </c>
      <c r="B7825" s="651" t="s">
        <v>30430</v>
      </c>
      <c r="C7825" s="642" t="s">
        <v>18351</v>
      </c>
      <c r="D7825" s="642" t="s">
        <v>17668</v>
      </c>
    </row>
    <row r="7826" spans="1:4" ht="15" customHeight="1">
      <c r="A7826" s="642">
        <v>371</v>
      </c>
      <c r="B7826" s="651" t="s">
        <v>30431</v>
      </c>
      <c r="C7826" s="642" t="s">
        <v>18351</v>
      </c>
      <c r="D7826" s="642" t="s">
        <v>17479</v>
      </c>
    </row>
    <row r="7827" spans="1:4" ht="15" customHeight="1">
      <c r="A7827" s="642">
        <v>37553</v>
      </c>
      <c r="B7827" s="651" t="s">
        <v>30432</v>
      </c>
      <c r="C7827" s="642" t="s">
        <v>18351</v>
      </c>
      <c r="D7827" s="642" t="s">
        <v>18427</v>
      </c>
    </row>
    <row r="7828" spans="1:4" ht="15" customHeight="1">
      <c r="A7828" s="642">
        <v>37552</v>
      </c>
      <c r="B7828" s="651" t="s">
        <v>30433</v>
      </c>
      <c r="C7828" s="642" t="s">
        <v>18351</v>
      </c>
      <c r="D7828" s="642" t="s">
        <v>17681</v>
      </c>
    </row>
    <row r="7829" spans="1:4" ht="15" customHeight="1">
      <c r="A7829" s="642">
        <v>36880</v>
      </c>
      <c r="B7829" s="651" t="s">
        <v>30434</v>
      </c>
      <c r="C7829" s="642" t="s">
        <v>18351</v>
      </c>
      <c r="D7829" s="642" t="s">
        <v>18412</v>
      </c>
    </row>
    <row r="7830" spans="1:4" ht="15" customHeight="1">
      <c r="A7830" s="642">
        <v>34355</v>
      </c>
      <c r="B7830" s="651" t="s">
        <v>30435</v>
      </c>
      <c r="C7830" s="642" t="s">
        <v>18351</v>
      </c>
      <c r="D7830" s="642" t="s">
        <v>17635</v>
      </c>
    </row>
    <row r="7831" spans="1:4" ht="15" customHeight="1">
      <c r="A7831" s="642">
        <v>130</v>
      </c>
      <c r="B7831" s="651" t="s">
        <v>30436</v>
      </c>
      <c r="C7831" s="642" t="s">
        <v>18351</v>
      </c>
      <c r="D7831" s="642" t="s">
        <v>18119</v>
      </c>
    </row>
    <row r="7832" spans="1:4" ht="15" customHeight="1">
      <c r="A7832" s="642">
        <v>135</v>
      </c>
      <c r="B7832" s="651" t="s">
        <v>30437</v>
      </c>
      <c r="C7832" s="642" t="s">
        <v>18351</v>
      </c>
      <c r="D7832" s="642" t="s">
        <v>27395</v>
      </c>
    </row>
    <row r="7833" spans="1:4" ht="15" customHeight="1">
      <c r="A7833" s="642">
        <v>36886</v>
      </c>
      <c r="B7833" s="651" t="s">
        <v>30438</v>
      </c>
      <c r="C7833" s="642" t="s">
        <v>18351</v>
      </c>
      <c r="D7833" s="642" t="s">
        <v>20640</v>
      </c>
    </row>
    <row r="7834" spans="1:4" ht="15" customHeight="1">
      <c r="A7834" s="642">
        <v>38546</v>
      </c>
      <c r="B7834" s="651" t="s">
        <v>30439</v>
      </c>
      <c r="C7834" s="642" t="s">
        <v>18353</v>
      </c>
      <c r="D7834" s="642" t="s">
        <v>35258</v>
      </c>
    </row>
    <row r="7835" spans="1:4" ht="15" customHeight="1">
      <c r="A7835" s="642">
        <v>34549</v>
      </c>
      <c r="B7835" s="651" t="s">
        <v>30440</v>
      </c>
      <c r="C7835" s="642" t="s">
        <v>18353</v>
      </c>
      <c r="D7835" s="642" t="s">
        <v>35259</v>
      </c>
    </row>
    <row r="7836" spans="1:4" ht="15" customHeight="1">
      <c r="A7836" s="642">
        <v>6081</v>
      </c>
      <c r="B7836" s="651" t="s">
        <v>30441</v>
      </c>
      <c r="C7836" s="642" t="s">
        <v>18353</v>
      </c>
      <c r="D7836" s="642" t="s">
        <v>35260</v>
      </c>
    </row>
    <row r="7837" spans="1:4" ht="15" customHeight="1">
      <c r="A7837" s="642">
        <v>6077</v>
      </c>
      <c r="B7837" s="651" t="s">
        <v>30442</v>
      </c>
      <c r="C7837" s="642" t="s">
        <v>18353</v>
      </c>
      <c r="D7837" s="642" t="s">
        <v>35261</v>
      </c>
    </row>
    <row r="7838" spans="1:4" ht="15" customHeight="1">
      <c r="A7838" s="642">
        <v>6079</v>
      </c>
      <c r="B7838" s="651" t="s">
        <v>30443</v>
      </c>
      <c r="C7838" s="642" t="s">
        <v>18353</v>
      </c>
      <c r="D7838" s="642" t="s">
        <v>35261</v>
      </c>
    </row>
    <row r="7839" spans="1:4" ht="15" customHeight="1">
      <c r="A7839" s="642">
        <v>1091</v>
      </c>
      <c r="B7839" s="651" t="s">
        <v>30444</v>
      </c>
      <c r="C7839" s="642" t="s">
        <v>18348</v>
      </c>
      <c r="D7839" s="642" t="s">
        <v>35262</v>
      </c>
    </row>
    <row r="7840" spans="1:4" ht="15" customHeight="1">
      <c r="A7840" s="642">
        <v>1094</v>
      </c>
      <c r="B7840" s="651" t="s">
        <v>30445</v>
      </c>
      <c r="C7840" s="642" t="s">
        <v>18348</v>
      </c>
      <c r="D7840" s="642" t="s">
        <v>21030</v>
      </c>
    </row>
    <row r="7841" spans="1:4" ht="15" customHeight="1">
      <c r="A7841" s="642">
        <v>1095</v>
      </c>
      <c r="B7841" s="651" t="s">
        <v>30446</v>
      </c>
      <c r="C7841" s="642" t="s">
        <v>18348</v>
      </c>
      <c r="D7841" s="642" t="s">
        <v>35263</v>
      </c>
    </row>
    <row r="7842" spans="1:4" ht="15" customHeight="1">
      <c r="A7842" s="642">
        <v>1092</v>
      </c>
      <c r="B7842" s="651" t="s">
        <v>30447</v>
      </c>
      <c r="C7842" s="642" t="s">
        <v>18348</v>
      </c>
      <c r="D7842" s="642" t="s">
        <v>35264</v>
      </c>
    </row>
    <row r="7843" spans="1:4" ht="15" customHeight="1">
      <c r="A7843" s="642">
        <v>1093</v>
      </c>
      <c r="B7843" s="651" t="s">
        <v>30448</v>
      </c>
      <c r="C7843" s="642" t="s">
        <v>18348</v>
      </c>
      <c r="D7843" s="642" t="s">
        <v>21736</v>
      </c>
    </row>
    <row r="7844" spans="1:4" ht="15" customHeight="1">
      <c r="A7844" s="642">
        <v>1090</v>
      </c>
      <c r="B7844" s="651" t="s">
        <v>30449</v>
      </c>
      <c r="C7844" s="642" t="s">
        <v>18348</v>
      </c>
      <c r="D7844" s="642" t="s">
        <v>35265</v>
      </c>
    </row>
    <row r="7845" spans="1:4" ht="15" customHeight="1">
      <c r="A7845" s="642">
        <v>1096</v>
      </c>
      <c r="B7845" s="651" t="s">
        <v>30450</v>
      </c>
      <c r="C7845" s="642" t="s">
        <v>18348</v>
      </c>
      <c r="D7845" s="642" t="s">
        <v>22408</v>
      </c>
    </row>
    <row r="7846" spans="1:4" ht="15" customHeight="1">
      <c r="A7846" s="642">
        <v>1097</v>
      </c>
      <c r="B7846" s="651" t="s">
        <v>30451</v>
      </c>
      <c r="C7846" s="642" t="s">
        <v>18348</v>
      </c>
      <c r="D7846" s="642" t="s">
        <v>35266</v>
      </c>
    </row>
    <row r="7847" spans="1:4" ht="15" customHeight="1">
      <c r="A7847" s="642">
        <v>378</v>
      </c>
      <c r="B7847" s="651" t="s">
        <v>30452</v>
      </c>
      <c r="C7847" s="642" t="s">
        <v>18354</v>
      </c>
      <c r="D7847" s="642" t="s">
        <v>17860</v>
      </c>
    </row>
    <row r="7848" spans="1:4" ht="15" customHeight="1">
      <c r="A7848" s="642">
        <v>40911</v>
      </c>
      <c r="B7848" s="651" t="s">
        <v>30453</v>
      </c>
      <c r="C7848" s="642" t="s">
        <v>18355</v>
      </c>
      <c r="D7848" s="642" t="s">
        <v>35267</v>
      </c>
    </row>
    <row r="7849" spans="1:4" ht="15" customHeight="1">
      <c r="A7849" s="642">
        <v>33939</v>
      </c>
      <c r="B7849" s="651" t="s">
        <v>30454</v>
      </c>
      <c r="C7849" s="642" t="s">
        <v>18354</v>
      </c>
      <c r="D7849" s="642" t="s">
        <v>22378</v>
      </c>
    </row>
    <row r="7850" spans="1:4" ht="15" customHeight="1">
      <c r="A7850" s="642">
        <v>40815</v>
      </c>
      <c r="B7850" s="651" t="s">
        <v>30455</v>
      </c>
      <c r="C7850" s="642" t="s">
        <v>18355</v>
      </c>
      <c r="D7850" s="642" t="s">
        <v>35268</v>
      </c>
    </row>
    <row r="7851" spans="1:4" ht="15" customHeight="1">
      <c r="A7851" s="642">
        <v>34760</v>
      </c>
      <c r="B7851" s="651" t="s">
        <v>30456</v>
      </c>
      <c r="C7851" s="642" t="s">
        <v>18354</v>
      </c>
      <c r="D7851" s="642" t="s">
        <v>35269</v>
      </c>
    </row>
    <row r="7852" spans="1:4" ht="15" customHeight="1">
      <c r="A7852" s="642">
        <v>40935</v>
      </c>
      <c r="B7852" s="651" t="s">
        <v>30457</v>
      </c>
      <c r="C7852" s="642" t="s">
        <v>18355</v>
      </c>
      <c r="D7852" s="642" t="s">
        <v>35270</v>
      </c>
    </row>
    <row r="7853" spans="1:4" ht="15" customHeight="1">
      <c r="A7853" s="642">
        <v>33952</v>
      </c>
      <c r="B7853" s="651" t="s">
        <v>30458</v>
      </c>
      <c r="C7853" s="642" t="s">
        <v>18354</v>
      </c>
      <c r="D7853" s="642" t="s">
        <v>35271</v>
      </c>
    </row>
    <row r="7854" spans="1:4" ht="15" customHeight="1">
      <c r="A7854" s="642">
        <v>40816</v>
      </c>
      <c r="B7854" s="651" t="s">
        <v>30459</v>
      </c>
      <c r="C7854" s="642" t="s">
        <v>18355</v>
      </c>
      <c r="D7854" s="642" t="s">
        <v>35272</v>
      </c>
    </row>
    <row r="7855" spans="1:4" ht="15" customHeight="1">
      <c r="A7855" s="642">
        <v>33953</v>
      </c>
      <c r="B7855" s="651" t="s">
        <v>30460</v>
      </c>
      <c r="C7855" s="642" t="s">
        <v>18354</v>
      </c>
      <c r="D7855" s="642" t="s">
        <v>35273</v>
      </c>
    </row>
    <row r="7856" spans="1:4" ht="15" customHeight="1">
      <c r="A7856" s="642">
        <v>40817</v>
      </c>
      <c r="B7856" s="651" t="s">
        <v>30461</v>
      </c>
      <c r="C7856" s="642" t="s">
        <v>18355</v>
      </c>
      <c r="D7856" s="642" t="s">
        <v>35274</v>
      </c>
    </row>
    <row r="7857" spans="1:4" ht="15" customHeight="1">
      <c r="A7857" s="642">
        <v>13348</v>
      </c>
      <c r="B7857" s="651" t="s">
        <v>30462</v>
      </c>
      <c r="C7857" s="642" t="s">
        <v>18348</v>
      </c>
      <c r="D7857" s="642" t="s">
        <v>18474</v>
      </c>
    </row>
    <row r="7858" spans="1:4" ht="15" customHeight="1">
      <c r="A7858" s="642">
        <v>39211</v>
      </c>
      <c r="B7858" s="651" t="s">
        <v>30463</v>
      </c>
      <c r="C7858" s="642" t="s">
        <v>18348</v>
      </c>
      <c r="D7858" s="642" t="s">
        <v>21573</v>
      </c>
    </row>
    <row r="7859" spans="1:4" ht="15" customHeight="1">
      <c r="A7859" s="642">
        <v>39212</v>
      </c>
      <c r="B7859" s="651" t="s">
        <v>30464</v>
      </c>
      <c r="C7859" s="642" t="s">
        <v>18348</v>
      </c>
      <c r="D7859" s="642" t="s">
        <v>18270</v>
      </c>
    </row>
    <row r="7860" spans="1:4" ht="15" customHeight="1">
      <c r="A7860" s="642">
        <v>39208</v>
      </c>
      <c r="B7860" s="651" t="s">
        <v>30465</v>
      </c>
      <c r="C7860" s="642" t="s">
        <v>18348</v>
      </c>
      <c r="D7860" s="642" t="s">
        <v>17614</v>
      </c>
    </row>
    <row r="7861" spans="1:4" ht="15" customHeight="1">
      <c r="A7861" s="642">
        <v>39210</v>
      </c>
      <c r="B7861" s="651" t="s">
        <v>30466</v>
      </c>
      <c r="C7861" s="642" t="s">
        <v>18348</v>
      </c>
      <c r="D7861" s="642" t="s">
        <v>22434</v>
      </c>
    </row>
    <row r="7862" spans="1:4" ht="15" customHeight="1">
      <c r="A7862" s="642">
        <v>39214</v>
      </c>
      <c r="B7862" s="651" t="s">
        <v>30467</v>
      </c>
      <c r="C7862" s="642" t="s">
        <v>18348</v>
      </c>
      <c r="D7862" s="642" t="s">
        <v>17589</v>
      </c>
    </row>
    <row r="7863" spans="1:4" ht="15" customHeight="1">
      <c r="A7863" s="642">
        <v>39213</v>
      </c>
      <c r="B7863" s="651" t="s">
        <v>30468</v>
      </c>
      <c r="C7863" s="642" t="s">
        <v>18348</v>
      </c>
      <c r="D7863" s="642" t="s">
        <v>17670</v>
      </c>
    </row>
    <row r="7864" spans="1:4" ht="15" customHeight="1">
      <c r="A7864" s="642">
        <v>39209</v>
      </c>
      <c r="B7864" s="651" t="s">
        <v>30469</v>
      </c>
      <c r="C7864" s="642" t="s">
        <v>18348</v>
      </c>
      <c r="D7864" s="642" t="s">
        <v>17604</v>
      </c>
    </row>
    <row r="7865" spans="1:4" ht="15" customHeight="1">
      <c r="A7865" s="642">
        <v>39207</v>
      </c>
      <c r="B7865" s="651" t="s">
        <v>30470</v>
      </c>
      <c r="C7865" s="642" t="s">
        <v>18348</v>
      </c>
      <c r="D7865" s="642" t="s">
        <v>22434</v>
      </c>
    </row>
    <row r="7866" spans="1:4" ht="15" customHeight="1">
      <c r="A7866" s="642">
        <v>39215</v>
      </c>
      <c r="B7866" s="651" t="s">
        <v>30471</v>
      </c>
      <c r="C7866" s="642" t="s">
        <v>18348</v>
      </c>
      <c r="D7866" s="642" t="s">
        <v>17900</v>
      </c>
    </row>
    <row r="7867" spans="1:4" ht="15" customHeight="1">
      <c r="A7867" s="642">
        <v>39216</v>
      </c>
      <c r="B7867" s="651" t="s">
        <v>30472</v>
      </c>
      <c r="C7867" s="642" t="s">
        <v>18348</v>
      </c>
      <c r="D7867" s="642" t="s">
        <v>17873</v>
      </c>
    </row>
    <row r="7868" spans="1:4" ht="15" customHeight="1">
      <c r="A7868" s="642">
        <v>11267</v>
      </c>
      <c r="B7868" s="651" t="s">
        <v>30473</v>
      </c>
      <c r="C7868" s="642" t="s">
        <v>18348</v>
      </c>
      <c r="D7868" s="642" t="s">
        <v>18201</v>
      </c>
    </row>
    <row r="7869" spans="1:4" ht="15" customHeight="1">
      <c r="A7869" s="642">
        <v>379</v>
      </c>
      <c r="B7869" s="651" t="s">
        <v>30474</v>
      </c>
      <c r="C7869" s="642" t="s">
        <v>18348</v>
      </c>
      <c r="D7869" s="642" t="s">
        <v>18599</v>
      </c>
    </row>
    <row r="7870" spans="1:4" ht="15" customHeight="1">
      <c r="A7870" s="642">
        <v>510</v>
      </c>
      <c r="B7870" s="651" t="s">
        <v>30475</v>
      </c>
      <c r="C7870" s="642" t="s">
        <v>18351</v>
      </c>
      <c r="D7870" s="642" t="s">
        <v>18162</v>
      </c>
    </row>
    <row r="7871" spans="1:4" ht="15" customHeight="1">
      <c r="A7871" s="642">
        <v>516</v>
      </c>
      <c r="B7871" s="651" t="s">
        <v>30476</v>
      </c>
      <c r="C7871" s="642" t="s">
        <v>18351</v>
      </c>
      <c r="D7871" s="642" t="s">
        <v>21724</v>
      </c>
    </row>
    <row r="7872" spans="1:4" ht="15" customHeight="1">
      <c r="A7872" s="642">
        <v>509</v>
      </c>
      <c r="B7872" s="651" t="s">
        <v>30477</v>
      </c>
      <c r="C7872" s="642" t="s">
        <v>18351</v>
      </c>
      <c r="D7872" s="642" t="s">
        <v>21652</v>
      </c>
    </row>
    <row r="7873" spans="1:4" ht="15" customHeight="1">
      <c r="A7873" s="642">
        <v>40331</v>
      </c>
      <c r="B7873" s="651" t="s">
        <v>30478</v>
      </c>
      <c r="C7873" s="642" t="s">
        <v>18354</v>
      </c>
      <c r="D7873" s="642" t="s">
        <v>18331</v>
      </c>
    </row>
    <row r="7874" spans="1:4" ht="15" customHeight="1">
      <c r="A7874" s="642">
        <v>40930</v>
      </c>
      <c r="B7874" s="651" t="s">
        <v>30479</v>
      </c>
      <c r="C7874" s="642" t="s">
        <v>18355</v>
      </c>
      <c r="D7874" s="642" t="s">
        <v>35275</v>
      </c>
    </row>
    <row r="7875" spans="1:4" ht="15" customHeight="1">
      <c r="A7875" s="642">
        <v>11761</v>
      </c>
      <c r="B7875" s="651" t="s">
        <v>30480</v>
      </c>
      <c r="C7875" s="642" t="s">
        <v>18348</v>
      </c>
      <c r="D7875" s="642" t="s">
        <v>35276</v>
      </c>
    </row>
    <row r="7876" spans="1:4" ht="15" customHeight="1">
      <c r="A7876" s="642">
        <v>377</v>
      </c>
      <c r="B7876" s="651" t="s">
        <v>30481</v>
      </c>
      <c r="C7876" s="642" t="s">
        <v>18348</v>
      </c>
      <c r="D7876" s="642" t="s">
        <v>20647</v>
      </c>
    </row>
    <row r="7877" spans="1:4" ht="15" customHeight="1">
      <c r="A7877" s="642">
        <v>7588</v>
      </c>
      <c r="B7877" s="651" t="s">
        <v>30482</v>
      </c>
      <c r="C7877" s="642" t="s">
        <v>18348</v>
      </c>
      <c r="D7877" s="642" t="s">
        <v>35277</v>
      </c>
    </row>
    <row r="7878" spans="1:4" ht="15" customHeight="1">
      <c r="A7878" s="642">
        <v>34392</v>
      </c>
      <c r="B7878" s="651" t="s">
        <v>30483</v>
      </c>
      <c r="C7878" s="642" t="s">
        <v>18354</v>
      </c>
      <c r="D7878" s="642" t="s">
        <v>18503</v>
      </c>
    </row>
    <row r="7879" spans="1:4" ht="15" customHeight="1">
      <c r="A7879" s="642">
        <v>40908</v>
      </c>
      <c r="B7879" s="651" t="s">
        <v>30484</v>
      </c>
      <c r="C7879" s="642" t="s">
        <v>18355</v>
      </c>
      <c r="D7879" s="642" t="s">
        <v>35278</v>
      </c>
    </row>
    <row r="7880" spans="1:4" ht="15" customHeight="1">
      <c r="A7880" s="642">
        <v>34551</v>
      </c>
      <c r="B7880" s="651" t="s">
        <v>30485</v>
      </c>
      <c r="C7880" s="642" t="s">
        <v>18354</v>
      </c>
      <c r="D7880" s="642" t="s">
        <v>20994</v>
      </c>
    </row>
    <row r="7881" spans="1:4" ht="15" customHeight="1">
      <c r="A7881" s="642">
        <v>41078</v>
      </c>
      <c r="B7881" s="651" t="s">
        <v>30486</v>
      </c>
      <c r="C7881" s="642" t="s">
        <v>18355</v>
      </c>
      <c r="D7881" s="642" t="s">
        <v>35157</v>
      </c>
    </row>
    <row r="7882" spans="1:4" ht="15" customHeight="1">
      <c r="A7882" s="642">
        <v>246</v>
      </c>
      <c r="B7882" s="651" t="s">
        <v>30487</v>
      </c>
      <c r="C7882" s="642" t="s">
        <v>18354</v>
      </c>
      <c r="D7882" s="642" t="s">
        <v>26983</v>
      </c>
    </row>
    <row r="7883" spans="1:4" ht="15" customHeight="1">
      <c r="A7883" s="642">
        <v>40927</v>
      </c>
      <c r="B7883" s="651" t="s">
        <v>30488</v>
      </c>
      <c r="C7883" s="642" t="s">
        <v>18355</v>
      </c>
      <c r="D7883" s="642" t="s">
        <v>35158</v>
      </c>
    </row>
    <row r="7884" spans="1:4" ht="15" customHeight="1">
      <c r="A7884" s="642">
        <v>2350</v>
      </c>
      <c r="B7884" s="651" t="s">
        <v>30489</v>
      </c>
      <c r="C7884" s="642" t="s">
        <v>18354</v>
      </c>
      <c r="D7884" s="642" t="s">
        <v>35279</v>
      </c>
    </row>
    <row r="7885" spans="1:4" ht="15" customHeight="1">
      <c r="A7885" s="642">
        <v>40812</v>
      </c>
      <c r="B7885" s="651" t="s">
        <v>30490</v>
      </c>
      <c r="C7885" s="642" t="s">
        <v>18355</v>
      </c>
      <c r="D7885" s="642" t="s">
        <v>35280</v>
      </c>
    </row>
    <row r="7886" spans="1:4" ht="15" customHeight="1">
      <c r="A7886" s="642">
        <v>245</v>
      </c>
      <c r="B7886" s="651" t="s">
        <v>30491</v>
      </c>
      <c r="C7886" s="642" t="s">
        <v>18354</v>
      </c>
      <c r="D7886" s="642" t="s">
        <v>17783</v>
      </c>
    </row>
    <row r="7887" spans="1:4" ht="15" customHeight="1">
      <c r="A7887" s="642">
        <v>41090</v>
      </c>
      <c r="B7887" s="651" t="s">
        <v>30492</v>
      </c>
      <c r="C7887" s="642" t="s">
        <v>18355</v>
      </c>
      <c r="D7887" s="642" t="s">
        <v>35281</v>
      </c>
    </row>
    <row r="7888" spans="1:4" ht="15" customHeight="1">
      <c r="A7888" s="642">
        <v>251</v>
      </c>
      <c r="B7888" s="651" t="s">
        <v>30493</v>
      </c>
      <c r="C7888" s="642" t="s">
        <v>18354</v>
      </c>
      <c r="D7888" s="642" t="s">
        <v>18646</v>
      </c>
    </row>
    <row r="7889" spans="1:4" ht="15" customHeight="1">
      <c r="A7889" s="642">
        <v>40975</v>
      </c>
      <c r="B7889" s="651" t="s">
        <v>30494</v>
      </c>
      <c r="C7889" s="642" t="s">
        <v>18355</v>
      </c>
      <c r="D7889" s="642" t="s">
        <v>35282</v>
      </c>
    </row>
    <row r="7890" spans="1:4" ht="15" customHeight="1">
      <c r="A7890" s="642">
        <v>6127</v>
      </c>
      <c r="B7890" s="651" t="s">
        <v>30495</v>
      </c>
      <c r="C7890" s="642" t="s">
        <v>18354</v>
      </c>
      <c r="D7890" s="642" t="s">
        <v>20994</v>
      </c>
    </row>
    <row r="7891" spans="1:4" ht="15" customHeight="1">
      <c r="A7891" s="642">
        <v>41072</v>
      </c>
      <c r="B7891" s="651" t="s">
        <v>30496</v>
      </c>
      <c r="C7891" s="642" t="s">
        <v>18355</v>
      </c>
      <c r="D7891" s="642" t="s">
        <v>35157</v>
      </c>
    </row>
    <row r="7892" spans="1:4" ht="15" customHeight="1">
      <c r="A7892" s="642">
        <v>6121</v>
      </c>
      <c r="B7892" s="651" t="s">
        <v>30497</v>
      </c>
      <c r="C7892" s="642" t="s">
        <v>18354</v>
      </c>
      <c r="D7892" s="642" t="s">
        <v>17771</v>
      </c>
    </row>
    <row r="7893" spans="1:4" ht="15" customHeight="1">
      <c r="A7893" s="642">
        <v>41071</v>
      </c>
      <c r="B7893" s="651" t="s">
        <v>30498</v>
      </c>
      <c r="C7893" s="642" t="s">
        <v>18355</v>
      </c>
      <c r="D7893" s="642" t="s">
        <v>35283</v>
      </c>
    </row>
    <row r="7894" spans="1:4" ht="15" customHeight="1">
      <c r="A7894" s="642">
        <v>244</v>
      </c>
      <c r="B7894" s="651" t="s">
        <v>30499</v>
      </c>
      <c r="C7894" s="642" t="s">
        <v>18354</v>
      </c>
      <c r="D7894" s="642" t="s">
        <v>21556</v>
      </c>
    </row>
    <row r="7895" spans="1:4" ht="15" customHeight="1">
      <c r="A7895" s="642">
        <v>41093</v>
      </c>
      <c r="B7895" s="651" t="s">
        <v>30500</v>
      </c>
      <c r="C7895" s="642" t="s">
        <v>18355</v>
      </c>
      <c r="D7895" s="642" t="s">
        <v>35284</v>
      </c>
    </row>
    <row r="7896" spans="1:4" ht="15" customHeight="1">
      <c r="A7896" s="642">
        <v>532</v>
      </c>
      <c r="B7896" s="651" t="s">
        <v>30501</v>
      </c>
      <c r="C7896" s="642" t="s">
        <v>18354</v>
      </c>
      <c r="D7896" s="642" t="s">
        <v>26137</v>
      </c>
    </row>
    <row r="7897" spans="1:4" ht="15" customHeight="1">
      <c r="A7897" s="642">
        <v>40931</v>
      </c>
      <c r="B7897" s="651" t="s">
        <v>30502</v>
      </c>
      <c r="C7897" s="642" t="s">
        <v>18355</v>
      </c>
      <c r="D7897" s="642" t="s">
        <v>35285</v>
      </c>
    </row>
    <row r="7898" spans="1:4" ht="15" customHeight="1">
      <c r="A7898" s="642">
        <v>36150</v>
      </c>
      <c r="B7898" s="651" t="s">
        <v>30503</v>
      </c>
      <c r="C7898" s="642" t="s">
        <v>18348</v>
      </c>
      <c r="D7898" s="642" t="s">
        <v>35286</v>
      </c>
    </row>
    <row r="7899" spans="1:4" ht="15" customHeight="1">
      <c r="A7899" s="642">
        <v>4760</v>
      </c>
      <c r="B7899" s="651" t="s">
        <v>30504</v>
      </c>
      <c r="C7899" s="642" t="s">
        <v>18354</v>
      </c>
      <c r="D7899" s="642" t="s">
        <v>18101</v>
      </c>
    </row>
    <row r="7900" spans="1:4" ht="15" customHeight="1">
      <c r="A7900" s="642">
        <v>41069</v>
      </c>
      <c r="B7900" s="651" t="s">
        <v>30505</v>
      </c>
      <c r="C7900" s="642" t="s">
        <v>18355</v>
      </c>
      <c r="D7900" s="642" t="s">
        <v>35287</v>
      </c>
    </row>
    <row r="7901" spans="1:4" ht="15" customHeight="1">
      <c r="A7901" s="642">
        <v>10422</v>
      </c>
      <c r="B7901" s="651" t="s">
        <v>30506</v>
      </c>
      <c r="C7901" s="642" t="s">
        <v>18348</v>
      </c>
      <c r="D7901" s="642" t="s">
        <v>21254</v>
      </c>
    </row>
    <row r="7902" spans="1:4" ht="15" customHeight="1">
      <c r="A7902" s="642">
        <v>44019</v>
      </c>
      <c r="B7902" s="651" t="s">
        <v>30507</v>
      </c>
      <c r="C7902" s="642" t="s">
        <v>18348</v>
      </c>
      <c r="D7902" s="642" t="s">
        <v>21255</v>
      </c>
    </row>
    <row r="7903" spans="1:4" ht="15" customHeight="1">
      <c r="A7903" s="642">
        <v>36520</v>
      </c>
      <c r="B7903" s="651" t="s">
        <v>30508</v>
      </c>
      <c r="C7903" s="642" t="s">
        <v>18348</v>
      </c>
      <c r="D7903" s="642" t="s">
        <v>21256</v>
      </c>
    </row>
    <row r="7904" spans="1:4" ht="15" customHeight="1">
      <c r="A7904" s="642">
        <v>42319</v>
      </c>
      <c r="B7904" s="651" t="s">
        <v>30509</v>
      </c>
      <c r="C7904" s="642" t="s">
        <v>18348</v>
      </c>
      <c r="D7904" s="642" t="s">
        <v>21257</v>
      </c>
    </row>
    <row r="7905" spans="1:4" ht="15" customHeight="1">
      <c r="A7905" s="642">
        <v>10420</v>
      </c>
      <c r="B7905" s="651" t="s">
        <v>30510</v>
      </c>
      <c r="C7905" s="642" t="s">
        <v>18348</v>
      </c>
      <c r="D7905" s="642" t="s">
        <v>20495</v>
      </c>
    </row>
    <row r="7906" spans="1:4" ht="15" customHeight="1">
      <c r="A7906" s="642">
        <v>10421</v>
      </c>
      <c r="B7906" s="651" t="s">
        <v>30511</v>
      </c>
      <c r="C7906" s="642" t="s">
        <v>18348</v>
      </c>
      <c r="D7906" s="642" t="s">
        <v>21258</v>
      </c>
    </row>
    <row r="7907" spans="1:4" ht="15" customHeight="1">
      <c r="A7907" s="642">
        <v>11786</v>
      </c>
      <c r="B7907" s="651" t="s">
        <v>30512</v>
      </c>
      <c r="C7907" s="642" t="s">
        <v>18348</v>
      </c>
      <c r="D7907" s="642" t="s">
        <v>21259</v>
      </c>
    </row>
    <row r="7908" spans="1:4" ht="15" customHeight="1">
      <c r="A7908" s="642">
        <v>10</v>
      </c>
      <c r="B7908" s="651" t="s">
        <v>30513</v>
      </c>
      <c r="C7908" s="642" t="s">
        <v>18348</v>
      </c>
      <c r="D7908" s="642" t="s">
        <v>18139</v>
      </c>
    </row>
    <row r="7909" spans="1:4" ht="15" customHeight="1">
      <c r="A7909" s="642">
        <v>4815</v>
      </c>
      <c r="B7909" s="651" t="s">
        <v>30514</v>
      </c>
      <c r="C7909" s="642" t="s">
        <v>18348</v>
      </c>
      <c r="D7909" s="642" t="s">
        <v>18400</v>
      </c>
    </row>
    <row r="7910" spans="1:4" ht="15" customHeight="1">
      <c r="A7910" s="642">
        <v>541</v>
      </c>
      <c r="B7910" s="651" t="s">
        <v>30515</v>
      </c>
      <c r="C7910" s="642" t="s">
        <v>18348</v>
      </c>
      <c r="D7910" s="642" t="s">
        <v>35288</v>
      </c>
    </row>
    <row r="7911" spans="1:4" ht="15" customHeight="1">
      <c r="A7911" s="642">
        <v>542</v>
      </c>
      <c r="B7911" s="651" t="s">
        <v>30516</v>
      </c>
      <c r="C7911" s="642" t="s">
        <v>18348</v>
      </c>
      <c r="D7911" s="642" t="s">
        <v>22025</v>
      </c>
    </row>
    <row r="7912" spans="1:4" ht="15" customHeight="1">
      <c r="A7912" s="642">
        <v>540</v>
      </c>
      <c r="B7912" s="651" t="s">
        <v>30517</v>
      </c>
      <c r="C7912" s="642" t="s">
        <v>18348</v>
      </c>
      <c r="D7912" s="642" t="s">
        <v>35289</v>
      </c>
    </row>
    <row r="7913" spans="1:4" ht="15" customHeight="1">
      <c r="A7913" s="642">
        <v>38364</v>
      </c>
      <c r="B7913" s="651" t="s">
        <v>30518</v>
      </c>
      <c r="C7913" s="642" t="s">
        <v>18348</v>
      </c>
      <c r="D7913" s="642" t="s">
        <v>35290</v>
      </c>
    </row>
    <row r="7914" spans="1:4" ht="15" customHeight="1">
      <c r="A7914" s="642">
        <v>11692</v>
      </c>
      <c r="B7914" s="651" t="s">
        <v>30519</v>
      </c>
      <c r="C7914" s="642" t="s">
        <v>18349</v>
      </c>
      <c r="D7914" s="642" t="s">
        <v>35291</v>
      </c>
    </row>
    <row r="7915" spans="1:4" ht="15" customHeight="1">
      <c r="A7915" s="642">
        <v>1746</v>
      </c>
      <c r="B7915" s="651" t="s">
        <v>30520</v>
      </c>
      <c r="C7915" s="642" t="s">
        <v>18348</v>
      </c>
      <c r="D7915" s="642" t="s">
        <v>35292</v>
      </c>
    </row>
    <row r="7916" spans="1:4" ht="15" customHeight="1">
      <c r="A7916" s="642">
        <v>1748</v>
      </c>
      <c r="B7916" s="651" t="s">
        <v>30521</v>
      </c>
      <c r="C7916" s="642" t="s">
        <v>18348</v>
      </c>
      <c r="D7916" s="642" t="s">
        <v>35293</v>
      </c>
    </row>
    <row r="7917" spans="1:4" ht="15" customHeight="1">
      <c r="A7917" s="642">
        <v>1749</v>
      </c>
      <c r="B7917" s="651" t="s">
        <v>30522</v>
      </c>
      <c r="C7917" s="642" t="s">
        <v>18348</v>
      </c>
      <c r="D7917" s="642" t="s">
        <v>35294</v>
      </c>
    </row>
    <row r="7918" spans="1:4" ht="15" customHeight="1">
      <c r="A7918" s="642">
        <v>37412</v>
      </c>
      <c r="B7918" s="651" t="s">
        <v>30523</v>
      </c>
      <c r="C7918" s="642" t="s">
        <v>18348</v>
      </c>
      <c r="D7918" s="642" t="s">
        <v>35295</v>
      </c>
    </row>
    <row r="7919" spans="1:4" ht="15" customHeight="1">
      <c r="A7919" s="642">
        <v>1745</v>
      </c>
      <c r="B7919" s="651" t="s">
        <v>30524</v>
      </c>
      <c r="C7919" s="642" t="s">
        <v>18348</v>
      </c>
      <c r="D7919" s="642" t="s">
        <v>35296</v>
      </c>
    </row>
    <row r="7920" spans="1:4" ht="15" customHeight="1">
      <c r="A7920" s="642">
        <v>1750</v>
      </c>
      <c r="B7920" s="651" t="s">
        <v>30525</v>
      </c>
      <c r="C7920" s="642" t="s">
        <v>18348</v>
      </c>
      <c r="D7920" s="642" t="s">
        <v>35297</v>
      </c>
    </row>
    <row r="7921" spans="1:4" ht="15" customHeight="1">
      <c r="A7921" s="642">
        <v>11687</v>
      </c>
      <c r="B7921" s="651" t="s">
        <v>30526</v>
      </c>
      <c r="C7921" s="642" t="s">
        <v>18350</v>
      </c>
      <c r="D7921" s="642" t="s">
        <v>35298</v>
      </c>
    </row>
    <row r="7922" spans="1:4" ht="15" customHeight="1">
      <c r="A7922" s="642">
        <v>11689</v>
      </c>
      <c r="B7922" s="651" t="s">
        <v>30527</v>
      </c>
      <c r="C7922" s="642" t="s">
        <v>18350</v>
      </c>
      <c r="D7922" s="642" t="s">
        <v>35299</v>
      </c>
    </row>
    <row r="7923" spans="1:4" ht="15" customHeight="1">
      <c r="A7923" s="642">
        <v>11693</v>
      </c>
      <c r="B7923" s="651" t="s">
        <v>30528</v>
      </c>
      <c r="C7923" s="642" t="s">
        <v>18349</v>
      </c>
      <c r="D7923" s="642" t="s">
        <v>35300</v>
      </c>
    </row>
    <row r="7924" spans="1:4" ht="15" customHeight="1">
      <c r="A7924" s="642">
        <v>36215</v>
      </c>
      <c r="B7924" s="651" t="s">
        <v>30529</v>
      </c>
      <c r="C7924" s="642" t="s">
        <v>18348</v>
      </c>
      <c r="D7924" s="642" t="s">
        <v>35301</v>
      </c>
    </row>
    <row r="7925" spans="1:4" ht="15" customHeight="1">
      <c r="A7925" s="642">
        <v>42439</v>
      </c>
      <c r="B7925" s="651" t="s">
        <v>30530</v>
      </c>
      <c r="C7925" s="642" t="s">
        <v>18348</v>
      </c>
      <c r="D7925" s="642" t="s">
        <v>35302</v>
      </c>
    </row>
    <row r="7926" spans="1:4" ht="15" customHeight="1">
      <c r="A7926" s="642">
        <v>38381</v>
      </c>
      <c r="B7926" s="651" t="s">
        <v>30531</v>
      </c>
      <c r="C7926" s="642" t="s">
        <v>18348</v>
      </c>
      <c r="D7926" s="642" t="s">
        <v>20999</v>
      </c>
    </row>
    <row r="7927" spans="1:4" ht="15" customHeight="1">
      <c r="A7927" s="642">
        <v>39621</v>
      </c>
      <c r="B7927" s="651" t="s">
        <v>30532</v>
      </c>
      <c r="C7927" s="642" t="s">
        <v>18356</v>
      </c>
      <c r="D7927" s="642" t="s">
        <v>35303</v>
      </c>
    </row>
    <row r="7928" spans="1:4" ht="15" customHeight="1">
      <c r="A7928" s="642">
        <v>39624</v>
      </c>
      <c r="B7928" s="651" t="s">
        <v>30533</v>
      </c>
      <c r="C7928" s="642" t="s">
        <v>18356</v>
      </c>
      <c r="D7928" s="642" t="s">
        <v>35304</v>
      </c>
    </row>
    <row r="7929" spans="1:4" ht="15" customHeight="1">
      <c r="A7929" s="642">
        <v>39615</v>
      </c>
      <c r="B7929" s="651" t="s">
        <v>30534</v>
      </c>
      <c r="C7929" s="642" t="s">
        <v>18348</v>
      </c>
      <c r="D7929" s="642" t="s">
        <v>24292</v>
      </c>
    </row>
    <row r="7930" spans="1:4" ht="15" customHeight="1">
      <c r="A7930" s="642">
        <v>39620</v>
      </c>
      <c r="B7930" s="651" t="s">
        <v>30535</v>
      </c>
      <c r="C7930" s="642" t="s">
        <v>18348</v>
      </c>
      <c r="D7930" s="642" t="s">
        <v>35305</v>
      </c>
    </row>
    <row r="7931" spans="1:4" ht="15" customHeight="1">
      <c r="A7931" s="642">
        <v>39623</v>
      </c>
      <c r="B7931" s="651" t="s">
        <v>30536</v>
      </c>
      <c r="C7931" s="642" t="s">
        <v>18348</v>
      </c>
      <c r="D7931" s="642" t="s">
        <v>35306</v>
      </c>
    </row>
    <row r="7932" spans="1:4" ht="15" customHeight="1">
      <c r="A7932" s="642">
        <v>546</v>
      </c>
      <c r="B7932" s="651" t="s">
        <v>30537</v>
      </c>
      <c r="C7932" s="642" t="s">
        <v>18351</v>
      </c>
      <c r="D7932" s="642" t="s">
        <v>17797</v>
      </c>
    </row>
    <row r="7933" spans="1:4" ht="15" customHeight="1">
      <c r="A7933" s="642">
        <v>566</v>
      </c>
      <c r="B7933" s="651" t="s">
        <v>30538</v>
      </c>
      <c r="C7933" s="642" t="s">
        <v>18350</v>
      </c>
      <c r="D7933" s="642" t="s">
        <v>17697</v>
      </c>
    </row>
    <row r="7934" spans="1:4" ht="15" customHeight="1">
      <c r="A7934" s="642">
        <v>565</v>
      </c>
      <c r="B7934" s="651" t="s">
        <v>30539</v>
      </c>
      <c r="C7934" s="642" t="s">
        <v>18350</v>
      </c>
      <c r="D7934" s="642" t="s">
        <v>35307</v>
      </c>
    </row>
    <row r="7935" spans="1:4" ht="15" customHeight="1">
      <c r="A7935" s="642">
        <v>555</v>
      </c>
      <c r="B7935" s="651" t="s">
        <v>30540</v>
      </c>
      <c r="C7935" s="642" t="s">
        <v>18350</v>
      </c>
      <c r="D7935" s="642" t="s">
        <v>21230</v>
      </c>
    </row>
    <row r="7936" spans="1:4" ht="15" customHeight="1">
      <c r="A7936" s="642">
        <v>557</v>
      </c>
      <c r="B7936" s="651" t="s">
        <v>30541</v>
      </c>
      <c r="C7936" s="642" t="s">
        <v>18350</v>
      </c>
      <c r="D7936" s="642" t="s">
        <v>21866</v>
      </c>
    </row>
    <row r="7937" spans="1:4" ht="15" customHeight="1">
      <c r="A7937" s="642">
        <v>552</v>
      </c>
      <c r="B7937" s="651" t="s">
        <v>30542</v>
      </c>
      <c r="C7937" s="642" t="s">
        <v>18350</v>
      </c>
      <c r="D7937" s="642" t="s">
        <v>22260</v>
      </c>
    </row>
    <row r="7938" spans="1:4" ht="15" customHeight="1">
      <c r="A7938" s="642">
        <v>563</v>
      </c>
      <c r="B7938" s="651" t="s">
        <v>30543</v>
      </c>
      <c r="C7938" s="642" t="s">
        <v>18350</v>
      </c>
      <c r="D7938" s="642" t="s">
        <v>35308</v>
      </c>
    </row>
    <row r="7939" spans="1:4" ht="15" customHeight="1">
      <c r="A7939" s="642">
        <v>549</v>
      </c>
      <c r="B7939" s="651" t="s">
        <v>30544</v>
      </c>
      <c r="C7939" s="642" t="s">
        <v>18350</v>
      </c>
      <c r="D7939" s="642" t="s">
        <v>35309</v>
      </c>
    </row>
    <row r="7940" spans="1:4" ht="15" customHeight="1">
      <c r="A7940" s="642">
        <v>551</v>
      </c>
      <c r="B7940" s="651" t="s">
        <v>30545</v>
      </c>
      <c r="C7940" s="642" t="s">
        <v>18350</v>
      </c>
      <c r="D7940" s="642" t="s">
        <v>35310</v>
      </c>
    </row>
    <row r="7941" spans="1:4" ht="15" customHeight="1">
      <c r="A7941" s="642">
        <v>559</v>
      </c>
      <c r="B7941" s="651" t="s">
        <v>30546</v>
      </c>
      <c r="C7941" s="642" t="s">
        <v>18350</v>
      </c>
      <c r="D7941" s="642" t="s">
        <v>22535</v>
      </c>
    </row>
    <row r="7942" spans="1:4" ht="15" customHeight="1">
      <c r="A7942" s="642">
        <v>560</v>
      </c>
      <c r="B7942" s="651" t="s">
        <v>30547</v>
      </c>
      <c r="C7942" s="642" t="s">
        <v>18350</v>
      </c>
      <c r="D7942" s="642" t="s">
        <v>35311</v>
      </c>
    </row>
    <row r="7943" spans="1:4" ht="15" customHeight="1">
      <c r="A7943" s="642">
        <v>547</v>
      </c>
      <c r="B7943" s="651" t="s">
        <v>30548</v>
      </c>
      <c r="C7943" s="642" t="s">
        <v>18350</v>
      </c>
      <c r="D7943" s="642" t="s">
        <v>26962</v>
      </c>
    </row>
    <row r="7944" spans="1:4" ht="15" customHeight="1">
      <c r="A7944" s="642">
        <v>36207</v>
      </c>
      <c r="B7944" s="651" t="s">
        <v>30549</v>
      </c>
      <c r="C7944" s="642" t="s">
        <v>18348</v>
      </c>
      <c r="D7944" s="642" t="s">
        <v>35312</v>
      </c>
    </row>
    <row r="7945" spans="1:4" ht="15" customHeight="1">
      <c r="A7945" s="642">
        <v>36209</v>
      </c>
      <c r="B7945" s="651" t="s">
        <v>30550</v>
      </c>
      <c r="C7945" s="642" t="s">
        <v>18348</v>
      </c>
      <c r="D7945" s="642" t="s">
        <v>35313</v>
      </c>
    </row>
    <row r="7946" spans="1:4" ht="15" customHeight="1">
      <c r="A7946" s="642">
        <v>36210</v>
      </c>
      <c r="B7946" s="651" t="s">
        <v>30551</v>
      </c>
      <c r="C7946" s="642" t="s">
        <v>18348</v>
      </c>
      <c r="D7946" s="642" t="s">
        <v>35314</v>
      </c>
    </row>
    <row r="7947" spans="1:4" ht="15" customHeight="1">
      <c r="A7947" s="642">
        <v>36204</v>
      </c>
      <c r="B7947" s="651" t="s">
        <v>30552</v>
      </c>
      <c r="C7947" s="642" t="s">
        <v>18348</v>
      </c>
      <c r="D7947" s="642" t="s">
        <v>35315</v>
      </c>
    </row>
    <row r="7948" spans="1:4" ht="15" customHeight="1">
      <c r="A7948" s="642">
        <v>36205</v>
      </c>
      <c r="B7948" s="651" t="s">
        <v>30553</v>
      </c>
      <c r="C7948" s="642" t="s">
        <v>18348</v>
      </c>
      <c r="D7948" s="642" t="s">
        <v>35316</v>
      </c>
    </row>
    <row r="7949" spans="1:4" ht="15" customHeight="1">
      <c r="A7949" s="642">
        <v>36081</v>
      </c>
      <c r="B7949" s="651" t="s">
        <v>30554</v>
      </c>
      <c r="C7949" s="642" t="s">
        <v>18348</v>
      </c>
      <c r="D7949" s="642" t="s">
        <v>35317</v>
      </c>
    </row>
    <row r="7950" spans="1:4" ht="15" customHeight="1">
      <c r="A7950" s="642">
        <v>36206</v>
      </c>
      <c r="B7950" s="651" t="s">
        <v>30555</v>
      </c>
      <c r="C7950" s="642" t="s">
        <v>18348</v>
      </c>
      <c r="D7950" s="642" t="s">
        <v>35318</v>
      </c>
    </row>
    <row r="7951" spans="1:4" ht="15" customHeight="1">
      <c r="A7951" s="642">
        <v>36218</v>
      </c>
      <c r="B7951" s="651" t="s">
        <v>30556</v>
      </c>
      <c r="C7951" s="642" t="s">
        <v>18348</v>
      </c>
      <c r="D7951" s="642" t="s">
        <v>18423</v>
      </c>
    </row>
    <row r="7952" spans="1:4" ht="15" customHeight="1">
      <c r="A7952" s="642">
        <v>36220</v>
      </c>
      <c r="B7952" s="651" t="s">
        <v>30557</v>
      </c>
      <c r="C7952" s="642" t="s">
        <v>18348</v>
      </c>
      <c r="D7952" s="642" t="s">
        <v>18424</v>
      </c>
    </row>
    <row r="7953" spans="1:4" ht="15" customHeight="1">
      <c r="A7953" s="642">
        <v>36080</v>
      </c>
      <c r="B7953" s="651" t="s">
        <v>30558</v>
      </c>
      <c r="C7953" s="642" t="s">
        <v>18348</v>
      </c>
      <c r="D7953" s="642" t="s">
        <v>18425</v>
      </c>
    </row>
    <row r="7954" spans="1:4" ht="15" customHeight="1">
      <c r="A7954" s="642">
        <v>36223</v>
      </c>
      <c r="B7954" s="651" t="s">
        <v>30559</v>
      </c>
      <c r="C7954" s="642" t="s">
        <v>18348</v>
      </c>
      <c r="D7954" s="642" t="s">
        <v>18426</v>
      </c>
    </row>
    <row r="7955" spans="1:4" ht="15" customHeight="1">
      <c r="A7955" s="642">
        <v>38127</v>
      </c>
      <c r="B7955" s="651" t="s">
        <v>30560</v>
      </c>
      <c r="C7955" s="642" t="s">
        <v>18348</v>
      </c>
      <c r="D7955" s="642" t="s">
        <v>35319</v>
      </c>
    </row>
    <row r="7956" spans="1:4" ht="15" customHeight="1">
      <c r="A7956" s="642">
        <v>38060</v>
      </c>
      <c r="B7956" s="651" t="s">
        <v>30561</v>
      </c>
      <c r="C7956" s="642" t="s">
        <v>18348</v>
      </c>
      <c r="D7956" s="642" t="s">
        <v>22387</v>
      </c>
    </row>
    <row r="7957" spans="1:4" ht="15" customHeight="1">
      <c r="A7957" s="642">
        <v>10956</v>
      </c>
      <c r="B7957" s="651" t="s">
        <v>30562</v>
      </c>
      <c r="C7957" s="642" t="s">
        <v>18348</v>
      </c>
      <c r="D7957" s="642" t="s">
        <v>21070</v>
      </c>
    </row>
    <row r="7958" spans="1:4" ht="15" customHeight="1">
      <c r="A7958" s="642">
        <v>39380</v>
      </c>
      <c r="B7958" s="651" t="s">
        <v>30563</v>
      </c>
      <c r="C7958" s="642" t="s">
        <v>18348</v>
      </c>
      <c r="D7958" s="642" t="s">
        <v>21207</v>
      </c>
    </row>
    <row r="7959" spans="1:4" ht="15" customHeight="1">
      <c r="A7959" s="642">
        <v>44172</v>
      </c>
      <c r="B7959" s="651" t="s">
        <v>30564</v>
      </c>
      <c r="C7959" s="642" t="s">
        <v>18348</v>
      </c>
      <c r="D7959" s="642" t="s">
        <v>35320</v>
      </c>
    </row>
    <row r="7960" spans="1:4" ht="15" customHeight="1">
      <c r="A7960" s="642">
        <v>37597</v>
      </c>
      <c r="B7960" s="651" t="s">
        <v>30565</v>
      </c>
      <c r="C7960" s="642" t="s">
        <v>18348</v>
      </c>
      <c r="D7960" s="642" t="s">
        <v>35321</v>
      </c>
    </row>
    <row r="7961" spans="1:4" ht="15" customHeight="1">
      <c r="A7961" s="642">
        <v>183</v>
      </c>
      <c r="B7961" s="651" t="s">
        <v>30566</v>
      </c>
      <c r="C7961" s="642" t="s">
        <v>18357</v>
      </c>
      <c r="D7961" s="642" t="s">
        <v>35322</v>
      </c>
    </row>
    <row r="7962" spans="1:4" ht="15" customHeight="1">
      <c r="A7962" s="642">
        <v>184</v>
      </c>
      <c r="B7962" s="651" t="s">
        <v>30567</v>
      </c>
      <c r="C7962" s="642" t="s">
        <v>18357</v>
      </c>
      <c r="D7962" s="642" t="s">
        <v>35323</v>
      </c>
    </row>
    <row r="7963" spans="1:4" ht="15" customHeight="1">
      <c r="A7963" s="642">
        <v>181</v>
      </c>
      <c r="B7963" s="651" t="s">
        <v>30568</v>
      </c>
      <c r="C7963" s="642" t="s">
        <v>18357</v>
      </c>
      <c r="D7963" s="642" t="s">
        <v>35324</v>
      </c>
    </row>
    <row r="7964" spans="1:4" ht="15" customHeight="1">
      <c r="A7964" s="642">
        <v>20001</v>
      </c>
      <c r="B7964" s="651" t="s">
        <v>30569</v>
      </c>
      <c r="C7964" s="642" t="s">
        <v>18357</v>
      </c>
      <c r="D7964" s="642" t="s">
        <v>35325</v>
      </c>
    </row>
    <row r="7965" spans="1:4" ht="15" customHeight="1">
      <c r="A7965" s="642">
        <v>39837</v>
      </c>
      <c r="B7965" s="651" t="s">
        <v>30570</v>
      </c>
      <c r="C7965" s="642" t="s">
        <v>18357</v>
      </c>
      <c r="D7965" s="642" t="s">
        <v>35326</v>
      </c>
    </row>
    <row r="7966" spans="1:4" ht="15" customHeight="1">
      <c r="A7966" s="642">
        <v>43366</v>
      </c>
      <c r="B7966" s="651" t="s">
        <v>30571</v>
      </c>
      <c r="C7966" s="642" t="s">
        <v>18351</v>
      </c>
      <c r="D7966" s="642" t="s">
        <v>22424</v>
      </c>
    </row>
    <row r="7967" spans="1:4" ht="15" customHeight="1">
      <c r="A7967" s="642">
        <v>10535</v>
      </c>
      <c r="B7967" s="651" t="s">
        <v>30572</v>
      </c>
      <c r="C7967" s="642" t="s">
        <v>18348</v>
      </c>
      <c r="D7967" s="642" t="s">
        <v>35327</v>
      </c>
    </row>
    <row r="7968" spans="1:4" ht="15" customHeight="1">
      <c r="A7968" s="642">
        <v>10537</v>
      </c>
      <c r="B7968" s="651" t="s">
        <v>30573</v>
      </c>
      <c r="C7968" s="642" t="s">
        <v>18348</v>
      </c>
      <c r="D7968" s="642" t="s">
        <v>35328</v>
      </c>
    </row>
    <row r="7969" spans="1:4" ht="15" customHeight="1">
      <c r="A7969" s="642">
        <v>13891</v>
      </c>
      <c r="B7969" s="651" t="s">
        <v>30574</v>
      </c>
      <c r="C7969" s="642" t="s">
        <v>18348</v>
      </c>
      <c r="D7969" s="642" t="s">
        <v>35329</v>
      </c>
    </row>
    <row r="7970" spans="1:4" ht="15" customHeight="1">
      <c r="A7970" s="642">
        <v>44492</v>
      </c>
      <c r="B7970" s="651" t="s">
        <v>30575</v>
      </c>
      <c r="C7970" s="642" t="s">
        <v>18348</v>
      </c>
      <c r="D7970" s="642" t="s">
        <v>35330</v>
      </c>
    </row>
    <row r="7971" spans="1:4" ht="15" customHeight="1">
      <c r="A7971" s="642">
        <v>36396</v>
      </c>
      <c r="B7971" s="651" t="s">
        <v>30576</v>
      </c>
      <c r="C7971" s="642" t="s">
        <v>18348</v>
      </c>
      <c r="D7971" s="642" t="s">
        <v>35331</v>
      </c>
    </row>
    <row r="7972" spans="1:4" ht="15" customHeight="1">
      <c r="A7972" s="642">
        <v>36397</v>
      </c>
      <c r="B7972" s="651" t="s">
        <v>30577</v>
      </c>
      <c r="C7972" s="642" t="s">
        <v>18348</v>
      </c>
      <c r="D7972" s="642" t="s">
        <v>35332</v>
      </c>
    </row>
    <row r="7973" spans="1:4" ht="15" customHeight="1">
      <c r="A7973" s="642">
        <v>36398</v>
      </c>
      <c r="B7973" s="651" t="s">
        <v>30578</v>
      </c>
      <c r="C7973" s="642" t="s">
        <v>18348</v>
      </c>
      <c r="D7973" s="642" t="s">
        <v>35333</v>
      </c>
    </row>
    <row r="7974" spans="1:4" ht="15" customHeight="1">
      <c r="A7974" s="642">
        <v>647</v>
      </c>
      <c r="B7974" s="651" t="s">
        <v>30579</v>
      </c>
      <c r="C7974" s="642" t="s">
        <v>18354</v>
      </c>
      <c r="D7974" s="642" t="s">
        <v>20523</v>
      </c>
    </row>
    <row r="7975" spans="1:4" ht="15" customHeight="1">
      <c r="A7975" s="642">
        <v>40920</v>
      </c>
      <c r="B7975" s="651" t="s">
        <v>30580</v>
      </c>
      <c r="C7975" s="642" t="s">
        <v>18355</v>
      </c>
      <c r="D7975" s="642" t="s">
        <v>35334</v>
      </c>
    </row>
    <row r="7976" spans="1:4" ht="15" customHeight="1">
      <c r="A7976" s="642">
        <v>715</v>
      </c>
      <c r="B7976" s="651" t="s">
        <v>30581</v>
      </c>
      <c r="C7976" s="642" t="s">
        <v>18348</v>
      </c>
      <c r="D7976" s="642" t="s">
        <v>18487</v>
      </c>
    </row>
    <row r="7977" spans="1:4" ht="15" customHeight="1">
      <c r="A7977" s="642">
        <v>716</v>
      </c>
      <c r="B7977" s="651" t="s">
        <v>30582</v>
      </c>
      <c r="C7977" s="642" t="s">
        <v>18348</v>
      </c>
      <c r="D7977" s="642" t="s">
        <v>17864</v>
      </c>
    </row>
    <row r="7978" spans="1:4" ht="15" customHeight="1">
      <c r="A7978" s="642">
        <v>38783</v>
      </c>
      <c r="B7978" s="651" t="s">
        <v>30583</v>
      </c>
      <c r="C7978" s="642" t="s">
        <v>18348</v>
      </c>
      <c r="D7978" s="642" t="s">
        <v>17719</v>
      </c>
    </row>
    <row r="7979" spans="1:4" ht="15" customHeight="1">
      <c r="A7979" s="642">
        <v>37593</v>
      </c>
      <c r="B7979" s="651" t="s">
        <v>30584</v>
      </c>
      <c r="C7979" s="642" t="s">
        <v>18348</v>
      </c>
      <c r="D7979" s="642" t="s">
        <v>17839</v>
      </c>
    </row>
    <row r="7980" spans="1:4" ht="15" customHeight="1">
      <c r="A7980" s="642">
        <v>37594</v>
      </c>
      <c r="B7980" s="651" t="s">
        <v>30585</v>
      </c>
      <c r="C7980" s="642" t="s">
        <v>18348</v>
      </c>
      <c r="D7980" s="642" t="s">
        <v>18280</v>
      </c>
    </row>
    <row r="7981" spans="1:4" ht="15" customHeight="1">
      <c r="A7981" s="642">
        <v>37592</v>
      </c>
      <c r="B7981" s="651" t="s">
        <v>30586</v>
      </c>
      <c r="C7981" s="642" t="s">
        <v>18348</v>
      </c>
      <c r="D7981" s="642" t="s">
        <v>18409</v>
      </c>
    </row>
    <row r="7982" spans="1:4" ht="15" customHeight="1">
      <c r="A7982" s="642">
        <v>7270</v>
      </c>
      <c r="B7982" s="651" t="s">
        <v>30587</v>
      </c>
      <c r="C7982" s="642" t="s">
        <v>18348</v>
      </c>
      <c r="D7982" s="642" t="s">
        <v>17595</v>
      </c>
    </row>
    <row r="7983" spans="1:4" ht="15" customHeight="1">
      <c r="A7983" s="642">
        <v>7267</v>
      </c>
      <c r="B7983" s="651" t="s">
        <v>30588</v>
      </c>
      <c r="C7983" s="642" t="s">
        <v>18348</v>
      </c>
      <c r="D7983" s="642" t="s">
        <v>20640</v>
      </c>
    </row>
    <row r="7984" spans="1:4" ht="15" customHeight="1">
      <c r="A7984" s="642">
        <v>7271</v>
      </c>
      <c r="B7984" s="651" t="s">
        <v>30589</v>
      </c>
      <c r="C7984" s="642" t="s">
        <v>18348</v>
      </c>
      <c r="D7984" s="642" t="s">
        <v>17689</v>
      </c>
    </row>
    <row r="7985" spans="1:4" ht="15" customHeight="1">
      <c r="A7985" s="642">
        <v>7268</v>
      </c>
      <c r="B7985" s="651" t="s">
        <v>30590</v>
      </c>
      <c r="C7985" s="642" t="s">
        <v>18348</v>
      </c>
      <c r="D7985" s="642" t="s">
        <v>17722</v>
      </c>
    </row>
    <row r="7986" spans="1:4" ht="15" customHeight="1">
      <c r="A7986" s="642">
        <v>41372</v>
      </c>
      <c r="B7986" s="651" t="s">
        <v>30591</v>
      </c>
      <c r="C7986" s="642" t="s">
        <v>18349</v>
      </c>
      <c r="D7986" s="642" t="s">
        <v>35335</v>
      </c>
    </row>
    <row r="7987" spans="1:4" ht="15" customHeight="1">
      <c r="A7987" s="642">
        <v>41371</v>
      </c>
      <c r="B7987" s="651" t="s">
        <v>30592</v>
      </c>
      <c r="C7987" s="642" t="s">
        <v>18349</v>
      </c>
      <c r="D7987" s="642" t="s">
        <v>35336</v>
      </c>
    </row>
    <row r="7988" spans="1:4" ht="15" customHeight="1">
      <c r="A7988" s="642">
        <v>34556</v>
      </c>
      <c r="B7988" s="651" t="s">
        <v>30593</v>
      </c>
      <c r="C7988" s="642" t="s">
        <v>18348</v>
      </c>
      <c r="D7988" s="642" t="s">
        <v>21571</v>
      </c>
    </row>
    <row r="7989" spans="1:4" ht="15" customHeight="1">
      <c r="A7989" s="642">
        <v>37873</v>
      </c>
      <c r="B7989" s="651" t="s">
        <v>30594</v>
      </c>
      <c r="C7989" s="642" t="s">
        <v>18348</v>
      </c>
      <c r="D7989" s="642" t="s">
        <v>17696</v>
      </c>
    </row>
    <row r="7990" spans="1:4" ht="15" customHeight="1">
      <c r="A7990" s="642">
        <v>34564</v>
      </c>
      <c r="B7990" s="651" t="s">
        <v>30595</v>
      </c>
      <c r="C7990" s="642" t="s">
        <v>18348</v>
      </c>
      <c r="D7990" s="642" t="s">
        <v>35337</v>
      </c>
    </row>
    <row r="7991" spans="1:4" ht="15" customHeight="1">
      <c r="A7991" s="642">
        <v>34565</v>
      </c>
      <c r="B7991" s="651" t="s">
        <v>30596</v>
      </c>
      <c r="C7991" s="642" t="s">
        <v>18348</v>
      </c>
      <c r="D7991" s="642" t="s">
        <v>35338</v>
      </c>
    </row>
    <row r="7992" spans="1:4" ht="15" customHeight="1">
      <c r="A7992" s="642">
        <v>38590</v>
      </c>
      <c r="B7992" s="651" t="s">
        <v>30597</v>
      </c>
      <c r="C7992" s="642" t="s">
        <v>18348</v>
      </c>
      <c r="D7992" s="642" t="s">
        <v>24759</v>
      </c>
    </row>
    <row r="7993" spans="1:4" ht="15" customHeight="1">
      <c r="A7993" s="642">
        <v>34566</v>
      </c>
      <c r="B7993" s="651" t="s">
        <v>30598</v>
      </c>
      <c r="C7993" s="642" t="s">
        <v>18348</v>
      </c>
      <c r="D7993" s="642" t="s">
        <v>17938</v>
      </c>
    </row>
    <row r="7994" spans="1:4" ht="15" customHeight="1">
      <c r="A7994" s="642">
        <v>34567</v>
      </c>
      <c r="B7994" s="651" t="s">
        <v>30599</v>
      </c>
      <c r="C7994" s="642" t="s">
        <v>18348</v>
      </c>
      <c r="D7994" s="642" t="s">
        <v>18549</v>
      </c>
    </row>
    <row r="7995" spans="1:4" ht="15" customHeight="1">
      <c r="A7995" s="642">
        <v>38591</v>
      </c>
      <c r="B7995" s="651" t="s">
        <v>30600</v>
      </c>
      <c r="C7995" s="642" t="s">
        <v>18348</v>
      </c>
      <c r="D7995" s="642" t="s">
        <v>18431</v>
      </c>
    </row>
    <row r="7996" spans="1:4" ht="15" customHeight="1">
      <c r="A7996" s="642">
        <v>34568</v>
      </c>
      <c r="B7996" s="651" t="s">
        <v>30601</v>
      </c>
      <c r="C7996" s="642" t="s">
        <v>18348</v>
      </c>
      <c r="D7996" s="642" t="s">
        <v>17455</v>
      </c>
    </row>
    <row r="7997" spans="1:4" ht="15" customHeight="1">
      <c r="A7997" s="642">
        <v>34569</v>
      </c>
      <c r="B7997" s="651" t="s">
        <v>30602</v>
      </c>
      <c r="C7997" s="642" t="s">
        <v>18348</v>
      </c>
      <c r="D7997" s="642" t="s">
        <v>35338</v>
      </c>
    </row>
    <row r="7998" spans="1:4" ht="15" customHeight="1">
      <c r="A7998" s="642">
        <v>34570</v>
      </c>
      <c r="B7998" s="651" t="s">
        <v>30603</v>
      </c>
      <c r="C7998" s="642" t="s">
        <v>18348</v>
      </c>
      <c r="D7998" s="642" t="s">
        <v>18151</v>
      </c>
    </row>
    <row r="7999" spans="1:4" ht="15" customHeight="1">
      <c r="A7999" s="642">
        <v>25070</v>
      </c>
      <c r="B7999" s="651" t="s">
        <v>30604</v>
      </c>
      <c r="C7999" s="642" t="s">
        <v>18348</v>
      </c>
      <c r="D7999" s="642" t="s">
        <v>35339</v>
      </c>
    </row>
    <row r="8000" spans="1:4" ht="15" customHeight="1">
      <c r="A8000" s="642">
        <v>34571</v>
      </c>
      <c r="B8000" s="651" t="s">
        <v>30605</v>
      </c>
      <c r="C8000" s="642" t="s">
        <v>18348</v>
      </c>
      <c r="D8000" s="642" t="s">
        <v>20594</v>
      </c>
    </row>
    <row r="8001" spans="1:4" ht="15" customHeight="1">
      <c r="A8001" s="642">
        <v>34573</v>
      </c>
      <c r="B8001" s="651" t="s">
        <v>30606</v>
      </c>
      <c r="C8001" s="642" t="s">
        <v>18348</v>
      </c>
      <c r="D8001" s="642" t="s">
        <v>21178</v>
      </c>
    </row>
    <row r="8002" spans="1:4" ht="15" customHeight="1">
      <c r="A8002" s="642">
        <v>37107</v>
      </c>
      <c r="B8002" s="651" t="s">
        <v>30607</v>
      </c>
      <c r="C8002" s="642" t="s">
        <v>18348</v>
      </c>
      <c r="D8002" s="642" t="s">
        <v>21331</v>
      </c>
    </row>
    <row r="8003" spans="1:4" ht="15" customHeight="1">
      <c r="A8003" s="642">
        <v>34576</v>
      </c>
      <c r="B8003" s="651" t="s">
        <v>30608</v>
      </c>
      <c r="C8003" s="642" t="s">
        <v>18348</v>
      </c>
      <c r="D8003" s="642" t="s">
        <v>17511</v>
      </c>
    </row>
    <row r="8004" spans="1:4" ht="15" customHeight="1">
      <c r="A8004" s="642">
        <v>34577</v>
      </c>
      <c r="B8004" s="651" t="s">
        <v>30609</v>
      </c>
      <c r="C8004" s="642" t="s">
        <v>18348</v>
      </c>
      <c r="D8004" s="642" t="s">
        <v>21081</v>
      </c>
    </row>
    <row r="8005" spans="1:4" ht="15" customHeight="1">
      <c r="A8005" s="642">
        <v>34578</v>
      </c>
      <c r="B8005" s="651" t="s">
        <v>30610</v>
      </c>
      <c r="C8005" s="642" t="s">
        <v>18348</v>
      </c>
      <c r="D8005" s="642" t="s">
        <v>20957</v>
      </c>
    </row>
    <row r="8006" spans="1:4" ht="15" customHeight="1">
      <c r="A8006" s="642">
        <v>34579</v>
      </c>
      <c r="B8006" s="651" t="s">
        <v>30611</v>
      </c>
      <c r="C8006" s="642" t="s">
        <v>18348</v>
      </c>
      <c r="D8006" s="642" t="s">
        <v>17577</v>
      </c>
    </row>
    <row r="8007" spans="1:4" ht="15" customHeight="1">
      <c r="A8007" s="642">
        <v>25067</v>
      </c>
      <c r="B8007" s="651" t="s">
        <v>30612</v>
      </c>
      <c r="C8007" s="642" t="s">
        <v>18348</v>
      </c>
      <c r="D8007" s="642" t="s">
        <v>17641</v>
      </c>
    </row>
    <row r="8008" spans="1:4" ht="15" customHeight="1">
      <c r="A8008" s="642">
        <v>34580</v>
      </c>
      <c r="B8008" s="651" t="s">
        <v>30613</v>
      </c>
      <c r="C8008" s="642" t="s">
        <v>18348</v>
      </c>
      <c r="D8008" s="642" t="s">
        <v>35340</v>
      </c>
    </row>
    <row r="8009" spans="1:4" ht="15" customHeight="1">
      <c r="A8009" s="642">
        <v>25071</v>
      </c>
      <c r="B8009" s="651" t="s">
        <v>30614</v>
      </c>
      <c r="C8009" s="642" t="s">
        <v>18348</v>
      </c>
      <c r="D8009" s="642" t="s">
        <v>21567</v>
      </c>
    </row>
    <row r="8010" spans="1:4" ht="15" customHeight="1">
      <c r="A8010" s="642">
        <v>44171</v>
      </c>
      <c r="B8010" s="651" t="s">
        <v>30615</v>
      </c>
      <c r="C8010" s="642" t="s">
        <v>18348</v>
      </c>
      <c r="D8010" s="642" t="s">
        <v>17676</v>
      </c>
    </row>
    <row r="8011" spans="1:4" ht="15" customHeight="1">
      <c r="A8011" s="642">
        <v>38395</v>
      </c>
      <c r="B8011" s="651" t="s">
        <v>30616</v>
      </c>
      <c r="C8011" s="642" t="s">
        <v>18348</v>
      </c>
      <c r="D8011" s="642" t="s">
        <v>17788</v>
      </c>
    </row>
    <row r="8012" spans="1:4" ht="15" customHeight="1">
      <c r="A8012" s="642">
        <v>34583</v>
      </c>
      <c r="B8012" s="651" t="s">
        <v>30617</v>
      </c>
      <c r="C8012" s="642" t="s">
        <v>18349</v>
      </c>
      <c r="D8012" s="642" t="s">
        <v>35341</v>
      </c>
    </row>
    <row r="8013" spans="1:4" ht="15" customHeight="1">
      <c r="A8013" s="642">
        <v>34584</v>
      </c>
      <c r="B8013" s="651" t="s">
        <v>30618</v>
      </c>
      <c r="C8013" s="642" t="s">
        <v>18349</v>
      </c>
      <c r="D8013" s="642" t="s">
        <v>35342</v>
      </c>
    </row>
    <row r="8014" spans="1:4" ht="15" customHeight="1">
      <c r="A8014" s="642">
        <v>709</v>
      </c>
      <c r="B8014" s="651" t="s">
        <v>30619</v>
      </c>
      <c r="C8014" s="642" t="s">
        <v>18349</v>
      </c>
      <c r="D8014" s="642" t="s">
        <v>35343</v>
      </c>
    </row>
    <row r="8015" spans="1:4" ht="15" customHeight="1">
      <c r="A8015" s="642">
        <v>34599</v>
      </c>
      <c r="B8015" s="651" t="s">
        <v>30620</v>
      </c>
      <c r="C8015" s="642" t="s">
        <v>18348</v>
      </c>
      <c r="D8015" s="642" t="s">
        <v>24568</v>
      </c>
    </row>
    <row r="8016" spans="1:4" ht="15" customHeight="1">
      <c r="A8016" s="642">
        <v>34592</v>
      </c>
      <c r="B8016" s="651" t="s">
        <v>30621</v>
      </c>
      <c r="C8016" s="642" t="s">
        <v>18348</v>
      </c>
      <c r="D8016" s="642" t="s">
        <v>18217</v>
      </c>
    </row>
    <row r="8017" spans="1:4" ht="15" customHeight="1">
      <c r="A8017" s="642">
        <v>37103</v>
      </c>
      <c r="B8017" s="651" t="s">
        <v>30622</v>
      </c>
      <c r="C8017" s="642" t="s">
        <v>18348</v>
      </c>
      <c r="D8017" s="642" t="s">
        <v>17466</v>
      </c>
    </row>
    <row r="8018" spans="1:4" ht="15" customHeight="1">
      <c r="A8018" s="642">
        <v>34555</v>
      </c>
      <c r="B8018" s="651" t="s">
        <v>30623</v>
      </c>
      <c r="C8018" s="642" t="s">
        <v>18348</v>
      </c>
      <c r="D8018" s="642" t="s">
        <v>17470</v>
      </c>
    </row>
    <row r="8019" spans="1:4" ht="15" customHeight="1">
      <c r="A8019" s="642">
        <v>674</v>
      </c>
      <c r="B8019" s="651" t="s">
        <v>30624</v>
      </c>
      <c r="C8019" s="642" t="s">
        <v>18349</v>
      </c>
      <c r="D8019" s="642" t="s">
        <v>35149</v>
      </c>
    </row>
    <row r="8020" spans="1:4" ht="15" customHeight="1">
      <c r="A8020" s="642">
        <v>34600</v>
      </c>
      <c r="B8020" s="651" t="s">
        <v>30625</v>
      </c>
      <c r="C8020" s="642" t="s">
        <v>18349</v>
      </c>
      <c r="D8020" s="642" t="s">
        <v>21058</v>
      </c>
    </row>
    <row r="8021" spans="1:4" ht="15" customHeight="1">
      <c r="A8021" s="642">
        <v>652</v>
      </c>
      <c r="B8021" s="651" t="s">
        <v>30626</v>
      </c>
      <c r="C8021" s="642" t="s">
        <v>18349</v>
      </c>
      <c r="D8021" s="642" t="s">
        <v>35344</v>
      </c>
    </row>
    <row r="8022" spans="1:4" ht="15" customHeight="1">
      <c r="A8022" s="642">
        <v>651</v>
      </c>
      <c r="B8022" s="651" t="s">
        <v>30627</v>
      </c>
      <c r="C8022" s="642" t="s">
        <v>18348</v>
      </c>
      <c r="D8022" s="642" t="s">
        <v>18280</v>
      </c>
    </row>
    <row r="8023" spans="1:4" ht="15" customHeight="1">
      <c r="A8023" s="642">
        <v>654</v>
      </c>
      <c r="B8023" s="651" t="s">
        <v>30628</v>
      </c>
      <c r="C8023" s="642" t="s">
        <v>18348</v>
      </c>
      <c r="D8023" s="642" t="s">
        <v>21571</v>
      </c>
    </row>
    <row r="8024" spans="1:4" ht="15" customHeight="1">
      <c r="A8024" s="642">
        <v>650</v>
      </c>
      <c r="B8024" s="651" t="s">
        <v>30629</v>
      </c>
      <c r="C8024" s="642" t="s">
        <v>18348</v>
      </c>
      <c r="D8024" s="642" t="s">
        <v>18177</v>
      </c>
    </row>
    <row r="8025" spans="1:4" ht="15" customHeight="1">
      <c r="A8025" s="642">
        <v>718</v>
      </c>
      <c r="B8025" s="651" t="s">
        <v>30630</v>
      </c>
      <c r="C8025" s="642" t="s">
        <v>18348</v>
      </c>
      <c r="D8025" s="642" t="s">
        <v>35345</v>
      </c>
    </row>
    <row r="8026" spans="1:4" ht="15" customHeight="1">
      <c r="A8026" s="642">
        <v>11981</v>
      </c>
      <c r="B8026" s="651" t="s">
        <v>30631</v>
      </c>
      <c r="C8026" s="642" t="s">
        <v>18348</v>
      </c>
      <c r="D8026" s="642" t="s">
        <v>18129</v>
      </c>
    </row>
    <row r="8027" spans="1:4" ht="15" customHeight="1">
      <c r="A8027" s="642">
        <v>34586</v>
      </c>
      <c r="B8027" s="651" t="s">
        <v>30632</v>
      </c>
      <c r="C8027" s="642" t="s">
        <v>18348</v>
      </c>
      <c r="D8027" s="642" t="s">
        <v>22489</v>
      </c>
    </row>
    <row r="8028" spans="1:4" ht="15" customHeight="1">
      <c r="A8028" s="642">
        <v>38603</v>
      </c>
      <c r="B8028" s="651" t="s">
        <v>30633</v>
      </c>
      <c r="C8028" s="642" t="s">
        <v>18348</v>
      </c>
      <c r="D8028" s="642" t="s">
        <v>17752</v>
      </c>
    </row>
    <row r="8029" spans="1:4" ht="15" customHeight="1">
      <c r="A8029" s="642">
        <v>34588</v>
      </c>
      <c r="B8029" s="651" t="s">
        <v>30634</v>
      </c>
      <c r="C8029" s="642" t="s">
        <v>18348</v>
      </c>
      <c r="D8029" s="642" t="s">
        <v>17726</v>
      </c>
    </row>
    <row r="8030" spans="1:4" ht="15" customHeight="1">
      <c r="A8030" s="642">
        <v>34590</v>
      </c>
      <c r="B8030" s="651" t="s">
        <v>30635</v>
      </c>
      <c r="C8030" s="642" t="s">
        <v>18348</v>
      </c>
      <c r="D8030" s="642" t="s">
        <v>18370</v>
      </c>
    </row>
    <row r="8031" spans="1:4" ht="15" customHeight="1">
      <c r="A8031" s="642">
        <v>34591</v>
      </c>
      <c r="B8031" s="651" t="s">
        <v>30636</v>
      </c>
      <c r="C8031" s="642" t="s">
        <v>18348</v>
      </c>
      <c r="D8031" s="642" t="s">
        <v>18042</v>
      </c>
    </row>
    <row r="8032" spans="1:4" ht="15" customHeight="1">
      <c r="A8032" s="642">
        <v>40517</v>
      </c>
      <c r="B8032" s="651" t="s">
        <v>30637</v>
      </c>
      <c r="C8032" s="642" t="s">
        <v>18349</v>
      </c>
      <c r="D8032" s="642" t="s">
        <v>26562</v>
      </c>
    </row>
    <row r="8033" spans="1:4" ht="15" customHeight="1">
      <c r="A8033" s="642">
        <v>40515</v>
      </c>
      <c r="B8033" s="651" t="s">
        <v>30638</v>
      </c>
      <c r="C8033" s="642" t="s">
        <v>18349</v>
      </c>
      <c r="D8033" s="642" t="s">
        <v>35346</v>
      </c>
    </row>
    <row r="8034" spans="1:4" ht="15" customHeight="1">
      <c r="A8034" s="642">
        <v>40529</v>
      </c>
      <c r="B8034" s="651" t="s">
        <v>30639</v>
      </c>
      <c r="C8034" s="642" t="s">
        <v>18349</v>
      </c>
      <c r="D8034" s="642" t="s">
        <v>27976</v>
      </c>
    </row>
    <row r="8035" spans="1:4" ht="15" customHeight="1">
      <c r="A8035" s="642">
        <v>36170</v>
      </c>
      <c r="B8035" s="651" t="s">
        <v>30640</v>
      </c>
      <c r="C8035" s="642" t="s">
        <v>18349</v>
      </c>
      <c r="D8035" s="642" t="s">
        <v>35347</v>
      </c>
    </row>
    <row r="8036" spans="1:4" ht="15" customHeight="1">
      <c r="A8036" s="642">
        <v>40524</v>
      </c>
      <c r="B8036" s="651" t="s">
        <v>30641</v>
      </c>
      <c r="C8036" s="642" t="s">
        <v>18349</v>
      </c>
      <c r="D8036" s="642" t="s">
        <v>26653</v>
      </c>
    </row>
    <row r="8037" spans="1:4" ht="15" customHeight="1">
      <c r="A8037" s="642">
        <v>36156</v>
      </c>
      <c r="B8037" s="651" t="s">
        <v>30642</v>
      </c>
      <c r="C8037" s="642" t="s">
        <v>18349</v>
      </c>
      <c r="D8037" s="642" t="s">
        <v>25201</v>
      </c>
    </row>
    <row r="8038" spans="1:4" ht="15" customHeight="1">
      <c r="A8038" s="642">
        <v>36155</v>
      </c>
      <c r="B8038" s="651" t="s">
        <v>30643</v>
      </c>
      <c r="C8038" s="642" t="s">
        <v>18349</v>
      </c>
      <c r="D8038" s="642" t="s">
        <v>35348</v>
      </c>
    </row>
    <row r="8039" spans="1:4" ht="15" customHeight="1">
      <c r="A8039" s="642">
        <v>36154</v>
      </c>
      <c r="B8039" s="651" t="s">
        <v>30644</v>
      </c>
      <c r="C8039" s="642" t="s">
        <v>18349</v>
      </c>
      <c r="D8039" s="642" t="s">
        <v>27571</v>
      </c>
    </row>
    <row r="8040" spans="1:4" ht="15" customHeight="1">
      <c r="A8040" s="642">
        <v>695</v>
      </c>
      <c r="B8040" s="651" t="s">
        <v>30645</v>
      </c>
      <c r="C8040" s="642" t="s">
        <v>18349</v>
      </c>
      <c r="D8040" s="642" t="s">
        <v>35349</v>
      </c>
    </row>
    <row r="8041" spans="1:4" ht="15" customHeight="1">
      <c r="A8041" s="642">
        <v>679</v>
      </c>
      <c r="B8041" s="651" t="s">
        <v>30646</v>
      </c>
      <c r="C8041" s="642" t="s">
        <v>18349</v>
      </c>
      <c r="D8041" s="642" t="s">
        <v>27976</v>
      </c>
    </row>
    <row r="8042" spans="1:4" ht="15" customHeight="1">
      <c r="A8042" s="642">
        <v>711</v>
      </c>
      <c r="B8042" s="651" t="s">
        <v>30647</v>
      </c>
      <c r="C8042" s="642" t="s">
        <v>18349</v>
      </c>
      <c r="D8042" s="642" t="s">
        <v>22568</v>
      </c>
    </row>
    <row r="8043" spans="1:4" ht="15" customHeight="1">
      <c r="A8043" s="642">
        <v>712</v>
      </c>
      <c r="B8043" s="651" t="s">
        <v>30648</v>
      </c>
      <c r="C8043" s="642" t="s">
        <v>18349</v>
      </c>
      <c r="D8043" s="642" t="s">
        <v>22375</v>
      </c>
    </row>
    <row r="8044" spans="1:4" ht="15" customHeight="1">
      <c r="A8044" s="642">
        <v>12614</v>
      </c>
      <c r="B8044" s="651" t="s">
        <v>30649</v>
      </c>
      <c r="C8044" s="642" t="s">
        <v>18348</v>
      </c>
      <c r="D8044" s="642" t="s">
        <v>35350</v>
      </c>
    </row>
    <row r="8045" spans="1:4" ht="15" customHeight="1">
      <c r="A8045" s="642">
        <v>6140</v>
      </c>
      <c r="B8045" s="651" t="s">
        <v>30650</v>
      </c>
      <c r="C8045" s="642" t="s">
        <v>18348</v>
      </c>
      <c r="D8045" s="642" t="s">
        <v>17491</v>
      </c>
    </row>
    <row r="8046" spans="1:4" ht="15" customHeight="1">
      <c r="A8046" s="642">
        <v>38399</v>
      </c>
      <c r="B8046" s="651" t="s">
        <v>30651</v>
      </c>
      <c r="C8046" s="642" t="s">
        <v>18348</v>
      </c>
      <c r="D8046" s="642" t="s">
        <v>35351</v>
      </c>
    </row>
    <row r="8047" spans="1:4" ht="15" customHeight="1">
      <c r="A8047" s="642">
        <v>735</v>
      </c>
      <c r="B8047" s="651" t="s">
        <v>30652</v>
      </c>
      <c r="C8047" s="642" t="s">
        <v>18348</v>
      </c>
      <c r="D8047" s="642" t="s">
        <v>35352</v>
      </c>
    </row>
    <row r="8048" spans="1:4" ht="15" customHeight="1">
      <c r="A8048" s="642">
        <v>736</v>
      </c>
      <c r="B8048" s="651" t="s">
        <v>30653</v>
      </c>
      <c r="C8048" s="642" t="s">
        <v>18348</v>
      </c>
      <c r="D8048" s="642" t="s">
        <v>35353</v>
      </c>
    </row>
    <row r="8049" spans="1:4" ht="15" customHeight="1">
      <c r="A8049" s="642">
        <v>729</v>
      </c>
      <c r="B8049" s="651" t="s">
        <v>30654</v>
      </c>
      <c r="C8049" s="642" t="s">
        <v>18348</v>
      </c>
      <c r="D8049" s="642" t="s">
        <v>35354</v>
      </c>
    </row>
    <row r="8050" spans="1:4" ht="15" customHeight="1">
      <c r="A8050" s="642">
        <v>39925</v>
      </c>
      <c r="B8050" s="651" t="s">
        <v>30655</v>
      </c>
      <c r="C8050" s="642" t="s">
        <v>18348</v>
      </c>
      <c r="D8050" s="642" t="s">
        <v>35355</v>
      </c>
    </row>
    <row r="8051" spans="1:4" ht="15" customHeight="1">
      <c r="A8051" s="642">
        <v>731</v>
      </c>
      <c r="B8051" s="651" t="s">
        <v>30656</v>
      </c>
      <c r="C8051" s="642" t="s">
        <v>18348</v>
      </c>
      <c r="D8051" s="642" t="s">
        <v>35356</v>
      </c>
    </row>
    <row r="8052" spans="1:4" ht="15" customHeight="1">
      <c r="A8052" s="642">
        <v>10575</v>
      </c>
      <c r="B8052" s="651" t="s">
        <v>30657</v>
      </c>
      <c r="C8052" s="642" t="s">
        <v>18348</v>
      </c>
      <c r="D8052" s="642" t="s">
        <v>35357</v>
      </c>
    </row>
    <row r="8053" spans="1:4" ht="15" customHeight="1">
      <c r="A8053" s="642">
        <v>733</v>
      </c>
      <c r="B8053" s="651" t="s">
        <v>30658</v>
      </c>
      <c r="C8053" s="642" t="s">
        <v>18348</v>
      </c>
      <c r="D8053" s="642" t="s">
        <v>35358</v>
      </c>
    </row>
    <row r="8054" spans="1:4" ht="15" customHeight="1">
      <c r="A8054" s="642">
        <v>732</v>
      </c>
      <c r="B8054" s="651" t="s">
        <v>30659</v>
      </c>
      <c r="C8054" s="642" t="s">
        <v>18348</v>
      </c>
      <c r="D8054" s="642" t="s">
        <v>35359</v>
      </c>
    </row>
    <row r="8055" spans="1:4" ht="15" customHeight="1">
      <c r="A8055" s="642">
        <v>737</v>
      </c>
      <c r="B8055" s="651" t="s">
        <v>30660</v>
      </c>
      <c r="C8055" s="642" t="s">
        <v>18348</v>
      </c>
      <c r="D8055" s="642" t="s">
        <v>35360</v>
      </c>
    </row>
    <row r="8056" spans="1:4" ht="15" customHeight="1">
      <c r="A8056" s="642">
        <v>738</v>
      </c>
      <c r="B8056" s="651" t="s">
        <v>30661</v>
      </c>
      <c r="C8056" s="642" t="s">
        <v>18348</v>
      </c>
      <c r="D8056" s="642" t="s">
        <v>35361</v>
      </c>
    </row>
    <row r="8057" spans="1:4" ht="15" customHeight="1">
      <c r="A8057" s="642">
        <v>740</v>
      </c>
      <c r="B8057" s="651" t="s">
        <v>30662</v>
      </c>
      <c r="C8057" s="642" t="s">
        <v>18348</v>
      </c>
      <c r="D8057" s="642" t="s">
        <v>35362</v>
      </c>
    </row>
    <row r="8058" spans="1:4" ht="15" customHeight="1">
      <c r="A8058" s="642">
        <v>734</v>
      </c>
      <c r="B8058" s="651" t="s">
        <v>30663</v>
      </c>
      <c r="C8058" s="642" t="s">
        <v>18348</v>
      </c>
      <c r="D8058" s="642" t="s">
        <v>35363</v>
      </c>
    </row>
    <row r="8059" spans="1:4" ht="15" customHeight="1">
      <c r="A8059" s="642">
        <v>39008</v>
      </c>
      <c r="B8059" s="651" t="s">
        <v>30664</v>
      </c>
      <c r="C8059" s="642" t="s">
        <v>18348</v>
      </c>
      <c r="D8059" s="642" t="s">
        <v>35364</v>
      </c>
    </row>
    <row r="8060" spans="1:4" ht="15" customHeight="1">
      <c r="A8060" s="642">
        <v>39009</v>
      </c>
      <c r="B8060" s="651" t="s">
        <v>30665</v>
      </c>
      <c r="C8060" s="642" t="s">
        <v>18348</v>
      </c>
      <c r="D8060" s="642" t="s">
        <v>35365</v>
      </c>
    </row>
    <row r="8061" spans="1:4" ht="15" customHeight="1">
      <c r="A8061" s="642">
        <v>10587</v>
      </c>
      <c r="B8061" s="651" t="s">
        <v>30666</v>
      </c>
      <c r="C8061" s="642" t="s">
        <v>18348</v>
      </c>
      <c r="D8061" s="642" t="s">
        <v>35366</v>
      </c>
    </row>
    <row r="8062" spans="1:4" ht="15" customHeight="1">
      <c r="A8062" s="642">
        <v>759</v>
      </c>
      <c r="B8062" s="651" t="s">
        <v>30667</v>
      </c>
      <c r="C8062" s="642" t="s">
        <v>18348</v>
      </c>
      <c r="D8062" s="642" t="s">
        <v>35367</v>
      </c>
    </row>
    <row r="8063" spans="1:4" ht="15" customHeight="1">
      <c r="A8063" s="642">
        <v>761</v>
      </c>
      <c r="B8063" s="651" t="s">
        <v>30668</v>
      </c>
      <c r="C8063" s="642" t="s">
        <v>18348</v>
      </c>
      <c r="D8063" s="642" t="s">
        <v>35368</v>
      </c>
    </row>
    <row r="8064" spans="1:4" ht="15" customHeight="1">
      <c r="A8064" s="642">
        <v>750</v>
      </c>
      <c r="B8064" s="651" t="s">
        <v>30669</v>
      </c>
      <c r="C8064" s="642" t="s">
        <v>18348</v>
      </c>
      <c r="D8064" s="642" t="s">
        <v>35369</v>
      </c>
    </row>
    <row r="8065" spans="1:4" ht="15" customHeight="1">
      <c r="A8065" s="642">
        <v>755</v>
      </c>
      <c r="B8065" s="651" t="s">
        <v>30670</v>
      </c>
      <c r="C8065" s="642" t="s">
        <v>18348</v>
      </c>
      <c r="D8065" s="642" t="s">
        <v>35370</v>
      </c>
    </row>
    <row r="8066" spans="1:4" ht="15" customHeight="1">
      <c r="A8066" s="642">
        <v>749</v>
      </c>
      <c r="B8066" s="651" t="s">
        <v>30671</v>
      </c>
      <c r="C8066" s="642" t="s">
        <v>18348</v>
      </c>
      <c r="D8066" s="642" t="s">
        <v>35371</v>
      </c>
    </row>
    <row r="8067" spans="1:4" ht="15" customHeight="1">
      <c r="A8067" s="642">
        <v>756</v>
      </c>
      <c r="B8067" s="651" t="s">
        <v>30672</v>
      </c>
      <c r="C8067" s="642" t="s">
        <v>18348</v>
      </c>
      <c r="D8067" s="642" t="s">
        <v>35372</v>
      </c>
    </row>
    <row r="8068" spans="1:4" ht="15" customHeight="1">
      <c r="A8068" s="642">
        <v>757</v>
      </c>
      <c r="B8068" s="651" t="s">
        <v>30673</v>
      </c>
      <c r="C8068" s="642" t="s">
        <v>18348</v>
      </c>
      <c r="D8068" s="642" t="s">
        <v>35373</v>
      </c>
    </row>
    <row r="8069" spans="1:4" ht="15" customHeight="1">
      <c r="A8069" s="642">
        <v>10588</v>
      </c>
      <c r="B8069" s="651" t="s">
        <v>30674</v>
      </c>
      <c r="C8069" s="642" t="s">
        <v>18348</v>
      </c>
      <c r="D8069" s="642" t="s">
        <v>35374</v>
      </c>
    </row>
    <row r="8070" spans="1:4" ht="15" customHeight="1">
      <c r="A8070" s="642">
        <v>10592</v>
      </c>
      <c r="B8070" s="651" t="s">
        <v>30675</v>
      </c>
      <c r="C8070" s="642" t="s">
        <v>18348</v>
      </c>
      <c r="D8070" s="642" t="s">
        <v>35375</v>
      </c>
    </row>
    <row r="8071" spans="1:4" ht="15" customHeight="1">
      <c r="A8071" s="642">
        <v>10589</v>
      </c>
      <c r="B8071" s="651" t="s">
        <v>30676</v>
      </c>
      <c r="C8071" s="642" t="s">
        <v>18348</v>
      </c>
      <c r="D8071" s="642" t="s">
        <v>35376</v>
      </c>
    </row>
    <row r="8072" spans="1:4" ht="15" customHeight="1">
      <c r="A8072" s="642">
        <v>760</v>
      </c>
      <c r="B8072" s="651" t="s">
        <v>30677</v>
      </c>
      <c r="C8072" s="642" t="s">
        <v>18348</v>
      </c>
      <c r="D8072" s="642" t="s">
        <v>35377</v>
      </c>
    </row>
    <row r="8073" spans="1:4" ht="15" customHeight="1">
      <c r="A8073" s="642">
        <v>751</v>
      </c>
      <c r="B8073" s="651" t="s">
        <v>30678</v>
      </c>
      <c r="C8073" s="642" t="s">
        <v>18348</v>
      </c>
      <c r="D8073" s="642" t="s">
        <v>35378</v>
      </c>
    </row>
    <row r="8074" spans="1:4" ht="15" customHeight="1">
      <c r="A8074" s="642">
        <v>754</v>
      </c>
      <c r="B8074" s="651" t="s">
        <v>30679</v>
      </c>
      <c r="C8074" s="642" t="s">
        <v>18348</v>
      </c>
      <c r="D8074" s="642" t="s">
        <v>35379</v>
      </c>
    </row>
    <row r="8075" spans="1:4" ht="15" customHeight="1">
      <c r="A8075" s="642">
        <v>44489</v>
      </c>
      <c r="B8075" s="651" t="s">
        <v>30680</v>
      </c>
      <c r="C8075" s="642" t="s">
        <v>18348</v>
      </c>
      <c r="D8075" s="642" t="s">
        <v>35380</v>
      </c>
    </row>
    <row r="8076" spans="1:4" ht="15" customHeight="1">
      <c r="A8076" s="642">
        <v>39917</v>
      </c>
      <c r="B8076" s="651" t="s">
        <v>30681</v>
      </c>
      <c r="C8076" s="642" t="s">
        <v>18348</v>
      </c>
      <c r="D8076" s="642" t="s">
        <v>35381</v>
      </c>
    </row>
    <row r="8077" spans="1:4" ht="15" customHeight="1">
      <c r="A8077" s="642">
        <v>38167</v>
      </c>
      <c r="B8077" s="651" t="s">
        <v>30682</v>
      </c>
      <c r="C8077" s="642" t="s">
        <v>18356</v>
      </c>
      <c r="D8077" s="642" t="s">
        <v>18435</v>
      </c>
    </row>
    <row r="8078" spans="1:4" ht="15" customHeight="1">
      <c r="A8078" s="642">
        <v>36145</v>
      </c>
      <c r="B8078" s="651" t="s">
        <v>30683</v>
      </c>
      <c r="C8078" s="642" t="s">
        <v>18356</v>
      </c>
      <c r="D8078" s="642" t="s">
        <v>35161</v>
      </c>
    </row>
    <row r="8079" spans="1:4" ht="15" customHeight="1">
      <c r="A8079" s="642">
        <v>12893</v>
      </c>
      <c r="B8079" s="651" t="s">
        <v>30684</v>
      </c>
      <c r="C8079" s="642" t="s">
        <v>18356</v>
      </c>
      <c r="D8079" s="642" t="s">
        <v>35382</v>
      </c>
    </row>
    <row r="8080" spans="1:4" ht="15" customHeight="1">
      <c r="A8080" s="642">
        <v>11685</v>
      </c>
      <c r="B8080" s="651" t="s">
        <v>30685</v>
      </c>
      <c r="C8080" s="642" t="s">
        <v>18348</v>
      </c>
      <c r="D8080" s="642" t="s">
        <v>21594</v>
      </c>
    </row>
    <row r="8081" spans="1:4" ht="15" customHeight="1">
      <c r="A8081" s="642">
        <v>11680</v>
      </c>
      <c r="B8081" s="651" t="s">
        <v>30686</v>
      </c>
      <c r="C8081" s="642" t="s">
        <v>18348</v>
      </c>
      <c r="D8081" s="642" t="s">
        <v>17777</v>
      </c>
    </row>
    <row r="8082" spans="1:4" ht="15" customHeight="1">
      <c r="A8082" s="642">
        <v>11679</v>
      </c>
      <c r="B8082" s="651" t="s">
        <v>30687</v>
      </c>
      <c r="C8082" s="642" t="s">
        <v>18348</v>
      </c>
      <c r="D8082" s="642" t="s">
        <v>35383</v>
      </c>
    </row>
    <row r="8083" spans="1:4" ht="15" customHeight="1">
      <c r="A8083" s="642">
        <v>2512</v>
      </c>
      <c r="B8083" s="651" t="s">
        <v>30688</v>
      </c>
      <c r="C8083" s="642" t="s">
        <v>18348</v>
      </c>
      <c r="D8083" s="642" t="s">
        <v>21067</v>
      </c>
    </row>
    <row r="8084" spans="1:4" ht="15" customHeight="1">
      <c r="A8084" s="642">
        <v>4374</v>
      </c>
      <c r="B8084" s="651" t="s">
        <v>30689</v>
      </c>
      <c r="C8084" s="642" t="s">
        <v>18348</v>
      </c>
      <c r="D8084" s="642" t="s">
        <v>17529</v>
      </c>
    </row>
    <row r="8085" spans="1:4" ht="15" customHeight="1">
      <c r="A8085" s="642">
        <v>7568</v>
      </c>
      <c r="B8085" s="651" t="s">
        <v>30690</v>
      </c>
      <c r="C8085" s="642" t="s">
        <v>18348</v>
      </c>
      <c r="D8085" s="642" t="s">
        <v>17546</v>
      </c>
    </row>
    <row r="8086" spans="1:4" ht="15" customHeight="1">
      <c r="A8086" s="642">
        <v>7584</v>
      </c>
      <c r="B8086" s="651" t="s">
        <v>30691</v>
      </c>
      <c r="C8086" s="642" t="s">
        <v>18348</v>
      </c>
      <c r="D8086" s="642" t="s">
        <v>17709</v>
      </c>
    </row>
    <row r="8087" spans="1:4" ht="15" customHeight="1">
      <c r="A8087" s="642">
        <v>11945</v>
      </c>
      <c r="B8087" s="651" t="s">
        <v>30692</v>
      </c>
      <c r="C8087" s="642" t="s">
        <v>18348</v>
      </c>
      <c r="D8087" s="642" t="s">
        <v>17610</v>
      </c>
    </row>
    <row r="8088" spans="1:4" ht="15" customHeight="1">
      <c r="A8088" s="642">
        <v>11946</v>
      </c>
      <c r="B8088" s="651" t="s">
        <v>30693</v>
      </c>
      <c r="C8088" s="642" t="s">
        <v>18348</v>
      </c>
      <c r="D8088" s="642" t="s">
        <v>17522</v>
      </c>
    </row>
    <row r="8089" spans="1:4" ht="15" customHeight="1">
      <c r="A8089" s="642">
        <v>4375</v>
      </c>
      <c r="B8089" s="651" t="s">
        <v>30694</v>
      </c>
      <c r="C8089" s="642" t="s">
        <v>18348</v>
      </c>
      <c r="D8089" s="642" t="s">
        <v>17683</v>
      </c>
    </row>
    <row r="8090" spans="1:4" ht="15" customHeight="1">
      <c r="A8090" s="642">
        <v>11950</v>
      </c>
      <c r="B8090" s="651" t="s">
        <v>30695</v>
      </c>
      <c r="C8090" s="642" t="s">
        <v>18348</v>
      </c>
      <c r="D8090" s="642" t="s">
        <v>17622</v>
      </c>
    </row>
    <row r="8091" spans="1:4" ht="15" customHeight="1">
      <c r="A8091" s="642">
        <v>4376</v>
      </c>
      <c r="B8091" s="651" t="s">
        <v>30696</v>
      </c>
      <c r="C8091" s="642" t="s">
        <v>18348</v>
      </c>
      <c r="D8091" s="642" t="s">
        <v>18323</v>
      </c>
    </row>
    <row r="8092" spans="1:4" ht="15" customHeight="1">
      <c r="A8092" s="642">
        <v>7583</v>
      </c>
      <c r="B8092" s="651" t="s">
        <v>30697</v>
      </c>
      <c r="C8092" s="642" t="s">
        <v>18348</v>
      </c>
      <c r="D8092" s="642" t="s">
        <v>17581</v>
      </c>
    </row>
    <row r="8093" spans="1:4" ht="15" customHeight="1">
      <c r="A8093" s="642">
        <v>4350</v>
      </c>
      <c r="B8093" s="651" t="s">
        <v>30698</v>
      </c>
      <c r="C8093" s="642" t="s">
        <v>18348</v>
      </c>
      <c r="D8093" s="642" t="s">
        <v>18469</v>
      </c>
    </row>
    <row r="8094" spans="1:4" ht="15" customHeight="1">
      <c r="A8094" s="642">
        <v>44400</v>
      </c>
      <c r="B8094" s="651" t="s">
        <v>30699</v>
      </c>
      <c r="C8094" s="642" t="s">
        <v>18348</v>
      </c>
      <c r="D8094" s="642" t="s">
        <v>26786</v>
      </c>
    </row>
    <row r="8095" spans="1:4" ht="15" customHeight="1">
      <c r="A8095" s="642">
        <v>39886</v>
      </c>
      <c r="B8095" s="651" t="s">
        <v>30700</v>
      </c>
      <c r="C8095" s="642" t="s">
        <v>18348</v>
      </c>
      <c r="D8095" s="642" t="s">
        <v>20960</v>
      </c>
    </row>
    <row r="8096" spans="1:4" ht="15" customHeight="1">
      <c r="A8096" s="642">
        <v>39887</v>
      </c>
      <c r="B8096" s="651" t="s">
        <v>30701</v>
      </c>
      <c r="C8096" s="642" t="s">
        <v>18348</v>
      </c>
      <c r="D8096" s="642" t="s">
        <v>17915</v>
      </c>
    </row>
    <row r="8097" spans="1:4" ht="15" customHeight="1">
      <c r="A8097" s="642">
        <v>39888</v>
      </c>
      <c r="B8097" s="651" t="s">
        <v>30702</v>
      </c>
      <c r="C8097" s="642" t="s">
        <v>18348</v>
      </c>
      <c r="D8097" s="642" t="s">
        <v>18175</v>
      </c>
    </row>
    <row r="8098" spans="1:4" ht="15" customHeight="1">
      <c r="A8098" s="642">
        <v>39890</v>
      </c>
      <c r="B8098" s="651" t="s">
        <v>30703</v>
      </c>
      <c r="C8098" s="642" t="s">
        <v>18348</v>
      </c>
      <c r="D8098" s="642" t="s">
        <v>17921</v>
      </c>
    </row>
    <row r="8099" spans="1:4" ht="15" customHeight="1">
      <c r="A8099" s="642">
        <v>39891</v>
      </c>
      <c r="B8099" s="651" t="s">
        <v>30704</v>
      </c>
      <c r="C8099" s="642" t="s">
        <v>18348</v>
      </c>
      <c r="D8099" s="642" t="s">
        <v>35384</v>
      </c>
    </row>
    <row r="8100" spans="1:4" ht="15" customHeight="1">
      <c r="A8100" s="642">
        <v>39892</v>
      </c>
      <c r="B8100" s="651" t="s">
        <v>30705</v>
      </c>
      <c r="C8100" s="642" t="s">
        <v>18348</v>
      </c>
      <c r="D8100" s="642" t="s">
        <v>35385</v>
      </c>
    </row>
    <row r="8101" spans="1:4" ht="15" customHeight="1">
      <c r="A8101" s="642">
        <v>790</v>
      </c>
      <c r="B8101" s="651" t="s">
        <v>30706</v>
      </c>
      <c r="C8101" s="642" t="s">
        <v>18348</v>
      </c>
      <c r="D8101" s="642" t="s">
        <v>27582</v>
      </c>
    </row>
    <row r="8102" spans="1:4" ht="15" customHeight="1">
      <c r="A8102" s="642">
        <v>766</v>
      </c>
      <c r="B8102" s="651" t="s">
        <v>30707</v>
      </c>
      <c r="C8102" s="642" t="s">
        <v>18348</v>
      </c>
      <c r="D8102" s="642" t="s">
        <v>27582</v>
      </c>
    </row>
    <row r="8103" spans="1:4" ht="15" customHeight="1">
      <c r="A8103" s="642">
        <v>791</v>
      </c>
      <c r="B8103" s="651" t="s">
        <v>30708</v>
      </c>
      <c r="C8103" s="642" t="s">
        <v>18348</v>
      </c>
      <c r="D8103" s="642" t="s">
        <v>27582</v>
      </c>
    </row>
    <row r="8104" spans="1:4" ht="15" customHeight="1">
      <c r="A8104" s="642">
        <v>767</v>
      </c>
      <c r="B8104" s="651" t="s">
        <v>30709</v>
      </c>
      <c r="C8104" s="642" t="s">
        <v>18348</v>
      </c>
      <c r="D8104" s="642" t="s">
        <v>27582</v>
      </c>
    </row>
    <row r="8105" spans="1:4" ht="15" customHeight="1">
      <c r="A8105" s="642">
        <v>768</v>
      </c>
      <c r="B8105" s="651" t="s">
        <v>30710</v>
      </c>
      <c r="C8105" s="642" t="s">
        <v>18348</v>
      </c>
      <c r="D8105" s="642" t="s">
        <v>17485</v>
      </c>
    </row>
    <row r="8106" spans="1:4" ht="15" customHeight="1">
      <c r="A8106" s="642">
        <v>789</v>
      </c>
      <c r="B8106" s="651" t="s">
        <v>30711</v>
      </c>
      <c r="C8106" s="642" t="s">
        <v>18348</v>
      </c>
      <c r="D8106" s="642" t="s">
        <v>21340</v>
      </c>
    </row>
    <row r="8107" spans="1:4" ht="15" customHeight="1">
      <c r="A8107" s="642">
        <v>769</v>
      </c>
      <c r="B8107" s="651" t="s">
        <v>30712</v>
      </c>
      <c r="C8107" s="642" t="s">
        <v>18348</v>
      </c>
      <c r="D8107" s="642" t="s">
        <v>17485</v>
      </c>
    </row>
    <row r="8108" spans="1:4" ht="15" customHeight="1">
      <c r="A8108" s="642">
        <v>770</v>
      </c>
      <c r="B8108" s="651" t="s">
        <v>30713</v>
      </c>
      <c r="C8108" s="642" t="s">
        <v>18348</v>
      </c>
      <c r="D8108" s="642" t="s">
        <v>17869</v>
      </c>
    </row>
    <row r="8109" spans="1:4" ht="15" customHeight="1">
      <c r="A8109" s="642">
        <v>12394</v>
      </c>
      <c r="B8109" s="651" t="s">
        <v>30714</v>
      </c>
      <c r="C8109" s="642" t="s">
        <v>18348</v>
      </c>
      <c r="D8109" s="642" t="s">
        <v>17869</v>
      </c>
    </row>
    <row r="8110" spans="1:4" ht="15" customHeight="1">
      <c r="A8110" s="642">
        <v>764</v>
      </c>
      <c r="B8110" s="651" t="s">
        <v>30715</v>
      </c>
      <c r="C8110" s="642" t="s">
        <v>18348</v>
      </c>
      <c r="D8110" s="642" t="s">
        <v>25906</v>
      </c>
    </row>
    <row r="8111" spans="1:4" ht="15" customHeight="1">
      <c r="A8111" s="642">
        <v>765</v>
      </c>
      <c r="B8111" s="651" t="s">
        <v>30716</v>
      </c>
      <c r="C8111" s="642" t="s">
        <v>18348</v>
      </c>
      <c r="D8111" s="642" t="s">
        <v>25906</v>
      </c>
    </row>
    <row r="8112" spans="1:4" ht="15" customHeight="1">
      <c r="A8112" s="642">
        <v>787</v>
      </c>
      <c r="B8112" s="651" t="s">
        <v>30717</v>
      </c>
      <c r="C8112" s="642" t="s">
        <v>18348</v>
      </c>
      <c r="D8112" s="642" t="s">
        <v>35386</v>
      </c>
    </row>
    <row r="8113" spans="1:4" ht="15" customHeight="1">
      <c r="A8113" s="642">
        <v>774</v>
      </c>
      <c r="B8113" s="651" t="s">
        <v>30718</v>
      </c>
      <c r="C8113" s="642" t="s">
        <v>18348</v>
      </c>
      <c r="D8113" s="642" t="s">
        <v>35386</v>
      </c>
    </row>
    <row r="8114" spans="1:4" ht="15" customHeight="1">
      <c r="A8114" s="642">
        <v>773</v>
      </c>
      <c r="B8114" s="651" t="s">
        <v>30719</v>
      </c>
      <c r="C8114" s="642" t="s">
        <v>18348</v>
      </c>
      <c r="D8114" s="642" t="s">
        <v>35386</v>
      </c>
    </row>
    <row r="8115" spans="1:4" ht="15" customHeight="1">
      <c r="A8115" s="642">
        <v>775</v>
      </c>
      <c r="B8115" s="651" t="s">
        <v>30720</v>
      </c>
      <c r="C8115" s="642" t="s">
        <v>18348</v>
      </c>
      <c r="D8115" s="642" t="s">
        <v>35386</v>
      </c>
    </row>
    <row r="8116" spans="1:4" ht="15" customHeight="1">
      <c r="A8116" s="642">
        <v>788</v>
      </c>
      <c r="B8116" s="651" t="s">
        <v>30721</v>
      </c>
      <c r="C8116" s="642" t="s">
        <v>18348</v>
      </c>
      <c r="D8116" s="642" t="s">
        <v>35387</v>
      </c>
    </row>
    <row r="8117" spans="1:4" ht="15" customHeight="1">
      <c r="A8117" s="642">
        <v>772</v>
      </c>
      <c r="B8117" s="651" t="s">
        <v>30722</v>
      </c>
      <c r="C8117" s="642" t="s">
        <v>18348</v>
      </c>
      <c r="D8117" s="642" t="s">
        <v>35387</v>
      </c>
    </row>
    <row r="8118" spans="1:4" ht="15" customHeight="1">
      <c r="A8118" s="642">
        <v>771</v>
      </c>
      <c r="B8118" s="651" t="s">
        <v>30723</v>
      </c>
      <c r="C8118" s="642" t="s">
        <v>18348</v>
      </c>
      <c r="D8118" s="642" t="s">
        <v>35387</v>
      </c>
    </row>
    <row r="8119" spans="1:4" ht="15" customHeight="1">
      <c r="A8119" s="642">
        <v>779</v>
      </c>
      <c r="B8119" s="651" t="s">
        <v>30724</v>
      </c>
      <c r="C8119" s="642" t="s">
        <v>18348</v>
      </c>
      <c r="D8119" s="642" t="s">
        <v>35388</v>
      </c>
    </row>
    <row r="8120" spans="1:4" ht="15" customHeight="1">
      <c r="A8120" s="642">
        <v>776</v>
      </c>
      <c r="B8120" s="651" t="s">
        <v>30725</v>
      </c>
      <c r="C8120" s="642" t="s">
        <v>18348</v>
      </c>
      <c r="D8120" s="642" t="s">
        <v>21114</v>
      </c>
    </row>
    <row r="8121" spans="1:4" ht="15" customHeight="1">
      <c r="A8121" s="642">
        <v>777</v>
      </c>
      <c r="B8121" s="651" t="s">
        <v>30726</v>
      </c>
      <c r="C8121" s="642" t="s">
        <v>18348</v>
      </c>
      <c r="D8121" s="642" t="s">
        <v>35389</v>
      </c>
    </row>
    <row r="8122" spans="1:4" ht="15" customHeight="1">
      <c r="A8122" s="642">
        <v>780</v>
      </c>
      <c r="B8122" s="651" t="s">
        <v>30727</v>
      </c>
      <c r="C8122" s="642" t="s">
        <v>18348</v>
      </c>
      <c r="D8122" s="642" t="s">
        <v>35390</v>
      </c>
    </row>
    <row r="8123" spans="1:4" ht="15" customHeight="1">
      <c r="A8123" s="642">
        <v>778</v>
      </c>
      <c r="B8123" s="651" t="s">
        <v>30728</v>
      </c>
      <c r="C8123" s="642" t="s">
        <v>18348</v>
      </c>
      <c r="D8123" s="642" t="s">
        <v>21114</v>
      </c>
    </row>
    <row r="8124" spans="1:4" ht="15" customHeight="1">
      <c r="A8124" s="642">
        <v>781</v>
      </c>
      <c r="B8124" s="651" t="s">
        <v>30729</v>
      </c>
      <c r="C8124" s="642" t="s">
        <v>18348</v>
      </c>
      <c r="D8124" s="642" t="s">
        <v>20457</v>
      </c>
    </row>
    <row r="8125" spans="1:4" ht="15" customHeight="1">
      <c r="A8125" s="642">
        <v>786</v>
      </c>
      <c r="B8125" s="651" t="s">
        <v>30730</v>
      </c>
      <c r="C8125" s="642" t="s">
        <v>18348</v>
      </c>
      <c r="D8125" s="642" t="s">
        <v>20457</v>
      </c>
    </row>
    <row r="8126" spans="1:4" ht="15" customHeight="1">
      <c r="A8126" s="642">
        <v>782</v>
      </c>
      <c r="B8126" s="651" t="s">
        <v>30731</v>
      </c>
      <c r="C8126" s="642" t="s">
        <v>18348</v>
      </c>
      <c r="D8126" s="642" t="s">
        <v>20457</v>
      </c>
    </row>
    <row r="8127" spans="1:4" ht="15" customHeight="1">
      <c r="A8127" s="642">
        <v>783</v>
      </c>
      <c r="B8127" s="651" t="s">
        <v>30732</v>
      </c>
      <c r="C8127" s="642" t="s">
        <v>18348</v>
      </c>
      <c r="D8127" s="642" t="s">
        <v>35391</v>
      </c>
    </row>
    <row r="8128" spans="1:4" ht="15" customHeight="1">
      <c r="A8128" s="642">
        <v>785</v>
      </c>
      <c r="B8128" s="651" t="s">
        <v>30733</v>
      </c>
      <c r="C8128" s="642" t="s">
        <v>18348</v>
      </c>
      <c r="D8128" s="642" t="s">
        <v>35392</v>
      </c>
    </row>
    <row r="8129" spans="1:4" ht="15" customHeight="1">
      <c r="A8129" s="642">
        <v>784</v>
      </c>
      <c r="B8129" s="651" t="s">
        <v>30734</v>
      </c>
      <c r="C8129" s="642" t="s">
        <v>18348</v>
      </c>
      <c r="D8129" s="642" t="s">
        <v>35393</v>
      </c>
    </row>
    <row r="8130" spans="1:4" ht="15" customHeight="1">
      <c r="A8130" s="642">
        <v>828</v>
      </c>
      <c r="B8130" s="651" t="s">
        <v>30735</v>
      </c>
      <c r="C8130" s="642" t="s">
        <v>18348</v>
      </c>
      <c r="D8130" s="642" t="s">
        <v>17608</v>
      </c>
    </row>
    <row r="8131" spans="1:4" ht="15" customHeight="1">
      <c r="A8131" s="642">
        <v>829</v>
      </c>
      <c r="B8131" s="651" t="s">
        <v>30736</v>
      </c>
      <c r="C8131" s="642" t="s">
        <v>18348</v>
      </c>
      <c r="D8131" s="642" t="s">
        <v>18460</v>
      </c>
    </row>
    <row r="8132" spans="1:4" ht="15" customHeight="1">
      <c r="A8132" s="642">
        <v>812</v>
      </c>
      <c r="B8132" s="651" t="s">
        <v>30737</v>
      </c>
      <c r="C8132" s="642" t="s">
        <v>18348</v>
      </c>
      <c r="D8132" s="642" t="s">
        <v>18278</v>
      </c>
    </row>
    <row r="8133" spans="1:4" ht="15" customHeight="1">
      <c r="A8133" s="642">
        <v>819</v>
      </c>
      <c r="B8133" s="651" t="s">
        <v>30738</v>
      </c>
      <c r="C8133" s="642" t="s">
        <v>18348</v>
      </c>
      <c r="D8133" s="642" t="s">
        <v>20701</v>
      </c>
    </row>
    <row r="8134" spans="1:4" ht="15" customHeight="1">
      <c r="A8134" s="642">
        <v>818</v>
      </c>
      <c r="B8134" s="651" t="s">
        <v>30739</v>
      </c>
      <c r="C8134" s="642" t="s">
        <v>18348</v>
      </c>
      <c r="D8134" s="642" t="s">
        <v>18216</v>
      </c>
    </row>
    <row r="8135" spans="1:4" ht="15" customHeight="1">
      <c r="A8135" s="642">
        <v>832</v>
      </c>
      <c r="B8135" s="651" t="s">
        <v>30740</v>
      </c>
      <c r="C8135" s="642" t="s">
        <v>18348</v>
      </c>
      <c r="D8135" s="642" t="s">
        <v>20598</v>
      </c>
    </row>
    <row r="8136" spans="1:4" ht="15" customHeight="1">
      <c r="A8136" s="642">
        <v>834</v>
      </c>
      <c r="B8136" s="651" t="s">
        <v>30741</v>
      </c>
      <c r="C8136" s="642" t="s">
        <v>18348</v>
      </c>
      <c r="D8136" s="642" t="s">
        <v>18285</v>
      </c>
    </row>
    <row r="8137" spans="1:4" ht="15" customHeight="1">
      <c r="A8137" s="642">
        <v>813</v>
      </c>
      <c r="B8137" s="651" t="s">
        <v>30742</v>
      </c>
      <c r="C8137" s="642" t="s">
        <v>18348</v>
      </c>
      <c r="D8137" s="642" t="s">
        <v>35394</v>
      </c>
    </row>
    <row r="8138" spans="1:4" ht="15" customHeight="1">
      <c r="A8138" s="642">
        <v>820</v>
      </c>
      <c r="B8138" s="651" t="s">
        <v>30743</v>
      </c>
      <c r="C8138" s="642" t="s">
        <v>18348</v>
      </c>
      <c r="D8138" s="642" t="s">
        <v>18082</v>
      </c>
    </row>
    <row r="8139" spans="1:4" ht="15" customHeight="1">
      <c r="A8139" s="642">
        <v>816</v>
      </c>
      <c r="B8139" s="651" t="s">
        <v>30744</v>
      </c>
      <c r="C8139" s="642" t="s">
        <v>18348</v>
      </c>
      <c r="D8139" s="642" t="s">
        <v>22265</v>
      </c>
    </row>
    <row r="8140" spans="1:4" ht="15" customHeight="1">
      <c r="A8140" s="642">
        <v>814</v>
      </c>
      <c r="B8140" s="651" t="s">
        <v>30745</v>
      </c>
      <c r="C8140" s="642" t="s">
        <v>18348</v>
      </c>
      <c r="D8140" s="642" t="s">
        <v>21850</v>
      </c>
    </row>
    <row r="8141" spans="1:4" ht="15" customHeight="1">
      <c r="A8141" s="642">
        <v>822</v>
      </c>
      <c r="B8141" s="651" t="s">
        <v>30746</v>
      </c>
      <c r="C8141" s="642" t="s">
        <v>18348</v>
      </c>
      <c r="D8141" s="642" t="s">
        <v>27393</v>
      </c>
    </row>
    <row r="8142" spans="1:4" ht="15" customHeight="1">
      <c r="A8142" s="642">
        <v>821</v>
      </c>
      <c r="B8142" s="651" t="s">
        <v>30747</v>
      </c>
      <c r="C8142" s="642" t="s">
        <v>18348</v>
      </c>
      <c r="D8142" s="642" t="s">
        <v>21853</v>
      </c>
    </row>
    <row r="8143" spans="1:4" ht="15" customHeight="1">
      <c r="A8143" s="642">
        <v>20086</v>
      </c>
      <c r="B8143" s="651" t="s">
        <v>30748</v>
      </c>
      <c r="C8143" s="642" t="s">
        <v>18348</v>
      </c>
      <c r="D8143" s="642" t="s">
        <v>21023</v>
      </c>
    </row>
    <row r="8144" spans="1:4" ht="15" customHeight="1">
      <c r="A8144" s="642">
        <v>39191</v>
      </c>
      <c r="B8144" s="651" t="s">
        <v>30749</v>
      </c>
      <c r="C8144" s="642" t="s">
        <v>18348</v>
      </c>
      <c r="D8144" s="642" t="s">
        <v>18401</v>
      </c>
    </row>
    <row r="8145" spans="1:4" ht="15" customHeight="1">
      <c r="A8145" s="642">
        <v>39190</v>
      </c>
      <c r="B8145" s="651" t="s">
        <v>30750</v>
      </c>
      <c r="C8145" s="642" t="s">
        <v>18348</v>
      </c>
      <c r="D8145" s="642" t="s">
        <v>20553</v>
      </c>
    </row>
    <row r="8146" spans="1:4" ht="15" customHeight="1">
      <c r="A8146" s="642">
        <v>39189</v>
      </c>
      <c r="B8146" s="651" t="s">
        <v>30751</v>
      </c>
      <c r="C8146" s="642" t="s">
        <v>18348</v>
      </c>
      <c r="D8146" s="642" t="s">
        <v>20625</v>
      </c>
    </row>
    <row r="8147" spans="1:4" ht="15" customHeight="1">
      <c r="A8147" s="642">
        <v>39186</v>
      </c>
      <c r="B8147" s="651" t="s">
        <v>30752</v>
      </c>
      <c r="C8147" s="642" t="s">
        <v>18348</v>
      </c>
      <c r="D8147" s="642" t="s">
        <v>35395</v>
      </c>
    </row>
    <row r="8148" spans="1:4" ht="15" customHeight="1">
      <c r="A8148" s="642">
        <v>39188</v>
      </c>
      <c r="B8148" s="651" t="s">
        <v>30753</v>
      </c>
      <c r="C8148" s="642" t="s">
        <v>18348</v>
      </c>
      <c r="D8148" s="642" t="s">
        <v>17624</v>
      </c>
    </row>
    <row r="8149" spans="1:4" ht="15" customHeight="1">
      <c r="A8149" s="642">
        <v>39187</v>
      </c>
      <c r="B8149" s="651" t="s">
        <v>30754</v>
      </c>
      <c r="C8149" s="642" t="s">
        <v>18348</v>
      </c>
      <c r="D8149" s="642" t="s">
        <v>21099</v>
      </c>
    </row>
    <row r="8150" spans="1:4" ht="15" customHeight="1">
      <c r="A8150" s="642">
        <v>39184</v>
      </c>
      <c r="B8150" s="651" t="s">
        <v>30755</v>
      </c>
      <c r="C8150" s="642" t="s">
        <v>18348</v>
      </c>
      <c r="D8150" s="642" t="s">
        <v>17900</v>
      </c>
    </row>
    <row r="8151" spans="1:4" ht="15" customHeight="1">
      <c r="A8151" s="642">
        <v>39185</v>
      </c>
      <c r="B8151" s="651" t="s">
        <v>30756</v>
      </c>
      <c r="C8151" s="642" t="s">
        <v>18348</v>
      </c>
      <c r="D8151" s="642" t="s">
        <v>18621</v>
      </c>
    </row>
    <row r="8152" spans="1:4" ht="15" customHeight="1">
      <c r="A8152" s="642">
        <v>39198</v>
      </c>
      <c r="B8152" s="651" t="s">
        <v>30757</v>
      </c>
      <c r="C8152" s="642" t="s">
        <v>18348</v>
      </c>
      <c r="D8152" s="642" t="s">
        <v>21196</v>
      </c>
    </row>
    <row r="8153" spans="1:4" ht="15" customHeight="1">
      <c r="A8153" s="642">
        <v>39197</v>
      </c>
      <c r="B8153" s="651" t="s">
        <v>30758</v>
      </c>
      <c r="C8153" s="642" t="s">
        <v>18348</v>
      </c>
      <c r="D8153" s="642" t="s">
        <v>35396</v>
      </c>
    </row>
    <row r="8154" spans="1:4" ht="15" customHeight="1">
      <c r="A8154" s="642">
        <v>39196</v>
      </c>
      <c r="B8154" s="651" t="s">
        <v>30759</v>
      </c>
      <c r="C8154" s="642" t="s">
        <v>18348</v>
      </c>
      <c r="D8154" s="642" t="s">
        <v>35397</v>
      </c>
    </row>
    <row r="8155" spans="1:4" ht="15" customHeight="1">
      <c r="A8155" s="642">
        <v>39199</v>
      </c>
      <c r="B8155" s="651" t="s">
        <v>30760</v>
      </c>
      <c r="C8155" s="642" t="s">
        <v>18348</v>
      </c>
      <c r="D8155" s="642" t="s">
        <v>26018</v>
      </c>
    </row>
    <row r="8156" spans="1:4" ht="15" customHeight="1">
      <c r="A8156" s="642">
        <v>39195</v>
      </c>
      <c r="B8156" s="651" t="s">
        <v>30761</v>
      </c>
      <c r="C8156" s="642" t="s">
        <v>18348</v>
      </c>
      <c r="D8156" s="642" t="s">
        <v>22649</v>
      </c>
    </row>
    <row r="8157" spans="1:4" ht="15" customHeight="1">
      <c r="A8157" s="642">
        <v>39194</v>
      </c>
      <c r="B8157" s="651" t="s">
        <v>30762</v>
      </c>
      <c r="C8157" s="642" t="s">
        <v>18348</v>
      </c>
      <c r="D8157" s="642" t="s">
        <v>17553</v>
      </c>
    </row>
    <row r="8158" spans="1:4" ht="15" customHeight="1">
      <c r="A8158" s="642">
        <v>39193</v>
      </c>
      <c r="B8158" s="651" t="s">
        <v>30763</v>
      </c>
      <c r="C8158" s="642" t="s">
        <v>18348</v>
      </c>
      <c r="D8158" s="642" t="s">
        <v>21247</v>
      </c>
    </row>
    <row r="8159" spans="1:4" ht="15" customHeight="1">
      <c r="A8159" s="642">
        <v>39192</v>
      </c>
      <c r="B8159" s="651" t="s">
        <v>30764</v>
      </c>
      <c r="C8159" s="642" t="s">
        <v>18348</v>
      </c>
      <c r="D8159" s="642" t="s">
        <v>35398</v>
      </c>
    </row>
    <row r="8160" spans="1:4" ht="15" customHeight="1">
      <c r="A8160" s="642">
        <v>39920</v>
      </c>
      <c r="B8160" s="651" t="s">
        <v>30765</v>
      </c>
      <c r="C8160" s="642" t="s">
        <v>18348</v>
      </c>
      <c r="D8160" s="642" t="s">
        <v>17584</v>
      </c>
    </row>
    <row r="8161" spans="1:4" ht="15" customHeight="1">
      <c r="A8161" s="642">
        <v>39201</v>
      </c>
      <c r="B8161" s="651" t="s">
        <v>30766</v>
      </c>
      <c r="C8161" s="642" t="s">
        <v>18348</v>
      </c>
      <c r="D8161" s="642" t="s">
        <v>22663</v>
      </c>
    </row>
    <row r="8162" spans="1:4" ht="15" customHeight="1">
      <c r="A8162" s="642">
        <v>39200</v>
      </c>
      <c r="B8162" s="651" t="s">
        <v>30767</v>
      </c>
      <c r="C8162" s="642" t="s">
        <v>18348</v>
      </c>
      <c r="D8162" s="642" t="s">
        <v>27753</v>
      </c>
    </row>
    <row r="8163" spans="1:4" ht="15" customHeight="1">
      <c r="A8163" s="642">
        <v>39203</v>
      </c>
      <c r="B8163" s="651" t="s">
        <v>30768</v>
      </c>
      <c r="C8163" s="642" t="s">
        <v>18348</v>
      </c>
      <c r="D8163" s="642" t="s">
        <v>35399</v>
      </c>
    </row>
    <row r="8164" spans="1:4" ht="15" customHeight="1">
      <c r="A8164" s="642">
        <v>39202</v>
      </c>
      <c r="B8164" s="651" t="s">
        <v>30769</v>
      </c>
      <c r="C8164" s="642" t="s">
        <v>18348</v>
      </c>
      <c r="D8164" s="642" t="s">
        <v>26838</v>
      </c>
    </row>
    <row r="8165" spans="1:4" ht="15" customHeight="1">
      <c r="A8165" s="642">
        <v>39205</v>
      </c>
      <c r="B8165" s="651" t="s">
        <v>30770</v>
      </c>
      <c r="C8165" s="642" t="s">
        <v>18348</v>
      </c>
      <c r="D8165" s="642" t="s">
        <v>35400</v>
      </c>
    </row>
    <row r="8166" spans="1:4" ht="15" customHeight="1">
      <c r="A8166" s="642">
        <v>39204</v>
      </c>
      <c r="B8166" s="651" t="s">
        <v>30771</v>
      </c>
      <c r="C8166" s="642" t="s">
        <v>18348</v>
      </c>
      <c r="D8166" s="642" t="s">
        <v>35401</v>
      </c>
    </row>
    <row r="8167" spans="1:4" ht="15" customHeight="1">
      <c r="A8167" s="642">
        <v>39206</v>
      </c>
      <c r="B8167" s="651" t="s">
        <v>30772</v>
      </c>
      <c r="C8167" s="642" t="s">
        <v>18348</v>
      </c>
      <c r="D8167" s="642" t="s">
        <v>20608</v>
      </c>
    </row>
    <row r="8168" spans="1:4" ht="15" customHeight="1">
      <c r="A8168" s="642">
        <v>798</v>
      </c>
      <c r="B8168" s="651" t="s">
        <v>30773</v>
      </c>
      <c r="C8168" s="642" t="s">
        <v>18348</v>
      </c>
      <c r="D8168" s="642" t="s">
        <v>28010</v>
      </c>
    </row>
    <row r="8169" spans="1:4" ht="15" customHeight="1">
      <c r="A8169" s="642">
        <v>797</v>
      </c>
      <c r="B8169" s="651" t="s">
        <v>30774</v>
      </c>
      <c r="C8169" s="642" t="s">
        <v>18348</v>
      </c>
      <c r="D8169" s="642" t="s">
        <v>17459</v>
      </c>
    </row>
    <row r="8170" spans="1:4" ht="15" customHeight="1">
      <c r="A8170" s="642">
        <v>796</v>
      </c>
      <c r="B8170" s="651" t="s">
        <v>30775</v>
      </c>
      <c r="C8170" s="642" t="s">
        <v>18348</v>
      </c>
      <c r="D8170" s="642" t="s">
        <v>21186</v>
      </c>
    </row>
    <row r="8171" spans="1:4" ht="15" customHeight="1">
      <c r="A8171" s="642">
        <v>799</v>
      </c>
      <c r="B8171" s="651" t="s">
        <v>30776</v>
      </c>
      <c r="C8171" s="642" t="s">
        <v>18348</v>
      </c>
      <c r="D8171" s="642" t="s">
        <v>24737</v>
      </c>
    </row>
    <row r="8172" spans="1:4" ht="15" customHeight="1">
      <c r="A8172" s="642">
        <v>792</v>
      </c>
      <c r="B8172" s="651" t="s">
        <v>30777</v>
      </c>
      <c r="C8172" s="642" t="s">
        <v>18348</v>
      </c>
      <c r="D8172" s="642" t="s">
        <v>17535</v>
      </c>
    </row>
    <row r="8173" spans="1:4" ht="15" customHeight="1">
      <c r="A8173" s="642">
        <v>38001</v>
      </c>
      <c r="B8173" s="651" t="s">
        <v>30778</v>
      </c>
      <c r="C8173" s="642" t="s">
        <v>18348</v>
      </c>
      <c r="D8173" s="642" t="s">
        <v>18273</v>
      </c>
    </row>
    <row r="8174" spans="1:4" ht="15" customHeight="1">
      <c r="A8174" s="642">
        <v>38002</v>
      </c>
      <c r="B8174" s="651" t="s">
        <v>30779</v>
      </c>
      <c r="C8174" s="642" t="s">
        <v>18348</v>
      </c>
      <c r="D8174" s="642" t="s">
        <v>18187</v>
      </c>
    </row>
    <row r="8175" spans="1:4" ht="15" customHeight="1">
      <c r="A8175" s="642">
        <v>38003</v>
      </c>
      <c r="B8175" s="651" t="s">
        <v>30780</v>
      </c>
      <c r="C8175" s="642" t="s">
        <v>18348</v>
      </c>
      <c r="D8175" s="642" t="s">
        <v>35402</v>
      </c>
    </row>
    <row r="8176" spans="1:4" ht="15" customHeight="1">
      <c r="A8176" s="642">
        <v>38004</v>
      </c>
      <c r="B8176" s="651" t="s">
        <v>30781</v>
      </c>
      <c r="C8176" s="642" t="s">
        <v>18348</v>
      </c>
      <c r="D8176" s="642" t="s">
        <v>20747</v>
      </c>
    </row>
    <row r="8177" spans="1:4" ht="15" customHeight="1">
      <c r="A8177" s="642">
        <v>44263</v>
      </c>
      <c r="B8177" s="651" t="s">
        <v>30782</v>
      </c>
      <c r="C8177" s="642" t="s">
        <v>18348</v>
      </c>
      <c r="D8177" s="642" t="s">
        <v>35403</v>
      </c>
    </row>
    <row r="8178" spans="1:4" ht="15" customHeight="1">
      <c r="A8178" s="642">
        <v>36327</v>
      </c>
      <c r="B8178" s="651" t="s">
        <v>30783</v>
      </c>
      <c r="C8178" s="642" t="s">
        <v>18348</v>
      </c>
      <c r="D8178" s="642" t="s">
        <v>21055</v>
      </c>
    </row>
    <row r="8179" spans="1:4" ht="15" customHeight="1">
      <c r="A8179" s="642">
        <v>38992</v>
      </c>
      <c r="B8179" s="651" t="s">
        <v>30784</v>
      </c>
      <c r="C8179" s="642" t="s">
        <v>18348</v>
      </c>
      <c r="D8179" s="642" t="s">
        <v>17456</v>
      </c>
    </row>
    <row r="8180" spans="1:4" ht="15" customHeight="1">
      <c r="A8180" s="642">
        <v>38993</v>
      </c>
      <c r="B8180" s="651" t="s">
        <v>30785</v>
      </c>
      <c r="C8180" s="642" t="s">
        <v>18348</v>
      </c>
      <c r="D8180" s="642" t="s">
        <v>18237</v>
      </c>
    </row>
    <row r="8181" spans="1:4" ht="15" customHeight="1">
      <c r="A8181" s="642">
        <v>44175</v>
      </c>
      <c r="B8181" s="651" t="s">
        <v>30786</v>
      </c>
      <c r="C8181" s="642" t="s">
        <v>18348</v>
      </c>
      <c r="D8181" s="642" t="s">
        <v>21208</v>
      </c>
    </row>
    <row r="8182" spans="1:4" ht="15" customHeight="1">
      <c r="A8182" s="642">
        <v>44177</v>
      </c>
      <c r="B8182" s="651" t="s">
        <v>30787</v>
      </c>
      <c r="C8182" s="642" t="s">
        <v>18348</v>
      </c>
      <c r="D8182" s="642" t="s">
        <v>18740</v>
      </c>
    </row>
    <row r="8183" spans="1:4" ht="15" customHeight="1">
      <c r="A8183" s="642">
        <v>38418</v>
      </c>
      <c r="B8183" s="651" t="s">
        <v>30788</v>
      </c>
      <c r="C8183" s="642" t="s">
        <v>18348</v>
      </c>
      <c r="D8183" s="642" t="s">
        <v>17619</v>
      </c>
    </row>
    <row r="8184" spans="1:4" ht="15" customHeight="1">
      <c r="A8184" s="642">
        <v>39178</v>
      </c>
      <c r="B8184" s="651" t="s">
        <v>30789</v>
      </c>
      <c r="C8184" s="642" t="s">
        <v>18348</v>
      </c>
      <c r="D8184" s="642" t="s">
        <v>22424</v>
      </c>
    </row>
    <row r="8185" spans="1:4" ht="15" customHeight="1">
      <c r="A8185" s="642">
        <v>39177</v>
      </c>
      <c r="B8185" s="651" t="s">
        <v>30790</v>
      </c>
      <c r="C8185" s="642" t="s">
        <v>18348</v>
      </c>
      <c r="D8185" s="642" t="s">
        <v>18481</v>
      </c>
    </row>
    <row r="8186" spans="1:4" ht="15" customHeight="1">
      <c r="A8186" s="642">
        <v>39174</v>
      </c>
      <c r="B8186" s="651" t="s">
        <v>30791</v>
      </c>
      <c r="C8186" s="642" t="s">
        <v>18348</v>
      </c>
      <c r="D8186" s="642" t="s">
        <v>18428</v>
      </c>
    </row>
    <row r="8187" spans="1:4" ht="15" customHeight="1">
      <c r="A8187" s="642">
        <v>39176</v>
      </c>
      <c r="B8187" s="651" t="s">
        <v>30792</v>
      </c>
      <c r="C8187" s="642" t="s">
        <v>18348</v>
      </c>
      <c r="D8187" s="642" t="s">
        <v>17481</v>
      </c>
    </row>
    <row r="8188" spans="1:4" ht="15" customHeight="1">
      <c r="A8188" s="642">
        <v>39180</v>
      </c>
      <c r="B8188" s="651" t="s">
        <v>30793</v>
      </c>
      <c r="C8188" s="642" t="s">
        <v>18348</v>
      </c>
      <c r="D8188" s="642" t="s">
        <v>21600</v>
      </c>
    </row>
    <row r="8189" spans="1:4" ht="15" customHeight="1">
      <c r="A8189" s="642">
        <v>39179</v>
      </c>
      <c r="B8189" s="651" t="s">
        <v>30794</v>
      </c>
      <c r="C8189" s="642" t="s">
        <v>18348</v>
      </c>
      <c r="D8189" s="642" t="s">
        <v>18265</v>
      </c>
    </row>
    <row r="8190" spans="1:4" ht="15" customHeight="1">
      <c r="A8190" s="642">
        <v>39175</v>
      </c>
      <c r="B8190" s="651" t="s">
        <v>30795</v>
      </c>
      <c r="C8190" s="642" t="s">
        <v>18348</v>
      </c>
      <c r="D8190" s="642" t="s">
        <v>17745</v>
      </c>
    </row>
    <row r="8191" spans="1:4" ht="15" customHeight="1">
      <c r="A8191" s="642">
        <v>39217</v>
      </c>
      <c r="B8191" s="651" t="s">
        <v>30796</v>
      </c>
      <c r="C8191" s="642" t="s">
        <v>18348</v>
      </c>
      <c r="D8191" s="642" t="s">
        <v>21232</v>
      </c>
    </row>
    <row r="8192" spans="1:4" ht="15" customHeight="1">
      <c r="A8192" s="642">
        <v>39181</v>
      </c>
      <c r="B8192" s="651" t="s">
        <v>30797</v>
      </c>
      <c r="C8192" s="642" t="s">
        <v>18348</v>
      </c>
      <c r="D8192" s="642" t="s">
        <v>17808</v>
      </c>
    </row>
    <row r="8193" spans="1:4" ht="15" customHeight="1">
      <c r="A8193" s="642">
        <v>39182</v>
      </c>
      <c r="B8193" s="651" t="s">
        <v>30798</v>
      </c>
      <c r="C8193" s="642" t="s">
        <v>18348</v>
      </c>
      <c r="D8193" s="642" t="s">
        <v>20461</v>
      </c>
    </row>
    <row r="8194" spans="1:4" ht="15" customHeight="1">
      <c r="A8194" s="642">
        <v>12616</v>
      </c>
      <c r="B8194" s="651" t="s">
        <v>30799</v>
      </c>
      <c r="C8194" s="642" t="s">
        <v>18348</v>
      </c>
      <c r="D8194" s="642" t="s">
        <v>18383</v>
      </c>
    </row>
    <row r="8195" spans="1:4" ht="15" customHeight="1">
      <c r="A8195" s="642">
        <v>1049</v>
      </c>
      <c r="B8195" s="651" t="s">
        <v>30800</v>
      </c>
      <c r="C8195" s="642" t="s">
        <v>18348</v>
      </c>
      <c r="D8195" s="642" t="s">
        <v>22570</v>
      </c>
    </row>
    <row r="8196" spans="1:4" ht="15" customHeight="1">
      <c r="A8196" s="642">
        <v>1099</v>
      </c>
      <c r="B8196" s="651" t="s">
        <v>30801</v>
      </c>
      <c r="C8196" s="642" t="s">
        <v>18348</v>
      </c>
      <c r="D8196" s="642" t="s">
        <v>24797</v>
      </c>
    </row>
    <row r="8197" spans="1:4" ht="15" customHeight="1">
      <c r="A8197" s="642">
        <v>39678</v>
      </c>
      <c r="B8197" s="651" t="s">
        <v>30802</v>
      </c>
      <c r="C8197" s="642" t="s">
        <v>18348</v>
      </c>
      <c r="D8197" s="642" t="s">
        <v>18190</v>
      </c>
    </row>
    <row r="8198" spans="1:4" ht="15" customHeight="1">
      <c r="A8198" s="642">
        <v>1050</v>
      </c>
      <c r="B8198" s="651" t="s">
        <v>30803</v>
      </c>
      <c r="C8198" s="642" t="s">
        <v>18348</v>
      </c>
      <c r="D8198" s="642" t="s">
        <v>21331</v>
      </c>
    </row>
    <row r="8199" spans="1:4" ht="15" customHeight="1">
      <c r="A8199" s="642">
        <v>1101</v>
      </c>
      <c r="B8199" s="651" t="s">
        <v>30804</v>
      </c>
      <c r="C8199" s="642" t="s">
        <v>18348</v>
      </c>
      <c r="D8199" s="642" t="s">
        <v>21177</v>
      </c>
    </row>
    <row r="8200" spans="1:4" ht="15" customHeight="1">
      <c r="A8200" s="642">
        <v>1100</v>
      </c>
      <c r="B8200" s="651" t="s">
        <v>30805</v>
      </c>
      <c r="C8200" s="642" t="s">
        <v>18348</v>
      </c>
      <c r="D8200" s="642" t="s">
        <v>18198</v>
      </c>
    </row>
    <row r="8201" spans="1:4" ht="15" customHeight="1">
      <c r="A8201" s="642">
        <v>39679</v>
      </c>
      <c r="B8201" s="651" t="s">
        <v>30806</v>
      </c>
      <c r="C8201" s="642" t="s">
        <v>18348</v>
      </c>
      <c r="D8201" s="642" t="s">
        <v>35404</v>
      </c>
    </row>
    <row r="8202" spans="1:4" ht="15" customHeight="1">
      <c r="A8202" s="642">
        <v>1098</v>
      </c>
      <c r="B8202" s="651" t="s">
        <v>30807</v>
      </c>
      <c r="C8202" s="642" t="s">
        <v>18348</v>
      </c>
      <c r="D8202" s="642" t="s">
        <v>21566</v>
      </c>
    </row>
    <row r="8203" spans="1:4" ht="15" customHeight="1">
      <c r="A8203" s="642">
        <v>1102</v>
      </c>
      <c r="B8203" s="651" t="s">
        <v>30808</v>
      </c>
      <c r="C8203" s="642" t="s">
        <v>18348</v>
      </c>
      <c r="D8203" s="642" t="s">
        <v>35405</v>
      </c>
    </row>
    <row r="8204" spans="1:4" ht="15" customHeight="1">
      <c r="A8204" s="642">
        <v>1051</v>
      </c>
      <c r="B8204" s="651" t="s">
        <v>30809</v>
      </c>
      <c r="C8204" s="642" t="s">
        <v>18348</v>
      </c>
      <c r="D8204" s="642" t="s">
        <v>35406</v>
      </c>
    </row>
    <row r="8205" spans="1:4" ht="15" customHeight="1">
      <c r="A8205" s="642">
        <v>37399</v>
      </c>
      <c r="B8205" s="651" t="s">
        <v>30810</v>
      </c>
      <c r="C8205" s="642" t="s">
        <v>18348</v>
      </c>
      <c r="D8205" s="642" t="s">
        <v>18189</v>
      </c>
    </row>
    <row r="8206" spans="1:4" ht="15" customHeight="1">
      <c r="A8206" s="642">
        <v>43834</v>
      </c>
      <c r="B8206" s="651" t="s">
        <v>30811</v>
      </c>
      <c r="C8206" s="642" t="s">
        <v>18350</v>
      </c>
      <c r="D8206" s="642" t="s">
        <v>22465</v>
      </c>
    </row>
    <row r="8207" spans="1:4" ht="15" customHeight="1">
      <c r="A8207" s="642">
        <v>43835</v>
      </c>
      <c r="B8207" s="651" t="s">
        <v>30812</v>
      </c>
      <c r="C8207" s="642" t="s">
        <v>18350</v>
      </c>
      <c r="D8207" s="642" t="s">
        <v>24714</v>
      </c>
    </row>
    <row r="8208" spans="1:4" ht="15" customHeight="1">
      <c r="A8208" s="642">
        <v>43833</v>
      </c>
      <c r="B8208" s="651" t="s">
        <v>30813</v>
      </c>
      <c r="C8208" s="642" t="s">
        <v>18350</v>
      </c>
      <c r="D8208" s="642" t="s">
        <v>18610</v>
      </c>
    </row>
    <row r="8209" spans="1:4" ht="15" customHeight="1">
      <c r="A8209" s="642">
        <v>41955</v>
      </c>
      <c r="B8209" s="651" t="s">
        <v>30814</v>
      </c>
      <c r="C8209" s="642" t="s">
        <v>18351</v>
      </c>
      <c r="D8209" s="642" t="s">
        <v>35407</v>
      </c>
    </row>
    <row r="8210" spans="1:4" ht="15" customHeight="1">
      <c r="A8210" s="642">
        <v>41953</v>
      </c>
      <c r="B8210" s="651" t="s">
        <v>30815</v>
      </c>
      <c r="C8210" s="642" t="s">
        <v>18351</v>
      </c>
      <c r="D8210" s="642" t="s">
        <v>24861</v>
      </c>
    </row>
    <row r="8211" spans="1:4" ht="15" customHeight="1">
      <c r="A8211" s="642">
        <v>41954</v>
      </c>
      <c r="B8211" s="651" t="s">
        <v>30816</v>
      </c>
      <c r="C8211" s="642" t="s">
        <v>18351</v>
      </c>
      <c r="D8211" s="642" t="s">
        <v>35408</v>
      </c>
    </row>
    <row r="8212" spans="1:4" ht="15" customHeight="1">
      <c r="A8212" s="642">
        <v>25004</v>
      </c>
      <c r="B8212" s="651" t="s">
        <v>30817</v>
      </c>
      <c r="C8212" s="642" t="s">
        <v>18351</v>
      </c>
      <c r="D8212" s="642" t="s">
        <v>35409</v>
      </c>
    </row>
    <row r="8213" spans="1:4" ht="15" customHeight="1">
      <c r="A8213" s="642">
        <v>25002</v>
      </c>
      <c r="B8213" s="651" t="s">
        <v>30818</v>
      </c>
      <c r="C8213" s="642" t="s">
        <v>18351</v>
      </c>
      <c r="D8213" s="642" t="s">
        <v>35409</v>
      </c>
    </row>
    <row r="8214" spans="1:4" ht="15" customHeight="1">
      <c r="A8214" s="642">
        <v>37409</v>
      </c>
      <c r="B8214" s="651" t="s">
        <v>30819</v>
      </c>
      <c r="C8214" s="642" t="s">
        <v>18351</v>
      </c>
      <c r="D8214" s="642" t="s">
        <v>35409</v>
      </c>
    </row>
    <row r="8215" spans="1:4" ht="15" customHeight="1">
      <c r="A8215" s="642">
        <v>841</v>
      </c>
      <c r="B8215" s="651" t="s">
        <v>30820</v>
      </c>
      <c r="C8215" s="642" t="s">
        <v>18351</v>
      </c>
      <c r="D8215" s="642" t="s">
        <v>26951</v>
      </c>
    </row>
    <row r="8216" spans="1:4" ht="15" customHeight="1">
      <c r="A8216" s="642">
        <v>25005</v>
      </c>
      <c r="B8216" s="651" t="s">
        <v>30821</v>
      </c>
      <c r="C8216" s="642" t="s">
        <v>18351</v>
      </c>
      <c r="D8216" s="642" t="s">
        <v>18519</v>
      </c>
    </row>
    <row r="8217" spans="1:4" ht="15" customHeight="1">
      <c r="A8217" s="642">
        <v>25003</v>
      </c>
      <c r="B8217" s="651" t="s">
        <v>30822</v>
      </c>
      <c r="C8217" s="642" t="s">
        <v>18351</v>
      </c>
      <c r="D8217" s="642" t="s">
        <v>24427</v>
      </c>
    </row>
    <row r="8218" spans="1:4" ht="15" customHeight="1">
      <c r="A8218" s="642">
        <v>37410</v>
      </c>
      <c r="B8218" s="651" t="s">
        <v>30823</v>
      </c>
      <c r="C8218" s="642" t="s">
        <v>18351</v>
      </c>
      <c r="D8218" s="642" t="s">
        <v>18519</v>
      </c>
    </row>
    <row r="8219" spans="1:4" ht="15" customHeight="1">
      <c r="A8219" s="642">
        <v>842</v>
      </c>
      <c r="B8219" s="651" t="s">
        <v>30824</v>
      </c>
      <c r="C8219" s="642" t="s">
        <v>18351</v>
      </c>
      <c r="D8219" s="642" t="s">
        <v>35410</v>
      </c>
    </row>
    <row r="8220" spans="1:4" ht="15" customHeight="1">
      <c r="A8220" s="642">
        <v>44391</v>
      </c>
      <c r="B8220" s="651" t="s">
        <v>30825</v>
      </c>
      <c r="C8220" s="642" t="s">
        <v>18350</v>
      </c>
      <c r="D8220" s="642" t="s">
        <v>35411</v>
      </c>
    </row>
    <row r="8221" spans="1:4" ht="15" customHeight="1">
      <c r="A8221" s="642">
        <v>44388</v>
      </c>
      <c r="B8221" s="651" t="s">
        <v>30826</v>
      </c>
      <c r="C8221" s="642" t="s">
        <v>18350</v>
      </c>
      <c r="D8221" s="642" t="s">
        <v>20705</v>
      </c>
    </row>
    <row r="8222" spans="1:4" ht="15" customHeight="1">
      <c r="A8222" s="642">
        <v>44392</v>
      </c>
      <c r="B8222" s="651" t="s">
        <v>30827</v>
      </c>
      <c r="C8222" s="642" t="s">
        <v>18350</v>
      </c>
      <c r="D8222" s="642" t="s">
        <v>35412</v>
      </c>
    </row>
    <row r="8223" spans="1:4" ht="15" customHeight="1">
      <c r="A8223" s="642">
        <v>44390</v>
      </c>
      <c r="B8223" s="651" t="s">
        <v>30828</v>
      </c>
      <c r="C8223" s="642" t="s">
        <v>18350</v>
      </c>
      <c r="D8223" s="642" t="s">
        <v>21774</v>
      </c>
    </row>
    <row r="8224" spans="1:4" ht="15" customHeight="1">
      <c r="A8224" s="642">
        <v>44389</v>
      </c>
      <c r="B8224" s="651" t="s">
        <v>30829</v>
      </c>
      <c r="C8224" s="642" t="s">
        <v>18350</v>
      </c>
      <c r="D8224" s="642" t="s">
        <v>18525</v>
      </c>
    </row>
    <row r="8225" spans="1:4" ht="15" customHeight="1">
      <c r="A8225" s="642">
        <v>862</v>
      </c>
      <c r="B8225" s="651" t="s">
        <v>30830</v>
      </c>
      <c r="C8225" s="642" t="s">
        <v>18350</v>
      </c>
      <c r="D8225" s="642" t="s">
        <v>17837</v>
      </c>
    </row>
    <row r="8226" spans="1:4" ht="15" customHeight="1">
      <c r="A8226" s="642">
        <v>866</v>
      </c>
      <c r="B8226" s="651" t="s">
        <v>30831</v>
      </c>
      <c r="C8226" s="642" t="s">
        <v>18350</v>
      </c>
      <c r="D8226" s="642" t="s">
        <v>21498</v>
      </c>
    </row>
    <row r="8227" spans="1:4" ht="15" customHeight="1">
      <c r="A8227" s="642">
        <v>892</v>
      </c>
      <c r="B8227" s="651" t="s">
        <v>30832</v>
      </c>
      <c r="C8227" s="642" t="s">
        <v>18350</v>
      </c>
      <c r="D8227" s="642" t="s">
        <v>35413</v>
      </c>
    </row>
    <row r="8228" spans="1:4" ht="15" customHeight="1">
      <c r="A8228" s="642">
        <v>857</v>
      </c>
      <c r="B8228" s="651" t="s">
        <v>30833</v>
      </c>
      <c r="C8228" s="642" t="s">
        <v>18350</v>
      </c>
      <c r="D8228" s="642" t="s">
        <v>18710</v>
      </c>
    </row>
    <row r="8229" spans="1:4" ht="15" customHeight="1">
      <c r="A8229" s="642">
        <v>37404</v>
      </c>
      <c r="B8229" s="651" t="s">
        <v>30834</v>
      </c>
      <c r="C8229" s="642" t="s">
        <v>18350</v>
      </c>
      <c r="D8229" s="642" t="s">
        <v>35414</v>
      </c>
    </row>
    <row r="8230" spans="1:4" ht="15" customHeight="1">
      <c r="A8230" s="642">
        <v>868</v>
      </c>
      <c r="B8230" s="651" t="s">
        <v>30835</v>
      </c>
      <c r="C8230" s="642" t="s">
        <v>18350</v>
      </c>
      <c r="D8230" s="642" t="s">
        <v>35415</v>
      </c>
    </row>
    <row r="8231" spans="1:4" ht="15" customHeight="1">
      <c r="A8231" s="642">
        <v>863</v>
      </c>
      <c r="B8231" s="651" t="s">
        <v>30836</v>
      </c>
      <c r="C8231" s="642" t="s">
        <v>18350</v>
      </c>
      <c r="D8231" s="642" t="s">
        <v>21559</v>
      </c>
    </row>
    <row r="8232" spans="1:4" ht="15" customHeight="1">
      <c r="A8232" s="642">
        <v>867</v>
      </c>
      <c r="B8232" s="651" t="s">
        <v>30837</v>
      </c>
      <c r="C8232" s="642" t="s">
        <v>18350</v>
      </c>
      <c r="D8232" s="642" t="s">
        <v>35416</v>
      </c>
    </row>
    <row r="8233" spans="1:4" ht="15" customHeight="1">
      <c r="A8233" s="642">
        <v>864</v>
      </c>
      <c r="B8233" s="651" t="s">
        <v>30838</v>
      </c>
      <c r="C8233" s="642" t="s">
        <v>18350</v>
      </c>
      <c r="D8233" s="642" t="s">
        <v>21539</v>
      </c>
    </row>
    <row r="8234" spans="1:4" ht="15" customHeight="1">
      <c r="A8234" s="642">
        <v>865</v>
      </c>
      <c r="B8234" s="651" t="s">
        <v>30839</v>
      </c>
      <c r="C8234" s="642" t="s">
        <v>18350</v>
      </c>
      <c r="D8234" s="642" t="s">
        <v>35417</v>
      </c>
    </row>
    <row r="8235" spans="1:4" ht="15" customHeight="1">
      <c r="A8235" s="642">
        <v>993</v>
      </c>
      <c r="B8235" s="651" t="s">
        <v>30840</v>
      </c>
      <c r="C8235" s="642" t="s">
        <v>18350</v>
      </c>
      <c r="D8235" s="642" t="s">
        <v>24789</v>
      </c>
    </row>
    <row r="8236" spans="1:4" ht="15" customHeight="1">
      <c r="A8236" s="642">
        <v>1020</v>
      </c>
      <c r="B8236" s="651" t="s">
        <v>30841</v>
      </c>
      <c r="C8236" s="642" t="s">
        <v>18350</v>
      </c>
      <c r="D8236" s="642" t="s">
        <v>35418</v>
      </c>
    </row>
    <row r="8237" spans="1:4" ht="15" customHeight="1">
      <c r="A8237" s="642">
        <v>1017</v>
      </c>
      <c r="B8237" s="651" t="s">
        <v>30842</v>
      </c>
      <c r="C8237" s="642" t="s">
        <v>18350</v>
      </c>
      <c r="D8237" s="642" t="s">
        <v>35419</v>
      </c>
    </row>
    <row r="8238" spans="1:4" ht="15" customHeight="1">
      <c r="A8238" s="642">
        <v>999</v>
      </c>
      <c r="B8238" s="651" t="s">
        <v>30843</v>
      </c>
      <c r="C8238" s="642" t="s">
        <v>18350</v>
      </c>
      <c r="D8238" s="642" t="s">
        <v>35420</v>
      </c>
    </row>
    <row r="8239" spans="1:4" ht="15" customHeight="1">
      <c r="A8239" s="642">
        <v>995</v>
      </c>
      <c r="B8239" s="651" t="s">
        <v>30844</v>
      </c>
      <c r="C8239" s="642" t="s">
        <v>18350</v>
      </c>
      <c r="D8239" s="642" t="s">
        <v>20707</v>
      </c>
    </row>
    <row r="8240" spans="1:4" ht="15" customHeight="1">
      <c r="A8240" s="642">
        <v>1000</v>
      </c>
      <c r="B8240" s="651" t="s">
        <v>30845</v>
      </c>
      <c r="C8240" s="642" t="s">
        <v>18350</v>
      </c>
      <c r="D8240" s="642" t="s">
        <v>22553</v>
      </c>
    </row>
    <row r="8241" spans="1:4" ht="15" customHeight="1">
      <c r="A8241" s="642">
        <v>1022</v>
      </c>
      <c r="B8241" s="651" t="s">
        <v>30846</v>
      </c>
      <c r="C8241" s="642" t="s">
        <v>18350</v>
      </c>
      <c r="D8241" s="642" t="s">
        <v>22433</v>
      </c>
    </row>
    <row r="8242" spans="1:4" ht="15" customHeight="1">
      <c r="A8242" s="642">
        <v>1015</v>
      </c>
      <c r="B8242" s="651" t="s">
        <v>30847</v>
      </c>
      <c r="C8242" s="642" t="s">
        <v>18350</v>
      </c>
      <c r="D8242" s="642" t="s">
        <v>35421</v>
      </c>
    </row>
    <row r="8243" spans="1:4" ht="15" customHeight="1">
      <c r="A8243" s="642">
        <v>996</v>
      </c>
      <c r="B8243" s="651" t="s">
        <v>30848</v>
      </c>
      <c r="C8243" s="642" t="s">
        <v>18350</v>
      </c>
      <c r="D8243" s="642" t="s">
        <v>17958</v>
      </c>
    </row>
    <row r="8244" spans="1:4" ht="15" customHeight="1">
      <c r="A8244" s="642">
        <v>1001</v>
      </c>
      <c r="B8244" s="651" t="s">
        <v>30849</v>
      </c>
      <c r="C8244" s="642" t="s">
        <v>18350</v>
      </c>
      <c r="D8244" s="642" t="s">
        <v>35422</v>
      </c>
    </row>
    <row r="8245" spans="1:4" ht="15" customHeight="1">
      <c r="A8245" s="642">
        <v>1019</v>
      </c>
      <c r="B8245" s="651" t="s">
        <v>30850</v>
      </c>
      <c r="C8245" s="642" t="s">
        <v>18350</v>
      </c>
      <c r="D8245" s="642" t="s">
        <v>35423</v>
      </c>
    </row>
    <row r="8246" spans="1:4" ht="15" customHeight="1">
      <c r="A8246" s="642">
        <v>1021</v>
      </c>
      <c r="B8246" s="651" t="s">
        <v>30851</v>
      </c>
      <c r="C8246" s="642" t="s">
        <v>18350</v>
      </c>
      <c r="D8246" s="642" t="s">
        <v>18725</v>
      </c>
    </row>
    <row r="8247" spans="1:4" ht="15" customHeight="1">
      <c r="A8247" s="642">
        <v>39249</v>
      </c>
      <c r="B8247" s="651" t="s">
        <v>30852</v>
      </c>
      <c r="C8247" s="642" t="s">
        <v>18350</v>
      </c>
      <c r="D8247" s="642" t="s">
        <v>35424</v>
      </c>
    </row>
    <row r="8248" spans="1:4" ht="15" customHeight="1">
      <c r="A8248" s="642">
        <v>1018</v>
      </c>
      <c r="B8248" s="651" t="s">
        <v>30853</v>
      </c>
      <c r="C8248" s="642" t="s">
        <v>18350</v>
      </c>
      <c r="D8248" s="642" t="s">
        <v>22473</v>
      </c>
    </row>
    <row r="8249" spans="1:4" ht="15" customHeight="1">
      <c r="A8249" s="642">
        <v>39250</v>
      </c>
      <c r="B8249" s="651" t="s">
        <v>30854</v>
      </c>
      <c r="C8249" s="642" t="s">
        <v>18350</v>
      </c>
      <c r="D8249" s="642" t="s">
        <v>35425</v>
      </c>
    </row>
    <row r="8250" spans="1:4" ht="15" customHeight="1">
      <c r="A8250" s="642">
        <v>994</v>
      </c>
      <c r="B8250" s="651" t="s">
        <v>30855</v>
      </c>
      <c r="C8250" s="642" t="s">
        <v>18350</v>
      </c>
      <c r="D8250" s="642" t="s">
        <v>20674</v>
      </c>
    </row>
    <row r="8251" spans="1:4" ht="15" customHeight="1">
      <c r="A8251" s="642">
        <v>977</v>
      </c>
      <c r="B8251" s="651" t="s">
        <v>30856</v>
      </c>
      <c r="C8251" s="642" t="s">
        <v>18350</v>
      </c>
      <c r="D8251" s="642" t="s">
        <v>21603</v>
      </c>
    </row>
    <row r="8252" spans="1:4" ht="15" customHeight="1">
      <c r="A8252" s="642">
        <v>998</v>
      </c>
      <c r="B8252" s="651" t="s">
        <v>30857</v>
      </c>
      <c r="C8252" s="642" t="s">
        <v>18350</v>
      </c>
      <c r="D8252" s="642" t="s">
        <v>35426</v>
      </c>
    </row>
    <row r="8253" spans="1:4" ht="15" customHeight="1">
      <c r="A8253" s="642">
        <v>39251</v>
      </c>
      <c r="B8253" s="651" t="s">
        <v>30858</v>
      </c>
      <c r="C8253" s="642" t="s">
        <v>18350</v>
      </c>
      <c r="D8253" s="642" t="s">
        <v>17616</v>
      </c>
    </row>
    <row r="8254" spans="1:4" ht="15" customHeight="1">
      <c r="A8254" s="642">
        <v>1011</v>
      </c>
      <c r="B8254" s="651" t="s">
        <v>30859</v>
      </c>
      <c r="C8254" s="642" t="s">
        <v>18350</v>
      </c>
      <c r="D8254" s="642" t="s">
        <v>21580</v>
      </c>
    </row>
    <row r="8255" spans="1:4" ht="15" customHeight="1">
      <c r="A8255" s="642">
        <v>39252</v>
      </c>
      <c r="B8255" s="651" t="s">
        <v>30860</v>
      </c>
      <c r="C8255" s="642" t="s">
        <v>18350</v>
      </c>
      <c r="D8255" s="642" t="s">
        <v>18714</v>
      </c>
    </row>
    <row r="8256" spans="1:4" ht="15" customHeight="1">
      <c r="A8256" s="642">
        <v>1013</v>
      </c>
      <c r="B8256" s="651" t="s">
        <v>30861</v>
      </c>
      <c r="C8256" s="642" t="s">
        <v>18350</v>
      </c>
      <c r="D8256" s="642" t="s">
        <v>21298</v>
      </c>
    </row>
    <row r="8257" spans="1:4" ht="15" customHeight="1">
      <c r="A8257" s="642">
        <v>980</v>
      </c>
      <c r="B8257" s="651" t="s">
        <v>30862</v>
      </c>
      <c r="C8257" s="642" t="s">
        <v>18350</v>
      </c>
      <c r="D8257" s="642" t="s">
        <v>18319</v>
      </c>
    </row>
    <row r="8258" spans="1:4" ht="15" customHeight="1">
      <c r="A8258" s="642">
        <v>39237</v>
      </c>
      <c r="B8258" s="651" t="s">
        <v>30863</v>
      </c>
      <c r="C8258" s="642" t="s">
        <v>18350</v>
      </c>
      <c r="D8258" s="642" t="s">
        <v>21678</v>
      </c>
    </row>
    <row r="8259" spans="1:4" ht="15" customHeight="1">
      <c r="A8259" s="642">
        <v>39238</v>
      </c>
      <c r="B8259" s="651" t="s">
        <v>30864</v>
      </c>
      <c r="C8259" s="642" t="s">
        <v>18350</v>
      </c>
      <c r="D8259" s="642" t="s">
        <v>35427</v>
      </c>
    </row>
    <row r="8260" spans="1:4" ht="15" customHeight="1">
      <c r="A8260" s="642">
        <v>979</v>
      </c>
      <c r="B8260" s="651" t="s">
        <v>30865</v>
      </c>
      <c r="C8260" s="642" t="s">
        <v>18350</v>
      </c>
      <c r="D8260" s="642" t="s">
        <v>20555</v>
      </c>
    </row>
    <row r="8261" spans="1:4" ht="15" customHeight="1">
      <c r="A8261" s="642">
        <v>39239</v>
      </c>
      <c r="B8261" s="651" t="s">
        <v>30866</v>
      </c>
      <c r="C8261" s="642" t="s">
        <v>18350</v>
      </c>
      <c r="D8261" s="642" t="s">
        <v>35428</v>
      </c>
    </row>
    <row r="8262" spans="1:4" ht="15" customHeight="1">
      <c r="A8262" s="642">
        <v>1014</v>
      </c>
      <c r="B8262" s="651" t="s">
        <v>30867</v>
      </c>
      <c r="C8262" s="642" t="s">
        <v>18350</v>
      </c>
      <c r="D8262" s="642" t="s">
        <v>17666</v>
      </c>
    </row>
    <row r="8263" spans="1:4" ht="15" customHeight="1">
      <c r="A8263" s="642">
        <v>39240</v>
      </c>
      <c r="B8263" s="651" t="s">
        <v>30868</v>
      </c>
      <c r="C8263" s="642" t="s">
        <v>18350</v>
      </c>
      <c r="D8263" s="642" t="s">
        <v>35429</v>
      </c>
    </row>
    <row r="8264" spans="1:4" ht="15" customHeight="1">
      <c r="A8264" s="642">
        <v>39232</v>
      </c>
      <c r="B8264" s="651" t="s">
        <v>30869</v>
      </c>
      <c r="C8264" s="642" t="s">
        <v>18350</v>
      </c>
      <c r="D8264" s="642" t="s">
        <v>18250</v>
      </c>
    </row>
    <row r="8265" spans="1:4" ht="15" customHeight="1">
      <c r="A8265" s="642">
        <v>39233</v>
      </c>
      <c r="B8265" s="651" t="s">
        <v>30870</v>
      </c>
      <c r="C8265" s="642" t="s">
        <v>18350</v>
      </c>
      <c r="D8265" s="642" t="s">
        <v>22443</v>
      </c>
    </row>
    <row r="8266" spans="1:4" ht="15" customHeight="1">
      <c r="A8266" s="642">
        <v>981</v>
      </c>
      <c r="B8266" s="651" t="s">
        <v>30871</v>
      </c>
      <c r="C8266" s="642" t="s">
        <v>18350</v>
      </c>
      <c r="D8266" s="642" t="s">
        <v>17938</v>
      </c>
    </row>
    <row r="8267" spans="1:4" ht="15" customHeight="1">
      <c r="A8267" s="642">
        <v>39234</v>
      </c>
      <c r="B8267" s="651" t="s">
        <v>30872</v>
      </c>
      <c r="C8267" s="642" t="s">
        <v>18350</v>
      </c>
      <c r="D8267" s="642" t="s">
        <v>35430</v>
      </c>
    </row>
    <row r="8268" spans="1:4" ht="15" customHeight="1">
      <c r="A8268" s="642">
        <v>982</v>
      </c>
      <c r="B8268" s="651" t="s">
        <v>30873</v>
      </c>
      <c r="C8268" s="642" t="s">
        <v>18350</v>
      </c>
      <c r="D8268" s="642" t="s">
        <v>24356</v>
      </c>
    </row>
    <row r="8269" spans="1:4" ht="15" customHeight="1">
      <c r="A8269" s="642">
        <v>39235</v>
      </c>
      <c r="B8269" s="651" t="s">
        <v>30874</v>
      </c>
      <c r="C8269" s="642" t="s">
        <v>18350</v>
      </c>
      <c r="D8269" s="642" t="s">
        <v>21765</v>
      </c>
    </row>
    <row r="8270" spans="1:4" ht="15" customHeight="1">
      <c r="A8270" s="642">
        <v>39236</v>
      </c>
      <c r="B8270" s="651" t="s">
        <v>30875</v>
      </c>
      <c r="C8270" s="642" t="s">
        <v>18350</v>
      </c>
      <c r="D8270" s="642" t="s">
        <v>35431</v>
      </c>
    </row>
    <row r="8271" spans="1:4" ht="15" customHeight="1">
      <c r="A8271" s="642">
        <v>990</v>
      </c>
      <c r="B8271" s="651" t="s">
        <v>30876</v>
      </c>
      <c r="C8271" s="642" t="s">
        <v>18350</v>
      </c>
      <c r="D8271" s="642" t="s">
        <v>35432</v>
      </c>
    </row>
    <row r="8272" spans="1:4" ht="15" customHeight="1">
      <c r="A8272" s="642">
        <v>39241</v>
      </c>
      <c r="B8272" s="651" t="s">
        <v>30877</v>
      </c>
      <c r="C8272" s="642" t="s">
        <v>18350</v>
      </c>
      <c r="D8272" s="642" t="s">
        <v>17793</v>
      </c>
    </row>
    <row r="8273" spans="1:4" ht="15" customHeight="1">
      <c r="A8273" s="642">
        <v>1005</v>
      </c>
      <c r="B8273" s="651" t="s">
        <v>30878</v>
      </c>
      <c r="C8273" s="642" t="s">
        <v>18350</v>
      </c>
      <c r="D8273" s="642" t="s">
        <v>35433</v>
      </c>
    </row>
    <row r="8274" spans="1:4" ht="15" customHeight="1">
      <c r="A8274" s="642">
        <v>991</v>
      </c>
      <c r="B8274" s="651" t="s">
        <v>30879</v>
      </c>
      <c r="C8274" s="642" t="s">
        <v>18350</v>
      </c>
      <c r="D8274" s="642" t="s">
        <v>35434</v>
      </c>
    </row>
    <row r="8275" spans="1:4" ht="15" customHeight="1">
      <c r="A8275" s="642">
        <v>986</v>
      </c>
      <c r="B8275" s="651" t="s">
        <v>30880</v>
      </c>
      <c r="C8275" s="642" t="s">
        <v>18350</v>
      </c>
      <c r="D8275" s="642" t="s">
        <v>18528</v>
      </c>
    </row>
    <row r="8276" spans="1:4" ht="15" customHeight="1">
      <c r="A8276" s="642">
        <v>987</v>
      </c>
      <c r="B8276" s="651" t="s">
        <v>30881</v>
      </c>
      <c r="C8276" s="642" t="s">
        <v>18350</v>
      </c>
      <c r="D8276" s="642" t="s">
        <v>35435</v>
      </c>
    </row>
    <row r="8277" spans="1:4" ht="15" customHeight="1">
      <c r="A8277" s="642">
        <v>1007</v>
      </c>
      <c r="B8277" s="651" t="s">
        <v>30882</v>
      </c>
      <c r="C8277" s="642" t="s">
        <v>18350</v>
      </c>
      <c r="D8277" s="642" t="s">
        <v>22586</v>
      </c>
    </row>
    <row r="8278" spans="1:4" ht="15" customHeight="1">
      <c r="A8278" s="642">
        <v>1008</v>
      </c>
      <c r="B8278" s="651" t="s">
        <v>30883</v>
      </c>
      <c r="C8278" s="642" t="s">
        <v>18350</v>
      </c>
      <c r="D8278" s="642" t="s">
        <v>17571</v>
      </c>
    </row>
    <row r="8279" spans="1:4" ht="15" customHeight="1">
      <c r="A8279" s="642">
        <v>988</v>
      </c>
      <c r="B8279" s="651" t="s">
        <v>30884</v>
      </c>
      <c r="C8279" s="642" t="s">
        <v>18350</v>
      </c>
      <c r="D8279" s="642" t="s">
        <v>18459</v>
      </c>
    </row>
    <row r="8280" spans="1:4" ht="15" customHeight="1">
      <c r="A8280" s="642">
        <v>989</v>
      </c>
      <c r="B8280" s="651" t="s">
        <v>30885</v>
      </c>
      <c r="C8280" s="642" t="s">
        <v>18350</v>
      </c>
      <c r="D8280" s="642" t="s">
        <v>35436</v>
      </c>
    </row>
    <row r="8281" spans="1:4" ht="15" customHeight="1">
      <c r="A8281" s="642">
        <v>1006</v>
      </c>
      <c r="B8281" s="651" t="s">
        <v>30886</v>
      </c>
      <c r="C8281" s="642" t="s">
        <v>18350</v>
      </c>
      <c r="D8281" s="642" t="s">
        <v>35437</v>
      </c>
    </row>
    <row r="8282" spans="1:4" ht="15" customHeight="1">
      <c r="A8282" s="642">
        <v>43972</v>
      </c>
      <c r="B8282" s="651" t="s">
        <v>30887</v>
      </c>
      <c r="C8282" s="642" t="s">
        <v>18350</v>
      </c>
      <c r="D8282" s="642" t="s">
        <v>24754</v>
      </c>
    </row>
    <row r="8283" spans="1:4" ht="15" customHeight="1">
      <c r="A8283" s="642">
        <v>43971</v>
      </c>
      <c r="B8283" s="651" t="s">
        <v>30888</v>
      </c>
      <c r="C8283" s="642" t="s">
        <v>18350</v>
      </c>
      <c r="D8283" s="642" t="s">
        <v>22433</v>
      </c>
    </row>
    <row r="8284" spans="1:4" ht="15" customHeight="1">
      <c r="A8284" s="642">
        <v>39598</v>
      </c>
      <c r="B8284" s="651" t="s">
        <v>30889</v>
      </c>
      <c r="C8284" s="642" t="s">
        <v>18350</v>
      </c>
      <c r="D8284" s="642" t="s">
        <v>18613</v>
      </c>
    </row>
    <row r="8285" spans="1:4" ht="15" customHeight="1">
      <c r="A8285" s="642">
        <v>43973</v>
      </c>
      <c r="B8285" s="651" t="s">
        <v>30890</v>
      </c>
      <c r="C8285" s="642" t="s">
        <v>18350</v>
      </c>
      <c r="D8285" s="642" t="s">
        <v>27581</v>
      </c>
    </row>
    <row r="8286" spans="1:4" ht="15" customHeight="1">
      <c r="A8286" s="642">
        <v>39599</v>
      </c>
      <c r="B8286" s="651" t="s">
        <v>30891</v>
      </c>
      <c r="C8286" s="642" t="s">
        <v>18350</v>
      </c>
      <c r="D8286" s="642" t="s">
        <v>18258</v>
      </c>
    </row>
    <row r="8287" spans="1:4" ht="15" customHeight="1">
      <c r="A8287" s="642">
        <v>43832</v>
      </c>
      <c r="B8287" s="651" t="s">
        <v>30892</v>
      </c>
      <c r="C8287" s="642" t="s">
        <v>18350</v>
      </c>
      <c r="D8287" s="642" t="s">
        <v>18299</v>
      </c>
    </row>
    <row r="8288" spans="1:4" ht="15" customHeight="1">
      <c r="A8288" s="642">
        <v>34602</v>
      </c>
      <c r="B8288" s="651" t="s">
        <v>30893</v>
      </c>
      <c r="C8288" s="642" t="s">
        <v>18350</v>
      </c>
      <c r="D8288" s="642" t="s">
        <v>17952</v>
      </c>
    </row>
    <row r="8289" spans="1:4" ht="15" customHeight="1">
      <c r="A8289" s="642">
        <v>34607</v>
      </c>
      <c r="B8289" s="651" t="s">
        <v>30894</v>
      </c>
      <c r="C8289" s="642" t="s">
        <v>18350</v>
      </c>
      <c r="D8289" s="642" t="s">
        <v>17873</v>
      </c>
    </row>
    <row r="8290" spans="1:4" ht="15" customHeight="1">
      <c r="A8290" s="642">
        <v>34609</v>
      </c>
      <c r="B8290" s="651" t="s">
        <v>30895</v>
      </c>
      <c r="C8290" s="642" t="s">
        <v>18350</v>
      </c>
      <c r="D8290" s="642" t="s">
        <v>18157</v>
      </c>
    </row>
    <row r="8291" spans="1:4" ht="15" customHeight="1">
      <c r="A8291" s="642">
        <v>34618</v>
      </c>
      <c r="B8291" s="651" t="s">
        <v>30896</v>
      </c>
      <c r="C8291" s="642" t="s">
        <v>18350</v>
      </c>
      <c r="D8291" s="642" t="s">
        <v>22484</v>
      </c>
    </row>
    <row r="8292" spans="1:4" ht="15" customHeight="1">
      <c r="A8292" s="642">
        <v>34621</v>
      </c>
      <c r="B8292" s="651" t="s">
        <v>30897</v>
      </c>
      <c r="C8292" s="642" t="s">
        <v>18350</v>
      </c>
      <c r="D8292" s="642" t="s">
        <v>26765</v>
      </c>
    </row>
    <row r="8293" spans="1:4" ht="15" customHeight="1">
      <c r="A8293" s="642">
        <v>34622</v>
      </c>
      <c r="B8293" s="651" t="s">
        <v>30898</v>
      </c>
      <c r="C8293" s="642" t="s">
        <v>18350</v>
      </c>
      <c r="D8293" s="642" t="s">
        <v>20670</v>
      </c>
    </row>
    <row r="8294" spans="1:4" ht="15" customHeight="1">
      <c r="A8294" s="642">
        <v>34624</v>
      </c>
      <c r="B8294" s="651" t="s">
        <v>30899</v>
      </c>
      <c r="C8294" s="642" t="s">
        <v>18350</v>
      </c>
      <c r="D8294" s="642" t="s">
        <v>35438</v>
      </c>
    </row>
    <row r="8295" spans="1:4" ht="15" customHeight="1">
      <c r="A8295" s="642">
        <v>34627</v>
      </c>
      <c r="B8295" s="651" t="s">
        <v>30900</v>
      </c>
      <c r="C8295" s="642" t="s">
        <v>18350</v>
      </c>
      <c r="D8295" s="642" t="s">
        <v>18718</v>
      </c>
    </row>
    <row r="8296" spans="1:4" ht="15" customHeight="1">
      <c r="A8296" s="642">
        <v>34629</v>
      </c>
      <c r="B8296" s="651" t="s">
        <v>30901</v>
      </c>
      <c r="C8296" s="642" t="s">
        <v>18350</v>
      </c>
      <c r="D8296" s="642" t="s">
        <v>26791</v>
      </c>
    </row>
    <row r="8297" spans="1:4" ht="15" customHeight="1">
      <c r="A8297" s="642">
        <v>39257</v>
      </c>
      <c r="B8297" s="651" t="s">
        <v>30902</v>
      </c>
      <c r="C8297" s="642" t="s">
        <v>18350</v>
      </c>
      <c r="D8297" s="642" t="s">
        <v>17472</v>
      </c>
    </row>
    <row r="8298" spans="1:4" ht="15" customHeight="1">
      <c r="A8298" s="642">
        <v>39261</v>
      </c>
      <c r="B8298" s="651" t="s">
        <v>30903</v>
      </c>
      <c r="C8298" s="642" t="s">
        <v>18350</v>
      </c>
      <c r="D8298" s="642" t="s">
        <v>25932</v>
      </c>
    </row>
    <row r="8299" spans="1:4" ht="15" customHeight="1">
      <c r="A8299" s="642">
        <v>39268</v>
      </c>
      <c r="B8299" s="651" t="s">
        <v>30904</v>
      </c>
      <c r="C8299" s="642" t="s">
        <v>18350</v>
      </c>
      <c r="D8299" s="642" t="s">
        <v>35439</v>
      </c>
    </row>
    <row r="8300" spans="1:4" ht="15" customHeight="1">
      <c r="A8300" s="642">
        <v>39262</v>
      </c>
      <c r="B8300" s="651" t="s">
        <v>30905</v>
      </c>
      <c r="C8300" s="642" t="s">
        <v>18350</v>
      </c>
      <c r="D8300" s="642" t="s">
        <v>35440</v>
      </c>
    </row>
    <row r="8301" spans="1:4" ht="15" customHeight="1">
      <c r="A8301" s="642">
        <v>39258</v>
      </c>
      <c r="B8301" s="651" t="s">
        <v>30906</v>
      </c>
      <c r="C8301" s="642" t="s">
        <v>18350</v>
      </c>
      <c r="D8301" s="642" t="s">
        <v>26472</v>
      </c>
    </row>
    <row r="8302" spans="1:4" ht="15" customHeight="1">
      <c r="A8302" s="642">
        <v>39263</v>
      </c>
      <c r="B8302" s="651" t="s">
        <v>30907</v>
      </c>
      <c r="C8302" s="642" t="s">
        <v>18350</v>
      </c>
      <c r="D8302" s="642" t="s">
        <v>26690</v>
      </c>
    </row>
    <row r="8303" spans="1:4" ht="15" customHeight="1">
      <c r="A8303" s="642">
        <v>39264</v>
      </c>
      <c r="B8303" s="651" t="s">
        <v>30908</v>
      </c>
      <c r="C8303" s="642" t="s">
        <v>18350</v>
      </c>
      <c r="D8303" s="642" t="s">
        <v>25827</v>
      </c>
    </row>
    <row r="8304" spans="1:4" ht="15" customHeight="1">
      <c r="A8304" s="642">
        <v>39259</v>
      </c>
      <c r="B8304" s="651" t="s">
        <v>30909</v>
      </c>
      <c r="C8304" s="642" t="s">
        <v>18350</v>
      </c>
      <c r="D8304" s="642" t="s">
        <v>35441</v>
      </c>
    </row>
    <row r="8305" spans="1:4" ht="15" customHeight="1">
      <c r="A8305" s="642">
        <v>39265</v>
      </c>
      <c r="B8305" s="651" t="s">
        <v>30910</v>
      </c>
      <c r="C8305" s="642" t="s">
        <v>18350</v>
      </c>
      <c r="D8305" s="642" t="s">
        <v>35442</v>
      </c>
    </row>
    <row r="8306" spans="1:4" ht="15" customHeight="1">
      <c r="A8306" s="642">
        <v>39260</v>
      </c>
      <c r="B8306" s="651" t="s">
        <v>30911</v>
      </c>
      <c r="C8306" s="642" t="s">
        <v>18350</v>
      </c>
      <c r="D8306" s="642" t="s">
        <v>18557</v>
      </c>
    </row>
    <row r="8307" spans="1:4" ht="15" customHeight="1">
      <c r="A8307" s="642">
        <v>39266</v>
      </c>
      <c r="B8307" s="651" t="s">
        <v>30912</v>
      </c>
      <c r="C8307" s="642" t="s">
        <v>18350</v>
      </c>
      <c r="D8307" s="642" t="s">
        <v>35443</v>
      </c>
    </row>
    <row r="8308" spans="1:4" ht="15" customHeight="1">
      <c r="A8308" s="642">
        <v>39267</v>
      </c>
      <c r="B8308" s="651" t="s">
        <v>30913</v>
      </c>
      <c r="C8308" s="642" t="s">
        <v>18350</v>
      </c>
      <c r="D8308" s="642" t="s">
        <v>35444</v>
      </c>
    </row>
    <row r="8309" spans="1:4" ht="15" customHeight="1">
      <c r="A8309" s="642">
        <v>11901</v>
      </c>
      <c r="B8309" s="651" t="s">
        <v>30914</v>
      </c>
      <c r="C8309" s="642" t="s">
        <v>18350</v>
      </c>
      <c r="D8309" s="642" t="s">
        <v>17662</v>
      </c>
    </row>
    <row r="8310" spans="1:4" ht="15" customHeight="1">
      <c r="A8310" s="642">
        <v>11902</v>
      </c>
      <c r="B8310" s="651" t="s">
        <v>30915</v>
      </c>
      <c r="C8310" s="642" t="s">
        <v>18350</v>
      </c>
      <c r="D8310" s="642" t="s">
        <v>18408</v>
      </c>
    </row>
    <row r="8311" spans="1:4" ht="15" customHeight="1">
      <c r="A8311" s="642">
        <v>11903</v>
      </c>
      <c r="B8311" s="651" t="s">
        <v>30916</v>
      </c>
      <c r="C8311" s="642" t="s">
        <v>18350</v>
      </c>
      <c r="D8311" s="642" t="s">
        <v>17537</v>
      </c>
    </row>
    <row r="8312" spans="1:4" ht="15" customHeight="1">
      <c r="A8312" s="642">
        <v>11904</v>
      </c>
      <c r="B8312" s="651" t="s">
        <v>30917</v>
      </c>
      <c r="C8312" s="642" t="s">
        <v>18350</v>
      </c>
      <c r="D8312" s="642" t="s">
        <v>27825</v>
      </c>
    </row>
    <row r="8313" spans="1:4" ht="15" customHeight="1">
      <c r="A8313" s="642">
        <v>11905</v>
      </c>
      <c r="B8313" s="651" t="s">
        <v>30918</v>
      </c>
      <c r="C8313" s="642" t="s">
        <v>18350</v>
      </c>
      <c r="D8313" s="642" t="s">
        <v>17672</v>
      </c>
    </row>
    <row r="8314" spans="1:4" ht="15" customHeight="1">
      <c r="A8314" s="642">
        <v>11906</v>
      </c>
      <c r="B8314" s="651" t="s">
        <v>30919</v>
      </c>
      <c r="C8314" s="642" t="s">
        <v>18350</v>
      </c>
      <c r="D8314" s="642" t="s">
        <v>17680</v>
      </c>
    </row>
    <row r="8315" spans="1:4" ht="15" customHeight="1">
      <c r="A8315" s="642">
        <v>11919</v>
      </c>
      <c r="B8315" s="651" t="s">
        <v>30920</v>
      </c>
      <c r="C8315" s="642" t="s">
        <v>18350</v>
      </c>
      <c r="D8315" s="642" t="s">
        <v>21330</v>
      </c>
    </row>
    <row r="8316" spans="1:4" ht="15" customHeight="1">
      <c r="A8316" s="642">
        <v>11920</v>
      </c>
      <c r="B8316" s="651" t="s">
        <v>30921</v>
      </c>
      <c r="C8316" s="642" t="s">
        <v>18350</v>
      </c>
      <c r="D8316" s="642" t="s">
        <v>18652</v>
      </c>
    </row>
    <row r="8317" spans="1:4" ht="15" customHeight="1">
      <c r="A8317" s="642">
        <v>11924</v>
      </c>
      <c r="B8317" s="651" t="s">
        <v>30922</v>
      </c>
      <c r="C8317" s="642" t="s">
        <v>18350</v>
      </c>
      <c r="D8317" s="642" t="s">
        <v>35445</v>
      </c>
    </row>
    <row r="8318" spans="1:4" ht="15" customHeight="1">
      <c r="A8318" s="642">
        <v>11921</v>
      </c>
      <c r="B8318" s="651" t="s">
        <v>30923</v>
      </c>
      <c r="C8318" s="642" t="s">
        <v>18350</v>
      </c>
      <c r="D8318" s="642" t="s">
        <v>20707</v>
      </c>
    </row>
    <row r="8319" spans="1:4" ht="15" customHeight="1">
      <c r="A8319" s="642">
        <v>11922</v>
      </c>
      <c r="B8319" s="651" t="s">
        <v>30924</v>
      </c>
      <c r="C8319" s="642" t="s">
        <v>18350</v>
      </c>
      <c r="D8319" s="642" t="s">
        <v>21524</v>
      </c>
    </row>
    <row r="8320" spans="1:4" ht="15" customHeight="1">
      <c r="A8320" s="642">
        <v>11923</v>
      </c>
      <c r="B8320" s="651" t="s">
        <v>30925</v>
      </c>
      <c r="C8320" s="642" t="s">
        <v>18350</v>
      </c>
      <c r="D8320" s="642" t="s">
        <v>21643</v>
      </c>
    </row>
    <row r="8321" spans="1:4" ht="15" customHeight="1">
      <c r="A8321" s="642">
        <v>11916</v>
      </c>
      <c r="B8321" s="651" t="s">
        <v>30926</v>
      </c>
      <c r="C8321" s="642" t="s">
        <v>18350</v>
      </c>
      <c r="D8321" s="642" t="s">
        <v>18137</v>
      </c>
    </row>
    <row r="8322" spans="1:4" ht="15" customHeight="1">
      <c r="A8322" s="642">
        <v>11914</v>
      </c>
      <c r="B8322" s="651" t="s">
        <v>30927</v>
      </c>
      <c r="C8322" s="642" t="s">
        <v>18350</v>
      </c>
      <c r="D8322" s="642" t="s">
        <v>21163</v>
      </c>
    </row>
    <row r="8323" spans="1:4" ht="15" customHeight="1">
      <c r="A8323" s="642">
        <v>11917</v>
      </c>
      <c r="B8323" s="651" t="s">
        <v>30928</v>
      </c>
      <c r="C8323" s="642" t="s">
        <v>18350</v>
      </c>
      <c r="D8323" s="642" t="s">
        <v>18194</v>
      </c>
    </row>
    <row r="8324" spans="1:4" ht="15" customHeight="1">
      <c r="A8324" s="642">
        <v>11918</v>
      </c>
      <c r="B8324" s="651" t="s">
        <v>30929</v>
      </c>
      <c r="C8324" s="642" t="s">
        <v>18350</v>
      </c>
      <c r="D8324" s="642" t="s">
        <v>18589</v>
      </c>
    </row>
    <row r="8325" spans="1:4" ht="15" customHeight="1">
      <c r="A8325" s="642">
        <v>37734</v>
      </c>
      <c r="B8325" s="651" t="s">
        <v>30930</v>
      </c>
      <c r="C8325" s="642" t="s">
        <v>18348</v>
      </c>
      <c r="D8325" s="642" t="s">
        <v>35446</v>
      </c>
    </row>
    <row r="8326" spans="1:4" ht="15" customHeight="1">
      <c r="A8326" s="642">
        <v>42251</v>
      </c>
      <c r="B8326" s="651" t="s">
        <v>30931</v>
      </c>
      <c r="C8326" s="642" t="s">
        <v>18348</v>
      </c>
      <c r="D8326" s="642" t="s">
        <v>35447</v>
      </c>
    </row>
    <row r="8327" spans="1:4" ht="15" customHeight="1">
      <c r="A8327" s="642">
        <v>37733</v>
      </c>
      <c r="B8327" s="651" t="s">
        <v>30932</v>
      </c>
      <c r="C8327" s="642" t="s">
        <v>18348</v>
      </c>
      <c r="D8327" s="642" t="s">
        <v>35448</v>
      </c>
    </row>
    <row r="8328" spans="1:4" ht="15" customHeight="1">
      <c r="A8328" s="642">
        <v>37735</v>
      </c>
      <c r="B8328" s="651" t="s">
        <v>30933</v>
      </c>
      <c r="C8328" s="642" t="s">
        <v>18348</v>
      </c>
      <c r="D8328" s="642" t="s">
        <v>35449</v>
      </c>
    </row>
    <row r="8329" spans="1:4" ht="15" customHeight="1">
      <c r="A8329" s="642">
        <v>5090</v>
      </c>
      <c r="B8329" s="651" t="s">
        <v>30934</v>
      </c>
      <c r="C8329" s="642" t="s">
        <v>18348</v>
      </c>
      <c r="D8329" s="642" t="s">
        <v>18383</v>
      </c>
    </row>
    <row r="8330" spans="1:4" ht="15" customHeight="1">
      <c r="A8330" s="642">
        <v>5085</v>
      </c>
      <c r="B8330" s="651" t="s">
        <v>30935</v>
      </c>
      <c r="C8330" s="642" t="s">
        <v>18348</v>
      </c>
      <c r="D8330" s="642" t="s">
        <v>17576</v>
      </c>
    </row>
    <row r="8331" spans="1:4" ht="15" customHeight="1">
      <c r="A8331" s="642">
        <v>43603</v>
      </c>
      <c r="B8331" s="651" t="s">
        <v>30936</v>
      </c>
      <c r="C8331" s="642" t="s">
        <v>18348</v>
      </c>
      <c r="D8331" s="642" t="s">
        <v>35450</v>
      </c>
    </row>
    <row r="8332" spans="1:4" ht="15" customHeight="1">
      <c r="A8332" s="642">
        <v>38374</v>
      </c>
      <c r="B8332" s="651" t="s">
        <v>30937</v>
      </c>
      <c r="C8332" s="642" t="s">
        <v>18348</v>
      </c>
      <c r="D8332" s="642" t="s">
        <v>35451</v>
      </c>
    </row>
    <row r="8333" spans="1:4" ht="15" customHeight="1">
      <c r="A8333" s="642">
        <v>20209</v>
      </c>
      <c r="B8333" s="651" t="s">
        <v>30938</v>
      </c>
      <c r="C8333" s="642" t="s">
        <v>18350</v>
      </c>
      <c r="D8333" s="642" t="s">
        <v>35452</v>
      </c>
    </row>
    <row r="8334" spans="1:4" ht="15" customHeight="1">
      <c r="A8334" s="642">
        <v>20212</v>
      </c>
      <c r="B8334" s="651" t="s">
        <v>30939</v>
      </c>
      <c r="C8334" s="642" t="s">
        <v>18350</v>
      </c>
      <c r="D8334" s="642" t="s">
        <v>35453</v>
      </c>
    </row>
    <row r="8335" spans="1:4" ht="15" customHeight="1">
      <c r="A8335" s="642">
        <v>4433</v>
      </c>
      <c r="B8335" s="651" t="s">
        <v>30940</v>
      </c>
      <c r="C8335" s="642" t="s">
        <v>18350</v>
      </c>
      <c r="D8335" s="642" t="s">
        <v>35454</v>
      </c>
    </row>
    <row r="8336" spans="1:4" ht="15" customHeight="1">
      <c r="A8336" s="642">
        <v>4430</v>
      </c>
      <c r="B8336" s="651" t="s">
        <v>30941</v>
      </c>
      <c r="C8336" s="642" t="s">
        <v>18350</v>
      </c>
      <c r="D8336" s="642" t="s">
        <v>18572</v>
      </c>
    </row>
    <row r="8337" spans="1:4" ht="15" customHeight="1">
      <c r="A8337" s="642">
        <v>4400</v>
      </c>
      <c r="B8337" s="651" t="s">
        <v>30942</v>
      </c>
      <c r="C8337" s="642" t="s">
        <v>18350</v>
      </c>
      <c r="D8337" s="642" t="s">
        <v>35455</v>
      </c>
    </row>
    <row r="8338" spans="1:4" ht="15" customHeight="1">
      <c r="A8338" s="642">
        <v>2729</v>
      </c>
      <c r="B8338" s="651" t="s">
        <v>30943</v>
      </c>
      <c r="C8338" s="642" t="s">
        <v>18348</v>
      </c>
      <c r="D8338" s="642" t="s">
        <v>26966</v>
      </c>
    </row>
    <row r="8339" spans="1:4" ht="15" customHeight="1">
      <c r="A8339" s="642">
        <v>4513</v>
      </c>
      <c r="B8339" s="651" t="s">
        <v>30944</v>
      </c>
      <c r="C8339" s="642" t="s">
        <v>18350</v>
      </c>
      <c r="D8339" s="642" t="s">
        <v>20582</v>
      </c>
    </row>
    <row r="8340" spans="1:4" ht="15" customHeight="1">
      <c r="A8340" s="642">
        <v>11871</v>
      </c>
      <c r="B8340" s="651" t="s">
        <v>30945</v>
      </c>
      <c r="C8340" s="642" t="s">
        <v>18348</v>
      </c>
      <c r="D8340" s="642" t="s">
        <v>35456</v>
      </c>
    </row>
    <row r="8341" spans="1:4" ht="15" customHeight="1">
      <c r="A8341" s="642">
        <v>34636</v>
      </c>
      <c r="B8341" s="651" t="s">
        <v>30946</v>
      </c>
      <c r="C8341" s="642" t="s">
        <v>18348</v>
      </c>
      <c r="D8341" s="642" t="s">
        <v>35457</v>
      </c>
    </row>
    <row r="8342" spans="1:4" ht="15" customHeight="1">
      <c r="A8342" s="642">
        <v>34639</v>
      </c>
      <c r="B8342" s="651" t="s">
        <v>30947</v>
      </c>
      <c r="C8342" s="642" t="s">
        <v>18348</v>
      </c>
      <c r="D8342" s="642" t="s">
        <v>35458</v>
      </c>
    </row>
    <row r="8343" spans="1:4" ht="15" customHeight="1">
      <c r="A8343" s="642">
        <v>34640</v>
      </c>
      <c r="B8343" s="651" t="s">
        <v>30948</v>
      </c>
      <c r="C8343" s="642" t="s">
        <v>18348</v>
      </c>
      <c r="D8343" s="642" t="s">
        <v>35459</v>
      </c>
    </row>
    <row r="8344" spans="1:4" ht="15" customHeight="1">
      <c r="A8344" s="642">
        <v>34637</v>
      </c>
      <c r="B8344" s="651" t="s">
        <v>30949</v>
      </c>
      <c r="C8344" s="642" t="s">
        <v>18348</v>
      </c>
      <c r="D8344" s="642" t="s">
        <v>35460</v>
      </c>
    </row>
    <row r="8345" spans="1:4" ht="15" customHeight="1">
      <c r="A8345" s="642">
        <v>34638</v>
      </c>
      <c r="B8345" s="651" t="s">
        <v>30950</v>
      </c>
      <c r="C8345" s="642" t="s">
        <v>18348</v>
      </c>
      <c r="D8345" s="642" t="s">
        <v>35461</v>
      </c>
    </row>
    <row r="8346" spans="1:4" ht="15" customHeight="1">
      <c r="A8346" s="642">
        <v>11868</v>
      </c>
      <c r="B8346" s="651" t="s">
        <v>30951</v>
      </c>
      <c r="C8346" s="642" t="s">
        <v>18348</v>
      </c>
      <c r="D8346" s="642" t="s">
        <v>22425</v>
      </c>
    </row>
    <row r="8347" spans="1:4" ht="15" customHeight="1">
      <c r="A8347" s="642">
        <v>37106</v>
      </c>
      <c r="B8347" s="651" t="s">
        <v>30952</v>
      </c>
      <c r="C8347" s="642" t="s">
        <v>18348</v>
      </c>
      <c r="D8347" s="642" t="s">
        <v>35462</v>
      </c>
    </row>
    <row r="8348" spans="1:4" ht="15" customHeight="1">
      <c r="A8348" s="642">
        <v>11869</v>
      </c>
      <c r="B8348" s="651" t="s">
        <v>30953</v>
      </c>
      <c r="C8348" s="642" t="s">
        <v>18348</v>
      </c>
      <c r="D8348" s="642" t="s">
        <v>35463</v>
      </c>
    </row>
    <row r="8349" spans="1:4" ht="15" customHeight="1">
      <c r="A8349" s="642">
        <v>37104</v>
      </c>
      <c r="B8349" s="651" t="s">
        <v>30954</v>
      </c>
      <c r="C8349" s="642" t="s">
        <v>18348</v>
      </c>
      <c r="D8349" s="642" t="s">
        <v>35464</v>
      </c>
    </row>
    <row r="8350" spans="1:4" ht="15" customHeight="1">
      <c r="A8350" s="642">
        <v>37105</v>
      </c>
      <c r="B8350" s="651" t="s">
        <v>30955</v>
      </c>
      <c r="C8350" s="642" t="s">
        <v>18348</v>
      </c>
      <c r="D8350" s="642" t="s">
        <v>35465</v>
      </c>
    </row>
    <row r="8351" spans="1:4" ht="15" customHeight="1">
      <c r="A8351" s="642">
        <v>34641</v>
      </c>
      <c r="B8351" s="651" t="s">
        <v>30956</v>
      </c>
      <c r="C8351" s="642" t="s">
        <v>18348</v>
      </c>
      <c r="D8351" s="642" t="s">
        <v>25218</v>
      </c>
    </row>
    <row r="8352" spans="1:4" ht="15" customHeight="1">
      <c r="A8352" s="642">
        <v>43434</v>
      </c>
      <c r="B8352" s="651" t="s">
        <v>30957</v>
      </c>
      <c r="C8352" s="642" t="s">
        <v>18348</v>
      </c>
      <c r="D8352" s="642" t="s">
        <v>35466</v>
      </c>
    </row>
    <row r="8353" spans="1:4" ht="15" customHeight="1">
      <c r="A8353" s="642">
        <v>43435</v>
      </c>
      <c r="B8353" s="651" t="s">
        <v>30958</v>
      </c>
      <c r="C8353" s="642" t="s">
        <v>18348</v>
      </c>
      <c r="D8353" s="642" t="s">
        <v>35467</v>
      </c>
    </row>
    <row r="8354" spans="1:4" ht="15" customHeight="1">
      <c r="A8354" s="642">
        <v>43436</v>
      </c>
      <c r="B8354" s="651" t="s">
        <v>30959</v>
      </c>
      <c r="C8354" s="642" t="s">
        <v>18348</v>
      </c>
      <c r="D8354" s="642" t="s">
        <v>35468</v>
      </c>
    </row>
    <row r="8355" spans="1:4" ht="15" customHeight="1">
      <c r="A8355" s="642">
        <v>43437</v>
      </c>
      <c r="B8355" s="651" t="s">
        <v>30960</v>
      </c>
      <c r="C8355" s="642" t="s">
        <v>18348</v>
      </c>
      <c r="D8355" s="642" t="s">
        <v>35469</v>
      </c>
    </row>
    <row r="8356" spans="1:4" ht="15" customHeight="1">
      <c r="A8356" s="642">
        <v>43438</v>
      </c>
      <c r="B8356" s="651" t="s">
        <v>30961</v>
      </c>
      <c r="C8356" s="642" t="s">
        <v>18348</v>
      </c>
      <c r="D8356" s="642" t="s">
        <v>35470</v>
      </c>
    </row>
    <row r="8357" spans="1:4" ht="15" customHeight="1">
      <c r="A8357" s="642">
        <v>41627</v>
      </c>
      <c r="B8357" s="651" t="s">
        <v>30962</v>
      </c>
      <c r="C8357" s="642" t="s">
        <v>18348</v>
      </c>
      <c r="D8357" s="642" t="s">
        <v>35471</v>
      </c>
    </row>
    <row r="8358" spans="1:4" ht="15" customHeight="1">
      <c r="A8358" s="642">
        <v>41628</v>
      </c>
      <c r="B8358" s="651" t="s">
        <v>30963</v>
      </c>
      <c r="C8358" s="642" t="s">
        <v>18348</v>
      </c>
      <c r="D8358" s="642" t="s">
        <v>35472</v>
      </c>
    </row>
    <row r="8359" spans="1:4" ht="15" customHeight="1">
      <c r="A8359" s="642">
        <v>41629</v>
      </c>
      <c r="B8359" s="651" t="s">
        <v>30964</v>
      </c>
      <c r="C8359" s="642" t="s">
        <v>18348</v>
      </c>
      <c r="D8359" s="642" t="s">
        <v>35473</v>
      </c>
    </row>
    <row r="8360" spans="1:4" ht="15" customHeight="1">
      <c r="A8360" s="642">
        <v>43429</v>
      </c>
      <c r="B8360" s="651" t="s">
        <v>30965</v>
      </c>
      <c r="C8360" s="642" t="s">
        <v>18348</v>
      </c>
      <c r="D8360" s="642" t="s">
        <v>35474</v>
      </c>
    </row>
    <row r="8361" spans="1:4" ht="15" customHeight="1">
      <c r="A8361" s="642">
        <v>43430</v>
      </c>
      <c r="B8361" s="651" t="s">
        <v>30966</v>
      </c>
      <c r="C8361" s="642" t="s">
        <v>18348</v>
      </c>
      <c r="D8361" s="642" t="s">
        <v>35475</v>
      </c>
    </row>
    <row r="8362" spans="1:4" ht="15" customHeight="1">
      <c r="A8362" s="642">
        <v>43431</v>
      </c>
      <c r="B8362" s="651" t="s">
        <v>30967</v>
      </c>
      <c r="C8362" s="642" t="s">
        <v>18348</v>
      </c>
      <c r="D8362" s="642" t="s">
        <v>35476</v>
      </c>
    </row>
    <row r="8363" spans="1:4" ht="15" customHeight="1">
      <c r="A8363" s="642">
        <v>43432</v>
      </c>
      <c r="B8363" s="651" t="s">
        <v>30968</v>
      </c>
      <c r="C8363" s="642" t="s">
        <v>18348</v>
      </c>
      <c r="D8363" s="642" t="s">
        <v>35477</v>
      </c>
    </row>
    <row r="8364" spans="1:4" ht="15" customHeight="1">
      <c r="A8364" s="642">
        <v>43433</v>
      </c>
      <c r="B8364" s="651" t="s">
        <v>30969</v>
      </c>
      <c r="C8364" s="642" t="s">
        <v>18348</v>
      </c>
      <c r="D8364" s="642" t="s">
        <v>35478</v>
      </c>
    </row>
    <row r="8365" spans="1:4" ht="15" customHeight="1">
      <c r="A8365" s="642">
        <v>43094</v>
      </c>
      <c r="B8365" s="651" t="s">
        <v>30970</v>
      </c>
      <c r="C8365" s="642" t="s">
        <v>18348</v>
      </c>
      <c r="D8365" s="642" t="s">
        <v>35479</v>
      </c>
    </row>
    <row r="8366" spans="1:4" ht="15" customHeight="1">
      <c r="A8366" s="642">
        <v>43093</v>
      </c>
      <c r="B8366" s="651" t="s">
        <v>30971</v>
      </c>
      <c r="C8366" s="642" t="s">
        <v>18348</v>
      </c>
      <c r="D8366" s="642" t="s">
        <v>35480</v>
      </c>
    </row>
    <row r="8367" spans="1:4" ht="15" customHeight="1">
      <c r="A8367" s="642">
        <v>1030</v>
      </c>
      <c r="B8367" s="651" t="s">
        <v>30972</v>
      </c>
      <c r="C8367" s="642" t="s">
        <v>18348</v>
      </c>
      <c r="D8367" s="642" t="s">
        <v>35256</v>
      </c>
    </row>
    <row r="8368" spans="1:4" ht="15" customHeight="1">
      <c r="A8368" s="642">
        <v>11694</v>
      </c>
      <c r="B8368" s="651" t="s">
        <v>30973</v>
      </c>
      <c r="C8368" s="642" t="s">
        <v>18348</v>
      </c>
      <c r="D8368" s="642" t="s">
        <v>35481</v>
      </c>
    </row>
    <row r="8369" spans="1:4" ht="15" customHeight="1">
      <c r="A8369" s="642">
        <v>11881</v>
      </c>
      <c r="B8369" s="651" t="s">
        <v>30974</v>
      </c>
      <c r="C8369" s="642" t="s">
        <v>18348</v>
      </c>
      <c r="D8369" s="642" t="s">
        <v>35192</v>
      </c>
    </row>
    <row r="8370" spans="1:4" ht="15" customHeight="1">
      <c r="A8370" s="642">
        <v>35277</v>
      </c>
      <c r="B8370" s="651" t="s">
        <v>30975</v>
      </c>
      <c r="C8370" s="642" t="s">
        <v>18348</v>
      </c>
      <c r="D8370" s="642" t="s">
        <v>35482</v>
      </c>
    </row>
    <row r="8371" spans="1:4" ht="15" customHeight="1">
      <c r="A8371" s="642">
        <v>10521</v>
      </c>
      <c r="B8371" s="651" t="s">
        <v>30976</v>
      </c>
      <c r="C8371" s="642" t="s">
        <v>18348</v>
      </c>
      <c r="D8371" s="642" t="s">
        <v>35483</v>
      </c>
    </row>
    <row r="8372" spans="1:4" ht="15" customHeight="1">
      <c r="A8372" s="642">
        <v>10885</v>
      </c>
      <c r="B8372" s="651" t="s">
        <v>30977</v>
      </c>
      <c r="C8372" s="642" t="s">
        <v>18348</v>
      </c>
      <c r="D8372" s="642" t="s">
        <v>35484</v>
      </c>
    </row>
    <row r="8373" spans="1:4" ht="15" customHeight="1">
      <c r="A8373" s="642">
        <v>20962</v>
      </c>
      <c r="B8373" s="651" t="s">
        <v>30978</v>
      </c>
      <c r="C8373" s="642" t="s">
        <v>18348</v>
      </c>
      <c r="D8373" s="642" t="s">
        <v>35485</v>
      </c>
    </row>
    <row r="8374" spans="1:4" ht="15" customHeight="1">
      <c r="A8374" s="642">
        <v>20963</v>
      </c>
      <c r="B8374" s="651" t="s">
        <v>30979</v>
      </c>
      <c r="C8374" s="642" t="s">
        <v>18348</v>
      </c>
      <c r="D8374" s="642" t="s">
        <v>35486</v>
      </c>
    </row>
    <row r="8375" spans="1:4" ht="15" customHeight="1">
      <c r="A8375" s="642">
        <v>34643</v>
      </c>
      <c r="B8375" s="651" t="s">
        <v>30980</v>
      </c>
      <c r="C8375" s="642" t="s">
        <v>18348</v>
      </c>
      <c r="D8375" s="642" t="s">
        <v>24705</v>
      </c>
    </row>
    <row r="8376" spans="1:4" ht="15" customHeight="1">
      <c r="A8376" s="642">
        <v>41480</v>
      </c>
      <c r="B8376" s="651" t="s">
        <v>30981</v>
      </c>
      <c r="C8376" s="642" t="s">
        <v>18348</v>
      </c>
      <c r="D8376" s="642" t="s">
        <v>24238</v>
      </c>
    </row>
    <row r="8377" spans="1:4" ht="15" customHeight="1">
      <c r="A8377" s="642">
        <v>41474</v>
      </c>
      <c r="B8377" s="651" t="s">
        <v>30982</v>
      </c>
      <c r="C8377" s="642" t="s">
        <v>18348</v>
      </c>
      <c r="D8377" s="642" t="s">
        <v>35487</v>
      </c>
    </row>
    <row r="8378" spans="1:4" ht="15" customHeight="1">
      <c r="A8378" s="642">
        <v>41475</v>
      </c>
      <c r="B8378" s="651" t="s">
        <v>30983</v>
      </c>
      <c r="C8378" s="642" t="s">
        <v>18348</v>
      </c>
      <c r="D8378" s="642" t="s">
        <v>20933</v>
      </c>
    </row>
    <row r="8379" spans="1:4" ht="15" customHeight="1">
      <c r="A8379" s="642">
        <v>41476</v>
      </c>
      <c r="B8379" s="651" t="s">
        <v>30984</v>
      </c>
      <c r="C8379" s="642" t="s">
        <v>18348</v>
      </c>
      <c r="D8379" s="642" t="s">
        <v>35488</v>
      </c>
    </row>
    <row r="8380" spans="1:4" ht="15" customHeight="1">
      <c r="A8380" s="642">
        <v>2555</v>
      </c>
      <c r="B8380" s="651" t="s">
        <v>30985</v>
      </c>
      <c r="C8380" s="642" t="s">
        <v>18348</v>
      </c>
      <c r="D8380" s="642" t="s">
        <v>18411</v>
      </c>
    </row>
    <row r="8381" spans="1:4" ht="15" customHeight="1">
      <c r="A8381" s="642">
        <v>2556</v>
      </c>
      <c r="B8381" s="651" t="s">
        <v>30986</v>
      </c>
      <c r="C8381" s="642" t="s">
        <v>18348</v>
      </c>
      <c r="D8381" s="642" t="s">
        <v>27825</v>
      </c>
    </row>
    <row r="8382" spans="1:4" ht="15" customHeight="1">
      <c r="A8382" s="642">
        <v>2557</v>
      </c>
      <c r="B8382" s="651" t="s">
        <v>30987</v>
      </c>
      <c r="C8382" s="642" t="s">
        <v>18348</v>
      </c>
      <c r="D8382" s="642" t="s">
        <v>35489</v>
      </c>
    </row>
    <row r="8383" spans="1:4" ht="15" customHeight="1">
      <c r="A8383" s="642">
        <v>10569</v>
      </c>
      <c r="B8383" s="651" t="s">
        <v>30988</v>
      </c>
      <c r="C8383" s="642" t="s">
        <v>18348</v>
      </c>
      <c r="D8383" s="642" t="s">
        <v>35489</v>
      </c>
    </row>
    <row r="8384" spans="1:4" ht="15" customHeight="1">
      <c r="A8384" s="642">
        <v>39810</v>
      </c>
      <c r="B8384" s="651" t="s">
        <v>30989</v>
      </c>
      <c r="C8384" s="642" t="s">
        <v>18348</v>
      </c>
      <c r="D8384" s="642" t="s">
        <v>35490</v>
      </c>
    </row>
    <row r="8385" spans="1:4" ht="15" customHeight="1">
      <c r="A8385" s="642">
        <v>39811</v>
      </c>
      <c r="B8385" s="651" t="s">
        <v>30990</v>
      </c>
      <c r="C8385" s="642" t="s">
        <v>18348</v>
      </c>
      <c r="D8385" s="642" t="s">
        <v>20516</v>
      </c>
    </row>
    <row r="8386" spans="1:4" ht="15" customHeight="1">
      <c r="A8386" s="642">
        <v>39812</v>
      </c>
      <c r="B8386" s="651" t="s">
        <v>30991</v>
      </c>
      <c r="C8386" s="642" t="s">
        <v>18348</v>
      </c>
      <c r="D8386" s="642" t="s">
        <v>35491</v>
      </c>
    </row>
    <row r="8387" spans="1:4" ht="15" customHeight="1">
      <c r="A8387" s="642">
        <v>43096</v>
      </c>
      <c r="B8387" s="651" t="s">
        <v>30992</v>
      </c>
      <c r="C8387" s="642" t="s">
        <v>18348</v>
      </c>
      <c r="D8387" s="642" t="s">
        <v>35492</v>
      </c>
    </row>
    <row r="8388" spans="1:4" ht="15" customHeight="1">
      <c r="A8388" s="642">
        <v>43102</v>
      </c>
      <c r="B8388" s="651" t="s">
        <v>30993</v>
      </c>
      <c r="C8388" s="642" t="s">
        <v>18348</v>
      </c>
      <c r="D8388" s="642" t="s">
        <v>35493</v>
      </c>
    </row>
    <row r="8389" spans="1:4" ht="15" customHeight="1">
      <c r="A8389" s="642">
        <v>43103</v>
      </c>
      <c r="B8389" s="651" t="s">
        <v>30994</v>
      </c>
      <c r="C8389" s="642" t="s">
        <v>18348</v>
      </c>
      <c r="D8389" s="642" t="s">
        <v>35494</v>
      </c>
    </row>
    <row r="8390" spans="1:4" ht="15" customHeight="1">
      <c r="A8390" s="642">
        <v>43098</v>
      </c>
      <c r="B8390" s="651" t="s">
        <v>30995</v>
      </c>
      <c r="C8390" s="642" t="s">
        <v>18348</v>
      </c>
      <c r="D8390" s="642" t="s">
        <v>25848</v>
      </c>
    </row>
    <row r="8391" spans="1:4" ht="15" customHeight="1">
      <c r="A8391" s="642">
        <v>43097</v>
      </c>
      <c r="B8391" s="651" t="s">
        <v>30996</v>
      </c>
      <c r="C8391" s="642" t="s">
        <v>18348</v>
      </c>
      <c r="D8391" s="642" t="s">
        <v>35495</v>
      </c>
    </row>
    <row r="8392" spans="1:4" ht="15" customHeight="1">
      <c r="A8392" s="642">
        <v>43104</v>
      </c>
      <c r="B8392" s="651" t="s">
        <v>30997</v>
      </c>
      <c r="C8392" s="642" t="s">
        <v>18348</v>
      </c>
      <c r="D8392" s="642" t="s">
        <v>35496</v>
      </c>
    </row>
    <row r="8393" spans="1:4" ht="15" customHeight="1">
      <c r="A8393" s="642">
        <v>39771</v>
      </c>
      <c r="B8393" s="651" t="s">
        <v>30998</v>
      </c>
      <c r="C8393" s="642" t="s">
        <v>18348</v>
      </c>
      <c r="D8393" s="642" t="s">
        <v>17928</v>
      </c>
    </row>
    <row r="8394" spans="1:4" ht="15" customHeight="1">
      <c r="A8394" s="642">
        <v>39772</v>
      </c>
      <c r="B8394" s="651" t="s">
        <v>30999</v>
      </c>
      <c r="C8394" s="642" t="s">
        <v>18348</v>
      </c>
      <c r="D8394" s="642" t="s">
        <v>35497</v>
      </c>
    </row>
    <row r="8395" spans="1:4" ht="15" customHeight="1">
      <c r="A8395" s="642">
        <v>39773</v>
      </c>
      <c r="B8395" s="651" t="s">
        <v>31000</v>
      </c>
      <c r="C8395" s="642" t="s">
        <v>18348</v>
      </c>
      <c r="D8395" s="642" t="s">
        <v>35498</v>
      </c>
    </row>
    <row r="8396" spans="1:4" ht="15" customHeight="1">
      <c r="A8396" s="642">
        <v>39774</v>
      </c>
      <c r="B8396" s="651" t="s">
        <v>31001</v>
      </c>
      <c r="C8396" s="642" t="s">
        <v>18348</v>
      </c>
      <c r="D8396" s="642" t="s">
        <v>35499</v>
      </c>
    </row>
    <row r="8397" spans="1:4" ht="15" customHeight="1">
      <c r="A8397" s="642">
        <v>39775</v>
      </c>
      <c r="B8397" s="651" t="s">
        <v>31002</v>
      </c>
      <c r="C8397" s="642" t="s">
        <v>18348</v>
      </c>
      <c r="D8397" s="642" t="s">
        <v>35500</v>
      </c>
    </row>
    <row r="8398" spans="1:4" ht="15" customHeight="1">
      <c r="A8398" s="642">
        <v>39776</v>
      </c>
      <c r="B8398" s="651" t="s">
        <v>31003</v>
      </c>
      <c r="C8398" s="642" t="s">
        <v>18348</v>
      </c>
      <c r="D8398" s="642" t="s">
        <v>35501</v>
      </c>
    </row>
    <row r="8399" spans="1:4" ht="15" customHeight="1">
      <c r="A8399" s="642">
        <v>39777</v>
      </c>
      <c r="B8399" s="651" t="s">
        <v>31004</v>
      </c>
      <c r="C8399" s="642" t="s">
        <v>18348</v>
      </c>
      <c r="D8399" s="642" t="s">
        <v>35502</v>
      </c>
    </row>
    <row r="8400" spans="1:4" ht="15" customHeight="1">
      <c r="A8400" s="642">
        <v>20254</v>
      </c>
      <c r="B8400" s="651" t="s">
        <v>31005</v>
      </c>
      <c r="C8400" s="642" t="s">
        <v>18348</v>
      </c>
      <c r="D8400" s="642" t="s">
        <v>18513</v>
      </c>
    </row>
    <row r="8401" spans="1:4" ht="15" customHeight="1">
      <c r="A8401" s="642">
        <v>20253</v>
      </c>
      <c r="B8401" s="651" t="s">
        <v>31006</v>
      </c>
      <c r="C8401" s="642" t="s">
        <v>18348</v>
      </c>
      <c r="D8401" s="642" t="s">
        <v>35503</v>
      </c>
    </row>
    <row r="8402" spans="1:4" ht="15" customHeight="1">
      <c r="A8402" s="642">
        <v>11247</v>
      </c>
      <c r="B8402" s="651" t="s">
        <v>31007</v>
      </c>
      <c r="C8402" s="642" t="s">
        <v>18348</v>
      </c>
      <c r="D8402" s="642" t="s">
        <v>35504</v>
      </c>
    </row>
    <row r="8403" spans="1:4" ht="15" customHeight="1">
      <c r="A8403" s="642">
        <v>11250</v>
      </c>
      <c r="B8403" s="651" t="s">
        <v>31008</v>
      </c>
      <c r="C8403" s="642" t="s">
        <v>18348</v>
      </c>
      <c r="D8403" s="642" t="s">
        <v>26663</v>
      </c>
    </row>
    <row r="8404" spans="1:4" ht="15" customHeight="1">
      <c r="A8404" s="642">
        <v>11249</v>
      </c>
      <c r="B8404" s="651" t="s">
        <v>31009</v>
      </c>
      <c r="C8404" s="642" t="s">
        <v>18348</v>
      </c>
      <c r="D8404" s="642" t="s">
        <v>35505</v>
      </c>
    </row>
    <row r="8405" spans="1:4" ht="15" customHeight="1">
      <c r="A8405" s="642">
        <v>11251</v>
      </c>
      <c r="B8405" s="651" t="s">
        <v>31010</v>
      </c>
      <c r="C8405" s="642" t="s">
        <v>18348</v>
      </c>
      <c r="D8405" s="642" t="s">
        <v>35506</v>
      </c>
    </row>
    <row r="8406" spans="1:4" ht="15" customHeight="1">
      <c r="A8406" s="642">
        <v>11253</v>
      </c>
      <c r="B8406" s="651" t="s">
        <v>31011</v>
      </c>
      <c r="C8406" s="642" t="s">
        <v>18348</v>
      </c>
      <c r="D8406" s="642" t="s">
        <v>35507</v>
      </c>
    </row>
    <row r="8407" spans="1:4" ht="15" customHeight="1">
      <c r="A8407" s="642">
        <v>11255</v>
      </c>
      <c r="B8407" s="651" t="s">
        <v>31012</v>
      </c>
      <c r="C8407" s="642" t="s">
        <v>18348</v>
      </c>
      <c r="D8407" s="642" t="s">
        <v>35508</v>
      </c>
    </row>
    <row r="8408" spans="1:4" ht="15" customHeight="1">
      <c r="A8408" s="642">
        <v>14055</v>
      </c>
      <c r="B8408" s="651" t="s">
        <v>31013</v>
      </c>
      <c r="C8408" s="642" t="s">
        <v>18348</v>
      </c>
      <c r="D8408" s="642" t="s">
        <v>35509</v>
      </c>
    </row>
    <row r="8409" spans="1:4" ht="15" customHeight="1">
      <c r="A8409" s="642">
        <v>11256</v>
      </c>
      <c r="B8409" s="651" t="s">
        <v>31014</v>
      </c>
      <c r="C8409" s="642" t="s">
        <v>18348</v>
      </c>
      <c r="D8409" s="642" t="s">
        <v>35510</v>
      </c>
    </row>
    <row r="8410" spans="1:4" ht="15" customHeight="1">
      <c r="A8410" s="642">
        <v>1872</v>
      </c>
      <c r="B8410" s="651" t="s">
        <v>31015</v>
      </c>
      <c r="C8410" s="642" t="s">
        <v>18348</v>
      </c>
      <c r="D8410" s="642" t="s">
        <v>18111</v>
      </c>
    </row>
    <row r="8411" spans="1:4" ht="15" customHeight="1">
      <c r="A8411" s="642">
        <v>1873</v>
      </c>
      <c r="B8411" s="651" t="s">
        <v>31016</v>
      </c>
      <c r="C8411" s="642" t="s">
        <v>18348</v>
      </c>
      <c r="D8411" s="642" t="s">
        <v>18534</v>
      </c>
    </row>
    <row r="8412" spans="1:4" ht="15" customHeight="1">
      <c r="A8412" s="642">
        <v>39693</v>
      </c>
      <c r="B8412" s="651" t="s">
        <v>31017</v>
      </c>
      <c r="C8412" s="642" t="s">
        <v>18348</v>
      </c>
      <c r="D8412" s="642" t="s">
        <v>35511</v>
      </c>
    </row>
    <row r="8413" spans="1:4" ht="15" customHeight="1">
      <c r="A8413" s="642">
        <v>39692</v>
      </c>
      <c r="B8413" s="651" t="s">
        <v>31018</v>
      </c>
      <c r="C8413" s="642" t="s">
        <v>18348</v>
      </c>
      <c r="D8413" s="642" t="s">
        <v>35512</v>
      </c>
    </row>
    <row r="8414" spans="1:4" ht="15" customHeight="1">
      <c r="A8414" s="642">
        <v>1062</v>
      </c>
      <c r="B8414" s="651" t="s">
        <v>31019</v>
      </c>
      <c r="C8414" s="642" t="s">
        <v>18348</v>
      </c>
      <c r="D8414" s="642" t="s">
        <v>35513</v>
      </c>
    </row>
    <row r="8415" spans="1:4" ht="15" customHeight="1">
      <c r="A8415" s="642">
        <v>39686</v>
      </c>
      <c r="B8415" s="651" t="s">
        <v>31020</v>
      </c>
      <c r="C8415" s="642" t="s">
        <v>18348</v>
      </c>
      <c r="D8415" s="642" t="s">
        <v>35514</v>
      </c>
    </row>
    <row r="8416" spans="1:4" ht="15" customHeight="1">
      <c r="A8416" s="642">
        <v>43095</v>
      </c>
      <c r="B8416" s="651" t="s">
        <v>31021</v>
      </c>
      <c r="C8416" s="642" t="s">
        <v>18348</v>
      </c>
      <c r="D8416" s="642" t="s">
        <v>35515</v>
      </c>
    </row>
    <row r="8417" spans="1:4" ht="15" customHeight="1">
      <c r="A8417" s="642">
        <v>1871</v>
      </c>
      <c r="B8417" s="651" t="s">
        <v>31022</v>
      </c>
      <c r="C8417" s="642" t="s">
        <v>18348</v>
      </c>
      <c r="D8417" s="642" t="s">
        <v>17550</v>
      </c>
    </row>
    <row r="8418" spans="1:4" ht="15" customHeight="1">
      <c r="A8418" s="642">
        <v>12001</v>
      </c>
      <c r="B8418" s="651" t="s">
        <v>31023</v>
      </c>
      <c r="C8418" s="642" t="s">
        <v>18348</v>
      </c>
      <c r="D8418" s="642" t="s">
        <v>22247</v>
      </c>
    </row>
    <row r="8419" spans="1:4" ht="15" customHeight="1">
      <c r="A8419" s="642">
        <v>11882</v>
      </c>
      <c r="B8419" s="651" t="s">
        <v>31024</v>
      </c>
      <c r="C8419" s="642" t="s">
        <v>18348</v>
      </c>
      <c r="D8419" s="642" t="s">
        <v>35516</v>
      </c>
    </row>
    <row r="8420" spans="1:4" ht="15" customHeight="1">
      <c r="A8420" s="642">
        <v>1068</v>
      </c>
      <c r="B8420" s="651" t="s">
        <v>31025</v>
      </c>
      <c r="C8420" s="642" t="s">
        <v>18348</v>
      </c>
      <c r="D8420" s="642" t="s">
        <v>35517</v>
      </c>
    </row>
    <row r="8421" spans="1:4" ht="15" customHeight="1">
      <c r="A8421" s="642">
        <v>39690</v>
      </c>
      <c r="B8421" s="651" t="s">
        <v>31026</v>
      </c>
      <c r="C8421" s="642" t="s">
        <v>18348</v>
      </c>
      <c r="D8421" s="642" t="s">
        <v>35518</v>
      </c>
    </row>
    <row r="8422" spans="1:4" ht="15" customHeight="1">
      <c r="A8422" s="642">
        <v>39691</v>
      </c>
      <c r="B8422" s="651" t="s">
        <v>31027</v>
      </c>
      <c r="C8422" s="642" t="s">
        <v>18348</v>
      </c>
      <c r="D8422" s="642" t="s">
        <v>35519</v>
      </c>
    </row>
    <row r="8423" spans="1:4" ht="15" customHeight="1">
      <c r="A8423" s="642">
        <v>39808</v>
      </c>
      <c r="B8423" s="651" t="s">
        <v>31028</v>
      </c>
      <c r="C8423" s="642" t="s">
        <v>18348</v>
      </c>
      <c r="D8423" s="642" t="s">
        <v>25894</v>
      </c>
    </row>
    <row r="8424" spans="1:4" ht="15" customHeight="1">
      <c r="A8424" s="642">
        <v>39809</v>
      </c>
      <c r="B8424" s="651" t="s">
        <v>31029</v>
      </c>
      <c r="C8424" s="642" t="s">
        <v>18348</v>
      </c>
      <c r="D8424" s="642" t="s">
        <v>35520</v>
      </c>
    </row>
    <row r="8425" spans="1:4" ht="15" customHeight="1">
      <c r="A8425" s="642">
        <v>43439</v>
      </c>
      <c r="B8425" s="651" t="s">
        <v>31030</v>
      </c>
      <c r="C8425" s="642" t="s">
        <v>18348</v>
      </c>
      <c r="D8425" s="642" t="s">
        <v>35521</v>
      </c>
    </row>
    <row r="8426" spans="1:4" ht="15" customHeight="1">
      <c r="A8426" s="642">
        <v>5103</v>
      </c>
      <c r="B8426" s="651" t="s">
        <v>31031</v>
      </c>
      <c r="C8426" s="642" t="s">
        <v>18348</v>
      </c>
      <c r="D8426" s="642" t="s">
        <v>21204</v>
      </c>
    </row>
    <row r="8427" spans="1:4" ht="15" customHeight="1">
      <c r="A8427" s="642">
        <v>11880</v>
      </c>
      <c r="B8427" s="651" t="s">
        <v>31032</v>
      </c>
      <c r="C8427" s="642" t="s">
        <v>18348</v>
      </c>
      <c r="D8427" s="642" t="s">
        <v>35522</v>
      </c>
    </row>
    <row r="8428" spans="1:4" ht="15" customHeight="1">
      <c r="A8428" s="642">
        <v>11714</v>
      </c>
      <c r="B8428" s="651" t="s">
        <v>31033</v>
      </c>
      <c r="C8428" s="642" t="s">
        <v>18348</v>
      </c>
      <c r="D8428" s="642" t="s">
        <v>22482</v>
      </c>
    </row>
    <row r="8429" spans="1:4" ht="15" customHeight="1">
      <c r="A8429" s="642">
        <v>11712</v>
      </c>
      <c r="B8429" s="651" t="s">
        <v>31034</v>
      </c>
      <c r="C8429" s="642" t="s">
        <v>18348</v>
      </c>
      <c r="D8429" s="642" t="s">
        <v>35523</v>
      </c>
    </row>
    <row r="8430" spans="1:4" ht="15" customHeight="1">
      <c r="A8430" s="642">
        <v>11717</v>
      </c>
      <c r="B8430" s="651" t="s">
        <v>31035</v>
      </c>
      <c r="C8430" s="642" t="s">
        <v>18348</v>
      </c>
      <c r="D8430" s="642" t="s">
        <v>20709</v>
      </c>
    </row>
    <row r="8431" spans="1:4" ht="15" customHeight="1">
      <c r="A8431" s="642">
        <v>1106</v>
      </c>
      <c r="B8431" s="651" t="s">
        <v>31036</v>
      </c>
      <c r="C8431" s="642" t="s">
        <v>18351</v>
      </c>
      <c r="D8431" s="642" t="s">
        <v>18428</v>
      </c>
    </row>
    <row r="8432" spans="1:4" ht="15" customHeight="1">
      <c r="A8432" s="642">
        <v>11161</v>
      </c>
      <c r="B8432" s="651" t="s">
        <v>31037</v>
      </c>
      <c r="C8432" s="642" t="s">
        <v>18351</v>
      </c>
      <c r="D8432" s="642" t="s">
        <v>18482</v>
      </c>
    </row>
    <row r="8433" spans="1:4" ht="15" customHeight="1">
      <c r="A8433" s="642">
        <v>1107</v>
      </c>
      <c r="B8433" s="651" t="s">
        <v>31038</v>
      </c>
      <c r="C8433" s="642" t="s">
        <v>18351</v>
      </c>
      <c r="D8433" s="642" t="s">
        <v>22432</v>
      </c>
    </row>
    <row r="8434" spans="1:4" ht="15" customHeight="1">
      <c r="A8434" s="642">
        <v>44479</v>
      </c>
      <c r="B8434" s="651" t="s">
        <v>31039</v>
      </c>
      <c r="C8434" s="642" t="s">
        <v>18351</v>
      </c>
      <c r="D8434" s="642" t="s">
        <v>18314</v>
      </c>
    </row>
    <row r="8435" spans="1:4" ht="15" customHeight="1">
      <c r="A8435" s="642">
        <v>41068</v>
      </c>
      <c r="B8435" s="651" t="s">
        <v>31040</v>
      </c>
      <c r="C8435" s="642" t="s">
        <v>18355</v>
      </c>
      <c r="D8435" s="642" t="s">
        <v>35524</v>
      </c>
    </row>
    <row r="8436" spans="1:4" ht="15" customHeight="1">
      <c r="A8436" s="642">
        <v>4759</v>
      </c>
      <c r="B8436" s="651" t="s">
        <v>31041</v>
      </c>
      <c r="C8436" s="642" t="s">
        <v>18354</v>
      </c>
      <c r="D8436" s="642" t="s">
        <v>18061</v>
      </c>
    </row>
    <row r="8437" spans="1:4" ht="15" customHeight="1">
      <c r="A8437" s="642">
        <v>12618</v>
      </c>
      <c r="B8437" s="651" t="s">
        <v>31042</v>
      </c>
      <c r="C8437" s="642" t="s">
        <v>18348</v>
      </c>
      <c r="D8437" s="642" t="s">
        <v>35525</v>
      </c>
    </row>
    <row r="8438" spans="1:4" ht="15" customHeight="1">
      <c r="A8438" s="642">
        <v>1108</v>
      </c>
      <c r="B8438" s="651" t="s">
        <v>31043</v>
      </c>
      <c r="C8438" s="642" t="s">
        <v>18350</v>
      </c>
      <c r="D8438" s="642" t="s">
        <v>22233</v>
      </c>
    </row>
    <row r="8439" spans="1:4" ht="15" customHeight="1">
      <c r="A8439" s="642">
        <v>1117</v>
      </c>
      <c r="B8439" s="651" t="s">
        <v>31044</v>
      </c>
      <c r="C8439" s="642" t="s">
        <v>18350</v>
      </c>
      <c r="D8439" s="642" t="s">
        <v>35526</v>
      </c>
    </row>
    <row r="8440" spans="1:4" ht="15" customHeight="1">
      <c r="A8440" s="642">
        <v>1118</v>
      </c>
      <c r="B8440" s="651" t="s">
        <v>31045</v>
      </c>
      <c r="C8440" s="642" t="s">
        <v>18350</v>
      </c>
      <c r="D8440" s="642" t="s">
        <v>20977</v>
      </c>
    </row>
    <row r="8441" spans="1:4" ht="15" customHeight="1">
      <c r="A8441" s="642">
        <v>1110</v>
      </c>
      <c r="B8441" s="651" t="s">
        <v>31046</v>
      </c>
      <c r="C8441" s="642" t="s">
        <v>18350</v>
      </c>
      <c r="D8441" s="642" t="s">
        <v>20977</v>
      </c>
    </row>
    <row r="8442" spans="1:4" ht="15" customHeight="1">
      <c r="A8442" s="642">
        <v>40784</v>
      </c>
      <c r="B8442" s="651" t="s">
        <v>31047</v>
      </c>
      <c r="C8442" s="642" t="s">
        <v>18350</v>
      </c>
      <c r="D8442" s="642" t="s">
        <v>35527</v>
      </c>
    </row>
    <row r="8443" spans="1:4" ht="15" customHeight="1">
      <c r="A8443" s="642">
        <v>40782</v>
      </c>
      <c r="B8443" s="651" t="s">
        <v>31048</v>
      </c>
      <c r="C8443" s="642" t="s">
        <v>18350</v>
      </c>
      <c r="D8443" s="642" t="s">
        <v>17503</v>
      </c>
    </row>
    <row r="8444" spans="1:4" ht="15" customHeight="1">
      <c r="A8444" s="642">
        <v>40783</v>
      </c>
      <c r="B8444" s="651" t="s">
        <v>31049</v>
      </c>
      <c r="C8444" s="642" t="s">
        <v>18350</v>
      </c>
      <c r="D8444" s="642" t="s">
        <v>22587</v>
      </c>
    </row>
    <row r="8445" spans="1:4" ht="15" customHeight="1">
      <c r="A8445" s="642">
        <v>1109</v>
      </c>
      <c r="B8445" s="651" t="s">
        <v>31050</v>
      </c>
      <c r="C8445" s="642" t="s">
        <v>18350</v>
      </c>
      <c r="D8445" s="642" t="s">
        <v>22233</v>
      </c>
    </row>
    <row r="8446" spans="1:4" ht="15" customHeight="1">
      <c r="A8446" s="642">
        <v>1119</v>
      </c>
      <c r="B8446" s="651" t="s">
        <v>31051</v>
      </c>
      <c r="C8446" s="642" t="s">
        <v>18350</v>
      </c>
      <c r="D8446" s="642" t="s">
        <v>27589</v>
      </c>
    </row>
    <row r="8447" spans="1:4" ht="15" customHeight="1">
      <c r="A8447" s="642">
        <v>13115</v>
      </c>
      <c r="B8447" s="651" t="s">
        <v>31052</v>
      </c>
      <c r="C8447" s="642" t="s">
        <v>18350</v>
      </c>
      <c r="D8447" s="642" t="s">
        <v>35528</v>
      </c>
    </row>
    <row r="8448" spans="1:4" ht="15" customHeight="1">
      <c r="A8448" s="642">
        <v>10541</v>
      </c>
      <c r="B8448" s="651" t="s">
        <v>31053</v>
      </c>
      <c r="C8448" s="642" t="s">
        <v>18350</v>
      </c>
      <c r="D8448" s="642" t="s">
        <v>35529</v>
      </c>
    </row>
    <row r="8449" spans="1:4" ht="15" customHeight="1">
      <c r="A8449" s="642">
        <v>10542</v>
      </c>
      <c r="B8449" s="651" t="s">
        <v>31054</v>
      </c>
      <c r="C8449" s="642" t="s">
        <v>18350</v>
      </c>
      <c r="D8449" s="642" t="s">
        <v>35530</v>
      </c>
    </row>
    <row r="8450" spans="1:4" ht="15" customHeight="1">
      <c r="A8450" s="642">
        <v>10543</v>
      </c>
      <c r="B8450" s="651" t="s">
        <v>31055</v>
      </c>
      <c r="C8450" s="642" t="s">
        <v>18350</v>
      </c>
      <c r="D8450" s="642" t="s">
        <v>35531</v>
      </c>
    </row>
    <row r="8451" spans="1:4" ht="15" customHeight="1">
      <c r="A8451" s="642">
        <v>10544</v>
      </c>
      <c r="B8451" s="651" t="s">
        <v>31056</v>
      </c>
      <c r="C8451" s="642" t="s">
        <v>18350</v>
      </c>
      <c r="D8451" s="642" t="s">
        <v>35532</v>
      </c>
    </row>
    <row r="8452" spans="1:4" ht="15" customHeight="1">
      <c r="A8452" s="642">
        <v>10545</v>
      </c>
      <c r="B8452" s="651" t="s">
        <v>31057</v>
      </c>
      <c r="C8452" s="642" t="s">
        <v>18350</v>
      </c>
      <c r="D8452" s="642" t="s">
        <v>35533</v>
      </c>
    </row>
    <row r="8453" spans="1:4" ht="15" customHeight="1">
      <c r="A8453" s="642">
        <v>38365</v>
      </c>
      <c r="B8453" s="651" t="s">
        <v>31058</v>
      </c>
      <c r="C8453" s="642" t="s">
        <v>18349</v>
      </c>
      <c r="D8453" s="642" t="s">
        <v>17495</v>
      </c>
    </row>
    <row r="8454" spans="1:4" ht="15" customHeight="1">
      <c r="A8454" s="642">
        <v>44056</v>
      </c>
      <c r="B8454" s="651" t="s">
        <v>31059</v>
      </c>
      <c r="C8454" s="642" t="s">
        <v>18348</v>
      </c>
      <c r="D8454" s="642" t="s">
        <v>35534</v>
      </c>
    </row>
    <row r="8455" spans="1:4" ht="15" customHeight="1">
      <c r="A8455" s="642">
        <v>44057</v>
      </c>
      <c r="B8455" s="651" t="s">
        <v>31060</v>
      </c>
      <c r="C8455" s="642" t="s">
        <v>18348</v>
      </c>
      <c r="D8455" s="642" t="s">
        <v>35535</v>
      </c>
    </row>
    <row r="8456" spans="1:4" ht="15" customHeight="1">
      <c r="A8456" s="642">
        <v>37754</v>
      </c>
      <c r="B8456" s="651" t="s">
        <v>31061</v>
      </c>
      <c r="C8456" s="642" t="s">
        <v>18348</v>
      </c>
      <c r="D8456" s="642" t="s">
        <v>35536</v>
      </c>
    </row>
    <row r="8457" spans="1:4" ht="15" customHeight="1">
      <c r="A8457" s="642">
        <v>37757</v>
      </c>
      <c r="B8457" s="651" t="s">
        <v>31062</v>
      </c>
      <c r="C8457" s="642" t="s">
        <v>18348</v>
      </c>
      <c r="D8457" s="642" t="s">
        <v>35537</v>
      </c>
    </row>
    <row r="8458" spans="1:4" ht="15" customHeight="1">
      <c r="A8458" s="642">
        <v>44058</v>
      </c>
      <c r="B8458" s="651" t="s">
        <v>31063</v>
      </c>
      <c r="C8458" s="642" t="s">
        <v>18348</v>
      </c>
      <c r="D8458" s="642" t="s">
        <v>35538</v>
      </c>
    </row>
    <row r="8459" spans="1:4" ht="15" customHeight="1">
      <c r="A8459" s="642">
        <v>37752</v>
      </c>
      <c r="B8459" s="651" t="s">
        <v>31064</v>
      </c>
      <c r="C8459" s="642" t="s">
        <v>18348</v>
      </c>
      <c r="D8459" s="642" t="s">
        <v>35539</v>
      </c>
    </row>
    <row r="8460" spans="1:4" ht="15" customHeight="1">
      <c r="A8460" s="642">
        <v>44059</v>
      </c>
      <c r="B8460" s="651" t="s">
        <v>31065</v>
      </c>
      <c r="C8460" s="642" t="s">
        <v>18348</v>
      </c>
      <c r="D8460" s="642" t="s">
        <v>35540</v>
      </c>
    </row>
    <row r="8461" spans="1:4" ht="15" customHeight="1">
      <c r="A8461" s="642">
        <v>37750</v>
      </c>
      <c r="B8461" s="651" t="s">
        <v>31066</v>
      </c>
      <c r="C8461" s="642" t="s">
        <v>18348</v>
      </c>
      <c r="D8461" s="642" t="s">
        <v>35541</v>
      </c>
    </row>
    <row r="8462" spans="1:4" ht="15" customHeight="1">
      <c r="A8462" s="642">
        <v>37758</v>
      </c>
      <c r="B8462" s="651" t="s">
        <v>31067</v>
      </c>
      <c r="C8462" s="642" t="s">
        <v>18348</v>
      </c>
      <c r="D8462" s="642" t="s">
        <v>35542</v>
      </c>
    </row>
    <row r="8463" spans="1:4" ht="15" customHeight="1">
      <c r="A8463" s="642">
        <v>44060</v>
      </c>
      <c r="B8463" s="651" t="s">
        <v>31068</v>
      </c>
      <c r="C8463" s="642" t="s">
        <v>18348</v>
      </c>
      <c r="D8463" s="642" t="s">
        <v>35543</v>
      </c>
    </row>
    <row r="8464" spans="1:4" ht="15" customHeight="1">
      <c r="A8464" s="642">
        <v>37749</v>
      </c>
      <c r="B8464" s="651" t="s">
        <v>31069</v>
      </c>
      <c r="C8464" s="642" t="s">
        <v>18348</v>
      </c>
      <c r="D8464" s="642" t="s">
        <v>35544</v>
      </c>
    </row>
    <row r="8465" spans="1:4" ht="15" customHeight="1">
      <c r="A8465" s="642">
        <v>44061</v>
      </c>
      <c r="B8465" s="651" t="s">
        <v>31070</v>
      </c>
      <c r="C8465" s="642" t="s">
        <v>18348</v>
      </c>
      <c r="D8465" s="642" t="s">
        <v>35545</v>
      </c>
    </row>
    <row r="8466" spans="1:4" ht="15" customHeight="1">
      <c r="A8466" s="642">
        <v>1159</v>
      </c>
      <c r="B8466" s="651" t="s">
        <v>31071</v>
      </c>
      <c r="C8466" s="642" t="s">
        <v>18348</v>
      </c>
      <c r="D8466" s="642" t="s">
        <v>35546</v>
      </c>
    </row>
    <row r="8467" spans="1:4" ht="15" customHeight="1">
      <c r="A8467" s="642">
        <v>12114</v>
      </c>
      <c r="B8467" s="651" t="s">
        <v>31072</v>
      </c>
      <c r="C8467" s="642" t="s">
        <v>18348</v>
      </c>
      <c r="D8467" s="642" t="s">
        <v>35547</v>
      </c>
    </row>
    <row r="8468" spans="1:4" ht="15" customHeight="1">
      <c r="A8468" s="642">
        <v>38106</v>
      </c>
      <c r="B8468" s="651" t="s">
        <v>31073</v>
      </c>
      <c r="C8468" s="642" t="s">
        <v>18348</v>
      </c>
      <c r="D8468" s="642" t="s">
        <v>18376</v>
      </c>
    </row>
    <row r="8469" spans="1:4" ht="15" customHeight="1">
      <c r="A8469" s="642">
        <v>38085</v>
      </c>
      <c r="B8469" s="651" t="s">
        <v>31074</v>
      </c>
      <c r="C8469" s="642" t="s">
        <v>18348</v>
      </c>
      <c r="D8469" s="642" t="s">
        <v>22541</v>
      </c>
    </row>
    <row r="8470" spans="1:4" ht="15" customHeight="1">
      <c r="A8470" s="642">
        <v>38599</v>
      </c>
      <c r="B8470" s="651" t="s">
        <v>31075</v>
      </c>
      <c r="C8470" s="642" t="s">
        <v>18348</v>
      </c>
      <c r="D8470" s="642" t="s">
        <v>17715</v>
      </c>
    </row>
    <row r="8471" spans="1:4" ht="15" customHeight="1">
      <c r="A8471" s="642">
        <v>38596</v>
      </c>
      <c r="B8471" s="651" t="s">
        <v>31076</v>
      </c>
      <c r="C8471" s="642" t="s">
        <v>18348</v>
      </c>
      <c r="D8471" s="642" t="s">
        <v>35548</v>
      </c>
    </row>
    <row r="8472" spans="1:4" ht="15" customHeight="1">
      <c r="A8472" s="642">
        <v>38600</v>
      </c>
      <c r="B8472" s="651" t="s">
        <v>31077</v>
      </c>
      <c r="C8472" s="642" t="s">
        <v>18348</v>
      </c>
      <c r="D8472" s="642" t="s">
        <v>24233</v>
      </c>
    </row>
    <row r="8473" spans="1:4" ht="15" customHeight="1">
      <c r="A8473" s="642">
        <v>38597</v>
      </c>
      <c r="B8473" s="651" t="s">
        <v>31078</v>
      </c>
      <c r="C8473" s="642" t="s">
        <v>18348</v>
      </c>
      <c r="D8473" s="642" t="s">
        <v>18705</v>
      </c>
    </row>
    <row r="8474" spans="1:4" ht="15" customHeight="1">
      <c r="A8474" s="642">
        <v>659</v>
      </c>
      <c r="B8474" s="651" t="s">
        <v>31079</v>
      </c>
      <c r="C8474" s="642" t="s">
        <v>18348</v>
      </c>
      <c r="D8474" s="642" t="s">
        <v>17746</v>
      </c>
    </row>
    <row r="8475" spans="1:4" ht="15" customHeight="1">
      <c r="A8475" s="642">
        <v>660</v>
      </c>
      <c r="B8475" s="651" t="s">
        <v>31080</v>
      </c>
      <c r="C8475" s="642" t="s">
        <v>18348</v>
      </c>
      <c r="D8475" s="642" t="s">
        <v>35549</v>
      </c>
    </row>
    <row r="8476" spans="1:4" ht="15" customHeight="1">
      <c r="A8476" s="642">
        <v>658</v>
      </c>
      <c r="B8476" s="651" t="s">
        <v>31081</v>
      </c>
      <c r="C8476" s="642" t="s">
        <v>18348</v>
      </c>
      <c r="D8476" s="642" t="s">
        <v>17474</v>
      </c>
    </row>
    <row r="8477" spans="1:4" ht="15" customHeight="1">
      <c r="A8477" s="642">
        <v>38548</v>
      </c>
      <c r="B8477" s="651" t="s">
        <v>31082</v>
      </c>
      <c r="C8477" s="642" t="s">
        <v>18348</v>
      </c>
      <c r="D8477" s="642" t="s">
        <v>17588</v>
      </c>
    </row>
    <row r="8478" spans="1:4" ht="15" customHeight="1">
      <c r="A8478" s="642">
        <v>34649</v>
      </c>
      <c r="B8478" s="651" t="s">
        <v>31083</v>
      </c>
      <c r="C8478" s="642" t="s">
        <v>18348</v>
      </c>
      <c r="D8478" s="642" t="s">
        <v>17716</v>
      </c>
    </row>
    <row r="8479" spans="1:4" ht="15" customHeight="1">
      <c r="A8479" s="642">
        <v>34655</v>
      </c>
      <c r="B8479" s="651" t="s">
        <v>31084</v>
      </c>
      <c r="C8479" s="642" t="s">
        <v>18348</v>
      </c>
      <c r="D8479" s="642" t="s">
        <v>17649</v>
      </c>
    </row>
    <row r="8480" spans="1:4" ht="15" customHeight="1">
      <c r="A8480" s="642">
        <v>40607</v>
      </c>
      <c r="B8480" s="651" t="s">
        <v>31085</v>
      </c>
      <c r="C8480" s="642" t="s">
        <v>18348</v>
      </c>
      <c r="D8480" s="642" t="s">
        <v>27295</v>
      </c>
    </row>
    <row r="8481" spans="1:4" ht="15" customHeight="1">
      <c r="A8481" s="642">
        <v>567</v>
      </c>
      <c r="B8481" s="651" t="s">
        <v>31086</v>
      </c>
      <c r="C8481" s="642" t="s">
        <v>18350</v>
      </c>
      <c r="D8481" s="642" t="s">
        <v>21695</v>
      </c>
    </row>
    <row r="8482" spans="1:4" ht="15" customHeight="1">
      <c r="A8482" s="642">
        <v>574</v>
      </c>
      <c r="B8482" s="651" t="s">
        <v>31087</v>
      </c>
      <c r="C8482" s="642" t="s">
        <v>18350</v>
      </c>
      <c r="D8482" s="642" t="s">
        <v>18321</v>
      </c>
    </row>
    <row r="8483" spans="1:4" ht="15" customHeight="1">
      <c r="A8483" s="642">
        <v>568</v>
      </c>
      <c r="B8483" s="651" t="s">
        <v>31088</v>
      </c>
      <c r="C8483" s="642" t="s">
        <v>18350</v>
      </c>
      <c r="D8483" s="642" t="s">
        <v>35550</v>
      </c>
    </row>
    <row r="8484" spans="1:4" ht="15" customHeight="1">
      <c r="A8484" s="642">
        <v>585</v>
      </c>
      <c r="B8484" s="651" t="s">
        <v>31089</v>
      </c>
      <c r="C8484" s="642" t="s">
        <v>18351</v>
      </c>
      <c r="D8484" s="642" t="s">
        <v>35551</v>
      </c>
    </row>
    <row r="8485" spans="1:4" ht="15" customHeight="1">
      <c r="A8485" s="642">
        <v>4777</v>
      </c>
      <c r="B8485" s="651" t="s">
        <v>31090</v>
      </c>
      <c r="C8485" s="642" t="s">
        <v>18351</v>
      </c>
      <c r="D8485" s="642" t="s">
        <v>17698</v>
      </c>
    </row>
    <row r="8486" spans="1:4" ht="15" customHeight="1">
      <c r="A8486" s="642">
        <v>587</v>
      </c>
      <c r="B8486" s="651" t="s">
        <v>31091</v>
      </c>
      <c r="C8486" s="642" t="s">
        <v>18351</v>
      </c>
      <c r="D8486" s="642" t="s">
        <v>35552</v>
      </c>
    </row>
    <row r="8487" spans="1:4" ht="15" customHeight="1">
      <c r="A8487" s="642">
        <v>590</v>
      </c>
      <c r="B8487" s="651" t="s">
        <v>31092</v>
      </c>
      <c r="C8487" s="642" t="s">
        <v>18351</v>
      </c>
      <c r="D8487" s="642" t="s">
        <v>35553</v>
      </c>
    </row>
    <row r="8488" spans="1:4" ht="15" customHeight="1">
      <c r="A8488" s="642">
        <v>592</v>
      </c>
      <c r="B8488" s="651" t="s">
        <v>31093</v>
      </c>
      <c r="C8488" s="642" t="s">
        <v>18351</v>
      </c>
      <c r="D8488" s="642" t="s">
        <v>35552</v>
      </c>
    </row>
    <row r="8489" spans="1:4" ht="15" customHeight="1">
      <c r="A8489" s="642">
        <v>586</v>
      </c>
      <c r="B8489" s="651" t="s">
        <v>31094</v>
      </c>
      <c r="C8489" s="642" t="s">
        <v>18350</v>
      </c>
      <c r="D8489" s="642" t="s">
        <v>26303</v>
      </c>
    </row>
    <row r="8490" spans="1:4" ht="15" customHeight="1">
      <c r="A8490" s="642">
        <v>591</v>
      </c>
      <c r="B8490" s="651" t="s">
        <v>31095</v>
      </c>
      <c r="C8490" s="642" t="s">
        <v>18351</v>
      </c>
      <c r="D8490" s="642" t="s">
        <v>35551</v>
      </c>
    </row>
    <row r="8491" spans="1:4" ht="15" customHeight="1">
      <c r="A8491" s="642">
        <v>588</v>
      </c>
      <c r="B8491" s="651" t="s">
        <v>31096</v>
      </c>
      <c r="C8491" s="642" t="s">
        <v>18350</v>
      </c>
      <c r="D8491" s="642" t="s">
        <v>24363</v>
      </c>
    </row>
    <row r="8492" spans="1:4" ht="15" customHeight="1">
      <c r="A8492" s="642">
        <v>589</v>
      </c>
      <c r="B8492" s="651" t="s">
        <v>31097</v>
      </c>
      <c r="C8492" s="642" t="s">
        <v>18350</v>
      </c>
      <c r="D8492" s="642" t="s">
        <v>21046</v>
      </c>
    </row>
    <row r="8493" spans="1:4" ht="15" customHeight="1">
      <c r="A8493" s="642">
        <v>584</v>
      </c>
      <c r="B8493" s="651" t="s">
        <v>31098</v>
      </c>
      <c r="C8493" s="642" t="s">
        <v>18350</v>
      </c>
      <c r="D8493" s="642" t="s">
        <v>20573</v>
      </c>
    </row>
    <row r="8494" spans="1:4" ht="15" customHeight="1">
      <c r="A8494" s="642">
        <v>1165</v>
      </c>
      <c r="B8494" s="651" t="s">
        <v>31099</v>
      </c>
      <c r="C8494" s="642" t="s">
        <v>18348</v>
      </c>
      <c r="D8494" s="642" t="s">
        <v>20918</v>
      </c>
    </row>
    <row r="8495" spans="1:4" ht="15" customHeight="1">
      <c r="A8495" s="642">
        <v>1164</v>
      </c>
      <c r="B8495" s="651" t="s">
        <v>31100</v>
      </c>
      <c r="C8495" s="642" t="s">
        <v>18348</v>
      </c>
      <c r="D8495" s="642" t="s">
        <v>17782</v>
      </c>
    </row>
    <row r="8496" spans="1:4" ht="15" customHeight="1">
      <c r="A8496" s="642">
        <v>1162</v>
      </c>
      <c r="B8496" s="651" t="s">
        <v>31101</v>
      </c>
      <c r="C8496" s="642" t="s">
        <v>18348</v>
      </c>
      <c r="D8496" s="642" t="s">
        <v>18244</v>
      </c>
    </row>
    <row r="8497" spans="1:4" ht="15" customHeight="1">
      <c r="A8497" s="642">
        <v>12395</v>
      </c>
      <c r="B8497" s="651" t="s">
        <v>31102</v>
      </c>
      <c r="C8497" s="642" t="s">
        <v>18348</v>
      </c>
      <c r="D8497" s="642" t="s">
        <v>18400</v>
      </c>
    </row>
    <row r="8498" spans="1:4" ht="15" customHeight="1">
      <c r="A8498" s="642">
        <v>1170</v>
      </c>
      <c r="B8498" s="651" t="s">
        <v>31103</v>
      </c>
      <c r="C8498" s="642" t="s">
        <v>18348</v>
      </c>
      <c r="D8498" s="642" t="s">
        <v>17825</v>
      </c>
    </row>
    <row r="8499" spans="1:4" ht="15" customHeight="1">
      <c r="A8499" s="642">
        <v>1169</v>
      </c>
      <c r="B8499" s="651" t="s">
        <v>31104</v>
      </c>
      <c r="C8499" s="642" t="s">
        <v>18348</v>
      </c>
      <c r="D8499" s="642" t="s">
        <v>25292</v>
      </c>
    </row>
    <row r="8500" spans="1:4" ht="15" customHeight="1">
      <c r="A8500" s="642">
        <v>1166</v>
      </c>
      <c r="B8500" s="651" t="s">
        <v>31105</v>
      </c>
      <c r="C8500" s="642" t="s">
        <v>18348</v>
      </c>
      <c r="D8500" s="642" t="s">
        <v>24713</v>
      </c>
    </row>
    <row r="8501" spans="1:4" ht="15" customHeight="1">
      <c r="A8501" s="642">
        <v>1163</v>
      </c>
      <c r="B8501" s="651" t="s">
        <v>31106</v>
      </c>
      <c r="C8501" s="642" t="s">
        <v>18348</v>
      </c>
      <c r="D8501" s="642" t="s">
        <v>17577</v>
      </c>
    </row>
    <row r="8502" spans="1:4" ht="15" customHeight="1">
      <c r="A8502" s="642">
        <v>12396</v>
      </c>
      <c r="B8502" s="651" t="s">
        <v>31107</v>
      </c>
      <c r="C8502" s="642" t="s">
        <v>18348</v>
      </c>
      <c r="D8502" s="642" t="s">
        <v>18400</v>
      </c>
    </row>
    <row r="8503" spans="1:4" ht="15" customHeight="1">
      <c r="A8503" s="642">
        <v>1168</v>
      </c>
      <c r="B8503" s="651" t="s">
        <v>31108</v>
      </c>
      <c r="C8503" s="642" t="s">
        <v>18348</v>
      </c>
      <c r="D8503" s="642" t="s">
        <v>22311</v>
      </c>
    </row>
    <row r="8504" spans="1:4" ht="15" customHeight="1">
      <c r="A8504" s="642">
        <v>1167</v>
      </c>
      <c r="B8504" s="651" t="s">
        <v>31109</v>
      </c>
      <c r="C8504" s="642" t="s">
        <v>18348</v>
      </c>
      <c r="D8504" s="642" t="s">
        <v>35554</v>
      </c>
    </row>
    <row r="8505" spans="1:4" ht="15" customHeight="1">
      <c r="A8505" s="642">
        <v>36331</v>
      </c>
      <c r="B8505" s="651" t="s">
        <v>31110</v>
      </c>
      <c r="C8505" s="642" t="s">
        <v>18348</v>
      </c>
      <c r="D8505" s="642" t="s">
        <v>20666</v>
      </c>
    </row>
    <row r="8506" spans="1:4" ht="15" customHeight="1">
      <c r="A8506" s="642">
        <v>36346</v>
      </c>
      <c r="B8506" s="651" t="s">
        <v>31111</v>
      </c>
      <c r="C8506" s="642" t="s">
        <v>18348</v>
      </c>
      <c r="D8506" s="642" t="s">
        <v>17532</v>
      </c>
    </row>
    <row r="8507" spans="1:4" ht="15" customHeight="1">
      <c r="A8507" s="642">
        <v>1197</v>
      </c>
      <c r="B8507" s="651" t="s">
        <v>31112</v>
      </c>
      <c r="C8507" s="642" t="s">
        <v>18348</v>
      </c>
      <c r="D8507" s="642" t="s">
        <v>17730</v>
      </c>
    </row>
    <row r="8508" spans="1:4" ht="15" customHeight="1">
      <c r="A8508" s="642">
        <v>1202</v>
      </c>
      <c r="B8508" s="651" t="s">
        <v>31113</v>
      </c>
      <c r="C8508" s="642" t="s">
        <v>18348</v>
      </c>
      <c r="D8508" s="642" t="s">
        <v>24746</v>
      </c>
    </row>
    <row r="8509" spans="1:4" ht="15" customHeight="1">
      <c r="A8509" s="642">
        <v>1198</v>
      </c>
      <c r="B8509" s="651" t="s">
        <v>31114</v>
      </c>
      <c r="C8509" s="642" t="s">
        <v>18348</v>
      </c>
      <c r="D8509" s="642" t="s">
        <v>28012</v>
      </c>
    </row>
    <row r="8510" spans="1:4" ht="15" customHeight="1">
      <c r="A8510" s="642">
        <v>20088</v>
      </c>
      <c r="B8510" s="651" t="s">
        <v>31115</v>
      </c>
      <c r="C8510" s="642" t="s">
        <v>18348</v>
      </c>
      <c r="D8510" s="642" t="s">
        <v>17517</v>
      </c>
    </row>
    <row r="8511" spans="1:4" ht="15" customHeight="1">
      <c r="A8511" s="642">
        <v>20089</v>
      </c>
      <c r="B8511" s="651" t="s">
        <v>31116</v>
      </c>
      <c r="C8511" s="642" t="s">
        <v>18348</v>
      </c>
      <c r="D8511" s="642" t="s">
        <v>35555</v>
      </c>
    </row>
    <row r="8512" spans="1:4" ht="15" customHeight="1">
      <c r="A8512" s="642">
        <v>20087</v>
      </c>
      <c r="B8512" s="651" t="s">
        <v>31117</v>
      </c>
      <c r="C8512" s="642" t="s">
        <v>18348</v>
      </c>
      <c r="D8512" s="642" t="s">
        <v>17875</v>
      </c>
    </row>
    <row r="8513" spans="1:4" ht="15" customHeight="1">
      <c r="A8513" s="642">
        <v>1200</v>
      </c>
      <c r="B8513" s="651" t="s">
        <v>31118</v>
      </c>
      <c r="C8513" s="642" t="s">
        <v>18348</v>
      </c>
      <c r="D8513" s="642" t="s">
        <v>21278</v>
      </c>
    </row>
    <row r="8514" spans="1:4" ht="15" customHeight="1">
      <c r="A8514" s="642">
        <v>12909</v>
      </c>
      <c r="B8514" s="651" t="s">
        <v>31119</v>
      </c>
      <c r="C8514" s="642" t="s">
        <v>18348</v>
      </c>
      <c r="D8514" s="642" t="s">
        <v>18118</v>
      </c>
    </row>
    <row r="8515" spans="1:4" ht="15" customHeight="1">
      <c r="A8515" s="642">
        <v>12910</v>
      </c>
      <c r="B8515" s="651" t="s">
        <v>31120</v>
      </c>
      <c r="C8515" s="642" t="s">
        <v>18348</v>
      </c>
      <c r="D8515" s="642" t="s">
        <v>17837</v>
      </c>
    </row>
    <row r="8516" spans="1:4" ht="15" customHeight="1">
      <c r="A8516" s="642">
        <v>1191</v>
      </c>
      <c r="B8516" s="651" t="s">
        <v>31121</v>
      </c>
      <c r="C8516" s="642" t="s">
        <v>18348</v>
      </c>
      <c r="D8516" s="642" t="s">
        <v>18294</v>
      </c>
    </row>
    <row r="8517" spans="1:4" ht="15" customHeight="1">
      <c r="A8517" s="642">
        <v>1185</v>
      </c>
      <c r="B8517" s="651" t="s">
        <v>31122</v>
      </c>
      <c r="C8517" s="642" t="s">
        <v>18348</v>
      </c>
      <c r="D8517" s="642" t="s">
        <v>18294</v>
      </c>
    </row>
    <row r="8518" spans="1:4" ht="15" customHeight="1">
      <c r="A8518" s="642">
        <v>1189</v>
      </c>
      <c r="B8518" s="651" t="s">
        <v>31123</v>
      </c>
      <c r="C8518" s="642" t="s">
        <v>18348</v>
      </c>
      <c r="D8518" s="642" t="s">
        <v>17665</v>
      </c>
    </row>
    <row r="8519" spans="1:4" ht="15" customHeight="1">
      <c r="A8519" s="642">
        <v>1193</v>
      </c>
      <c r="B8519" s="651" t="s">
        <v>31124</v>
      </c>
      <c r="C8519" s="642" t="s">
        <v>18348</v>
      </c>
      <c r="D8519" s="642" t="s">
        <v>17653</v>
      </c>
    </row>
    <row r="8520" spans="1:4" ht="15" customHeight="1">
      <c r="A8520" s="642">
        <v>1194</v>
      </c>
      <c r="B8520" s="651" t="s">
        <v>31125</v>
      </c>
      <c r="C8520" s="642" t="s">
        <v>18348</v>
      </c>
      <c r="D8520" s="642" t="s">
        <v>20606</v>
      </c>
    </row>
    <row r="8521" spans="1:4" ht="15" customHeight="1">
      <c r="A8521" s="642">
        <v>1195</v>
      </c>
      <c r="B8521" s="651" t="s">
        <v>31126</v>
      </c>
      <c r="C8521" s="642" t="s">
        <v>18348</v>
      </c>
      <c r="D8521" s="642" t="s">
        <v>20575</v>
      </c>
    </row>
    <row r="8522" spans="1:4" ht="15" customHeight="1">
      <c r="A8522" s="642">
        <v>1204</v>
      </c>
      <c r="B8522" s="651" t="s">
        <v>31127</v>
      </c>
      <c r="C8522" s="642" t="s">
        <v>18348</v>
      </c>
      <c r="D8522" s="642" t="s">
        <v>20544</v>
      </c>
    </row>
    <row r="8523" spans="1:4" ht="15" customHeight="1">
      <c r="A8523" s="642">
        <v>1207</v>
      </c>
      <c r="B8523" s="651" t="s">
        <v>31128</v>
      </c>
      <c r="C8523" s="642" t="s">
        <v>18348</v>
      </c>
      <c r="D8523" s="642" t="s">
        <v>17575</v>
      </c>
    </row>
    <row r="8524" spans="1:4" ht="15" customHeight="1">
      <c r="A8524" s="642">
        <v>1206</v>
      </c>
      <c r="B8524" s="651" t="s">
        <v>31129</v>
      </c>
      <c r="C8524" s="642" t="s">
        <v>18348</v>
      </c>
      <c r="D8524" s="642" t="s">
        <v>17988</v>
      </c>
    </row>
    <row r="8525" spans="1:4" ht="15" customHeight="1">
      <c r="A8525" s="642">
        <v>1183</v>
      </c>
      <c r="B8525" s="651" t="s">
        <v>31130</v>
      </c>
      <c r="C8525" s="642" t="s">
        <v>18348</v>
      </c>
      <c r="D8525" s="642" t="s">
        <v>18309</v>
      </c>
    </row>
    <row r="8526" spans="1:4" ht="15" customHeight="1">
      <c r="A8526" s="642">
        <v>42685</v>
      </c>
      <c r="B8526" s="651" t="s">
        <v>31131</v>
      </c>
      <c r="C8526" s="642" t="s">
        <v>18348</v>
      </c>
      <c r="D8526" s="642" t="s">
        <v>35556</v>
      </c>
    </row>
    <row r="8527" spans="1:4" ht="15" customHeight="1">
      <c r="A8527" s="642">
        <v>42686</v>
      </c>
      <c r="B8527" s="651" t="s">
        <v>31132</v>
      </c>
      <c r="C8527" s="642" t="s">
        <v>18348</v>
      </c>
      <c r="D8527" s="642" t="s">
        <v>35557</v>
      </c>
    </row>
    <row r="8528" spans="1:4" ht="15" customHeight="1">
      <c r="A8528" s="642">
        <v>12894</v>
      </c>
      <c r="B8528" s="651" t="s">
        <v>31133</v>
      </c>
      <c r="C8528" s="642" t="s">
        <v>18348</v>
      </c>
      <c r="D8528" s="642" t="s">
        <v>17485</v>
      </c>
    </row>
    <row r="8529" spans="1:4" ht="15" customHeight="1">
      <c r="A8529" s="642">
        <v>12895</v>
      </c>
      <c r="B8529" s="651" t="s">
        <v>31134</v>
      </c>
      <c r="C8529" s="642" t="s">
        <v>18348</v>
      </c>
      <c r="D8529" s="642" t="s">
        <v>17768</v>
      </c>
    </row>
    <row r="8530" spans="1:4" ht="15" customHeight="1">
      <c r="A8530" s="642">
        <v>1631</v>
      </c>
      <c r="B8530" s="651" t="s">
        <v>31135</v>
      </c>
      <c r="C8530" s="642" t="s">
        <v>18348</v>
      </c>
      <c r="D8530" s="642" t="s">
        <v>35558</v>
      </c>
    </row>
    <row r="8531" spans="1:4" ht="15" customHeight="1">
      <c r="A8531" s="642">
        <v>1633</v>
      </c>
      <c r="B8531" s="651" t="s">
        <v>31136</v>
      </c>
      <c r="C8531" s="642" t="s">
        <v>18348</v>
      </c>
      <c r="D8531" s="642" t="s">
        <v>35559</v>
      </c>
    </row>
    <row r="8532" spans="1:4" ht="15" customHeight="1">
      <c r="A8532" s="642">
        <v>10818</v>
      </c>
      <c r="B8532" s="651" t="s">
        <v>31137</v>
      </c>
      <c r="C8532" s="642" t="s">
        <v>18351</v>
      </c>
      <c r="D8532" s="642" t="s">
        <v>24425</v>
      </c>
    </row>
    <row r="8533" spans="1:4" ht="15" customHeight="1">
      <c r="A8533" s="642">
        <v>41410</v>
      </c>
      <c r="B8533" s="651" t="s">
        <v>31138</v>
      </c>
      <c r="C8533" s="642" t="s">
        <v>18348</v>
      </c>
      <c r="D8533" s="642" t="s">
        <v>35560</v>
      </c>
    </row>
    <row r="8534" spans="1:4" ht="15" customHeight="1">
      <c r="A8534" s="642">
        <v>41411</v>
      </c>
      <c r="B8534" s="651" t="s">
        <v>31139</v>
      </c>
      <c r="C8534" s="642" t="s">
        <v>18348</v>
      </c>
      <c r="D8534" s="642" t="s">
        <v>21112</v>
      </c>
    </row>
    <row r="8535" spans="1:4" ht="15" customHeight="1">
      <c r="A8535" s="642">
        <v>41412</v>
      </c>
      <c r="B8535" s="651" t="s">
        <v>31140</v>
      </c>
      <c r="C8535" s="642" t="s">
        <v>18348</v>
      </c>
      <c r="D8535" s="642" t="s">
        <v>35561</v>
      </c>
    </row>
    <row r="8536" spans="1:4" ht="15" customHeight="1">
      <c r="A8536" s="642">
        <v>41413</v>
      </c>
      <c r="B8536" s="651" t="s">
        <v>31141</v>
      </c>
      <c r="C8536" s="642" t="s">
        <v>18348</v>
      </c>
      <c r="D8536" s="642" t="s">
        <v>35562</v>
      </c>
    </row>
    <row r="8537" spans="1:4" ht="15" customHeight="1">
      <c r="A8537" s="642">
        <v>39359</v>
      </c>
      <c r="B8537" s="651" t="s">
        <v>31142</v>
      </c>
      <c r="C8537" s="642" t="s">
        <v>18348</v>
      </c>
      <c r="D8537" s="642" t="s">
        <v>21524</v>
      </c>
    </row>
    <row r="8538" spans="1:4" ht="15" customHeight="1">
      <c r="A8538" s="642">
        <v>39360</v>
      </c>
      <c r="B8538" s="651" t="s">
        <v>31143</v>
      </c>
      <c r="C8538" s="642" t="s">
        <v>18348</v>
      </c>
      <c r="D8538" s="642" t="s">
        <v>27393</v>
      </c>
    </row>
    <row r="8539" spans="1:4" ht="15" customHeight="1">
      <c r="A8539" s="642">
        <v>10710</v>
      </c>
      <c r="B8539" s="651" t="s">
        <v>31144</v>
      </c>
      <c r="C8539" s="642" t="s">
        <v>18349</v>
      </c>
      <c r="D8539" s="642" t="s">
        <v>35563</v>
      </c>
    </row>
    <row r="8540" spans="1:4" ht="15" customHeight="1">
      <c r="A8540" s="642">
        <v>10709</v>
      </c>
      <c r="B8540" s="651" t="s">
        <v>31145</v>
      </c>
      <c r="C8540" s="642" t="s">
        <v>18349</v>
      </c>
      <c r="D8540" s="642" t="s">
        <v>35564</v>
      </c>
    </row>
    <row r="8541" spans="1:4" ht="15" customHeight="1">
      <c r="A8541" s="642">
        <v>39636</v>
      </c>
      <c r="B8541" s="651" t="s">
        <v>31146</v>
      </c>
      <c r="C8541" s="642" t="s">
        <v>18349</v>
      </c>
      <c r="D8541" s="642" t="s">
        <v>21609</v>
      </c>
    </row>
    <row r="8542" spans="1:4" ht="15" customHeight="1">
      <c r="A8542" s="642">
        <v>10708</v>
      </c>
      <c r="B8542" s="651" t="s">
        <v>31147</v>
      </c>
      <c r="C8542" s="642" t="s">
        <v>18349</v>
      </c>
      <c r="D8542" s="642" t="s">
        <v>35565</v>
      </c>
    </row>
    <row r="8543" spans="1:4" ht="15" customHeight="1">
      <c r="A8543" s="642">
        <v>39635</v>
      </c>
      <c r="B8543" s="651" t="s">
        <v>31148</v>
      </c>
      <c r="C8543" s="642" t="s">
        <v>18349</v>
      </c>
      <c r="D8543" s="642" t="s">
        <v>35566</v>
      </c>
    </row>
    <row r="8544" spans="1:4" ht="15" customHeight="1">
      <c r="A8544" s="642">
        <v>6117</v>
      </c>
      <c r="B8544" s="651" t="s">
        <v>31149</v>
      </c>
      <c r="C8544" s="642" t="s">
        <v>18354</v>
      </c>
      <c r="D8544" s="642" t="s">
        <v>26983</v>
      </c>
    </row>
    <row r="8545" spans="1:4" ht="15" customHeight="1">
      <c r="A8545" s="642">
        <v>40913</v>
      </c>
      <c r="B8545" s="651" t="s">
        <v>31150</v>
      </c>
      <c r="C8545" s="642" t="s">
        <v>18355</v>
      </c>
      <c r="D8545" s="642" t="s">
        <v>35158</v>
      </c>
    </row>
    <row r="8546" spans="1:4" ht="15" customHeight="1">
      <c r="A8546" s="642">
        <v>1214</v>
      </c>
      <c r="B8546" s="651" t="s">
        <v>31151</v>
      </c>
      <c r="C8546" s="642" t="s">
        <v>18354</v>
      </c>
      <c r="D8546" s="642" t="s">
        <v>18104</v>
      </c>
    </row>
    <row r="8547" spans="1:4" ht="15" customHeight="1">
      <c r="A8547" s="642">
        <v>40915</v>
      </c>
      <c r="B8547" s="651" t="s">
        <v>31152</v>
      </c>
      <c r="C8547" s="642" t="s">
        <v>18355</v>
      </c>
      <c r="D8547" s="642" t="s">
        <v>35567</v>
      </c>
    </row>
    <row r="8548" spans="1:4" ht="15" customHeight="1">
      <c r="A8548" s="642">
        <v>1213</v>
      </c>
      <c r="B8548" s="651" t="s">
        <v>31153</v>
      </c>
      <c r="C8548" s="642" t="s">
        <v>18354</v>
      </c>
      <c r="D8548" s="642" t="s">
        <v>17860</v>
      </c>
    </row>
    <row r="8549" spans="1:4" ht="15" customHeight="1">
      <c r="A8549" s="642">
        <v>40914</v>
      </c>
      <c r="B8549" s="651" t="s">
        <v>31154</v>
      </c>
      <c r="C8549" s="642" t="s">
        <v>18355</v>
      </c>
      <c r="D8549" s="642" t="s">
        <v>35267</v>
      </c>
    </row>
    <row r="8550" spans="1:4" ht="15" customHeight="1">
      <c r="A8550" s="642">
        <v>5091</v>
      </c>
      <c r="B8550" s="651" t="s">
        <v>31155</v>
      </c>
      <c r="C8550" s="642" t="s">
        <v>18348</v>
      </c>
      <c r="D8550" s="642" t="s">
        <v>24849</v>
      </c>
    </row>
    <row r="8551" spans="1:4" ht="15" customHeight="1">
      <c r="A8551" s="642">
        <v>14615</v>
      </c>
      <c r="B8551" s="651" t="s">
        <v>31156</v>
      </c>
      <c r="C8551" s="642" t="s">
        <v>18348</v>
      </c>
      <c r="D8551" s="642" t="s">
        <v>35568</v>
      </c>
    </row>
    <row r="8552" spans="1:4" ht="15" customHeight="1">
      <c r="A8552" s="642">
        <v>2711</v>
      </c>
      <c r="B8552" s="651" t="s">
        <v>31157</v>
      </c>
      <c r="C8552" s="642" t="s">
        <v>18348</v>
      </c>
      <c r="D8552" s="642" t="s">
        <v>35569</v>
      </c>
    </row>
    <row r="8553" spans="1:4" ht="15" customHeight="1">
      <c r="A8553" s="642">
        <v>37727</v>
      </c>
      <c r="B8553" s="651" t="s">
        <v>31158</v>
      </c>
      <c r="C8553" s="642" t="s">
        <v>18348</v>
      </c>
      <c r="D8553" s="642" t="s">
        <v>35570</v>
      </c>
    </row>
    <row r="8554" spans="1:4" ht="15" customHeight="1">
      <c r="A8554" s="642">
        <v>37728</v>
      </c>
      <c r="B8554" s="651" t="s">
        <v>31159</v>
      </c>
      <c r="C8554" s="642" t="s">
        <v>18348</v>
      </c>
      <c r="D8554" s="642" t="s">
        <v>35571</v>
      </c>
    </row>
    <row r="8555" spans="1:4" ht="15" customHeight="1">
      <c r="A8555" s="642">
        <v>37729</v>
      </c>
      <c r="B8555" s="651" t="s">
        <v>31160</v>
      </c>
      <c r="C8555" s="642" t="s">
        <v>18348</v>
      </c>
      <c r="D8555" s="642" t="s">
        <v>35572</v>
      </c>
    </row>
    <row r="8556" spans="1:4" ht="15" customHeight="1">
      <c r="A8556" s="642">
        <v>37730</v>
      </c>
      <c r="B8556" s="651" t="s">
        <v>31161</v>
      </c>
      <c r="C8556" s="642" t="s">
        <v>18348</v>
      </c>
      <c r="D8556" s="642" t="s">
        <v>35573</v>
      </c>
    </row>
    <row r="8557" spans="1:4" ht="15" customHeight="1">
      <c r="A8557" s="642">
        <v>37731</v>
      </c>
      <c r="B8557" s="651" t="s">
        <v>31162</v>
      </c>
      <c r="C8557" s="642" t="s">
        <v>18348</v>
      </c>
      <c r="D8557" s="642" t="s">
        <v>35574</v>
      </c>
    </row>
    <row r="8558" spans="1:4" ht="15" customHeight="1">
      <c r="A8558" s="642">
        <v>37732</v>
      </c>
      <c r="B8558" s="651" t="s">
        <v>31163</v>
      </c>
      <c r="C8558" s="642" t="s">
        <v>18348</v>
      </c>
      <c r="D8558" s="642" t="s">
        <v>35575</v>
      </c>
    </row>
    <row r="8559" spans="1:4" ht="15" customHeight="1">
      <c r="A8559" s="642">
        <v>42256</v>
      </c>
      <c r="B8559" s="651" t="s">
        <v>31164</v>
      </c>
      <c r="C8559" s="642" t="s">
        <v>18351</v>
      </c>
      <c r="D8559" s="642" t="s">
        <v>17574</v>
      </c>
    </row>
    <row r="8560" spans="1:4" ht="15" customHeight="1">
      <c r="A8560" s="642">
        <v>42250</v>
      </c>
      <c r="B8560" s="651" t="s">
        <v>31165</v>
      </c>
      <c r="C8560" s="642" t="s">
        <v>18359</v>
      </c>
      <c r="D8560" s="642" t="s">
        <v>35576</v>
      </c>
    </row>
    <row r="8561" spans="1:4" ht="15" customHeight="1">
      <c r="A8561" s="642">
        <v>4743</v>
      </c>
      <c r="B8561" s="651" t="s">
        <v>31166</v>
      </c>
      <c r="C8561" s="642" t="s">
        <v>18353</v>
      </c>
      <c r="D8561" s="642" t="s">
        <v>21674</v>
      </c>
    </row>
    <row r="8562" spans="1:4" ht="15" customHeight="1">
      <c r="A8562" s="642">
        <v>4744</v>
      </c>
      <c r="B8562" s="651" t="s">
        <v>31167</v>
      </c>
      <c r="C8562" s="642" t="s">
        <v>18353</v>
      </c>
      <c r="D8562" s="642" t="s">
        <v>35577</v>
      </c>
    </row>
    <row r="8563" spans="1:4" ht="15" customHeight="1">
      <c r="A8563" s="642">
        <v>4745</v>
      </c>
      <c r="B8563" s="651" t="s">
        <v>31168</v>
      </c>
      <c r="C8563" s="642" t="s">
        <v>18353</v>
      </c>
      <c r="D8563" s="642" t="s">
        <v>35578</v>
      </c>
    </row>
    <row r="8564" spans="1:4" ht="15" customHeight="1">
      <c r="A8564" s="642">
        <v>36496</v>
      </c>
      <c r="B8564" s="651" t="s">
        <v>31169</v>
      </c>
      <c r="C8564" s="642" t="s">
        <v>18348</v>
      </c>
      <c r="D8564" s="642" t="s">
        <v>35579</v>
      </c>
    </row>
    <row r="8565" spans="1:4" ht="15" customHeight="1">
      <c r="A8565" s="642">
        <v>10630</v>
      </c>
      <c r="B8565" s="651" t="s">
        <v>31170</v>
      </c>
      <c r="C8565" s="642" t="s">
        <v>18348</v>
      </c>
      <c r="D8565" s="642" t="s">
        <v>35580</v>
      </c>
    </row>
    <row r="8566" spans="1:4" ht="15" customHeight="1">
      <c r="A8566" s="642">
        <v>37762</v>
      </c>
      <c r="B8566" s="651" t="s">
        <v>31171</v>
      </c>
      <c r="C8566" s="642" t="s">
        <v>18348</v>
      </c>
      <c r="D8566" s="642" t="s">
        <v>35581</v>
      </c>
    </row>
    <row r="8567" spans="1:4" ht="15" customHeight="1">
      <c r="A8567" s="642">
        <v>37763</v>
      </c>
      <c r="B8567" s="651" t="s">
        <v>31172</v>
      </c>
      <c r="C8567" s="642" t="s">
        <v>18348</v>
      </c>
      <c r="D8567" s="642" t="s">
        <v>35582</v>
      </c>
    </row>
    <row r="8568" spans="1:4" ht="15" customHeight="1">
      <c r="A8568" s="642">
        <v>41992</v>
      </c>
      <c r="B8568" s="651" t="s">
        <v>31173</v>
      </c>
      <c r="C8568" s="642" t="s">
        <v>18348</v>
      </c>
      <c r="D8568" s="642" t="s">
        <v>35583</v>
      </c>
    </row>
    <row r="8569" spans="1:4" ht="15" customHeight="1">
      <c r="A8569" s="642">
        <v>13215</v>
      </c>
      <c r="B8569" s="651" t="s">
        <v>31174</v>
      </c>
      <c r="C8569" s="642" t="s">
        <v>18348</v>
      </c>
      <c r="D8569" s="642" t="s">
        <v>35584</v>
      </c>
    </row>
    <row r="8570" spans="1:4" ht="15" customHeight="1">
      <c r="A8570" s="642">
        <v>4235</v>
      </c>
      <c r="B8570" s="651" t="s">
        <v>31175</v>
      </c>
      <c r="C8570" s="642" t="s">
        <v>18354</v>
      </c>
      <c r="D8570" s="642" t="s">
        <v>35585</v>
      </c>
    </row>
    <row r="8571" spans="1:4" ht="15" customHeight="1">
      <c r="A8571" s="642">
        <v>40976</v>
      </c>
      <c r="B8571" s="651" t="s">
        <v>31176</v>
      </c>
      <c r="C8571" s="642" t="s">
        <v>18355</v>
      </c>
      <c r="D8571" s="642" t="s">
        <v>35586</v>
      </c>
    </row>
    <row r="8572" spans="1:4" ht="15" customHeight="1">
      <c r="A8572" s="642">
        <v>43091</v>
      </c>
      <c r="B8572" s="651" t="s">
        <v>31177</v>
      </c>
      <c r="C8572" s="642" t="s">
        <v>18348</v>
      </c>
      <c r="D8572" s="642" t="s">
        <v>35587</v>
      </c>
    </row>
    <row r="8573" spans="1:4" ht="15" customHeight="1">
      <c r="A8573" s="642">
        <v>43092</v>
      </c>
      <c r="B8573" s="651" t="s">
        <v>31178</v>
      </c>
      <c r="C8573" s="642" t="s">
        <v>18348</v>
      </c>
      <c r="D8573" s="642" t="s">
        <v>35588</v>
      </c>
    </row>
    <row r="8574" spans="1:4" ht="15" customHeight="1">
      <c r="A8574" s="642">
        <v>43089</v>
      </c>
      <c r="B8574" s="651" t="s">
        <v>31179</v>
      </c>
      <c r="C8574" s="642" t="s">
        <v>18348</v>
      </c>
      <c r="D8574" s="642" t="s">
        <v>35589</v>
      </c>
    </row>
    <row r="8575" spans="1:4" ht="15" customHeight="1">
      <c r="A8575" s="642">
        <v>43090</v>
      </c>
      <c r="B8575" s="651" t="s">
        <v>31180</v>
      </c>
      <c r="C8575" s="642" t="s">
        <v>18348</v>
      </c>
      <c r="D8575" s="642" t="s">
        <v>35590</v>
      </c>
    </row>
    <row r="8576" spans="1:4" ht="15" customHeight="1">
      <c r="A8576" s="642">
        <v>41967</v>
      </c>
      <c r="B8576" s="651" t="s">
        <v>31181</v>
      </c>
      <c r="C8576" s="642" t="s">
        <v>18352</v>
      </c>
      <c r="D8576" s="642" t="s">
        <v>22622</v>
      </c>
    </row>
    <row r="8577" spans="1:4" ht="15" customHeight="1">
      <c r="A8577" s="642">
        <v>12760</v>
      </c>
      <c r="B8577" s="651" t="s">
        <v>31182</v>
      </c>
      <c r="C8577" s="642" t="s">
        <v>18349</v>
      </c>
      <c r="D8577" s="642" t="s">
        <v>35591</v>
      </c>
    </row>
    <row r="8578" spans="1:4" ht="15" customHeight="1">
      <c r="A8578" s="642">
        <v>12759</v>
      </c>
      <c r="B8578" s="651" t="s">
        <v>31183</v>
      </c>
      <c r="C8578" s="642" t="s">
        <v>18349</v>
      </c>
      <c r="D8578" s="642" t="s">
        <v>35592</v>
      </c>
    </row>
    <row r="8579" spans="1:4" ht="15" customHeight="1">
      <c r="A8579" s="642">
        <v>43105</v>
      </c>
      <c r="B8579" s="651" t="s">
        <v>31184</v>
      </c>
      <c r="C8579" s="642" t="s">
        <v>18351</v>
      </c>
      <c r="D8579" s="642" t="s">
        <v>20749</v>
      </c>
    </row>
    <row r="8580" spans="1:4" ht="15" customHeight="1">
      <c r="A8580" s="642">
        <v>40424</v>
      </c>
      <c r="B8580" s="651" t="s">
        <v>31185</v>
      </c>
      <c r="C8580" s="642" t="s">
        <v>18351</v>
      </c>
      <c r="D8580" s="642" t="s">
        <v>17823</v>
      </c>
    </row>
    <row r="8581" spans="1:4" ht="15" customHeight="1">
      <c r="A8581" s="642">
        <v>1325</v>
      </c>
      <c r="B8581" s="651" t="s">
        <v>31186</v>
      </c>
      <c r="C8581" s="642" t="s">
        <v>18351</v>
      </c>
      <c r="D8581" s="642" t="s">
        <v>17980</v>
      </c>
    </row>
    <row r="8582" spans="1:4" ht="15" customHeight="1">
      <c r="A8582" s="642">
        <v>1327</v>
      </c>
      <c r="B8582" s="651" t="s">
        <v>31187</v>
      </c>
      <c r="C8582" s="642" t="s">
        <v>18351</v>
      </c>
      <c r="D8582" s="642" t="s">
        <v>20680</v>
      </c>
    </row>
    <row r="8583" spans="1:4" ht="15" customHeight="1">
      <c r="A8583" s="642">
        <v>1328</v>
      </c>
      <c r="B8583" s="651" t="s">
        <v>31188</v>
      </c>
      <c r="C8583" s="642" t="s">
        <v>18351</v>
      </c>
      <c r="D8583" s="642" t="s">
        <v>18207</v>
      </c>
    </row>
    <row r="8584" spans="1:4" ht="15" customHeight="1">
      <c r="A8584" s="642">
        <v>1321</v>
      </c>
      <c r="B8584" s="651" t="s">
        <v>31189</v>
      </c>
      <c r="C8584" s="642" t="s">
        <v>18351</v>
      </c>
      <c r="D8584" s="642" t="s">
        <v>17799</v>
      </c>
    </row>
    <row r="8585" spans="1:4" ht="15" customHeight="1">
      <c r="A8585" s="642">
        <v>1318</v>
      </c>
      <c r="B8585" s="651" t="s">
        <v>31190</v>
      </c>
      <c r="C8585" s="642" t="s">
        <v>18351</v>
      </c>
      <c r="D8585" s="642" t="s">
        <v>24924</v>
      </c>
    </row>
    <row r="8586" spans="1:4" ht="15" customHeight="1">
      <c r="A8586" s="642">
        <v>1322</v>
      </c>
      <c r="B8586" s="651" t="s">
        <v>31191</v>
      </c>
      <c r="C8586" s="642" t="s">
        <v>18351</v>
      </c>
      <c r="D8586" s="642" t="s">
        <v>17792</v>
      </c>
    </row>
    <row r="8587" spans="1:4" ht="15" customHeight="1">
      <c r="A8587" s="642">
        <v>1323</v>
      </c>
      <c r="B8587" s="651" t="s">
        <v>31192</v>
      </c>
      <c r="C8587" s="642" t="s">
        <v>18351</v>
      </c>
      <c r="D8587" s="642" t="s">
        <v>17792</v>
      </c>
    </row>
    <row r="8588" spans="1:4" ht="15" customHeight="1">
      <c r="A8588" s="642">
        <v>1319</v>
      </c>
      <c r="B8588" s="651" t="s">
        <v>31193</v>
      </c>
      <c r="C8588" s="642" t="s">
        <v>18351</v>
      </c>
      <c r="D8588" s="642" t="s">
        <v>20685</v>
      </c>
    </row>
    <row r="8589" spans="1:4" ht="15" customHeight="1">
      <c r="A8589" s="642">
        <v>11026</v>
      </c>
      <c r="B8589" s="651" t="s">
        <v>31194</v>
      </c>
      <c r="C8589" s="642" t="s">
        <v>18351</v>
      </c>
      <c r="D8589" s="642" t="s">
        <v>35593</v>
      </c>
    </row>
    <row r="8590" spans="1:4" ht="15" customHeight="1">
      <c r="A8590" s="642">
        <v>11027</v>
      </c>
      <c r="B8590" s="651" t="s">
        <v>31195</v>
      </c>
      <c r="C8590" s="642" t="s">
        <v>18351</v>
      </c>
      <c r="D8590" s="642" t="s">
        <v>25711</v>
      </c>
    </row>
    <row r="8591" spans="1:4" ht="15" customHeight="1">
      <c r="A8591" s="642">
        <v>11046</v>
      </c>
      <c r="B8591" s="651" t="s">
        <v>31196</v>
      </c>
      <c r="C8591" s="642" t="s">
        <v>18351</v>
      </c>
      <c r="D8591" s="642" t="s">
        <v>17999</v>
      </c>
    </row>
    <row r="8592" spans="1:4" ht="15" customHeight="1">
      <c r="A8592" s="642">
        <v>11047</v>
      </c>
      <c r="B8592" s="651" t="s">
        <v>31197</v>
      </c>
      <c r="C8592" s="642" t="s">
        <v>18351</v>
      </c>
      <c r="D8592" s="642" t="s">
        <v>22657</v>
      </c>
    </row>
    <row r="8593" spans="1:4" ht="15" customHeight="1">
      <c r="A8593" s="642">
        <v>43668</v>
      </c>
      <c r="B8593" s="651" t="s">
        <v>31198</v>
      </c>
      <c r="C8593" s="642" t="s">
        <v>18351</v>
      </c>
      <c r="D8593" s="642" t="s">
        <v>20994</v>
      </c>
    </row>
    <row r="8594" spans="1:4" ht="15" customHeight="1">
      <c r="A8594" s="642">
        <v>11049</v>
      </c>
      <c r="B8594" s="651" t="s">
        <v>31199</v>
      </c>
      <c r="C8594" s="642" t="s">
        <v>18351</v>
      </c>
      <c r="D8594" s="642" t="s">
        <v>21648</v>
      </c>
    </row>
    <row r="8595" spans="1:4" ht="15" customHeight="1">
      <c r="A8595" s="642">
        <v>43106</v>
      </c>
      <c r="B8595" s="651" t="s">
        <v>31200</v>
      </c>
      <c r="C8595" s="642" t="s">
        <v>18351</v>
      </c>
      <c r="D8595" s="642" t="s">
        <v>21089</v>
      </c>
    </row>
    <row r="8596" spans="1:4" ht="15" customHeight="1">
      <c r="A8596" s="642">
        <v>11051</v>
      </c>
      <c r="B8596" s="651" t="s">
        <v>31201</v>
      </c>
      <c r="C8596" s="642" t="s">
        <v>18351</v>
      </c>
      <c r="D8596" s="642" t="s">
        <v>35594</v>
      </c>
    </row>
    <row r="8597" spans="1:4" ht="15" customHeight="1">
      <c r="A8597" s="642">
        <v>11061</v>
      </c>
      <c r="B8597" s="651" t="s">
        <v>31202</v>
      </c>
      <c r="C8597" s="642" t="s">
        <v>18351</v>
      </c>
      <c r="D8597" s="642" t="s">
        <v>18507</v>
      </c>
    </row>
    <row r="8598" spans="1:4" ht="15" customHeight="1">
      <c r="A8598" s="642">
        <v>43667</v>
      </c>
      <c r="B8598" s="651" t="s">
        <v>31203</v>
      </c>
      <c r="C8598" s="642" t="s">
        <v>18351</v>
      </c>
      <c r="D8598" s="642" t="s">
        <v>20603</v>
      </c>
    </row>
    <row r="8599" spans="1:4" ht="15" customHeight="1">
      <c r="A8599" s="642">
        <v>1333</v>
      </c>
      <c r="B8599" s="651" t="s">
        <v>31204</v>
      </c>
      <c r="C8599" s="642" t="s">
        <v>18351</v>
      </c>
      <c r="D8599" s="642" t="s">
        <v>21552</v>
      </c>
    </row>
    <row r="8600" spans="1:4" ht="15" customHeight="1">
      <c r="A8600" s="642">
        <v>1330</v>
      </c>
      <c r="B8600" s="651" t="s">
        <v>31205</v>
      </c>
      <c r="C8600" s="642" t="s">
        <v>18351</v>
      </c>
      <c r="D8600" s="642" t="s">
        <v>21691</v>
      </c>
    </row>
    <row r="8601" spans="1:4" ht="15" customHeight="1">
      <c r="A8601" s="642">
        <v>10957</v>
      </c>
      <c r="B8601" s="651" t="s">
        <v>31206</v>
      </c>
      <c r="C8601" s="642" t="s">
        <v>18351</v>
      </c>
      <c r="D8601" s="642" t="s">
        <v>18514</v>
      </c>
    </row>
    <row r="8602" spans="1:4" ht="15" customHeight="1">
      <c r="A8602" s="642">
        <v>1332</v>
      </c>
      <c r="B8602" s="651" t="s">
        <v>31207</v>
      </c>
      <c r="C8602" s="642" t="s">
        <v>18351</v>
      </c>
      <c r="D8602" s="642" t="s">
        <v>22276</v>
      </c>
    </row>
    <row r="8603" spans="1:4" ht="15" customHeight="1">
      <c r="A8603" s="642">
        <v>1334</v>
      </c>
      <c r="B8603" s="651" t="s">
        <v>31208</v>
      </c>
      <c r="C8603" s="642" t="s">
        <v>18351</v>
      </c>
      <c r="D8603" s="642" t="s">
        <v>18617</v>
      </c>
    </row>
    <row r="8604" spans="1:4" ht="15" customHeight="1">
      <c r="A8604" s="642">
        <v>1335</v>
      </c>
      <c r="B8604" s="651" t="s">
        <v>31209</v>
      </c>
      <c r="C8604" s="642" t="s">
        <v>18351</v>
      </c>
      <c r="D8604" s="642" t="s">
        <v>20651</v>
      </c>
    </row>
    <row r="8605" spans="1:4" ht="15" customHeight="1">
      <c r="A8605" s="642">
        <v>40425</v>
      </c>
      <c r="B8605" s="651" t="s">
        <v>31210</v>
      </c>
      <c r="C8605" s="642" t="s">
        <v>18351</v>
      </c>
      <c r="D8605" s="642" t="s">
        <v>26473</v>
      </c>
    </row>
    <row r="8606" spans="1:4" ht="15" customHeight="1">
      <c r="A8606" s="642">
        <v>1337</v>
      </c>
      <c r="B8606" s="651" t="s">
        <v>31211</v>
      </c>
      <c r="C8606" s="642" t="s">
        <v>18351</v>
      </c>
      <c r="D8606" s="642" t="s">
        <v>18514</v>
      </c>
    </row>
    <row r="8607" spans="1:4" ht="15" customHeight="1">
      <c r="A8607" s="642">
        <v>1338</v>
      </c>
      <c r="B8607" s="651" t="s">
        <v>31212</v>
      </c>
      <c r="C8607" s="642" t="s">
        <v>18349</v>
      </c>
      <c r="D8607" s="642" t="s">
        <v>21484</v>
      </c>
    </row>
    <row r="8608" spans="1:4" ht="15" customHeight="1">
      <c r="A8608" s="642">
        <v>1340</v>
      </c>
      <c r="B8608" s="651" t="s">
        <v>31213</v>
      </c>
      <c r="C8608" s="642" t="s">
        <v>18349</v>
      </c>
      <c r="D8608" s="642" t="s">
        <v>35595</v>
      </c>
    </row>
    <row r="8609" spans="1:4" ht="15" customHeight="1">
      <c r="A8609" s="642">
        <v>1341</v>
      </c>
      <c r="B8609" s="651" t="s">
        <v>31214</v>
      </c>
      <c r="C8609" s="642" t="s">
        <v>18349</v>
      </c>
      <c r="D8609" s="642" t="s">
        <v>35596</v>
      </c>
    </row>
    <row r="8610" spans="1:4" ht="15" customHeight="1">
      <c r="A8610" s="642">
        <v>34659</v>
      </c>
      <c r="B8610" s="651" t="s">
        <v>31215</v>
      </c>
      <c r="C8610" s="642" t="s">
        <v>18349</v>
      </c>
      <c r="D8610" s="642" t="s">
        <v>21716</v>
      </c>
    </row>
    <row r="8611" spans="1:4" ht="15" customHeight="1">
      <c r="A8611" s="642">
        <v>34514</v>
      </c>
      <c r="B8611" s="651" t="s">
        <v>31216</v>
      </c>
      <c r="C8611" s="642" t="s">
        <v>18349</v>
      </c>
      <c r="D8611" s="642" t="s">
        <v>24237</v>
      </c>
    </row>
    <row r="8612" spans="1:4" ht="15" customHeight="1">
      <c r="A8612" s="642">
        <v>34660</v>
      </c>
      <c r="B8612" s="651" t="s">
        <v>31217</v>
      </c>
      <c r="C8612" s="642" t="s">
        <v>18349</v>
      </c>
      <c r="D8612" s="642" t="s">
        <v>35597</v>
      </c>
    </row>
    <row r="8613" spans="1:4" ht="15" customHeight="1">
      <c r="A8613" s="642">
        <v>34661</v>
      </c>
      <c r="B8613" s="651" t="s">
        <v>31218</v>
      </c>
      <c r="C8613" s="642" t="s">
        <v>18349</v>
      </c>
      <c r="D8613" s="642" t="s">
        <v>35598</v>
      </c>
    </row>
    <row r="8614" spans="1:4" ht="15" customHeight="1">
      <c r="A8614" s="642">
        <v>34667</v>
      </c>
      <c r="B8614" s="651" t="s">
        <v>31219</v>
      </c>
      <c r="C8614" s="642" t="s">
        <v>18349</v>
      </c>
      <c r="D8614" s="642" t="s">
        <v>17845</v>
      </c>
    </row>
    <row r="8615" spans="1:4" ht="15" customHeight="1">
      <c r="A8615" s="642">
        <v>34668</v>
      </c>
      <c r="B8615" s="651" t="s">
        <v>31220</v>
      </c>
      <c r="C8615" s="642" t="s">
        <v>18349</v>
      </c>
      <c r="D8615" s="642" t="s">
        <v>21735</v>
      </c>
    </row>
    <row r="8616" spans="1:4" ht="15" customHeight="1">
      <c r="A8616" s="642">
        <v>34741</v>
      </c>
      <c r="B8616" s="651" t="s">
        <v>31221</v>
      </c>
      <c r="C8616" s="642" t="s">
        <v>18349</v>
      </c>
      <c r="D8616" s="642" t="s">
        <v>35599</v>
      </c>
    </row>
    <row r="8617" spans="1:4" ht="15" customHeight="1">
      <c r="A8617" s="642">
        <v>34664</v>
      </c>
      <c r="B8617" s="651" t="s">
        <v>31222</v>
      </c>
      <c r="C8617" s="642" t="s">
        <v>18349</v>
      </c>
      <c r="D8617" s="642" t="s">
        <v>22523</v>
      </c>
    </row>
    <row r="8618" spans="1:4" ht="15" customHeight="1">
      <c r="A8618" s="642">
        <v>34665</v>
      </c>
      <c r="B8618" s="651" t="s">
        <v>31223</v>
      </c>
      <c r="C8618" s="642" t="s">
        <v>18349</v>
      </c>
      <c r="D8618" s="642" t="s">
        <v>25563</v>
      </c>
    </row>
    <row r="8619" spans="1:4" ht="15" customHeight="1">
      <c r="A8619" s="642">
        <v>34666</v>
      </c>
      <c r="B8619" s="651" t="s">
        <v>31224</v>
      </c>
      <c r="C8619" s="642" t="s">
        <v>18349</v>
      </c>
      <c r="D8619" s="642" t="s">
        <v>22609</v>
      </c>
    </row>
    <row r="8620" spans="1:4" ht="15" customHeight="1">
      <c r="A8620" s="642">
        <v>34669</v>
      </c>
      <c r="B8620" s="651" t="s">
        <v>31225</v>
      </c>
      <c r="C8620" s="642" t="s">
        <v>18349</v>
      </c>
      <c r="D8620" s="642" t="s">
        <v>27008</v>
      </c>
    </row>
    <row r="8621" spans="1:4" ht="15" customHeight="1">
      <c r="A8621" s="642">
        <v>34670</v>
      </c>
      <c r="B8621" s="651" t="s">
        <v>31226</v>
      </c>
      <c r="C8621" s="642" t="s">
        <v>18349</v>
      </c>
      <c r="D8621" s="642" t="s">
        <v>35600</v>
      </c>
    </row>
    <row r="8622" spans="1:4" ht="15" customHeight="1">
      <c r="A8622" s="642">
        <v>34671</v>
      </c>
      <c r="B8622" s="651" t="s">
        <v>31227</v>
      </c>
      <c r="C8622" s="642" t="s">
        <v>18349</v>
      </c>
      <c r="D8622" s="642" t="s">
        <v>35601</v>
      </c>
    </row>
    <row r="8623" spans="1:4" ht="15" customHeight="1">
      <c r="A8623" s="642">
        <v>34672</v>
      </c>
      <c r="B8623" s="651" t="s">
        <v>31228</v>
      </c>
      <c r="C8623" s="642" t="s">
        <v>18349</v>
      </c>
      <c r="D8623" s="642" t="s">
        <v>25915</v>
      </c>
    </row>
    <row r="8624" spans="1:4" ht="15" customHeight="1">
      <c r="A8624" s="642">
        <v>34673</v>
      </c>
      <c r="B8624" s="651" t="s">
        <v>31229</v>
      </c>
      <c r="C8624" s="642" t="s">
        <v>18349</v>
      </c>
      <c r="D8624" s="642" t="s">
        <v>35602</v>
      </c>
    </row>
    <row r="8625" spans="1:4" ht="15" customHeight="1">
      <c r="A8625" s="642">
        <v>34674</v>
      </c>
      <c r="B8625" s="651" t="s">
        <v>31230</v>
      </c>
      <c r="C8625" s="642" t="s">
        <v>18349</v>
      </c>
      <c r="D8625" s="642" t="s">
        <v>27805</v>
      </c>
    </row>
    <row r="8626" spans="1:4" ht="15" customHeight="1">
      <c r="A8626" s="642">
        <v>34675</v>
      </c>
      <c r="B8626" s="651" t="s">
        <v>31231</v>
      </c>
      <c r="C8626" s="642" t="s">
        <v>18349</v>
      </c>
      <c r="D8626" s="642" t="s">
        <v>35603</v>
      </c>
    </row>
    <row r="8627" spans="1:4" ht="15" customHeight="1">
      <c r="A8627" s="642">
        <v>34676</v>
      </c>
      <c r="B8627" s="651" t="s">
        <v>31232</v>
      </c>
      <c r="C8627" s="642" t="s">
        <v>18349</v>
      </c>
      <c r="D8627" s="642" t="s">
        <v>18175</v>
      </c>
    </row>
    <row r="8628" spans="1:4" ht="15" customHeight="1">
      <c r="A8628" s="642">
        <v>34677</v>
      </c>
      <c r="B8628" s="651" t="s">
        <v>31233</v>
      </c>
      <c r="C8628" s="642" t="s">
        <v>18349</v>
      </c>
      <c r="D8628" s="642" t="s">
        <v>20965</v>
      </c>
    </row>
    <row r="8629" spans="1:4" ht="15" customHeight="1">
      <c r="A8629" s="642">
        <v>43126</v>
      </c>
      <c r="B8629" s="651" t="s">
        <v>31234</v>
      </c>
      <c r="C8629" s="642" t="s">
        <v>18349</v>
      </c>
      <c r="D8629" s="642" t="s">
        <v>35604</v>
      </c>
    </row>
    <row r="8630" spans="1:4" ht="15" customHeight="1">
      <c r="A8630" s="642">
        <v>43124</v>
      </c>
      <c r="B8630" s="651" t="s">
        <v>31235</v>
      </c>
      <c r="C8630" s="642" t="s">
        <v>18349</v>
      </c>
      <c r="D8630" s="642" t="s">
        <v>18553</v>
      </c>
    </row>
    <row r="8631" spans="1:4" ht="15" customHeight="1">
      <c r="A8631" s="642">
        <v>43125</v>
      </c>
      <c r="B8631" s="651" t="s">
        <v>31236</v>
      </c>
      <c r="C8631" s="642" t="s">
        <v>18349</v>
      </c>
      <c r="D8631" s="642" t="s">
        <v>35605</v>
      </c>
    </row>
    <row r="8632" spans="1:4" ht="15" customHeight="1">
      <c r="A8632" s="642">
        <v>40623</v>
      </c>
      <c r="B8632" s="651" t="s">
        <v>31237</v>
      </c>
      <c r="C8632" s="642" t="s">
        <v>18356</v>
      </c>
      <c r="D8632" s="642" t="s">
        <v>35606</v>
      </c>
    </row>
    <row r="8633" spans="1:4" ht="15" customHeight="1">
      <c r="A8633" s="642">
        <v>43701</v>
      </c>
      <c r="B8633" s="651" t="s">
        <v>31238</v>
      </c>
      <c r="C8633" s="642" t="s">
        <v>18351</v>
      </c>
      <c r="D8633" s="642" t="s">
        <v>35382</v>
      </c>
    </row>
    <row r="8634" spans="1:4" ht="15" customHeight="1">
      <c r="A8634" s="642">
        <v>1345</v>
      </c>
      <c r="B8634" s="651" t="s">
        <v>31239</v>
      </c>
      <c r="C8634" s="642" t="s">
        <v>18349</v>
      </c>
      <c r="D8634" s="642" t="s">
        <v>18521</v>
      </c>
    </row>
    <row r="8635" spans="1:4" ht="15" customHeight="1">
      <c r="A8635" s="642">
        <v>1346</v>
      </c>
      <c r="B8635" s="651" t="s">
        <v>31240</v>
      </c>
      <c r="C8635" s="642" t="s">
        <v>18349</v>
      </c>
      <c r="D8635" s="642" t="s">
        <v>18736</v>
      </c>
    </row>
    <row r="8636" spans="1:4" ht="15" customHeight="1">
      <c r="A8636" s="642">
        <v>1347</v>
      </c>
      <c r="B8636" s="651" t="s">
        <v>31241</v>
      </c>
      <c r="C8636" s="642" t="s">
        <v>18349</v>
      </c>
      <c r="D8636" s="642" t="s">
        <v>22494</v>
      </c>
    </row>
    <row r="8637" spans="1:4" ht="15" customHeight="1">
      <c r="A8637" s="642">
        <v>43678</v>
      </c>
      <c r="B8637" s="651" t="s">
        <v>31242</v>
      </c>
      <c r="C8637" s="642" t="s">
        <v>18349</v>
      </c>
      <c r="D8637" s="642" t="s">
        <v>22470</v>
      </c>
    </row>
    <row r="8638" spans="1:4" ht="15" customHeight="1">
      <c r="A8638" s="642">
        <v>43680</v>
      </c>
      <c r="B8638" s="651" t="s">
        <v>31243</v>
      </c>
      <c r="C8638" s="642" t="s">
        <v>18349</v>
      </c>
      <c r="D8638" s="642" t="s">
        <v>27666</v>
      </c>
    </row>
    <row r="8639" spans="1:4" ht="15" customHeight="1">
      <c r="A8639" s="642">
        <v>43679</v>
      </c>
      <c r="B8639" s="651" t="s">
        <v>31244</v>
      </c>
      <c r="C8639" s="642" t="s">
        <v>18349</v>
      </c>
      <c r="D8639" s="642" t="s">
        <v>35607</v>
      </c>
    </row>
    <row r="8640" spans="1:4" ht="15" customHeight="1">
      <c r="A8640" s="642">
        <v>1355</v>
      </c>
      <c r="B8640" s="651" t="s">
        <v>31245</v>
      </c>
      <c r="C8640" s="642" t="s">
        <v>18349</v>
      </c>
      <c r="D8640" s="642" t="s">
        <v>25860</v>
      </c>
    </row>
    <row r="8641" spans="1:4" ht="15" customHeight="1">
      <c r="A8641" s="642">
        <v>1358</v>
      </c>
      <c r="B8641" s="651" t="s">
        <v>31246</v>
      </c>
      <c r="C8641" s="642" t="s">
        <v>18349</v>
      </c>
      <c r="D8641" s="642" t="s">
        <v>35608</v>
      </c>
    </row>
    <row r="8642" spans="1:4" ht="15" customHeight="1">
      <c r="A8642" s="642">
        <v>43681</v>
      </c>
      <c r="B8642" s="651" t="s">
        <v>31247</v>
      </c>
      <c r="C8642" s="642" t="s">
        <v>18349</v>
      </c>
      <c r="D8642" s="642" t="s">
        <v>21236</v>
      </c>
    </row>
    <row r="8643" spans="1:4" ht="15" customHeight="1">
      <c r="A8643" s="642">
        <v>43677</v>
      </c>
      <c r="B8643" s="651" t="s">
        <v>31248</v>
      </c>
      <c r="C8643" s="642" t="s">
        <v>18349</v>
      </c>
      <c r="D8643" s="642" t="s">
        <v>35609</v>
      </c>
    </row>
    <row r="8644" spans="1:4" ht="15" customHeight="1">
      <c r="A8644" s="642">
        <v>43682</v>
      </c>
      <c r="B8644" s="651" t="s">
        <v>31249</v>
      </c>
      <c r="C8644" s="642" t="s">
        <v>18349</v>
      </c>
      <c r="D8644" s="642" t="s">
        <v>18019</v>
      </c>
    </row>
    <row r="8645" spans="1:4" ht="15" customHeight="1">
      <c r="A8645" s="642">
        <v>20971</v>
      </c>
      <c r="B8645" s="651" t="s">
        <v>31250</v>
      </c>
      <c r="C8645" s="642" t="s">
        <v>18348</v>
      </c>
      <c r="D8645" s="642" t="s">
        <v>17883</v>
      </c>
    </row>
    <row r="8646" spans="1:4" ht="15" customHeight="1">
      <c r="A8646" s="642">
        <v>13279</v>
      </c>
      <c r="B8646" s="651" t="s">
        <v>31251</v>
      </c>
      <c r="C8646" s="642" t="s">
        <v>18351</v>
      </c>
      <c r="D8646" s="642" t="s">
        <v>27998</v>
      </c>
    </row>
    <row r="8647" spans="1:4" ht="15" customHeight="1">
      <c r="A8647" s="642">
        <v>11977</v>
      </c>
      <c r="B8647" s="651" t="s">
        <v>31252</v>
      </c>
      <c r="C8647" s="642" t="s">
        <v>18348</v>
      </c>
      <c r="D8647" s="642" t="s">
        <v>21979</v>
      </c>
    </row>
    <row r="8648" spans="1:4" ht="15" customHeight="1">
      <c r="A8648" s="642">
        <v>11975</v>
      </c>
      <c r="B8648" s="651" t="s">
        <v>31253</v>
      </c>
      <c r="C8648" s="642" t="s">
        <v>18348</v>
      </c>
      <c r="D8648" s="642" t="s">
        <v>22394</v>
      </c>
    </row>
    <row r="8649" spans="1:4" ht="15" customHeight="1">
      <c r="A8649" s="642">
        <v>39746</v>
      </c>
      <c r="B8649" s="651" t="s">
        <v>31254</v>
      </c>
      <c r="C8649" s="642" t="s">
        <v>18348</v>
      </c>
      <c r="D8649" s="642" t="s">
        <v>35610</v>
      </c>
    </row>
    <row r="8650" spans="1:4" ht="15" customHeight="1">
      <c r="A8650" s="642">
        <v>11976</v>
      </c>
      <c r="B8650" s="651" t="s">
        <v>31255</v>
      </c>
      <c r="C8650" s="642" t="s">
        <v>18348</v>
      </c>
      <c r="D8650" s="642" t="s">
        <v>18168</v>
      </c>
    </row>
    <row r="8651" spans="1:4" ht="15" customHeight="1">
      <c r="A8651" s="642">
        <v>1368</v>
      </c>
      <c r="B8651" s="651" t="s">
        <v>31256</v>
      </c>
      <c r="C8651" s="642" t="s">
        <v>18348</v>
      </c>
      <c r="D8651" s="642" t="s">
        <v>35611</v>
      </c>
    </row>
    <row r="8652" spans="1:4" ht="15" customHeight="1">
      <c r="A8652" s="642">
        <v>1367</v>
      </c>
      <c r="B8652" s="651" t="s">
        <v>31257</v>
      </c>
      <c r="C8652" s="642" t="s">
        <v>18348</v>
      </c>
      <c r="D8652" s="642" t="s">
        <v>35612</v>
      </c>
    </row>
    <row r="8653" spans="1:4" ht="15" customHeight="1">
      <c r="A8653" s="642">
        <v>1380</v>
      </c>
      <c r="B8653" s="651" t="s">
        <v>31258</v>
      </c>
      <c r="C8653" s="642" t="s">
        <v>18351</v>
      </c>
      <c r="D8653" s="642" t="s">
        <v>21557</v>
      </c>
    </row>
    <row r="8654" spans="1:4" ht="15" customHeight="1">
      <c r="A8654" s="642">
        <v>1375</v>
      </c>
      <c r="B8654" s="651" t="s">
        <v>31259</v>
      </c>
      <c r="C8654" s="642" t="s">
        <v>18351</v>
      </c>
      <c r="D8654" s="642" t="s">
        <v>35613</v>
      </c>
    </row>
    <row r="8655" spans="1:4" ht="15" customHeight="1">
      <c r="A8655" s="642">
        <v>1379</v>
      </c>
      <c r="B8655" s="651" t="s">
        <v>31260</v>
      </c>
      <c r="C8655" s="642" t="s">
        <v>18351</v>
      </c>
      <c r="D8655" s="642" t="s">
        <v>17608</v>
      </c>
    </row>
    <row r="8656" spans="1:4" ht="15" customHeight="1">
      <c r="A8656" s="642">
        <v>13284</v>
      </c>
      <c r="B8656" s="651" t="s">
        <v>31261</v>
      </c>
      <c r="C8656" s="642" t="s">
        <v>18351</v>
      </c>
      <c r="D8656" s="642" t="s">
        <v>17608</v>
      </c>
    </row>
    <row r="8657" spans="1:4" ht="15" customHeight="1">
      <c r="A8657" s="642">
        <v>44528</v>
      </c>
      <c r="B8657" s="651" t="s">
        <v>31262</v>
      </c>
      <c r="C8657" s="642" t="s">
        <v>18351</v>
      </c>
      <c r="D8657" s="642" t="s">
        <v>18369</v>
      </c>
    </row>
    <row r="8658" spans="1:4" ht="15" customHeight="1">
      <c r="A8658" s="642">
        <v>34753</v>
      </c>
      <c r="B8658" s="651" t="s">
        <v>31263</v>
      </c>
      <c r="C8658" s="642" t="s">
        <v>18351</v>
      </c>
      <c r="D8658" s="642" t="s">
        <v>17656</v>
      </c>
    </row>
    <row r="8659" spans="1:4" ht="15" customHeight="1">
      <c r="A8659" s="642">
        <v>420</v>
      </c>
      <c r="B8659" s="651" t="s">
        <v>31264</v>
      </c>
      <c r="C8659" s="642" t="s">
        <v>18348</v>
      </c>
      <c r="D8659" s="642" t="s">
        <v>35614</v>
      </c>
    </row>
    <row r="8660" spans="1:4" ht="15" customHeight="1">
      <c r="A8660" s="642">
        <v>12327</v>
      </c>
      <c r="B8660" s="651" t="s">
        <v>31265</v>
      </c>
      <c r="C8660" s="642" t="s">
        <v>18348</v>
      </c>
      <c r="D8660" s="642" t="s">
        <v>22644</v>
      </c>
    </row>
    <row r="8661" spans="1:4" ht="15" customHeight="1">
      <c r="A8661" s="642">
        <v>36148</v>
      </c>
      <c r="B8661" s="651" t="s">
        <v>31266</v>
      </c>
      <c r="C8661" s="642" t="s">
        <v>18348</v>
      </c>
      <c r="D8661" s="642" t="s">
        <v>35382</v>
      </c>
    </row>
    <row r="8662" spans="1:4" ht="15" customHeight="1">
      <c r="A8662" s="642">
        <v>12329</v>
      </c>
      <c r="B8662" s="651" t="s">
        <v>31267</v>
      </c>
      <c r="C8662" s="642" t="s">
        <v>18351</v>
      </c>
      <c r="D8662" s="642" t="s">
        <v>35615</v>
      </c>
    </row>
    <row r="8663" spans="1:4" ht="15" customHeight="1">
      <c r="A8663" s="642">
        <v>1339</v>
      </c>
      <c r="B8663" s="651" t="s">
        <v>31268</v>
      </c>
      <c r="C8663" s="642" t="s">
        <v>18351</v>
      </c>
      <c r="D8663" s="642" t="s">
        <v>35616</v>
      </c>
    </row>
    <row r="8664" spans="1:4" ht="15" customHeight="1">
      <c r="A8664" s="642">
        <v>44396</v>
      </c>
      <c r="B8664" s="651" t="s">
        <v>31269</v>
      </c>
      <c r="C8664" s="642" t="s">
        <v>18351</v>
      </c>
      <c r="D8664" s="642" t="s">
        <v>35617</v>
      </c>
    </row>
    <row r="8665" spans="1:4" ht="15" customHeight="1">
      <c r="A8665" s="642">
        <v>44327</v>
      </c>
      <c r="B8665" s="651" t="s">
        <v>31270</v>
      </c>
      <c r="C8665" s="642" t="s">
        <v>18352</v>
      </c>
      <c r="D8665" s="642" t="s">
        <v>35618</v>
      </c>
    </row>
    <row r="8666" spans="1:4" ht="15" customHeight="1">
      <c r="A8666" s="642">
        <v>37418</v>
      </c>
      <c r="B8666" s="651" t="s">
        <v>31271</v>
      </c>
      <c r="C8666" s="642" t="s">
        <v>18348</v>
      </c>
      <c r="D8666" s="642" t="s">
        <v>18003</v>
      </c>
    </row>
    <row r="8667" spans="1:4" ht="15" customHeight="1">
      <c r="A8667" s="642">
        <v>37419</v>
      </c>
      <c r="B8667" s="651" t="s">
        <v>31272</v>
      </c>
      <c r="C8667" s="642" t="s">
        <v>18348</v>
      </c>
      <c r="D8667" s="642" t="s">
        <v>18678</v>
      </c>
    </row>
    <row r="8668" spans="1:4" ht="15" customHeight="1">
      <c r="A8668" s="642">
        <v>1427</v>
      </c>
      <c r="B8668" s="651" t="s">
        <v>31273</v>
      </c>
      <c r="C8668" s="642" t="s">
        <v>18348</v>
      </c>
      <c r="D8668" s="642" t="s">
        <v>27240</v>
      </c>
    </row>
    <row r="8669" spans="1:4" ht="15" customHeight="1">
      <c r="A8669" s="642">
        <v>1402</v>
      </c>
      <c r="B8669" s="651" t="s">
        <v>31274</v>
      </c>
      <c r="C8669" s="642" t="s">
        <v>18348</v>
      </c>
      <c r="D8669" s="642" t="s">
        <v>17577</v>
      </c>
    </row>
    <row r="8670" spans="1:4" ht="15" customHeight="1">
      <c r="A8670" s="642">
        <v>1420</v>
      </c>
      <c r="B8670" s="651" t="s">
        <v>31275</v>
      </c>
      <c r="C8670" s="642" t="s">
        <v>18348</v>
      </c>
      <c r="D8670" s="642" t="s">
        <v>22370</v>
      </c>
    </row>
    <row r="8671" spans="1:4" ht="15" customHeight="1">
      <c r="A8671" s="642">
        <v>1419</v>
      </c>
      <c r="B8671" s="651" t="s">
        <v>31276</v>
      </c>
      <c r="C8671" s="642" t="s">
        <v>18348</v>
      </c>
      <c r="D8671" s="642" t="s">
        <v>18182</v>
      </c>
    </row>
    <row r="8672" spans="1:4" ht="15" customHeight="1">
      <c r="A8672" s="642">
        <v>1414</v>
      </c>
      <c r="B8672" s="651" t="s">
        <v>31277</v>
      </c>
      <c r="C8672" s="642" t="s">
        <v>18348</v>
      </c>
      <c r="D8672" s="642" t="s">
        <v>17501</v>
      </c>
    </row>
    <row r="8673" spans="1:4" ht="15" customHeight="1">
      <c r="A8673" s="642">
        <v>1413</v>
      </c>
      <c r="B8673" s="651" t="s">
        <v>31278</v>
      </c>
      <c r="C8673" s="642" t="s">
        <v>18348</v>
      </c>
      <c r="D8673" s="642" t="s">
        <v>20694</v>
      </c>
    </row>
    <row r="8674" spans="1:4" ht="15" customHeight="1">
      <c r="A8674" s="642">
        <v>1412</v>
      </c>
      <c r="B8674" s="651" t="s">
        <v>31279</v>
      </c>
      <c r="C8674" s="642" t="s">
        <v>18348</v>
      </c>
      <c r="D8674" s="642" t="s">
        <v>21020</v>
      </c>
    </row>
    <row r="8675" spans="1:4" ht="15" customHeight="1">
      <c r="A8675" s="642">
        <v>1406</v>
      </c>
      <c r="B8675" s="651" t="s">
        <v>31280</v>
      </c>
      <c r="C8675" s="642" t="s">
        <v>18348</v>
      </c>
      <c r="D8675" s="642" t="s">
        <v>27973</v>
      </c>
    </row>
    <row r="8676" spans="1:4" ht="15" customHeight="1">
      <c r="A8676" s="642">
        <v>11281</v>
      </c>
      <c r="B8676" s="651" t="s">
        <v>31281</v>
      </c>
      <c r="C8676" s="642" t="s">
        <v>18348</v>
      </c>
      <c r="D8676" s="642" t="s">
        <v>35619</v>
      </c>
    </row>
    <row r="8677" spans="1:4" ht="15" customHeight="1">
      <c r="A8677" s="642">
        <v>1442</v>
      </c>
      <c r="B8677" s="651" t="s">
        <v>31282</v>
      </c>
      <c r="C8677" s="642" t="s">
        <v>18348</v>
      </c>
      <c r="D8677" s="642" t="s">
        <v>35620</v>
      </c>
    </row>
    <row r="8678" spans="1:4" ht="15" customHeight="1">
      <c r="A8678" s="642">
        <v>13457</v>
      </c>
      <c r="B8678" s="651" t="s">
        <v>31283</v>
      </c>
      <c r="C8678" s="642" t="s">
        <v>18348</v>
      </c>
      <c r="D8678" s="642" t="s">
        <v>35621</v>
      </c>
    </row>
    <row r="8679" spans="1:4" ht="15" customHeight="1">
      <c r="A8679" s="642">
        <v>40699</v>
      </c>
      <c r="B8679" s="651" t="s">
        <v>31284</v>
      </c>
      <c r="C8679" s="642" t="s">
        <v>18348</v>
      </c>
      <c r="D8679" s="642" t="s">
        <v>35622</v>
      </c>
    </row>
    <row r="8680" spans="1:4" ht="15" customHeight="1">
      <c r="A8680" s="642">
        <v>40701</v>
      </c>
      <c r="B8680" s="651" t="s">
        <v>31285</v>
      </c>
      <c r="C8680" s="642" t="s">
        <v>18348</v>
      </c>
      <c r="D8680" s="642" t="s">
        <v>35623</v>
      </c>
    </row>
    <row r="8681" spans="1:4" ht="15" customHeight="1">
      <c r="A8681" s="642">
        <v>40700</v>
      </c>
      <c r="B8681" s="651" t="s">
        <v>31286</v>
      </c>
      <c r="C8681" s="642" t="s">
        <v>18348</v>
      </c>
      <c r="D8681" s="642" t="s">
        <v>35624</v>
      </c>
    </row>
    <row r="8682" spans="1:4" ht="15" customHeight="1">
      <c r="A8682" s="642">
        <v>13458</v>
      </c>
      <c r="B8682" s="651" t="s">
        <v>31287</v>
      </c>
      <c r="C8682" s="642" t="s">
        <v>18348</v>
      </c>
      <c r="D8682" s="642" t="s">
        <v>35625</v>
      </c>
    </row>
    <row r="8683" spans="1:4" ht="15" customHeight="1">
      <c r="A8683" s="642">
        <v>11134</v>
      </c>
      <c r="B8683" s="651" t="s">
        <v>31288</v>
      </c>
      <c r="C8683" s="642" t="s">
        <v>18349</v>
      </c>
      <c r="D8683" s="642" t="s">
        <v>35626</v>
      </c>
    </row>
    <row r="8684" spans="1:4" ht="15" customHeight="1">
      <c r="A8684" s="642">
        <v>11135</v>
      </c>
      <c r="B8684" s="651" t="s">
        <v>31289</v>
      </c>
      <c r="C8684" s="642" t="s">
        <v>18349</v>
      </c>
      <c r="D8684" s="642" t="s">
        <v>35627</v>
      </c>
    </row>
    <row r="8685" spans="1:4" ht="15" customHeight="1">
      <c r="A8685" s="642">
        <v>11136</v>
      </c>
      <c r="B8685" s="651" t="s">
        <v>31290</v>
      </c>
      <c r="C8685" s="642" t="s">
        <v>18349</v>
      </c>
      <c r="D8685" s="642" t="s">
        <v>35628</v>
      </c>
    </row>
    <row r="8686" spans="1:4" ht="15" customHeight="1">
      <c r="A8686" s="642">
        <v>34743</v>
      </c>
      <c r="B8686" s="651" t="s">
        <v>31291</v>
      </c>
      <c r="C8686" s="642" t="s">
        <v>18349</v>
      </c>
      <c r="D8686" s="642" t="s">
        <v>35629</v>
      </c>
    </row>
    <row r="8687" spans="1:4" ht="15" customHeight="1">
      <c r="A8687" s="642">
        <v>11137</v>
      </c>
      <c r="B8687" s="651" t="s">
        <v>31292</v>
      </c>
      <c r="C8687" s="642" t="s">
        <v>18349</v>
      </c>
      <c r="D8687" s="642" t="s">
        <v>35630</v>
      </c>
    </row>
    <row r="8688" spans="1:4" ht="15" customHeight="1">
      <c r="A8688" s="642">
        <v>34745</v>
      </c>
      <c r="B8688" s="651" t="s">
        <v>31293</v>
      </c>
      <c r="C8688" s="642" t="s">
        <v>18349</v>
      </c>
      <c r="D8688" s="642" t="s">
        <v>35631</v>
      </c>
    </row>
    <row r="8689" spans="1:4" ht="15" customHeight="1">
      <c r="A8689" s="642">
        <v>34746</v>
      </c>
      <c r="B8689" s="651" t="s">
        <v>31294</v>
      </c>
      <c r="C8689" s="642" t="s">
        <v>18349</v>
      </c>
      <c r="D8689" s="642" t="s">
        <v>22385</v>
      </c>
    </row>
    <row r="8690" spans="1:4" ht="15" customHeight="1">
      <c r="A8690" s="642">
        <v>1360</v>
      </c>
      <c r="B8690" s="651" t="s">
        <v>31295</v>
      </c>
      <c r="C8690" s="642" t="s">
        <v>18349</v>
      </c>
      <c r="D8690" s="642" t="s">
        <v>21743</v>
      </c>
    </row>
    <row r="8691" spans="1:4" ht="15" customHeight="1">
      <c r="A8691" s="642">
        <v>36524</v>
      </c>
      <c r="B8691" s="651" t="s">
        <v>31296</v>
      </c>
      <c r="C8691" s="642" t="s">
        <v>18348</v>
      </c>
      <c r="D8691" s="642" t="s">
        <v>35632</v>
      </c>
    </row>
    <row r="8692" spans="1:4" ht="15" customHeight="1">
      <c r="A8692" s="642">
        <v>36526</v>
      </c>
      <c r="B8692" s="651" t="s">
        <v>31297</v>
      </c>
      <c r="C8692" s="642" t="s">
        <v>18348</v>
      </c>
      <c r="D8692" s="642" t="s">
        <v>35633</v>
      </c>
    </row>
    <row r="8693" spans="1:4" ht="15" customHeight="1">
      <c r="A8693" s="642">
        <v>36523</v>
      </c>
      <c r="B8693" s="651" t="s">
        <v>31298</v>
      </c>
      <c r="C8693" s="642" t="s">
        <v>18348</v>
      </c>
      <c r="D8693" s="642" t="s">
        <v>35634</v>
      </c>
    </row>
    <row r="8694" spans="1:4" ht="15" customHeight="1">
      <c r="A8694" s="642">
        <v>36527</v>
      </c>
      <c r="B8694" s="651" t="s">
        <v>31299</v>
      </c>
      <c r="C8694" s="642" t="s">
        <v>18348</v>
      </c>
      <c r="D8694" s="642" t="s">
        <v>35635</v>
      </c>
    </row>
    <row r="8695" spans="1:4" ht="15" customHeight="1">
      <c r="A8695" s="642">
        <v>13803</v>
      </c>
      <c r="B8695" s="651" t="s">
        <v>31300</v>
      </c>
      <c r="C8695" s="642" t="s">
        <v>18348</v>
      </c>
      <c r="D8695" s="642" t="s">
        <v>35636</v>
      </c>
    </row>
    <row r="8696" spans="1:4" ht="15" customHeight="1">
      <c r="A8696" s="642">
        <v>38642</v>
      </c>
      <c r="B8696" s="651" t="s">
        <v>31301</v>
      </c>
      <c r="C8696" s="642" t="s">
        <v>18348</v>
      </c>
      <c r="D8696" s="642" t="s">
        <v>35637</v>
      </c>
    </row>
    <row r="8697" spans="1:4" ht="15" customHeight="1">
      <c r="A8697" s="642">
        <v>36522</v>
      </c>
      <c r="B8697" s="651" t="s">
        <v>31302</v>
      </c>
      <c r="C8697" s="642" t="s">
        <v>18348</v>
      </c>
      <c r="D8697" s="642" t="s">
        <v>35638</v>
      </c>
    </row>
    <row r="8698" spans="1:4" ht="15" customHeight="1">
      <c r="A8698" s="642">
        <v>36525</v>
      </c>
      <c r="B8698" s="651" t="s">
        <v>31303</v>
      </c>
      <c r="C8698" s="642" t="s">
        <v>18348</v>
      </c>
      <c r="D8698" s="642" t="s">
        <v>35639</v>
      </c>
    </row>
    <row r="8699" spans="1:4" ht="15" customHeight="1">
      <c r="A8699" s="642">
        <v>34348</v>
      </c>
      <c r="B8699" s="651" t="s">
        <v>31304</v>
      </c>
      <c r="C8699" s="642" t="s">
        <v>18350</v>
      </c>
      <c r="D8699" s="642" t="s">
        <v>35640</v>
      </c>
    </row>
    <row r="8700" spans="1:4" ht="15" customHeight="1">
      <c r="A8700" s="642">
        <v>34347</v>
      </c>
      <c r="B8700" s="651" t="s">
        <v>31305</v>
      </c>
      <c r="C8700" s="642" t="s">
        <v>18350</v>
      </c>
      <c r="D8700" s="642" t="s">
        <v>26859</v>
      </c>
    </row>
    <row r="8701" spans="1:4" ht="15" customHeight="1">
      <c r="A8701" s="642">
        <v>11146</v>
      </c>
      <c r="B8701" s="651" t="s">
        <v>31306</v>
      </c>
      <c r="C8701" s="642" t="s">
        <v>18353</v>
      </c>
      <c r="D8701" s="642" t="s">
        <v>35641</v>
      </c>
    </row>
    <row r="8702" spans="1:4" ht="15" customHeight="1">
      <c r="A8702" s="642">
        <v>11147</v>
      </c>
      <c r="B8702" s="651" t="s">
        <v>31307</v>
      </c>
      <c r="C8702" s="642" t="s">
        <v>18353</v>
      </c>
      <c r="D8702" s="642" t="s">
        <v>35642</v>
      </c>
    </row>
    <row r="8703" spans="1:4" ht="15" customHeight="1">
      <c r="A8703" s="642">
        <v>34872</v>
      </c>
      <c r="B8703" s="651" t="s">
        <v>31308</v>
      </c>
      <c r="C8703" s="642" t="s">
        <v>18353</v>
      </c>
      <c r="D8703" s="642" t="s">
        <v>35643</v>
      </c>
    </row>
    <row r="8704" spans="1:4" ht="15" customHeight="1">
      <c r="A8704" s="642">
        <v>34491</v>
      </c>
      <c r="B8704" s="651" t="s">
        <v>31309</v>
      </c>
      <c r="C8704" s="642" t="s">
        <v>18353</v>
      </c>
      <c r="D8704" s="642" t="s">
        <v>35644</v>
      </c>
    </row>
    <row r="8705" spans="1:4" ht="15" customHeight="1">
      <c r="A8705" s="642">
        <v>34770</v>
      </c>
      <c r="B8705" s="651" t="s">
        <v>31310</v>
      </c>
      <c r="C8705" s="642" t="s">
        <v>18359</v>
      </c>
      <c r="D8705" s="642" t="s">
        <v>35645</v>
      </c>
    </row>
    <row r="8706" spans="1:4" ht="15" customHeight="1">
      <c r="A8706" s="642">
        <v>1518</v>
      </c>
      <c r="B8706" s="651" t="s">
        <v>31311</v>
      </c>
      <c r="C8706" s="642" t="s">
        <v>18359</v>
      </c>
      <c r="D8706" s="642" t="s">
        <v>35646</v>
      </c>
    </row>
    <row r="8707" spans="1:4" ht="15" customHeight="1">
      <c r="A8707" s="642">
        <v>41965</v>
      </c>
      <c r="B8707" s="651" t="s">
        <v>31312</v>
      </c>
      <c r="C8707" s="642" t="s">
        <v>18359</v>
      </c>
      <c r="D8707" s="642" t="s">
        <v>35647</v>
      </c>
    </row>
    <row r="8708" spans="1:4" ht="15" customHeight="1">
      <c r="A8708" s="642">
        <v>34492</v>
      </c>
      <c r="B8708" s="651" t="s">
        <v>31313</v>
      </c>
      <c r="C8708" s="642" t="s">
        <v>18353</v>
      </c>
      <c r="D8708" s="642" t="s">
        <v>35648</v>
      </c>
    </row>
    <row r="8709" spans="1:4" ht="15" customHeight="1">
      <c r="A8709" s="642">
        <v>1524</v>
      </c>
      <c r="B8709" s="651" t="s">
        <v>31314</v>
      </c>
      <c r="C8709" s="642" t="s">
        <v>18353</v>
      </c>
      <c r="D8709" s="642" t="s">
        <v>35649</v>
      </c>
    </row>
    <row r="8710" spans="1:4" ht="15" customHeight="1">
      <c r="A8710" s="642">
        <v>38404</v>
      </c>
      <c r="B8710" s="651" t="s">
        <v>31315</v>
      </c>
      <c r="C8710" s="642" t="s">
        <v>18353</v>
      </c>
      <c r="D8710" s="642" t="s">
        <v>35650</v>
      </c>
    </row>
    <row r="8711" spans="1:4" ht="15" customHeight="1">
      <c r="A8711" s="642">
        <v>39849</v>
      </c>
      <c r="B8711" s="651" t="s">
        <v>31316</v>
      </c>
      <c r="C8711" s="642" t="s">
        <v>18353</v>
      </c>
      <c r="D8711" s="642" t="s">
        <v>35651</v>
      </c>
    </row>
    <row r="8712" spans="1:4" ht="15" customHeight="1">
      <c r="A8712" s="642">
        <v>38464</v>
      </c>
      <c r="B8712" s="651" t="s">
        <v>31317</v>
      </c>
      <c r="C8712" s="642" t="s">
        <v>18353</v>
      </c>
      <c r="D8712" s="642" t="s">
        <v>35652</v>
      </c>
    </row>
    <row r="8713" spans="1:4" ht="15" customHeight="1">
      <c r="A8713" s="642">
        <v>34493</v>
      </c>
      <c r="B8713" s="651" t="s">
        <v>31318</v>
      </c>
      <c r="C8713" s="642" t="s">
        <v>18353</v>
      </c>
      <c r="D8713" s="642" t="s">
        <v>35653</v>
      </c>
    </row>
    <row r="8714" spans="1:4" ht="15" customHeight="1">
      <c r="A8714" s="642">
        <v>1527</v>
      </c>
      <c r="B8714" s="651" t="s">
        <v>31319</v>
      </c>
      <c r="C8714" s="642" t="s">
        <v>18353</v>
      </c>
      <c r="D8714" s="642" t="s">
        <v>35654</v>
      </c>
    </row>
    <row r="8715" spans="1:4" ht="15" customHeight="1">
      <c r="A8715" s="642">
        <v>38405</v>
      </c>
      <c r="B8715" s="651" t="s">
        <v>31320</v>
      </c>
      <c r="C8715" s="642" t="s">
        <v>18353</v>
      </c>
      <c r="D8715" s="642" t="s">
        <v>35655</v>
      </c>
    </row>
    <row r="8716" spans="1:4" ht="15" customHeight="1">
      <c r="A8716" s="642">
        <v>38408</v>
      </c>
      <c r="B8716" s="651" t="s">
        <v>31321</v>
      </c>
      <c r="C8716" s="642" t="s">
        <v>18353</v>
      </c>
      <c r="D8716" s="642" t="s">
        <v>35656</v>
      </c>
    </row>
    <row r="8717" spans="1:4" ht="15" customHeight="1">
      <c r="A8717" s="642">
        <v>34494</v>
      </c>
      <c r="B8717" s="651" t="s">
        <v>31322</v>
      </c>
      <c r="C8717" s="642" t="s">
        <v>18353</v>
      </c>
      <c r="D8717" s="642" t="s">
        <v>35657</v>
      </c>
    </row>
    <row r="8718" spans="1:4" ht="15" customHeight="1">
      <c r="A8718" s="642">
        <v>1525</v>
      </c>
      <c r="B8718" s="651" t="s">
        <v>31323</v>
      </c>
      <c r="C8718" s="642" t="s">
        <v>18353</v>
      </c>
      <c r="D8718" s="642" t="s">
        <v>35658</v>
      </c>
    </row>
    <row r="8719" spans="1:4" ht="15" customHeight="1">
      <c r="A8719" s="642">
        <v>38406</v>
      </c>
      <c r="B8719" s="651" t="s">
        <v>31324</v>
      </c>
      <c r="C8719" s="642" t="s">
        <v>18353</v>
      </c>
      <c r="D8719" s="642" t="s">
        <v>35659</v>
      </c>
    </row>
    <row r="8720" spans="1:4" ht="15" customHeight="1">
      <c r="A8720" s="642">
        <v>38409</v>
      </c>
      <c r="B8720" s="651" t="s">
        <v>31325</v>
      </c>
      <c r="C8720" s="642" t="s">
        <v>18353</v>
      </c>
      <c r="D8720" s="642" t="s">
        <v>35660</v>
      </c>
    </row>
    <row r="8721" spans="1:4" ht="15" customHeight="1">
      <c r="A8721" s="642">
        <v>43360</v>
      </c>
      <c r="B8721" s="651" t="s">
        <v>31326</v>
      </c>
      <c r="C8721" s="642" t="s">
        <v>18353</v>
      </c>
      <c r="D8721" s="642" t="s">
        <v>35661</v>
      </c>
    </row>
    <row r="8722" spans="1:4" ht="15" customHeight="1">
      <c r="A8722" s="642">
        <v>34495</v>
      </c>
      <c r="B8722" s="651" t="s">
        <v>31327</v>
      </c>
      <c r="C8722" s="642" t="s">
        <v>18353</v>
      </c>
      <c r="D8722" s="642" t="s">
        <v>35662</v>
      </c>
    </row>
    <row r="8723" spans="1:4" ht="15" customHeight="1">
      <c r="A8723" s="642">
        <v>11145</v>
      </c>
      <c r="B8723" s="651" t="s">
        <v>31328</v>
      </c>
      <c r="C8723" s="642" t="s">
        <v>18353</v>
      </c>
      <c r="D8723" s="642" t="s">
        <v>35643</v>
      </c>
    </row>
    <row r="8724" spans="1:4" ht="15" customHeight="1">
      <c r="A8724" s="642">
        <v>34496</v>
      </c>
      <c r="B8724" s="651" t="s">
        <v>31329</v>
      </c>
      <c r="C8724" s="642" t="s">
        <v>18353</v>
      </c>
      <c r="D8724" s="642" t="s">
        <v>35663</v>
      </c>
    </row>
    <row r="8725" spans="1:4" ht="15" customHeight="1">
      <c r="A8725" s="642">
        <v>34479</v>
      </c>
      <c r="B8725" s="651" t="s">
        <v>31330</v>
      </c>
      <c r="C8725" s="642" t="s">
        <v>18353</v>
      </c>
      <c r="D8725" s="642" t="s">
        <v>35644</v>
      </c>
    </row>
    <row r="8726" spans="1:4" ht="15" customHeight="1">
      <c r="A8726" s="642">
        <v>34481</v>
      </c>
      <c r="B8726" s="651" t="s">
        <v>31331</v>
      </c>
      <c r="C8726" s="642" t="s">
        <v>18353</v>
      </c>
      <c r="D8726" s="642" t="s">
        <v>35664</v>
      </c>
    </row>
    <row r="8727" spans="1:4" ht="15" customHeight="1">
      <c r="A8727" s="642">
        <v>34483</v>
      </c>
      <c r="B8727" s="651" t="s">
        <v>31332</v>
      </c>
      <c r="C8727" s="642" t="s">
        <v>18353</v>
      </c>
      <c r="D8727" s="642" t="s">
        <v>35665</v>
      </c>
    </row>
    <row r="8728" spans="1:4" ht="15" customHeight="1">
      <c r="A8728" s="642">
        <v>34485</v>
      </c>
      <c r="B8728" s="651" t="s">
        <v>31333</v>
      </c>
      <c r="C8728" s="642" t="s">
        <v>18353</v>
      </c>
      <c r="D8728" s="642" t="s">
        <v>35666</v>
      </c>
    </row>
    <row r="8729" spans="1:4" ht="15" customHeight="1">
      <c r="A8729" s="642">
        <v>14041</v>
      </c>
      <c r="B8729" s="651" t="s">
        <v>31334</v>
      </c>
      <c r="C8729" s="642" t="s">
        <v>18353</v>
      </c>
      <c r="D8729" s="642" t="s">
        <v>35667</v>
      </c>
    </row>
    <row r="8730" spans="1:4" ht="15" customHeight="1">
      <c r="A8730" s="642">
        <v>1523</v>
      </c>
      <c r="B8730" s="651" t="s">
        <v>31335</v>
      </c>
      <c r="C8730" s="642" t="s">
        <v>18353</v>
      </c>
      <c r="D8730" s="642" t="s">
        <v>35668</v>
      </c>
    </row>
    <row r="8731" spans="1:4" ht="15" customHeight="1">
      <c r="A8731" s="642">
        <v>14052</v>
      </c>
      <c r="B8731" s="651" t="s">
        <v>31336</v>
      </c>
      <c r="C8731" s="642" t="s">
        <v>18348</v>
      </c>
      <c r="D8731" s="642" t="s">
        <v>25725</v>
      </c>
    </row>
    <row r="8732" spans="1:4" ht="15" customHeight="1">
      <c r="A8732" s="642">
        <v>14054</v>
      </c>
      <c r="B8732" s="651" t="s">
        <v>31337</v>
      </c>
      <c r="C8732" s="642" t="s">
        <v>18348</v>
      </c>
      <c r="D8732" s="642" t="s">
        <v>18142</v>
      </c>
    </row>
    <row r="8733" spans="1:4" ht="15" customHeight="1">
      <c r="A8733" s="642">
        <v>14053</v>
      </c>
      <c r="B8733" s="651" t="s">
        <v>31338</v>
      </c>
      <c r="C8733" s="642" t="s">
        <v>18348</v>
      </c>
      <c r="D8733" s="642" t="s">
        <v>35593</v>
      </c>
    </row>
    <row r="8734" spans="1:4" ht="15" customHeight="1">
      <c r="A8734" s="642">
        <v>2558</v>
      </c>
      <c r="B8734" s="651" t="s">
        <v>31339</v>
      </c>
      <c r="C8734" s="642" t="s">
        <v>18348</v>
      </c>
      <c r="D8734" s="642" t="s">
        <v>17833</v>
      </c>
    </row>
    <row r="8735" spans="1:4" ht="15" customHeight="1">
      <c r="A8735" s="642">
        <v>2560</v>
      </c>
      <c r="B8735" s="651" t="s">
        <v>31340</v>
      </c>
      <c r="C8735" s="642" t="s">
        <v>18348</v>
      </c>
      <c r="D8735" s="642" t="s">
        <v>35669</v>
      </c>
    </row>
    <row r="8736" spans="1:4" ht="15" customHeight="1">
      <c r="A8736" s="642">
        <v>2559</v>
      </c>
      <c r="B8736" s="651" t="s">
        <v>31341</v>
      </c>
      <c r="C8736" s="642" t="s">
        <v>18348</v>
      </c>
      <c r="D8736" s="642" t="s">
        <v>26798</v>
      </c>
    </row>
    <row r="8737" spans="1:4" ht="15" customHeight="1">
      <c r="A8737" s="642">
        <v>2592</v>
      </c>
      <c r="B8737" s="651" t="s">
        <v>31342</v>
      </c>
      <c r="C8737" s="642" t="s">
        <v>18348</v>
      </c>
      <c r="D8737" s="642" t="s">
        <v>35670</v>
      </c>
    </row>
    <row r="8738" spans="1:4" ht="15" customHeight="1">
      <c r="A8738" s="642">
        <v>2566</v>
      </c>
      <c r="B8738" s="651" t="s">
        <v>31343</v>
      </c>
      <c r="C8738" s="642" t="s">
        <v>18348</v>
      </c>
      <c r="D8738" s="642" t="s">
        <v>20593</v>
      </c>
    </row>
    <row r="8739" spans="1:4" ht="15" customHeight="1">
      <c r="A8739" s="642">
        <v>2589</v>
      </c>
      <c r="B8739" s="651" t="s">
        <v>31344</v>
      </c>
      <c r="C8739" s="642" t="s">
        <v>18348</v>
      </c>
      <c r="D8739" s="642" t="s">
        <v>35671</v>
      </c>
    </row>
    <row r="8740" spans="1:4" ht="15" customHeight="1">
      <c r="A8740" s="642">
        <v>2591</v>
      </c>
      <c r="B8740" s="651" t="s">
        <v>31345</v>
      </c>
      <c r="C8740" s="642" t="s">
        <v>18348</v>
      </c>
      <c r="D8740" s="642" t="s">
        <v>18043</v>
      </c>
    </row>
    <row r="8741" spans="1:4" ht="15" customHeight="1">
      <c r="A8741" s="642">
        <v>2590</v>
      </c>
      <c r="B8741" s="651" t="s">
        <v>31346</v>
      </c>
      <c r="C8741" s="642" t="s">
        <v>18348</v>
      </c>
      <c r="D8741" s="642" t="s">
        <v>21202</v>
      </c>
    </row>
    <row r="8742" spans="1:4" ht="15" customHeight="1">
      <c r="A8742" s="642">
        <v>2567</v>
      </c>
      <c r="B8742" s="651" t="s">
        <v>31347</v>
      </c>
      <c r="C8742" s="642" t="s">
        <v>18348</v>
      </c>
      <c r="D8742" s="642" t="s">
        <v>25902</v>
      </c>
    </row>
    <row r="8743" spans="1:4" ht="15" customHeight="1">
      <c r="A8743" s="642">
        <v>2565</v>
      </c>
      <c r="B8743" s="651" t="s">
        <v>31348</v>
      </c>
      <c r="C8743" s="642" t="s">
        <v>18348</v>
      </c>
      <c r="D8743" s="642" t="s">
        <v>21695</v>
      </c>
    </row>
    <row r="8744" spans="1:4" ht="15" customHeight="1">
      <c r="A8744" s="642">
        <v>2568</v>
      </c>
      <c r="B8744" s="651" t="s">
        <v>31349</v>
      </c>
      <c r="C8744" s="642" t="s">
        <v>18348</v>
      </c>
      <c r="D8744" s="642" t="s">
        <v>35672</v>
      </c>
    </row>
    <row r="8745" spans="1:4" ht="15" customHeight="1">
      <c r="A8745" s="642">
        <v>2594</v>
      </c>
      <c r="B8745" s="651" t="s">
        <v>31350</v>
      </c>
      <c r="C8745" s="642" t="s">
        <v>18348</v>
      </c>
      <c r="D8745" s="642" t="s">
        <v>35673</v>
      </c>
    </row>
    <row r="8746" spans="1:4" ht="15" customHeight="1">
      <c r="A8746" s="642">
        <v>2587</v>
      </c>
      <c r="B8746" s="651" t="s">
        <v>31351</v>
      </c>
      <c r="C8746" s="642" t="s">
        <v>18348</v>
      </c>
      <c r="D8746" s="642" t="s">
        <v>35674</v>
      </c>
    </row>
    <row r="8747" spans="1:4" ht="15" customHeight="1">
      <c r="A8747" s="642">
        <v>2588</v>
      </c>
      <c r="B8747" s="651" t="s">
        <v>31352</v>
      </c>
      <c r="C8747" s="642" t="s">
        <v>18348</v>
      </c>
      <c r="D8747" s="642" t="s">
        <v>21728</v>
      </c>
    </row>
    <row r="8748" spans="1:4" ht="15" customHeight="1">
      <c r="A8748" s="642">
        <v>2569</v>
      </c>
      <c r="B8748" s="651" t="s">
        <v>31353</v>
      </c>
      <c r="C8748" s="642" t="s">
        <v>18348</v>
      </c>
      <c r="D8748" s="642" t="s">
        <v>26536</v>
      </c>
    </row>
    <row r="8749" spans="1:4" ht="15" customHeight="1">
      <c r="A8749" s="642">
        <v>2570</v>
      </c>
      <c r="B8749" s="651" t="s">
        <v>31354</v>
      </c>
      <c r="C8749" s="642" t="s">
        <v>18348</v>
      </c>
      <c r="D8749" s="642" t="s">
        <v>35675</v>
      </c>
    </row>
    <row r="8750" spans="1:4" ht="15" customHeight="1">
      <c r="A8750" s="642">
        <v>2571</v>
      </c>
      <c r="B8750" s="651" t="s">
        <v>31355</v>
      </c>
      <c r="C8750" s="642" t="s">
        <v>18348</v>
      </c>
      <c r="D8750" s="642" t="s">
        <v>35676</v>
      </c>
    </row>
    <row r="8751" spans="1:4" ht="15" customHeight="1">
      <c r="A8751" s="642">
        <v>2593</v>
      </c>
      <c r="B8751" s="651" t="s">
        <v>31356</v>
      </c>
      <c r="C8751" s="642" t="s">
        <v>18348</v>
      </c>
      <c r="D8751" s="642" t="s">
        <v>21638</v>
      </c>
    </row>
    <row r="8752" spans="1:4" ht="15" customHeight="1">
      <c r="A8752" s="642">
        <v>2572</v>
      </c>
      <c r="B8752" s="651" t="s">
        <v>31357</v>
      </c>
      <c r="C8752" s="642" t="s">
        <v>18348</v>
      </c>
      <c r="D8752" s="642" t="s">
        <v>35677</v>
      </c>
    </row>
    <row r="8753" spans="1:4" ht="15" customHeight="1">
      <c r="A8753" s="642">
        <v>2595</v>
      </c>
      <c r="B8753" s="651" t="s">
        <v>31358</v>
      </c>
      <c r="C8753" s="642" t="s">
        <v>18348</v>
      </c>
      <c r="D8753" s="642" t="s">
        <v>35678</v>
      </c>
    </row>
    <row r="8754" spans="1:4" ht="15" customHeight="1">
      <c r="A8754" s="642">
        <v>2576</v>
      </c>
      <c r="B8754" s="651" t="s">
        <v>31359</v>
      </c>
      <c r="C8754" s="642" t="s">
        <v>18348</v>
      </c>
      <c r="D8754" s="642" t="s">
        <v>27116</v>
      </c>
    </row>
    <row r="8755" spans="1:4" ht="15" customHeight="1">
      <c r="A8755" s="642">
        <v>2575</v>
      </c>
      <c r="B8755" s="651" t="s">
        <v>31360</v>
      </c>
      <c r="C8755" s="642" t="s">
        <v>18348</v>
      </c>
      <c r="D8755" s="642" t="s">
        <v>20684</v>
      </c>
    </row>
    <row r="8756" spans="1:4" ht="15" customHeight="1">
      <c r="A8756" s="642">
        <v>2573</v>
      </c>
      <c r="B8756" s="651" t="s">
        <v>31361</v>
      </c>
      <c r="C8756" s="642" t="s">
        <v>18348</v>
      </c>
      <c r="D8756" s="642" t="s">
        <v>35679</v>
      </c>
    </row>
    <row r="8757" spans="1:4" ht="15" customHeight="1">
      <c r="A8757" s="642">
        <v>2586</v>
      </c>
      <c r="B8757" s="651" t="s">
        <v>31362</v>
      </c>
      <c r="C8757" s="642" t="s">
        <v>18348</v>
      </c>
      <c r="D8757" s="642" t="s">
        <v>20746</v>
      </c>
    </row>
    <row r="8758" spans="1:4" ht="15" customHeight="1">
      <c r="A8758" s="642">
        <v>2577</v>
      </c>
      <c r="B8758" s="651" t="s">
        <v>31363</v>
      </c>
      <c r="C8758" s="642" t="s">
        <v>18348</v>
      </c>
      <c r="D8758" s="642" t="s">
        <v>35680</v>
      </c>
    </row>
    <row r="8759" spans="1:4" ht="15" customHeight="1">
      <c r="A8759" s="642">
        <v>2574</v>
      </c>
      <c r="B8759" s="651" t="s">
        <v>31364</v>
      </c>
      <c r="C8759" s="642" t="s">
        <v>18348</v>
      </c>
      <c r="D8759" s="642" t="s">
        <v>18262</v>
      </c>
    </row>
    <row r="8760" spans="1:4" ht="15" customHeight="1">
      <c r="A8760" s="642">
        <v>2578</v>
      </c>
      <c r="B8760" s="651" t="s">
        <v>31365</v>
      </c>
      <c r="C8760" s="642" t="s">
        <v>18348</v>
      </c>
      <c r="D8760" s="642" t="s">
        <v>35681</v>
      </c>
    </row>
    <row r="8761" spans="1:4" ht="15" customHeight="1">
      <c r="A8761" s="642">
        <v>2585</v>
      </c>
      <c r="B8761" s="651" t="s">
        <v>31366</v>
      </c>
      <c r="C8761" s="642" t="s">
        <v>18348</v>
      </c>
      <c r="D8761" s="642" t="s">
        <v>21803</v>
      </c>
    </row>
    <row r="8762" spans="1:4" ht="15" customHeight="1">
      <c r="A8762" s="642">
        <v>12008</v>
      </c>
      <c r="B8762" s="651" t="s">
        <v>31367</v>
      </c>
      <c r="C8762" s="642" t="s">
        <v>18348</v>
      </c>
      <c r="D8762" s="642" t="s">
        <v>35682</v>
      </c>
    </row>
    <row r="8763" spans="1:4" ht="15" customHeight="1">
      <c r="A8763" s="642">
        <v>2582</v>
      </c>
      <c r="B8763" s="651" t="s">
        <v>31368</v>
      </c>
      <c r="C8763" s="642" t="s">
        <v>18348</v>
      </c>
      <c r="D8763" s="642" t="s">
        <v>26370</v>
      </c>
    </row>
    <row r="8764" spans="1:4" ht="15" customHeight="1">
      <c r="A8764" s="642">
        <v>2597</v>
      </c>
      <c r="B8764" s="651" t="s">
        <v>31369</v>
      </c>
      <c r="C8764" s="642" t="s">
        <v>18348</v>
      </c>
      <c r="D8764" s="642" t="s">
        <v>18644</v>
      </c>
    </row>
    <row r="8765" spans="1:4" ht="15" customHeight="1">
      <c r="A8765" s="642">
        <v>2579</v>
      </c>
      <c r="B8765" s="651" t="s">
        <v>31370</v>
      </c>
      <c r="C8765" s="642" t="s">
        <v>18348</v>
      </c>
      <c r="D8765" s="642" t="s">
        <v>18140</v>
      </c>
    </row>
    <row r="8766" spans="1:4" ht="15" customHeight="1">
      <c r="A8766" s="642">
        <v>2581</v>
      </c>
      <c r="B8766" s="651" t="s">
        <v>31371</v>
      </c>
      <c r="C8766" s="642" t="s">
        <v>18348</v>
      </c>
      <c r="D8766" s="642" t="s">
        <v>24300</v>
      </c>
    </row>
    <row r="8767" spans="1:4" ht="15" customHeight="1">
      <c r="A8767" s="642">
        <v>2596</v>
      </c>
      <c r="B8767" s="651" t="s">
        <v>31372</v>
      </c>
      <c r="C8767" s="642" t="s">
        <v>18348</v>
      </c>
      <c r="D8767" s="642" t="s">
        <v>22592</v>
      </c>
    </row>
    <row r="8768" spans="1:4" ht="15" customHeight="1">
      <c r="A8768" s="642">
        <v>2580</v>
      </c>
      <c r="B8768" s="651" t="s">
        <v>31373</v>
      </c>
      <c r="C8768" s="642" t="s">
        <v>18348</v>
      </c>
      <c r="D8768" s="642" t="s">
        <v>17960</v>
      </c>
    </row>
    <row r="8769" spans="1:4" ht="15" customHeight="1">
      <c r="A8769" s="642">
        <v>2583</v>
      </c>
      <c r="B8769" s="651" t="s">
        <v>31374</v>
      </c>
      <c r="C8769" s="642" t="s">
        <v>18348</v>
      </c>
      <c r="D8769" s="642" t="s">
        <v>35683</v>
      </c>
    </row>
    <row r="8770" spans="1:4" ht="15" customHeight="1">
      <c r="A8770" s="642">
        <v>2584</v>
      </c>
      <c r="B8770" s="651" t="s">
        <v>31375</v>
      </c>
      <c r="C8770" s="642" t="s">
        <v>18348</v>
      </c>
      <c r="D8770" s="642" t="s">
        <v>35684</v>
      </c>
    </row>
    <row r="8771" spans="1:4" ht="15" customHeight="1">
      <c r="A8771" s="642">
        <v>12010</v>
      </c>
      <c r="B8771" s="651" t="s">
        <v>31376</v>
      </c>
      <c r="C8771" s="642" t="s">
        <v>18348</v>
      </c>
      <c r="D8771" s="642" t="s">
        <v>17805</v>
      </c>
    </row>
    <row r="8772" spans="1:4" ht="15" customHeight="1">
      <c r="A8772" s="642">
        <v>39329</v>
      </c>
      <c r="B8772" s="651" t="s">
        <v>31377</v>
      </c>
      <c r="C8772" s="642" t="s">
        <v>18348</v>
      </c>
      <c r="D8772" s="642" t="s">
        <v>25887</v>
      </c>
    </row>
    <row r="8773" spans="1:4" ht="15" customHeight="1">
      <c r="A8773" s="642">
        <v>39330</v>
      </c>
      <c r="B8773" s="651" t="s">
        <v>31378</v>
      </c>
      <c r="C8773" s="642" t="s">
        <v>18348</v>
      </c>
      <c r="D8773" s="642" t="s">
        <v>17763</v>
      </c>
    </row>
    <row r="8774" spans="1:4" ht="15" customHeight="1">
      <c r="A8774" s="642">
        <v>39332</v>
      </c>
      <c r="B8774" s="651" t="s">
        <v>31379</v>
      </c>
      <c r="C8774" s="642" t="s">
        <v>18348</v>
      </c>
      <c r="D8774" s="642" t="s">
        <v>20975</v>
      </c>
    </row>
    <row r="8775" spans="1:4" ht="15" customHeight="1">
      <c r="A8775" s="642">
        <v>39331</v>
      </c>
      <c r="B8775" s="651" t="s">
        <v>31380</v>
      </c>
      <c r="C8775" s="642" t="s">
        <v>18348</v>
      </c>
      <c r="D8775" s="642" t="s">
        <v>18191</v>
      </c>
    </row>
    <row r="8776" spans="1:4" ht="15" customHeight="1">
      <c r="A8776" s="642">
        <v>39333</v>
      </c>
      <c r="B8776" s="651" t="s">
        <v>31381</v>
      </c>
      <c r="C8776" s="642" t="s">
        <v>18348</v>
      </c>
      <c r="D8776" s="642" t="s">
        <v>22583</v>
      </c>
    </row>
    <row r="8777" spans="1:4" ht="15" customHeight="1">
      <c r="A8777" s="642">
        <v>39335</v>
      </c>
      <c r="B8777" s="651" t="s">
        <v>31382</v>
      </c>
      <c r="C8777" s="642" t="s">
        <v>18348</v>
      </c>
      <c r="D8777" s="642" t="s">
        <v>18145</v>
      </c>
    </row>
    <row r="8778" spans="1:4" ht="15" customHeight="1">
      <c r="A8778" s="642">
        <v>39334</v>
      </c>
      <c r="B8778" s="651" t="s">
        <v>31383</v>
      </c>
      <c r="C8778" s="642" t="s">
        <v>18348</v>
      </c>
      <c r="D8778" s="642" t="s">
        <v>21009</v>
      </c>
    </row>
    <row r="8779" spans="1:4" ht="15" customHeight="1">
      <c r="A8779" s="642">
        <v>12016</v>
      </c>
      <c r="B8779" s="651" t="s">
        <v>31384</v>
      </c>
      <c r="C8779" s="642" t="s">
        <v>18348</v>
      </c>
      <c r="D8779" s="642" t="s">
        <v>28023</v>
      </c>
    </row>
    <row r="8780" spans="1:4" ht="15" customHeight="1">
      <c r="A8780" s="642">
        <v>12015</v>
      </c>
      <c r="B8780" s="651" t="s">
        <v>31385</v>
      </c>
      <c r="C8780" s="642" t="s">
        <v>18348</v>
      </c>
      <c r="D8780" s="642" t="s">
        <v>26477</v>
      </c>
    </row>
    <row r="8781" spans="1:4" ht="15" customHeight="1">
      <c r="A8781" s="642">
        <v>12020</v>
      </c>
      <c r="B8781" s="651" t="s">
        <v>31386</v>
      </c>
      <c r="C8781" s="642" t="s">
        <v>18348</v>
      </c>
      <c r="D8781" s="642" t="s">
        <v>28023</v>
      </c>
    </row>
    <row r="8782" spans="1:4" ht="15" customHeight="1">
      <c r="A8782" s="642">
        <v>12019</v>
      </c>
      <c r="B8782" s="651" t="s">
        <v>31387</v>
      </c>
      <c r="C8782" s="642" t="s">
        <v>18348</v>
      </c>
      <c r="D8782" s="642" t="s">
        <v>26477</v>
      </c>
    </row>
    <row r="8783" spans="1:4" ht="15" customHeight="1">
      <c r="A8783" s="642">
        <v>39336</v>
      </c>
      <c r="B8783" s="651" t="s">
        <v>31388</v>
      </c>
      <c r="C8783" s="642" t="s">
        <v>18348</v>
      </c>
      <c r="D8783" s="642" t="s">
        <v>17763</v>
      </c>
    </row>
    <row r="8784" spans="1:4" ht="15" customHeight="1">
      <c r="A8784" s="642">
        <v>39338</v>
      </c>
      <c r="B8784" s="651" t="s">
        <v>31389</v>
      </c>
      <c r="C8784" s="642" t="s">
        <v>18348</v>
      </c>
      <c r="D8784" s="642" t="s">
        <v>20975</v>
      </c>
    </row>
    <row r="8785" spans="1:4" ht="15" customHeight="1">
      <c r="A8785" s="642">
        <v>39337</v>
      </c>
      <c r="B8785" s="651" t="s">
        <v>31390</v>
      </c>
      <c r="C8785" s="642" t="s">
        <v>18348</v>
      </c>
      <c r="D8785" s="642" t="s">
        <v>18191</v>
      </c>
    </row>
    <row r="8786" spans="1:4" ht="15" customHeight="1">
      <c r="A8786" s="642">
        <v>39341</v>
      </c>
      <c r="B8786" s="651" t="s">
        <v>31391</v>
      </c>
      <c r="C8786" s="642" t="s">
        <v>18348</v>
      </c>
      <c r="D8786" s="642" t="s">
        <v>18019</v>
      </c>
    </row>
    <row r="8787" spans="1:4" ht="15" customHeight="1">
      <c r="A8787" s="642">
        <v>39340</v>
      </c>
      <c r="B8787" s="651" t="s">
        <v>31392</v>
      </c>
      <c r="C8787" s="642" t="s">
        <v>18348</v>
      </c>
      <c r="D8787" s="642" t="s">
        <v>17916</v>
      </c>
    </row>
    <row r="8788" spans="1:4" ht="15" customHeight="1">
      <c r="A8788" s="642">
        <v>12025</v>
      </c>
      <c r="B8788" s="651" t="s">
        <v>31393</v>
      </c>
      <c r="C8788" s="642" t="s">
        <v>18348</v>
      </c>
      <c r="D8788" s="642" t="s">
        <v>21701</v>
      </c>
    </row>
    <row r="8789" spans="1:4" ht="15" customHeight="1">
      <c r="A8789" s="642">
        <v>39342</v>
      </c>
      <c r="B8789" s="651" t="s">
        <v>31394</v>
      </c>
      <c r="C8789" s="642" t="s">
        <v>18348</v>
      </c>
      <c r="D8789" s="642" t="s">
        <v>18019</v>
      </c>
    </row>
    <row r="8790" spans="1:4" ht="15" customHeight="1">
      <c r="A8790" s="642">
        <v>39343</v>
      </c>
      <c r="B8790" s="651" t="s">
        <v>31395</v>
      </c>
      <c r="C8790" s="642" t="s">
        <v>18348</v>
      </c>
      <c r="D8790" s="642" t="s">
        <v>18079</v>
      </c>
    </row>
    <row r="8791" spans="1:4" ht="15" customHeight="1">
      <c r="A8791" s="642">
        <v>39345</v>
      </c>
      <c r="B8791" s="651" t="s">
        <v>31396</v>
      </c>
      <c r="C8791" s="642" t="s">
        <v>18348</v>
      </c>
      <c r="D8791" s="642" t="s">
        <v>18202</v>
      </c>
    </row>
    <row r="8792" spans="1:4" ht="15" customHeight="1">
      <c r="A8792" s="642">
        <v>39344</v>
      </c>
      <c r="B8792" s="651" t="s">
        <v>31397</v>
      </c>
      <c r="C8792" s="642" t="s">
        <v>18348</v>
      </c>
      <c r="D8792" s="642" t="s">
        <v>18642</v>
      </c>
    </row>
    <row r="8793" spans="1:4" ht="15" customHeight="1">
      <c r="A8793" s="642">
        <v>12623</v>
      </c>
      <c r="B8793" s="651" t="s">
        <v>31398</v>
      </c>
      <c r="C8793" s="642" t="s">
        <v>18350</v>
      </c>
      <c r="D8793" s="642" t="s">
        <v>35685</v>
      </c>
    </row>
    <row r="8794" spans="1:4" ht="15" customHeight="1">
      <c r="A8794" s="642">
        <v>34498</v>
      </c>
      <c r="B8794" s="651" t="s">
        <v>31399</v>
      </c>
      <c r="C8794" s="642" t="s">
        <v>18348</v>
      </c>
      <c r="D8794" s="642" t="s">
        <v>22528</v>
      </c>
    </row>
    <row r="8795" spans="1:4" ht="15" customHeight="1">
      <c r="A8795" s="642">
        <v>13244</v>
      </c>
      <c r="B8795" s="651" t="s">
        <v>31400</v>
      </c>
      <c r="C8795" s="642" t="s">
        <v>18348</v>
      </c>
      <c r="D8795" s="642" t="s">
        <v>18590</v>
      </c>
    </row>
    <row r="8796" spans="1:4" ht="15" customHeight="1">
      <c r="A8796" s="642">
        <v>38998</v>
      </c>
      <c r="B8796" s="651" t="s">
        <v>31401</v>
      </c>
      <c r="C8796" s="642" t="s">
        <v>18348</v>
      </c>
      <c r="D8796" s="642" t="s">
        <v>20996</v>
      </c>
    </row>
    <row r="8797" spans="1:4" ht="15" customHeight="1">
      <c r="A8797" s="642">
        <v>38999</v>
      </c>
      <c r="B8797" s="651" t="s">
        <v>31402</v>
      </c>
      <c r="C8797" s="642" t="s">
        <v>18348</v>
      </c>
      <c r="D8797" s="642" t="s">
        <v>35686</v>
      </c>
    </row>
    <row r="8798" spans="1:4" ht="15" customHeight="1">
      <c r="A8798" s="642">
        <v>38996</v>
      </c>
      <c r="B8798" s="651" t="s">
        <v>31403</v>
      </c>
      <c r="C8798" s="642" t="s">
        <v>18348</v>
      </c>
      <c r="D8798" s="642" t="s">
        <v>20571</v>
      </c>
    </row>
    <row r="8799" spans="1:4" ht="15" customHeight="1">
      <c r="A8799" s="642">
        <v>44173</v>
      </c>
      <c r="B8799" s="651" t="s">
        <v>31404</v>
      </c>
      <c r="C8799" s="642" t="s">
        <v>18348</v>
      </c>
      <c r="D8799" s="642" t="s">
        <v>20767</v>
      </c>
    </row>
    <row r="8800" spans="1:4" ht="15" customHeight="1">
      <c r="A8800" s="642">
        <v>44174</v>
      </c>
      <c r="B8800" s="651" t="s">
        <v>31405</v>
      </c>
      <c r="C8800" s="642" t="s">
        <v>18348</v>
      </c>
      <c r="D8800" s="642" t="s">
        <v>35687</v>
      </c>
    </row>
    <row r="8801" spans="1:4" ht="15" customHeight="1">
      <c r="A8801" s="642">
        <v>38997</v>
      </c>
      <c r="B8801" s="651" t="s">
        <v>31406</v>
      </c>
      <c r="C8801" s="642" t="s">
        <v>18348</v>
      </c>
      <c r="D8801" s="642" t="s">
        <v>20711</v>
      </c>
    </row>
    <row r="8802" spans="1:4" ht="15" customHeight="1">
      <c r="A8802" s="642">
        <v>39600</v>
      </c>
      <c r="B8802" s="651" t="s">
        <v>31407</v>
      </c>
      <c r="C8802" s="642" t="s">
        <v>18348</v>
      </c>
      <c r="D8802" s="642" t="s">
        <v>17815</v>
      </c>
    </row>
    <row r="8803" spans="1:4" ht="15" customHeight="1">
      <c r="A8803" s="642">
        <v>39601</v>
      </c>
      <c r="B8803" s="651" t="s">
        <v>31408</v>
      </c>
      <c r="C8803" s="642" t="s">
        <v>18348</v>
      </c>
      <c r="D8803" s="642" t="s">
        <v>20941</v>
      </c>
    </row>
    <row r="8804" spans="1:4" ht="15" customHeight="1">
      <c r="A8804" s="642">
        <v>39862</v>
      </c>
      <c r="B8804" s="651" t="s">
        <v>31409</v>
      </c>
      <c r="C8804" s="642" t="s">
        <v>18348</v>
      </c>
      <c r="D8804" s="642" t="s">
        <v>17815</v>
      </c>
    </row>
    <row r="8805" spans="1:4" ht="15" customHeight="1">
      <c r="A8805" s="642">
        <v>39863</v>
      </c>
      <c r="B8805" s="651" t="s">
        <v>31410</v>
      </c>
      <c r="C8805" s="642" t="s">
        <v>18348</v>
      </c>
      <c r="D8805" s="642" t="s">
        <v>18389</v>
      </c>
    </row>
    <row r="8806" spans="1:4" ht="15" customHeight="1">
      <c r="A8806" s="642">
        <v>39864</v>
      </c>
      <c r="B8806" s="651" t="s">
        <v>31411</v>
      </c>
      <c r="C8806" s="642" t="s">
        <v>18348</v>
      </c>
      <c r="D8806" s="642" t="s">
        <v>18647</v>
      </c>
    </row>
    <row r="8807" spans="1:4" ht="15" customHeight="1">
      <c r="A8807" s="642">
        <v>39865</v>
      </c>
      <c r="B8807" s="651" t="s">
        <v>31412</v>
      </c>
      <c r="C8807" s="642" t="s">
        <v>18348</v>
      </c>
      <c r="D8807" s="642" t="s">
        <v>21727</v>
      </c>
    </row>
    <row r="8808" spans="1:4" ht="15" customHeight="1">
      <c r="A8808" s="642">
        <v>2517</v>
      </c>
      <c r="B8808" s="651" t="s">
        <v>31413</v>
      </c>
      <c r="C8808" s="642" t="s">
        <v>18348</v>
      </c>
      <c r="D8808" s="642" t="s">
        <v>27512</v>
      </c>
    </row>
    <row r="8809" spans="1:4" ht="15" customHeight="1">
      <c r="A8809" s="642">
        <v>2522</v>
      </c>
      <c r="B8809" s="651" t="s">
        <v>31414</v>
      </c>
      <c r="C8809" s="642" t="s">
        <v>18348</v>
      </c>
      <c r="D8809" s="642" t="s">
        <v>21690</v>
      </c>
    </row>
    <row r="8810" spans="1:4" ht="15" customHeight="1">
      <c r="A8810" s="642">
        <v>2548</v>
      </c>
      <c r="B8810" s="651" t="s">
        <v>31415</v>
      </c>
      <c r="C8810" s="642" t="s">
        <v>18348</v>
      </c>
      <c r="D8810" s="642" t="s">
        <v>21231</v>
      </c>
    </row>
    <row r="8811" spans="1:4" ht="15" customHeight="1">
      <c r="A8811" s="642">
        <v>2516</v>
      </c>
      <c r="B8811" s="651" t="s">
        <v>31416</v>
      </c>
      <c r="C8811" s="642" t="s">
        <v>18348</v>
      </c>
      <c r="D8811" s="642" t="s">
        <v>17647</v>
      </c>
    </row>
    <row r="8812" spans="1:4" ht="15" customHeight="1">
      <c r="A8812" s="642">
        <v>2518</v>
      </c>
      <c r="B8812" s="651" t="s">
        <v>31417</v>
      </c>
      <c r="C8812" s="642" t="s">
        <v>18348</v>
      </c>
      <c r="D8812" s="642" t="s">
        <v>35688</v>
      </c>
    </row>
    <row r="8813" spans="1:4" ht="15" customHeight="1">
      <c r="A8813" s="642">
        <v>2521</v>
      </c>
      <c r="B8813" s="651" t="s">
        <v>31418</v>
      </c>
      <c r="C8813" s="642" t="s">
        <v>18348</v>
      </c>
      <c r="D8813" s="642" t="s">
        <v>27774</v>
      </c>
    </row>
    <row r="8814" spans="1:4" ht="15" customHeight="1">
      <c r="A8814" s="642">
        <v>2515</v>
      </c>
      <c r="B8814" s="651" t="s">
        <v>31419</v>
      </c>
      <c r="C8814" s="642" t="s">
        <v>18348</v>
      </c>
      <c r="D8814" s="642" t="s">
        <v>35689</v>
      </c>
    </row>
    <row r="8815" spans="1:4" ht="15" customHeight="1">
      <c r="A8815" s="642">
        <v>2519</v>
      </c>
      <c r="B8815" s="651" t="s">
        <v>31420</v>
      </c>
      <c r="C8815" s="642" t="s">
        <v>18348</v>
      </c>
      <c r="D8815" s="642" t="s">
        <v>26121</v>
      </c>
    </row>
    <row r="8816" spans="1:4" ht="15" customHeight="1">
      <c r="A8816" s="642">
        <v>2520</v>
      </c>
      <c r="B8816" s="651" t="s">
        <v>31421</v>
      </c>
      <c r="C8816" s="642" t="s">
        <v>18348</v>
      </c>
      <c r="D8816" s="642" t="s">
        <v>35690</v>
      </c>
    </row>
    <row r="8817" spans="1:4" ht="15" customHeight="1">
      <c r="A8817" s="642">
        <v>1602</v>
      </c>
      <c r="B8817" s="651" t="s">
        <v>31422</v>
      </c>
      <c r="C8817" s="642" t="s">
        <v>18348</v>
      </c>
      <c r="D8817" s="642" t="s">
        <v>20612</v>
      </c>
    </row>
    <row r="8818" spans="1:4" ht="15" customHeight="1">
      <c r="A8818" s="642">
        <v>1601</v>
      </c>
      <c r="B8818" s="651" t="s">
        <v>31423</v>
      </c>
      <c r="C8818" s="642" t="s">
        <v>18348</v>
      </c>
      <c r="D8818" s="642" t="s">
        <v>21591</v>
      </c>
    </row>
    <row r="8819" spans="1:4" ht="15" customHeight="1">
      <c r="A8819" s="642">
        <v>1598</v>
      </c>
      <c r="B8819" s="651" t="s">
        <v>31424</v>
      </c>
      <c r="C8819" s="642" t="s">
        <v>18348</v>
      </c>
      <c r="D8819" s="642" t="s">
        <v>21701</v>
      </c>
    </row>
    <row r="8820" spans="1:4" ht="15" customHeight="1">
      <c r="A8820" s="642">
        <v>1600</v>
      </c>
      <c r="B8820" s="651" t="s">
        <v>31425</v>
      </c>
      <c r="C8820" s="642" t="s">
        <v>18348</v>
      </c>
      <c r="D8820" s="642" t="s">
        <v>20614</v>
      </c>
    </row>
    <row r="8821" spans="1:4" ht="15" customHeight="1">
      <c r="A8821" s="642">
        <v>1603</v>
      </c>
      <c r="B8821" s="651" t="s">
        <v>31426</v>
      </c>
      <c r="C8821" s="642" t="s">
        <v>18348</v>
      </c>
      <c r="D8821" s="642" t="s">
        <v>35691</v>
      </c>
    </row>
    <row r="8822" spans="1:4" ht="15" customHeight="1">
      <c r="A8822" s="642">
        <v>1599</v>
      </c>
      <c r="B8822" s="651" t="s">
        <v>31427</v>
      </c>
      <c r="C8822" s="642" t="s">
        <v>18348</v>
      </c>
      <c r="D8822" s="642" t="s">
        <v>18146</v>
      </c>
    </row>
    <row r="8823" spans="1:4" ht="15" customHeight="1">
      <c r="A8823" s="642">
        <v>1597</v>
      </c>
      <c r="B8823" s="651" t="s">
        <v>31428</v>
      </c>
      <c r="C8823" s="642" t="s">
        <v>18348</v>
      </c>
      <c r="D8823" s="642" t="s">
        <v>17903</v>
      </c>
    </row>
    <row r="8824" spans="1:4" ht="15" customHeight="1">
      <c r="A8824" s="642">
        <v>39602</v>
      </c>
      <c r="B8824" s="651" t="s">
        <v>31429</v>
      </c>
      <c r="C8824" s="642" t="s">
        <v>18348</v>
      </c>
      <c r="D8824" s="642" t="s">
        <v>18371</v>
      </c>
    </row>
    <row r="8825" spans="1:4" ht="15" customHeight="1">
      <c r="A8825" s="642">
        <v>39603</v>
      </c>
      <c r="B8825" s="651" t="s">
        <v>31430</v>
      </c>
      <c r="C8825" s="642" t="s">
        <v>18348</v>
      </c>
      <c r="D8825" s="642" t="s">
        <v>20456</v>
      </c>
    </row>
    <row r="8826" spans="1:4" ht="15" customHeight="1">
      <c r="A8826" s="642">
        <v>11821</v>
      </c>
      <c r="B8826" s="651" t="s">
        <v>31431</v>
      </c>
      <c r="C8826" s="642" t="s">
        <v>18348</v>
      </c>
      <c r="D8826" s="642" t="s">
        <v>21231</v>
      </c>
    </row>
    <row r="8827" spans="1:4" ht="15" customHeight="1">
      <c r="A8827" s="642">
        <v>1562</v>
      </c>
      <c r="B8827" s="651" t="s">
        <v>31432</v>
      </c>
      <c r="C8827" s="642" t="s">
        <v>18348</v>
      </c>
      <c r="D8827" s="642" t="s">
        <v>35692</v>
      </c>
    </row>
    <row r="8828" spans="1:4" ht="15" customHeight="1">
      <c r="A8828" s="642">
        <v>1563</v>
      </c>
      <c r="B8828" s="651" t="s">
        <v>31433</v>
      </c>
      <c r="C8828" s="642" t="s">
        <v>18348</v>
      </c>
      <c r="D8828" s="642" t="s">
        <v>35693</v>
      </c>
    </row>
    <row r="8829" spans="1:4" ht="15" customHeight="1">
      <c r="A8829" s="642">
        <v>11856</v>
      </c>
      <c r="B8829" s="651" t="s">
        <v>31434</v>
      </c>
      <c r="C8829" s="642" t="s">
        <v>18348</v>
      </c>
      <c r="D8829" s="642" t="s">
        <v>22247</v>
      </c>
    </row>
    <row r="8830" spans="1:4" ht="15" customHeight="1">
      <c r="A8830" s="642">
        <v>11857</v>
      </c>
      <c r="B8830" s="651" t="s">
        <v>31435</v>
      </c>
      <c r="C8830" s="642" t="s">
        <v>18348</v>
      </c>
      <c r="D8830" s="642" t="s">
        <v>25908</v>
      </c>
    </row>
    <row r="8831" spans="1:4" ht="15" customHeight="1">
      <c r="A8831" s="642">
        <v>11858</v>
      </c>
      <c r="B8831" s="651" t="s">
        <v>31436</v>
      </c>
      <c r="C8831" s="642" t="s">
        <v>18348</v>
      </c>
      <c r="D8831" s="642" t="s">
        <v>18473</v>
      </c>
    </row>
    <row r="8832" spans="1:4" ht="15" customHeight="1">
      <c r="A8832" s="642">
        <v>1539</v>
      </c>
      <c r="B8832" s="651" t="s">
        <v>31437</v>
      </c>
      <c r="C8832" s="642" t="s">
        <v>18348</v>
      </c>
      <c r="D8832" s="642" t="s">
        <v>22439</v>
      </c>
    </row>
    <row r="8833" spans="1:4" ht="15" customHeight="1">
      <c r="A8833" s="642">
        <v>11859</v>
      </c>
      <c r="B8833" s="651" t="s">
        <v>31438</v>
      </c>
      <c r="C8833" s="642" t="s">
        <v>18348</v>
      </c>
      <c r="D8833" s="642" t="s">
        <v>20610</v>
      </c>
    </row>
    <row r="8834" spans="1:4" ht="15" customHeight="1">
      <c r="A8834" s="642">
        <v>1550</v>
      </c>
      <c r="B8834" s="651" t="s">
        <v>31439</v>
      </c>
      <c r="C8834" s="642" t="s">
        <v>18348</v>
      </c>
      <c r="D8834" s="642" t="s">
        <v>27367</v>
      </c>
    </row>
    <row r="8835" spans="1:4" ht="15" customHeight="1">
      <c r="A8835" s="642">
        <v>11854</v>
      </c>
      <c r="B8835" s="651" t="s">
        <v>31440</v>
      </c>
      <c r="C8835" s="642" t="s">
        <v>18348</v>
      </c>
      <c r="D8835" s="642" t="s">
        <v>20999</v>
      </c>
    </row>
    <row r="8836" spans="1:4" ht="15" customHeight="1">
      <c r="A8836" s="642">
        <v>11862</v>
      </c>
      <c r="B8836" s="651" t="s">
        <v>31441</v>
      </c>
      <c r="C8836" s="642" t="s">
        <v>18348</v>
      </c>
      <c r="D8836" s="642" t="s">
        <v>27682</v>
      </c>
    </row>
    <row r="8837" spans="1:4" ht="15" customHeight="1">
      <c r="A8837" s="642">
        <v>11863</v>
      </c>
      <c r="B8837" s="651" t="s">
        <v>31442</v>
      </c>
      <c r="C8837" s="642" t="s">
        <v>18348</v>
      </c>
      <c r="D8837" s="642" t="s">
        <v>21081</v>
      </c>
    </row>
    <row r="8838" spans="1:4" ht="15" customHeight="1">
      <c r="A8838" s="642">
        <v>11855</v>
      </c>
      <c r="B8838" s="651" t="s">
        <v>31443</v>
      </c>
      <c r="C8838" s="642" t="s">
        <v>18348</v>
      </c>
      <c r="D8838" s="642" t="s">
        <v>18625</v>
      </c>
    </row>
    <row r="8839" spans="1:4" ht="15" customHeight="1">
      <c r="A8839" s="642">
        <v>11864</v>
      </c>
      <c r="B8839" s="651" t="s">
        <v>31444</v>
      </c>
      <c r="C8839" s="642" t="s">
        <v>18348</v>
      </c>
      <c r="D8839" s="642" t="s">
        <v>21487</v>
      </c>
    </row>
    <row r="8840" spans="1:4" ht="15" customHeight="1">
      <c r="A8840" s="642">
        <v>2527</v>
      </c>
      <c r="B8840" s="651" t="s">
        <v>31445</v>
      </c>
      <c r="C8840" s="642" t="s">
        <v>18348</v>
      </c>
      <c r="D8840" s="642" t="s">
        <v>17606</v>
      </c>
    </row>
    <row r="8841" spans="1:4" ht="15" customHeight="1">
      <c r="A8841" s="642">
        <v>2526</v>
      </c>
      <c r="B8841" s="651" t="s">
        <v>31446</v>
      </c>
      <c r="C8841" s="642" t="s">
        <v>18348</v>
      </c>
      <c r="D8841" s="642" t="s">
        <v>35694</v>
      </c>
    </row>
    <row r="8842" spans="1:4" ht="15" customHeight="1">
      <c r="A8842" s="642">
        <v>2487</v>
      </c>
      <c r="B8842" s="651" t="s">
        <v>31447</v>
      </c>
      <c r="C8842" s="642" t="s">
        <v>18348</v>
      </c>
      <c r="D8842" s="642" t="s">
        <v>18409</v>
      </c>
    </row>
    <row r="8843" spans="1:4" ht="15" customHeight="1">
      <c r="A8843" s="642">
        <v>2483</v>
      </c>
      <c r="B8843" s="651" t="s">
        <v>31448</v>
      </c>
      <c r="C8843" s="642" t="s">
        <v>18348</v>
      </c>
      <c r="D8843" s="642" t="s">
        <v>17470</v>
      </c>
    </row>
    <row r="8844" spans="1:4" ht="15" customHeight="1">
      <c r="A8844" s="642">
        <v>2528</v>
      </c>
      <c r="B8844" s="651" t="s">
        <v>31449</v>
      </c>
      <c r="C8844" s="642" t="s">
        <v>18348</v>
      </c>
      <c r="D8844" s="642" t="s">
        <v>21029</v>
      </c>
    </row>
    <row r="8845" spans="1:4" ht="15" customHeight="1">
      <c r="A8845" s="642">
        <v>2489</v>
      </c>
      <c r="B8845" s="651" t="s">
        <v>31450</v>
      </c>
      <c r="C8845" s="642" t="s">
        <v>18348</v>
      </c>
      <c r="D8845" s="642" t="s">
        <v>35695</v>
      </c>
    </row>
    <row r="8846" spans="1:4" ht="15" customHeight="1">
      <c r="A8846" s="642">
        <v>2488</v>
      </c>
      <c r="B8846" s="651" t="s">
        <v>31451</v>
      </c>
      <c r="C8846" s="642" t="s">
        <v>18348</v>
      </c>
      <c r="D8846" s="642" t="s">
        <v>17746</v>
      </c>
    </row>
    <row r="8847" spans="1:4" ht="15" customHeight="1">
      <c r="A8847" s="642">
        <v>2484</v>
      </c>
      <c r="B8847" s="651" t="s">
        <v>31452</v>
      </c>
      <c r="C8847" s="642" t="s">
        <v>18348</v>
      </c>
      <c r="D8847" s="642" t="s">
        <v>20453</v>
      </c>
    </row>
    <row r="8848" spans="1:4" ht="15" customHeight="1">
      <c r="A8848" s="642">
        <v>2485</v>
      </c>
      <c r="B8848" s="651" t="s">
        <v>31453</v>
      </c>
      <c r="C8848" s="642" t="s">
        <v>18348</v>
      </c>
      <c r="D8848" s="642" t="s">
        <v>22491</v>
      </c>
    </row>
    <row r="8849" spans="1:4" ht="15" customHeight="1">
      <c r="A8849" s="642">
        <v>44247</v>
      </c>
      <c r="B8849" s="651" t="s">
        <v>31454</v>
      </c>
      <c r="C8849" s="642" t="s">
        <v>18348</v>
      </c>
      <c r="D8849" s="642" t="s">
        <v>24823</v>
      </c>
    </row>
    <row r="8850" spans="1:4" ht="15" customHeight="1">
      <c r="A8850" s="642">
        <v>38005</v>
      </c>
      <c r="B8850" s="651" t="s">
        <v>31455</v>
      </c>
      <c r="C8850" s="642" t="s">
        <v>18348</v>
      </c>
      <c r="D8850" s="642" t="s">
        <v>18296</v>
      </c>
    </row>
    <row r="8851" spans="1:4" ht="15" customHeight="1">
      <c r="A8851" s="642">
        <v>38006</v>
      </c>
      <c r="B8851" s="651" t="s">
        <v>31456</v>
      </c>
      <c r="C8851" s="642" t="s">
        <v>18348</v>
      </c>
      <c r="D8851" s="642" t="s">
        <v>25919</v>
      </c>
    </row>
    <row r="8852" spans="1:4" ht="15" customHeight="1">
      <c r="A8852" s="642">
        <v>38428</v>
      </c>
      <c r="B8852" s="651" t="s">
        <v>31457</v>
      </c>
      <c r="C8852" s="642" t="s">
        <v>18348</v>
      </c>
      <c r="D8852" s="642" t="s">
        <v>21614</v>
      </c>
    </row>
    <row r="8853" spans="1:4" ht="15" customHeight="1">
      <c r="A8853" s="642">
        <v>38007</v>
      </c>
      <c r="B8853" s="651" t="s">
        <v>31458</v>
      </c>
      <c r="C8853" s="642" t="s">
        <v>18348</v>
      </c>
      <c r="D8853" s="642" t="s">
        <v>35696</v>
      </c>
    </row>
    <row r="8854" spans="1:4" ht="15" customHeight="1">
      <c r="A8854" s="642">
        <v>38008</v>
      </c>
      <c r="B8854" s="651" t="s">
        <v>31459</v>
      </c>
      <c r="C8854" s="642" t="s">
        <v>18348</v>
      </c>
      <c r="D8854" s="642" t="s">
        <v>35697</v>
      </c>
    </row>
    <row r="8855" spans="1:4" ht="15" customHeight="1">
      <c r="A8855" s="642">
        <v>38009</v>
      </c>
      <c r="B8855" s="651" t="s">
        <v>31460</v>
      </c>
      <c r="C8855" s="642" t="s">
        <v>18348</v>
      </c>
      <c r="D8855" s="642" t="s">
        <v>22198</v>
      </c>
    </row>
    <row r="8856" spans="1:4" ht="15" customHeight="1">
      <c r="A8856" s="642">
        <v>44248</v>
      </c>
      <c r="B8856" s="651" t="s">
        <v>31461</v>
      </c>
      <c r="C8856" s="642" t="s">
        <v>18348</v>
      </c>
      <c r="D8856" s="642" t="s">
        <v>35698</v>
      </c>
    </row>
    <row r="8857" spans="1:4" ht="15" customHeight="1">
      <c r="A8857" s="642">
        <v>44249</v>
      </c>
      <c r="B8857" s="651" t="s">
        <v>31462</v>
      </c>
      <c r="C8857" s="642" t="s">
        <v>18348</v>
      </c>
      <c r="D8857" s="642" t="s">
        <v>35699</v>
      </c>
    </row>
    <row r="8858" spans="1:4" ht="15" customHeight="1">
      <c r="A8858" s="642">
        <v>44250</v>
      </c>
      <c r="B8858" s="651" t="s">
        <v>31463</v>
      </c>
      <c r="C8858" s="642" t="s">
        <v>18348</v>
      </c>
      <c r="D8858" s="642" t="s">
        <v>35700</v>
      </c>
    </row>
    <row r="8859" spans="1:4" ht="15" customHeight="1">
      <c r="A8859" s="642">
        <v>39279</v>
      </c>
      <c r="B8859" s="651" t="s">
        <v>31464</v>
      </c>
      <c r="C8859" s="642" t="s">
        <v>18348</v>
      </c>
      <c r="D8859" s="642" t="s">
        <v>17806</v>
      </c>
    </row>
    <row r="8860" spans="1:4" ht="15" customHeight="1">
      <c r="A8860" s="642">
        <v>38845</v>
      </c>
      <c r="B8860" s="651" t="s">
        <v>31465</v>
      </c>
      <c r="C8860" s="642" t="s">
        <v>18348</v>
      </c>
      <c r="D8860" s="642" t="s">
        <v>17789</v>
      </c>
    </row>
    <row r="8861" spans="1:4" ht="15" customHeight="1">
      <c r="A8861" s="642">
        <v>39280</v>
      </c>
      <c r="B8861" s="651" t="s">
        <v>31466</v>
      </c>
      <c r="C8861" s="642" t="s">
        <v>18348</v>
      </c>
      <c r="D8861" s="642" t="s">
        <v>18124</v>
      </c>
    </row>
    <row r="8862" spans="1:4" ht="15" customHeight="1">
      <c r="A8862" s="642">
        <v>39281</v>
      </c>
      <c r="B8862" s="651" t="s">
        <v>31467</v>
      </c>
      <c r="C8862" s="642" t="s">
        <v>18348</v>
      </c>
      <c r="D8862" s="642" t="s">
        <v>22260</v>
      </c>
    </row>
    <row r="8863" spans="1:4" ht="15" customHeight="1">
      <c r="A8863" s="642">
        <v>38849</v>
      </c>
      <c r="B8863" s="651" t="s">
        <v>31468</v>
      </c>
      <c r="C8863" s="642" t="s">
        <v>18348</v>
      </c>
      <c r="D8863" s="642" t="s">
        <v>21253</v>
      </c>
    </row>
    <row r="8864" spans="1:4" ht="15" customHeight="1">
      <c r="A8864" s="642">
        <v>39282</v>
      </c>
      <c r="B8864" s="651" t="s">
        <v>31469</v>
      </c>
      <c r="C8864" s="642" t="s">
        <v>18348</v>
      </c>
      <c r="D8864" s="642" t="s">
        <v>20464</v>
      </c>
    </row>
    <row r="8865" spans="1:4" ht="15" customHeight="1">
      <c r="A8865" s="642">
        <v>38852</v>
      </c>
      <c r="B8865" s="651" t="s">
        <v>31470</v>
      </c>
      <c r="C8865" s="642" t="s">
        <v>18348</v>
      </c>
      <c r="D8865" s="642" t="s">
        <v>35701</v>
      </c>
    </row>
    <row r="8866" spans="1:4" ht="15" customHeight="1">
      <c r="A8866" s="642">
        <v>38844</v>
      </c>
      <c r="B8866" s="651" t="s">
        <v>31471</v>
      </c>
      <c r="C8866" s="642" t="s">
        <v>18348</v>
      </c>
      <c r="D8866" s="642" t="s">
        <v>22547</v>
      </c>
    </row>
    <row r="8867" spans="1:4" ht="15" customHeight="1">
      <c r="A8867" s="642">
        <v>38846</v>
      </c>
      <c r="B8867" s="651" t="s">
        <v>31472</v>
      </c>
      <c r="C8867" s="642" t="s">
        <v>18348</v>
      </c>
      <c r="D8867" s="642" t="s">
        <v>17905</v>
      </c>
    </row>
    <row r="8868" spans="1:4" ht="15" customHeight="1">
      <c r="A8868" s="642">
        <v>38847</v>
      </c>
      <c r="B8868" s="651" t="s">
        <v>31473</v>
      </c>
      <c r="C8868" s="642" t="s">
        <v>18348</v>
      </c>
      <c r="D8868" s="642" t="s">
        <v>25719</v>
      </c>
    </row>
    <row r="8869" spans="1:4" ht="15" customHeight="1">
      <c r="A8869" s="642">
        <v>38850</v>
      </c>
      <c r="B8869" s="651" t="s">
        <v>31474</v>
      </c>
      <c r="C8869" s="642" t="s">
        <v>18348</v>
      </c>
      <c r="D8869" s="642" t="s">
        <v>26480</v>
      </c>
    </row>
    <row r="8870" spans="1:4" ht="15" customHeight="1">
      <c r="A8870" s="642">
        <v>38848</v>
      </c>
      <c r="B8870" s="651" t="s">
        <v>31475</v>
      </c>
      <c r="C8870" s="642" t="s">
        <v>18348</v>
      </c>
      <c r="D8870" s="642" t="s">
        <v>18009</v>
      </c>
    </row>
    <row r="8871" spans="1:4" ht="15" customHeight="1">
      <c r="A8871" s="642">
        <v>38851</v>
      </c>
      <c r="B8871" s="651" t="s">
        <v>31476</v>
      </c>
      <c r="C8871" s="642" t="s">
        <v>18348</v>
      </c>
      <c r="D8871" s="642" t="s">
        <v>18117</v>
      </c>
    </row>
    <row r="8872" spans="1:4" ht="15" customHeight="1">
      <c r="A8872" s="642">
        <v>38860</v>
      </c>
      <c r="B8872" s="651" t="s">
        <v>31477</v>
      </c>
      <c r="C8872" s="642" t="s">
        <v>18348</v>
      </c>
      <c r="D8872" s="642" t="s">
        <v>21295</v>
      </c>
    </row>
    <row r="8873" spans="1:4" ht="15" customHeight="1">
      <c r="A8873" s="642">
        <v>38861</v>
      </c>
      <c r="B8873" s="651" t="s">
        <v>31478</v>
      </c>
      <c r="C8873" s="642" t="s">
        <v>18348</v>
      </c>
      <c r="D8873" s="642" t="s">
        <v>27376</v>
      </c>
    </row>
    <row r="8874" spans="1:4" ht="15" customHeight="1">
      <c r="A8874" s="642">
        <v>38862</v>
      </c>
      <c r="B8874" s="651" t="s">
        <v>31479</v>
      </c>
      <c r="C8874" s="642" t="s">
        <v>18348</v>
      </c>
      <c r="D8874" s="642" t="s">
        <v>35320</v>
      </c>
    </row>
    <row r="8875" spans="1:4" ht="15" customHeight="1">
      <c r="A8875" s="642">
        <v>38863</v>
      </c>
      <c r="B8875" s="651" t="s">
        <v>31480</v>
      </c>
      <c r="C8875" s="642" t="s">
        <v>18348</v>
      </c>
      <c r="D8875" s="642" t="s">
        <v>17774</v>
      </c>
    </row>
    <row r="8876" spans="1:4" ht="15" customHeight="1">
      <c r="A8876" s="642">
        <v>38865</v>
      </c>
      <c r="B8876" s="651" t="s">
        <v>31481</v>
      </c>
      <c r="C8876" s="642" t="s">
        <v>18348</v>
      </c>
      <c r="D8876" s="642" t="s">
        <v>18624</v>
      </c>
    </row>
    <row r="8877" spans="1:4" ht="15" customHeight="1">
      <c r="A8877" s="642">
        <v>38864</v>
      </c>
      <c r="B8877" s="651" t="s">
        <v>31482</v>
      </c>
      <c r="C8877" s="642" t="s">
        <v>18348</v>
      </c>
      <c r="D8877" s="642" t="s">
        <v>18133</v>
      </c>
    </row>
    <row r="8878" spans="1:4" ht="15" customHeight="1">
      <c r="A8878" s="642">
        <v>38866</v>
      </c>
      <c r="B8878" s="651" t="s">
        <v>31483</v>
      </c>
      <c r="C8878" s="642" t="s">
        <v>18348</v>
      </c>
      <c r="D8878" s="642" t="s">
        <v>21698</v>
      </c>
    </row>
    <row r="8879" spans="1:4" ht="15" customHeight="1">
      <c r="A8879" s="642">
        <v>38868</v>
      </c>
      <c r="B8879" s="651" t="s">
        <v>31484</v>
      </c>
      <c r="C8879" s="642" t="s">
        <v>18348</v>
      </c>
      <c r="D8879" s="642" t="s">
        <v>21327</v>
      </c>
    </row>
    <row r="8880" spans="1:4" ht="15" customHeight="1">
      <c r="A8880" s="642">
        <v>38853</v>
      </c>
      <c r="B8880" s="651" t="s">
        <v>31485</v>
      </c>
      <c r="C8880" s="642" t="s">
        <v>18348</v>
      </c>
      <c r="D8880" s="642" t="s">
        <v>24272</v>
      </c>
    </row>
    <row r="8881" spans="1:4" ht="15" customHeight="1">
      <c r="A8881" s="642">
        <v>38854</v>
      </c>
      <c r="B8881" s="651" t="s">
        <v>31486</v>
      </c>
      <c r="C8881" s="642" t="s">
        <v>18348</v>
      </c>
      <c r="D8881" s="642" t="s">
        <v>17850</v>
      </c>
    </row>
    <row r="8882" spans="1:4" ht="15" customHeight="1">
      <c r="A8882" s="642">
        <v>38855</v>
      </c>
      <c r="B8882" s="651" t="s">
        <v>31487</v>
      </c>
      <c r="C8882" s="642" t="s">
        <v>18348</v>
      </c>
      <c r="D8882" s="642" t="s">
        <v>17741</v>
      </c>
    </row>
    <row r="8883" spans="1:4" ht="15" customHeight="1">
      <c r="A8883" s="642">
        <v>38856</v>
      </c>
      <c r="B8883" s="651" t="s">
        <v>31488</v>
      </c>
      <c r="C8883" s="642" t="s">
        <v>18348</v>
      </c>
      <c r="D8883" s="642" t="s">
        <v>18256</v>
      </c>
    </row>
    <row r="8884" spans="1:4" ht="15" customHeight="1">
      <c r="A8884" s="642">
        <v>38857</v>
      </c>
      <c r="B8884" s="651" t="s">
        <v>31489</v>
      </c>
      <c r="C8884" s="642" t="s">
        <v>18348</v>
      </c>
      <c r="D8884" s="642" t="s">
        <v>18124</v>
      </c>
    </row>
    <row r="8885" spans="1:4" ht="15" customHeight="1">
      <c r="A8885" s="642">
        <v>38858</v>
      </c>
      <c r="B8885" s="651" t="s">
        <v>31490</v>
      </c>
      <c r="C8885" s="642" t="s">
        <v>18348</v>
      </c>
      <c r="D8885" s="642" t="s">
        <v>21101</v>
      </c>
    </row>
    <row r="8886" spans="1:4" ht="15" customHeight="1">
      <c r="A8886" s="642">
        <v>38859</v>
      </c>
      <c r="B8886" s="651" t="s">
        <v>31491</v>
      </c>
      <c r="C8886" s="642" t="s">
        <v>18348</v>
      </c>
      <c r="D8886" s="642" t="s">
        <v>20607</v>
      </c>
    </row>
    <row r="8887" spans="1:4" ht="15" customHeight="1">
      <c r="A8887" s="642">
        <v>3104</v>
      </c>
      <c r="B8887" s="651" t="s">
        <v>31492</v>
      </c>
      <c r="C8887" s="642" t="s">
        <v>18360</v>
      </c>
      <c r="D8887" s="642" t="s">
        <v>35702</v>
      </c>
    </row>
    <row r="8888" spans="1:4" ht="15" customHeight="1">
      <c r="A8888" s="642">
        <v>1607</v>
      </c>
      <c r="B8888" s="651" t="s">
        <v>31493</v>
      </c>
      <c r="C8888" s="642" t="s">
        <v>18360</v>
      </c>
      <c r="D8888" s="642" t="s">
        <v>18554</v>
      </c>
    </row>
    <row r="8889" spans="1:4" ht="15" customHeight="1">
      <c r="A8889" s="642">
        <v>38169</v>
      </c>
      <c r="B8889" s="651" t="s">
        <v>31494</v>
      </c>
      <c r="C8889" s="642" t="s">
        <v>18360</v>
      </c>
      <c r="D8889" s="642" t="s">
        <v>35703</v>
      </c>
    </row>
    <row r="8890" spans="1:4" ht="15" customHeight="1">
      <c r="A8890" s="642">
        <v>6142</v>
      </c>
      <c r="B8890" s="651" t="s">
        <v>31495</v>
      </c>
      <c r="C8890" s="642" t="s">
        <v>18348</v>
      </c>
      <c r="D8890" s="642" t="s">
        <v>17606</v>
      </c>
    </row>
    <row r="8891" spans="1:4" ht="15" customHeight="1">
      <c r="A8891" s="642">
        <v>11686</v>
      </c>
      <c r="B8891" s="651" t="s">
        <v>31496</v>
      </c>
      <c r="C8891" s="642" t="s">
        <v>18348</v>
      </c>
      <c r="D8891" s="642" t="s">
        <v>20979</v>
      </c>
    </row>
    <row r="8892" spans="1:4" ht="15" customHeight="1">
      <c r="A8892" s="642">
        <v>37598</v>
      </c>
      <c r="B8892" s="651" t="s">
        <v>31497</v>
      </c>
      <c r="C8892" s="642" t="s">
        <v>18348</v>
      </c>
      <c r="D8892" s="642" t="s">
        <v>35704</v>
      </c>
    </row>
    <row r="8893" spans="1:4" ht="15" customHeight="1">
      <c r="A8893" s="642">
        <v>25398</v>
      </c>
      <c r="B8893" s="651" t="s">
        <v>31498</v>
      </c>
      <c r="C8893" s="642" t="s">
        <v>18348</v>
      </c>
      <c r="D8893" s="642" t="s">
        <v>35705</v>
      </c>
    </row>
    <row r="8894" spans="1:4" ht="15" customHeight="1">
      <c r="A8894" s="642">
        <v>25399</v>
      </c>
      <c r="B8894" s="651" t="s">
        <v>31499</v>
      </c>
      <c r="C8894" s="642" t="s">
        <v>18348</v>
      </c>
      <c r="D8894" s="642" t="s">
        <v>35706</v>
      </c>
    </row>
    <row r="8895" spans="1:4" ht="15" customHeight="1">
      <c r="A8895" s="642">
        <v>43440</v>
      </c>
      <c r="B8895" s="651" t="s">
        <v>31500</v>
      </c>
      <c r="C8895" s="642" t="s">
        <v>18348</v>
      </c>
      <c r="D8895" s="642" t="s">
        <v>35707</v>
      </c>
    </row>
    <row r="8896" spans="1:4" ht="15" customHeight="1">
      <c r="A8896" s="642">
        <v>10667</v>
      </c>
      <c r="B8896" s="651" t="s">
        <v>31501</v>
      </c>
      <c r="C8896" s="642" t="s">
        <v>18348</v>
      </c>
      <c r="D8896" s="642" t="s">
        <v>35708</v>
      </c>
    </row>
    <row r="8897" spans="1:4" ht="15" customHeight="1">
      <c r="A8897" s="642">
        <v>1613</v>
      </c>
      <c r="B8897" s="651" t="s">
        <v>31502</v>
      </c>
      <c r="C8897" s="642" t="s">
        <v>18348</v>
      </c>
      <c r="D8897" s="642" t="s">
        <v>35709</v>
      </c>
    </row>
    <row r="8898" spans="1:4" ht="15" customHeight="1">
      <c r="A8898" s="642">
        <v>1626</v>
      </c>
      <c r="B8898" s="651" t="s">
        <v>31503</v>
      </c>
      <c r="C8898" s="642" t="s">
        <v>18348</v>
      </c>
      <c r="D8898" s="642" t="s">
        <v>35710</v>
      </c>
    </row>
    <row r="8899" spans="1:4" ht="15" customHeight="1">
      <c r="A8899" s="642">
        <v>1625</v>
      </c>
      <c r="B8899" s="651" t="s">
        <v>31504</v>
      </c>
      <c r="C8899" s="642" t="s">
        <v>18348</v>
      </c>
      <c r="D8899" s="642" t="s">
        <v>35711</v>
      </c>
    </row>
    <row r="8900" spans="1:4" ht="15" customHeight="1">
      <c r="A8900" s="642">
        <v>1622</v>
      </c>
      <c r="B8900" s="651" t="s">
        <v>31505</v>
      </c>
      <c r="C8900" s="642" t="s">
        <v>18348</v>
      </c>
      <c r="D8900" s="642" t="s">
        <v>35712</v>
      </c>
    </row>
    <row r="8901" spans="1:4" ht="15" customHeight="1">
      <c r="A8901" s="642">
        <v>1620</v>
      </c>
      <c r="B8901" s="651" t="s">
        <v>31506</v>
      </c>
      <c r="C8901" s="642" t="s">
        <v>18348</v>
      </c>
      <c r="D8901" s="642" t="s">
        <v>35713</v>
      </c>
    </row>
    <row r="8902" spans="1:4" ht="15" customHeight="1">
      <c r="A8902" s="642">
        <v>1629</v>
      </c>
      <c r="B8902" s="651" t="s">
        <v>31507</v>
      </c>
      <c r="C8902" s="642" t="s">
        <v>18348</v>
      </c>
      <c r="D8902" s="642" t="s">
        <v>35714</v>
      </c>
    </row>
    <row r="8903" spans="1:4" ht="15" customHeight="1">
      <c r="A8903" s="642">
        <v>1627</v>
      </c>
      <c r="B8903" s="651" t="s">
        <v>31508</v>
      </c>
      <c r="C8903" s="642" t="s">
        <v>18348</v>
      </c>
      <c r="D8903" s="642" t="s">
        <v>35715</v>
      </c>
    </row>
    <row r="8904" spans="1:4" ht="15" customHeight="1">
      <c r="A8904" s="642">
        <v>1623</v>
      </c>
      <c r="B8904" s="651" t="s">
        <v>31509</v>
      </c>
      <c r="C8904" s="642" t="s">
        <v>18348</v>
      </c>
      <c r="D8904" s="642" t="s">
        <v>35716</v>
      </c>
    </row>
    <row r="8905" spans="1:4" ht="15" customHeight="1">
      <c r="A8905" s="642">
        <v>1619</v>
      </c>
      <c r="B8905" s="651" t="s">
        <v>31510</v>
      </c>
      <c r="C8905" s="642" t="s">
        <v>18348</v>
      </c>
      <c r="D8905" s="642" t="s">
        <v>35717</v>
      </c>
    </row>
    <row r="8906" spans="1:4" ht="15" customHeight="1">
      <c r="A8906" s="642">
        <v>1630</v>
      </c>
      <c r="B8906" s="651" t="s">
        <v>31511</v>
      </c>
      <c r="C8906" s="642" t="s">
        <v>18348</v>
      </c>
      <c r="D8906" s="642" t="s">
        <v>35718</v>
      </c>
    </row>
    <row r="8907" spans="1:4" ht="15" customHeight="1">
      <c r="A8907" s="642">
        <v>1616</v>
      </c>
      <c r="B8907" s="651" t="s">
        <v>31512</v>
      </c>
      <c r="C8907" s="642" t="s">
        <v>18348</v>
      </c>
      <c r="D8907" s="642" t="s">
        <v>35719</v>
      </c>
    </row>
    <row r="8908" spans="1:4" ht="15" customHeight="1">
      <c r="A8908" s="642">
        <v>1614</v>
      </c>
      <c r="B8908" s="651" t="s">
        <v>31513</v>
      </c>
      <c r="C8908" s="642" t="s">
        <v>18348</v>
      </c>
      <c r="D8908" s="642" t="s">
        <v>35720</v>
      </c>
    </row>
    <row r="8909" spans="1:4" ht="15" customHeight="1">
      <c r="A8909" s="642">
        <v>1617</v>
      </c>
      <c r="B8909" s="651" t="s">
        <v>31514</v>
      </c>
      <c r="C8909" s="642" t="s">
        <v>18348</v>
      </c>
      <c r="D8909" s="642" t="s">
        <v>35721</v>
      </c>
    </row>
    <row r="8910" spans="1:4" ht="15" customHeight="1">
      <c r="A8910" s="642">
        <v>1621</v>
      </c>
      <c r="B8910" s="651" t="s">
        <v>31515</v>
      </c>
      <c r="C8910" s="642" t="s">
        <v>18348</v>
      </c>
      <c r="D8910" s="642" t="s">
        <v>35722</v>
      </c>
    </row>
    <row r="8911" spans="1:4" ht="15" customHeight="1">
      <c r="A8911" s="642">
        <v>1624</v>
      </c>
      <c r="B8911" s="651" t="s">
        <v>31516</v>
      </c>
      <c r="C8911" s="642" t="s">
        <v>18348</v>
      </c>
      <c r="D8911" s="642" t="s">
        <v>35723</v>
      </c>
    </row>
    <row r="8912" spans="1:4" ht="15" customHeight="1">
      <c r="A8912" s="642">
        <v>1615</v>
      </c>
      <c r="B8912" s="651" t="s">
        <v>31517</v>
      </c>
      <c r="C8912" s="642" t="s">
        <v>18348</v>
      </c>
      <c r="D8912" s="642" t="s">
        <v>35724</v>
      </c>
    </row>
    <row r="8913" spans="1:4" ht="15" customHeight="1">
      <c r="A8913" s="642">
        <v>1612</v>
      </c>
      <c r="B8913" s="651" t="s">
        <v>31518</v>
      </c>
      <c r="C8913" s="642" t="s">
        <v>18348</v>
      </c>
      <c r="D8913" s="642" t="s">
        <v>35725</v>
      </c>
    </row>
    <row r="8914" spans="1:4" ht="15" customHeight="1">
      <c r="A8914" s="642">
        <v>1618</v>
      </c>
      <c r="B8914" s="651" t="s">
        <v>31519</v>
      </c>
      <c r="C8914" s="642" t="s">
        <v>18348</v>
      </c>
      <c r="D8914" s="642" t="s">
        <v>35726</v>
      </c>
    </row>
    <row r="8915" spans="1:4" ht="15" customHeight="1">
      <c r="A8915" s="642">
        <v>14211</v>
      </c>
      <c r="B8915" s="651" t="s">
        <v>31520</v>
      </c>
      <c r="C8915" s="642" t="s">
        <v>18348</v>
      </c>
      <c r="D8915" s="642" t="s">
        <v>35727</v>
      </c>
    </row>
    <row r="8916" spans="1:4" ht="15" customHeight="1">
      <c r="A8916" s="642">
        <v>43657</v>
      </c>
      <c r="B8916" s="651" t="s">
        <v>31521</v>
      </c>
      <c r="C8916" s="642" t="s">
        <v>18350</v>
      </c>
      <c r="D8916" s="642" t="s">
        <v>17636</v>
      </c>
    </row>
    <row r="8917" spans="1:4" ht="15" customHeight="1">
      <c r="A8917" s="642">
        <v>34500</v>
      </c>
      <c r="B8917" s="651" t="s">
        <v>31522</v>
      </c>
      <c r="C8917" s="642" t="s">
        <v>18354</v>
      </c>
      <c r="D8917" s="642" t="s">
        <v>35728</v>
      </c>
    </row>
    <row r="8918" spans="1:4" ht="15" customHeight="1">
      <c r="A8918" s="642">
        <v>40934</v>
      </c>
      <c r="B8918" s="651" t="s">
        <v>31523</v>
      </c>
      <c r="C8918" s="642" t="s">
        <v>18355</v>
      </c>
      <c r="D8918" s="642" t="s">
        <v>35729</v>
      </c>
    </row>
    <row r="8919" spans="1:4" ht="15" customHeight="1">
      <c r="A8919" s="642">
        <v>38200</v>
      </c>
      <c r="B8919" s="651" t="s">
        <v>31524</v>
      </c>
      <c r="C8919" s="642" t="s">
        <v>18361</v>
      </c>
      <c r="D8919" s="642" t="s">
        <v>35730</v>
      </c>
    </row>
    <row r="8920" spans="1:4" ht="15" customHeight="1">
      <c r="A8920" s="642">
        <v>39269</v>
      </c>
      <c r="B8920" s="651" t="s">
        <v>31525</v>
      </c>
      <c r="C8920" s="642" t="s">
        <v>18350</v>
      </c>
      <c r="D8920" s="642" t="s">
        <v>18214</v>
      </c>
    </row>
    <row r="8921" spans="1:4" ht="15" customHeight="1">
      <c r="A8921" s="642">
        <v>11889</v>
      </c>
      <c r="B8921" s="651" t="s">
        <v>31526</v>
      </c>
      <c r="C8921" s="642" t="s">
        <v>18350</v>
      </c>
      <c r="D8921" s="642" t="s">
        <v>18271</v>
      </c>
    </row>
    <row r="8922" spans="1:4" ht="15" customHeight="1">
      <c r="A8922" s="642">
        <v>39270</v>
      </c>
      <c r="B8922" s="651" t="s">
        <v>31527</v>
      </c>
      <c r="C8922" s="642" t="s">
        <v>18350</v>
      </c>
      <c r="D8922" s="642" t="s">
        <v>17475</v>
      </c>
    </row>
    <row r="8923" spans="1:4" ht="15" customHeight="1">
      <c r="A8923" s="642">
        <v>11890</v>
      </c>
      <c r="B8923" s="651" t="s">
        <v>31528</v>
      </c>
      <c r="C8923" s="642" t="s">
        <v>18350</v>
      </c>
      <c r="D8923" s="642" t="s">
        <v>18416</v>
      </c>
    </row>
    <row r="8924" spans="1:4" ht="15" customHeight="1">
      <c r="A8924" s="642">
        <v>11891</v>
      </c>
      <c r="B8924" s="651" t="s">
        <v>31529</v>
      </c>
      <c r="C8924" s="642" t="s">
        <v>18350</v>
      </c>
      <c r="D8924" s="642" t="s">
        <v>17686</v>
      </c>
    </row>
    <row r="8925" spans="1:4" ht="15" customHeight="1">
      <c r="A8925" s="642">
        <v>11892</v>
      </c>
      <c r="B8925" s="651" t="s">
        <v>31530</v>
      </c>
      <c r="C8925" s="642" t="s">
        <v>18350</v>
      </c>
      <c r="D8925" s="642" t="s">
        <v>18095</v>
      </c>
    </row>
    <row r="8926" spans="1:4" ht="15" customHeight="1">
      <c r="A8926" s="642">
        <v>37601</v>
      </c>
      <c r="B8926" s="651" t="s">
        <v>31531</v>
      </c>
      <c r="C8926" s="642" t="s">
        <v>18350</v>
      </c>
      <c r="D8926" s="642" t="s">
        <v>35731</v>
      </c>
    </row>
    <row r="8927" spans="1:4" ht="15" customHeight="1">
      <c r="A8927" s="642">
        <v>1634</v>
      </c>
      <c r="B8927" s="651" t="s">
        <v>31532</v>
      </c>
      <c r="C8927" s="642" t="s">
        <v>18350</v>
      </c>
      <c r="D8927" s="642" t="s">
        <v>17893</v>
      </c>
    </row>
    <row r="8928" spans="1:4" ht="15" customHeight="1">
      <c r="A8928" s="642">
        <v>5086</v>
      </c>
      <c r="B8928" s="651" t="s">
        <v>31533</v>
      </c>
      <c r="C8928" s="642" t="s">
        <v>18351</v>
      </c>
      <c r="D8928" s="642" t="s">
        <v>17972</v>
      </c>
    </row>
    <row r="8929" spans="1:4" ht="15" customHeight="1">
      <c r="A8929" s="642">
        <v>11280</v>
      </c>
      <c r="B8929" s="651" t="s">
        <v>31534</v>
      </c>
      <c r="C8929" s="642" t="s">
        <v>18348</v>
      </c>
      <c r="D8929" s="642" t="s">
        <v>35732</v>
      </c>
    </row>
    <row r="8930" spans="1:4" ht="15" customHeight="1">
      <c r="A8930" s="642">
        <v>40519</v>
      </c>
      <c r="B8930" s="651" t="s">
        <v>31535</v>
      </c>
      <c r="C8930" s="642" t="s">
        <v>18348</v>
      </c>
      <c r="D8930" s="642" t="s">
        <v>35733</v>
      </c>
    </row>
    <row r="8931" spans="1:4" ht="15" customHeight="1">
      <c r="A8931" s="642">
        <v>39869</v>
      </c>
      <c r="B8931" s="651" t="s">
        <v>31536</v>
      </c>
      <c r="C8931" s="642" t="s">
        <v>18348</v>
      </c>
      <c r="D8931" s="642" t="s">
        <v>17780</v>
      </c>
    </row>
    <row r="8932" spans="1:4" ht="15" customHeight="1">
      <c r="A8932" s="642">
        <v>39870</v>
      </c>
      <c r="B8932" s="651" t="s">
        <v>31537</v>
      </c>
      <c r="C8932" s="642" t="s">
        <v>18348</v>
      </c>
      <c r="D8932" s="642" t="s">
        <v>20708</v>
      </c>
    </row>
    <row r="8933" spans="1:4" ht="15" customHeight="1">
      <c r="A8933" s="642">
        <v>39871</v>
      </c>
      <c r="B8933" s="651" t="s">
        <v>31538</v>
      </c>
      <c r="C8933" s="642" t="s">
        <v>18348</v>
      </c>
      <c r="D8933" s="642" t="s">
        <v>35734</v>
      </c>
    </row>
    <row r="8934" spans="1:4" ht="15" customHeight="1">
      <c r="A8934" s="642">
        <v>12722</v>
      </c>
      <c r="B8934" s="651" t="s">
        <v>31539</v>
      </c>
      <c r="C8934" s="642" t="s">
        <v>18348</v>
      </c>
      <c r="D8934" s="642" t="s">
        <v>35735</v>
      </c>
    </row>
    <row r="8935" spans="1:4" ht="15" customHeight="1">
      <c r="A8935" s="642">
        <v>12714</v>
      </c>
      <c r="B8935" s="651" t="s">
        <v>31540</v>
      </c>
      <c r="C8935" s="642" t="s">
        <v>18348</v>
      </c>
      <c r="D8935" s="642" t="s">
        <v>17456</v>
      </c>
    </row>
    <row r="8936" spans="1:4" ht="15" customHeight="1">
      <c r="A8936" s="642">
        <v>12715</v>
      </c>
      <c r="B8936" s="651" t="s">
        <v>31541</v>
      </c>
      <c r="C8936" s="642" t="s">
        <v>18348</v>
      </c>
      <c r="D8936" s="642" t="s">
        <v>35736</v>
      </c>
    </row>
    <row r="8937" spans="1:4" ht="15" customHeight="1">
      <c r="A8937" s="642">
        <v>12716</v>
      </c>
      <c r="B8937" s="651" t="s">
        <v>31542</v>
      </c>
      <c r="C8937" s="642" t="s">
        <v>18348</v>
      </c>
      <c r="D8937" s="642" t="s">
        <v>20526</v>
      </c>
    </row>
    <row r="8938" spans="1:4" ht="15" customHeight="1">
      <c r="A8938" s="642">
        <v>12717</v>
      </c>
      <c r="B8938" s="651" t="s">
        <v>31543</v>
      </c>
      <c r="C8938" s="642" t="s">
        <v>18348</v>
      </c>
      <c r="D8938" s="642" t="s">
        <v>35737</v>
      </c>
    </row>
    <row r="8939" spans="1:4" ht="15" customHeight="1">
      <c r="A8939" s="642">
        <v>12718</v>
      </c>
      <c r="B8939" s="651" t="s">
        <v>31544</v>
      </c>
      <c r="C8939" s="642" t="s">
        <v>18348</v>
      </c>
      <c r="D8939" s="642" t="s">
        <v>21175</v>
      </c>
    </row>
    <row r="8940" spans="1:4" ht="15" customHeight="1">
      <c r="A8940" s="642">
        <v>12719</v>
      </c>
      <c r="B8940" s="651" t="s">
        <v>31545</v>
      </c>
      <c r="C8940" s="642" t="s">
        <v>18348</v>
      </c>
      <c r="D8940" s="642" t="s">
        <v>35738</v>
      </c>
    </row>
    <row r="8941" spans="1:4" ht="15" customHeight="1">
      <c r="A8941" s="642">
        <v>12720</v>
      </c>
      <c r="B8941" s="651" t="s">
        <v>31546</v>
      </c>
      <c r="C8941" s="642" t="s">
        <v>18348</v>
      </c>
      <c r="D8941" s="642" t="s">
        <v>35739</v>
      </c>
    </row>
    <row r="8942" spans="1:4" ht="15" customHeight="1">
      <c r="A8942" s="642">
        <v>12721</v>
      </c>
      <c r="B8942" s="651" t="s">
        <v>31547</v>
      </c>
      <c r="C8942" s="642" t="s">
        <v>18348</v>
      </c>
      <c r="D8942" s="642" t="s">
        <v>35740</v>
      </c>
    </row>
    <row r="8943" spans="1:4" ht="15" customHeight="1">
      <c r="A8943" s="642">
        <v>3468</v>
      </c>
      <c r="B8943" s="651" t="s">
        <v>31548</v>
      </c>
      <c r="C8943" s="642" t="s">
        <v>18348</v>
      </c>
      <c r="D8943" s="642" t="s">
        <v>35741</v>
      </c>
    </row>
    <row r="8944" spans="1:4" ht="15" customHeight="1">
      <c r="A8944" s="642">
        <v>3465</v>
      </c>
      <c r="B8944" s="651" t="s">
        <v>31549</v>
      </c>
      <c r="C8944" s="642" t="s">
        <v>18348</v>
      </c>
      <c r="D8944" s="642" t="s">
        <v>35742</v>
      </c>
    </row>
    <row r="8945" spans="1:4" ht="15" customHeight="1">
      <c r="A8945" s="642">
        <v>12403</v>
      </c>
      <c r="B8945" s="651" t="s">
        <v>31550</v>
      </c>
      <c r="C8945" s="642" t="s">
        <v>18348</v>
      </c>
      <c r="D8945" s="642" t="s">
        <v>18457</v>
      </c>
    </row>
    <row r="8946" spans="1:4" ht="15" customHeight="1">
      <c r="A8946" s="642">
        <v>3463</v>
      </c>
      <c r="B8946" s="651" t="s">
        <v>31551</v>
      </c>
      <c r="C8946" s="642" t="s">
        <v>18348</v>
      </c>
      <c r="D8946" s="642" t="s">
        <v>22330</v>
      </c>
    </row>
    <row r="8947" spans="1:4" ht="15" customHeight="1">
      <c r="A8947" s="642">
        <v>3464</v>
      </c>
      <c r="B8947" s="651" t="s">
        <v>31552</v>
      </c>
      <c r="C8947" s="642" t="s">
        <v>18348</v>
      </c>
      <c r="D8947" s="642" t="s">
        <v>22330</v>
      </c>
    </row>
    <row r="8948" spans="1:4" ht="15" customHeight="1">
      <c r="A8948" s="642">
        <v>3466</v>
      </c>
      <c r="B8948" s="651" t="s">
        <v>31553</v>
      </c>
      <c r="C8948" s="642" t="s">
        <v>18348</v>
      </c>
      <c r="D8948" s="642" t="s">
        <v>35743</v>
      </c>
    </row>
    <row r="8949" spans="1:4" ht="15" customHeight="1">
      <c r="A8949" s="642">
        <v>3467</v>
      </c>
      <c r="B8949" s="651" t="s">
        <v>31554</v>
      </c>
      <c r="C8949" s="642" t="s">
        <v>18348</v>
      </c>
      <c r="D8949" s="642" t="s">
        <v>35744</v>
      </c>
    </row>
    <row r="8950" spans="1:4" ht="15" customHeight="1">
      <c r="A8950" s="642">
        <v>3462</v>
      </c>
      <c r="B8950" s="651" t="s">
        <v>31555</v>
      </c>
      <c r="C8950" s="642" t="s">
        <v>18348</v>
      </c>
      <c r="D8950" s="642" t="s">
        <v>27375</v>
      </c>
    </row>
    <row r="8951" spans="1:4" ht="15" customHeight="1">
      <c r="A8951" s="642">
        <v>3446</v>
      </c>
      <c r="B8951" s="651" t="s">
        <v>31556</v>
      </c>
      <c r="C8951" s="642" t="s">
        <v>18348</v>
      </c>
      <c r="D8951" s="642" t="s">
        <v>35745</v>
      </c>
    </row>
    <row r="8952" spans="1:4" ht="15" customHeight="1">
      <c r="A8952" s="642">
        <v>3445</v>
      </c>
      <c r="B8952" s="651" t="s">
        <v>31557</v>
      </c>
      <c r="C8952" s="642" t="s">
        <v>18348</v>
      </c>
      <c r="D8952" s="642" t="s">
        <v>26414</v>
      </c>
    </row>
    <row r="8953" spans="1:4" ht="15" customHeight="1">
      <c r="A8953" s="642">
        <v>3441</v>
      </c>
      <c r="B8953" s="651" t="s">
        <v>31558</v>
      </c>
      <c r="C8953" s="642" t="s">
        <v>18348</v>
      </c>
      <c r="D8953" s="642" t="s">
        <v>21052</v>
      </c>
    </row>
    <row r="8954" spans="1:4" ht="15" customHeight="1">
      <c r="A8954" s="642">
        <v>3444</v>
      </c>
      <c r="B8954" s="651" t="s">
        <v>31559</v>
      </c>
      <c r="C8954" s="642" t="s">
        <v>18348</v>
      </c>
      <c r="D8954" s="642" t="s">
        <v>18502</v>
      </c>
    </row>
    <row r="8955" spans="1:4" ht="15" customHeight="1">
      <c r="A8955" s="642">
        <v>12402</v>
      </c>
      <c r="B8955" s="651" t="s">
        <v>31560</v>
      </c>
      <c r="C8955" s="642" t="s">
        <v>18348</v>
      </c>
      <c r="D8955" s="642" t="s">
        <v>35746</v>
      </c>
    </row>
    <row r="8956" spans="1:4" ht="15" customHeight="1">
      <c r="A8956" s="642">
        <v>3447</v>
      </c>
      <c r="B8956" s="651" t="s">
        <v>31561</v>
      </c>
      <c r="C8956" s="642" t="s">
        <v>18348</v>
      </c>
      <c r="D8956" s="642" t="s">
        <v>26661</v>
      </c>
    </row>
    <row r="8957" spans="1:4" ht="15" customHeight="1">
      <c r="A8957" s="642">
        <v>3442</v>
      </c>
      <c r="B8957" s="651" t="s">
        <v>31562</v>
      </c>
      <c r="C8957" s="642" t="s">
        <v>18348</v>
      </c>
      <c r="D8957" s="642" t="s">
        <v>17980</v>
      </c>
    </row>
    <row r="8958" spans="1:4" ht="15" customHeight="1">
      <c r="A8958" s="642">
        <v>3448</v>
      </c>
      <c r="B8958" s="651" t="s">
        <v>31563</v>
      </c>
      <c r="C8958" s="642" t="s">
        <v>18348</v>
      </c>
      <c r="D8958" s="642" t="s">
        <v>35747</v>
      </c>
    </row>
    <row r="8959" spans="1:4" ht="15" customHeight="1">
      <c r="A8959" s="642">
        <v>3449</v>
      </c>
      <c r="B8959" s="651" t="s">
        <v>31564</v>
      </c>
      <c r="C8959" s="642" t="s">
        <v>18348</v>
      </c>
      <c r="D8959" s="642" t="s">
        <v>35748</v>
      </c>
    </row>
    <row r="8960" spans="1:4" ht="15" customHeight="1">
      <c r="A8960" s="642">
        <v>37438</v>
      </c>
      <c r="B8960" s="651" t="s">
        <v>31565</v>
      </c>
      <c r="C8960" s="642" t="s">
        <v>18348</v>
      </c>
      <c r="D8960" s="642" t="s">
        <v>35749</v>
      </c>
    </row>
    <row r="8961" spans="1:4" ht="15" customHeight="1">
      <c r="A8961" s="642">
        <v>37439</v>
      </c>
      <c r="B8961" s="651" t="s">
        <v>31566</v>
      </c>
      <c r="C8961" s="642" t="s">
        <v>18348</v>
      </c>
      <c r="D8961" s="642" t="s">
        <v>35750</v>
      </c>
    </row>
    <row r="8962" spans="1:4" ht="15" customHeight="1">
      <c r="A8962" s="642">
        <v>37435</v>
      </c>
      <c r="B8962" s="651" t="s">
        <v>31567</v>
      </c>
      <c r="C8962" s="642" t="s">
        <v>18348</v>
      </c>
      <c r="D8962" s="642" t="s">
        <v>26980</v>
      </c>
    </row>
    <row r="8963" spans="1:4" ht="15" customHeight="1">
      <c r="A8963" s="642">
        <v>37436</v>
      </c>
      <c r="B8963" s="651" t="s">
        <v>31568</v>
      </c>
      <c r="C8963" s="642" t="s">
        <v>18348</v>
      </c>
      <c r="D8963" s="642" t="s">
        <v>21748</v>
      </c>
    </row>
    <row r="8964" spans="1:4" ht="15" customHeight="1">
      <c r="A8964" s="642">
        <v>37437</v>
      </c>
      <c r="B8964" s="651" t="s">
        <v>31569</v>
      </c>
      <c r="C8964" s="642" t="s">
        <v>18348</v>
      </c>
      <c r="D8964" s="642" t="s">
        <v>35751</v>
      </c>
    </row>
    <row r="8965" spans="1:4" ht="15" customHeight="1">
      <c r="A8965" s="642">
        <v>3473</v>
      </c>
      <c r="B8965" s="651" t="s">
        <v>31570</v>
      </c>
      <c r="C8965" s="642" t="s">
        <v>18348</v>
      </c>
      <c r="D8965" s="642" t="s">
        <v>35752</v>
      </c>
    </row>
    <row r="8966" spans="1:4" ht="15" customHeight="1">
      <c r="A8966" s="642">
        <v>3474</v>
      </c>
      <c r="B8966" s="651" t="s">
        <v>31571</v>
      </c>
      <c r="C8966" s="642" t="s">
        <v>18348</v>
      </c>
      <c r="D8966" s="642" t="s">
        <v>35753</v>
      </c>
    </row>
    <row r="8967" spans="1:4" ht="15" customHeight="1">
      <c r="A8967" s="642">
        <v>3450</v>
      </c>
      <c r="B8967" s="651" t="s">
        <v>31572</v>
      </c>
      <c r="C8967" s="642" t="s">
        <v>18348</v>
      </c>
      <c r="D8967" s="642" t="s">
        <v>22630</v>
      </c>
    </row>
    <row r="8968" spans="1:4" ht="15" customHeight="1">
      <c r="A8968" s="642">
        <v>3443</v>
      </c>
      <c r="B8968" s="651" t="s">
        <v>31573</v>
      </c>
      <c r="C8968" s="642" t="s">
        <v>18348</v>
      </c>
      <c r="D8968" s="642" t="s">
        <v>18135</v>
      </c>
    </row>
    <row r="8969" spans="1:4" ht="15" customHeight="1">
      <c r="A8969" s="642">
        <v>3453</v>
      </c>
      <c r="B8969" s="651" t="s">
        <v>31574</v>
      </c>
      <c r="C8969" s="642" t="s">
        <v>18348</v>
      </c>
      <c r="D8969" s="642" t="s">
        <v>35754</v>
      </c>
    </row>
    <row r="8970" spans="1:4" ht="15" customHeight="1">
      <c r="A8970" s="642">
        <v>3452</v>
      </c>
      <c r="B8970" s="651" t="s">
        <v>31575</v>
      </c>
      <c r="C8970" s="642" t="s">
        <v>18348</v>
      </c>
      <c r="D8970" s="642" t="s">
        <v>22498</v>
      </c>
    </row>
    <row r="8971" spans="1:4" ht="15" customHeight="1">
      <c r="A8971" s="642">
        <v>3451</v>
      </c>
      <c r="B8971" s="651" t="s">
        <v>31576</v>
      </c>
      <c r="C8971" s="642" t="s">
        <v>18348</v>
      </c>
      <c r="D8971" s="642" t="s">
        <v>18123</v>
      </c>
    </row>
    <row r="8972" spans="1:4" ht="15" customHeight="1">
      <c r="A8972" s="642">
        <v>3454</v>
      </c>
      <c r="B8972" s="651" t="s">
        <v>31577</v>
      </c>
      <c r="C8972" s="642" t="s">
        <v>18348</v>
      </c>
      <c r="D8972" s="642" t="s">
        <v>35755</v>
      </c>
    </row>
    <row r="8973" spans="1:4" ht="15" customHeight="1">
      <c r="A8973" s="642">
        <v>3458</v>
      </c>
      <c r="B8973" s="651" t="s">
        <v>31578</v>
      </c>
      <c r="C8973" s="642" t="s">
        <v>18348</v>
      </c>
      <c r="D8973" s="642" t="s">
        <v>20968</v>
      </c>
    </row>
    <row r="8974" spans="1:4" ht="15" customHeight="1">
      <c r="A8974" s="642">
        <v>3457</v>
      </c>
      <c r="B8974" s="651" t="s">
        <v>31579</v>
      </c>
      <c r="C8974" s="642" t="s">
        <v>18348</v>
      </c>
      <c r="D8974" s="642" t="s">
        <v>25973</v>
      </c>
    </row>
    <row r="8975" spans="1:4" ht="15" customHeight="1">
      <c r="A8975" s="642">
        <v>3455</v>
      </c>
      <c r="B8975" s="651" t="s">
        <v>31580</v>
      </c>
      <c r="C8975" s="642" t="s">
        <v>18348</v>
      </c>
      <c r="D8975" s="642" t="s">
        <v>18017</v>
      </c>
    </row>
    <row r="8976" spans="1:4" ht="15" customHeight="1">
      <c r="A8976" s="642">
        <v>3472</v>
      </c>
      <c r="B8976" s="651" t="s">
        <v>31581</v>
      </c>
      <c r="C8976" s="642" t="s">
        <v>18348</v>
      </c>
      <c r="D8976" s="642" t="s">
        <v>21253</v>
      </c>
    </row>
    <row r="8977" spans="1:4" ht="15" customHeight="1">
      <c r="A8977" s="642">
        <v>3470</v>
      </c>
      <c r="B8977" s="651" t="s">
        <v>31582</v>
      </c>
      <c r="C8977" s="642" t="s">
        <v>18348</v>
      </c>
      <c r="D8977" s="642" t="s">
        <v>35756</v>
      </c>
    </row>
    <row r="8978" spans="1:4" ht="15" customHeight="1">
      <c r="A8978" s="642">
        <v>3471</v>
      </c>
      <c r="B8978" s="651" t="s">
        <v>31583</v>
      </c>
      <c r="C8978" s="642" t="s">
        <v>18348</v>
      </c>
      <c r="D8978" s="642" t="s">
        <v>35757</v>
      </c>
    </row>
    <row r="8979" spans="1:4" ht="15" customHeight="1">
      <c r="A8979" s="642">
        <v>3456</v>
      </c>
      <c r="B8979" s="651" t="s">
        <v>31584</v>
      </c>
      <c r="C8979" s="642" t="s">
        <v>18348</v>
      </c>
      <c r="D8979" s="642" t="s">
        <v>18524</v>
      </c>
    </row>
    <row r="8980" spans="1:4" ht="15" customHeight="1">
      <c r="A8980" s="642">
        <v>3459</v>
      </c>
      <c r="B8980" s="651" t="s">
        <v>31585</v>
      </c>
      <c r="C8980" s="642" t="s">
        <v>18348</v>
      </c>
      <c r="D8980" s="642" t="s">
        <v>21676</v>
      </c>
    </row>
    <row r="8981" spans="1:4" ht="15" customHeight="1">
      <c r="A8981" s="642">
        <v>3469</v>
      </c>
      <c r="B8981" s="651" t="s">
        <v>31586</v>
      </c>
      <c r="C8981" s="642" t="s">
        <v>18348</v>
      </c>
      <c r="D8981" s="642" t="s">
        <v>24275</v>
      </c>
    </row>
    <row r="8982" spans="1:4" ht="15" customHeight="1">
      <c r="A8982" s="642">
        <v>3460</v>
      </c>
      <c r="B8982" s="651" t="s">
        <v>31587</v>
      </c>
      <c r="C8982" s="642" t="s">
        <v>18348</v>
      </c>
      <c r="D8982" s="642" t="s">
        <v>35758</v>
      </c>
    </row>
    <row r="8983" spans="1:4" ht="15" customHeight="1">
      <c r="A8983" s="642">
        <v>3461</v>
      </c>
      <c r="B8983" s="651" t="s">
        <v>31588</v>
      </c>
      <c r="C8983" s="642" t="s">
        <v>18348</v>
      </c>
      <c r="D8983" s="642" t="s">
        <v>35759</v>
      </c>
    </row>
    <row r="8984" spans="1:4" ht="15" customHeight="1">
      <c r="A8984" s="642">
        <v>37433</v>
      </c>
      <c r="B8984" s="651" t="s">
        <v>31589</v>
      </c>
      <c r="C8984" s="642" t="s">
        <v>18348</v>
      </c>
      <c r="D8984" s="642" t="s">
        <v>35749</v>
      </c>
    </row>
    <row r="8985" spans="1:4" ht="15" customHeight="1">
      <c r="A8985" s="642">
        <v>37430</v>
      </c>
      <c r="B8985" s="651" t="s">
        <v>31590</v>
      </c>
      <c r="C8985" s="642" t="s">
        <v>18348</v>
      </c>
      <c r="D8985" s="642" t="s">
        <v>22580</v>
      </c>
    </row>
    <row r="8986" spans="1:4" ht="15" customHeight="1">
      <c r="A8986" s="642">
        <v>37434</v>
      </c>
      <c r="B8986" s="651" t="s">
        <v>31591</v>
      </c>
      <c r="C8986" s="642" t="s">
        <v>18348</v>
      </c>
      <c r="D8986" s="642" t="s">
        <v>35760</v>
      </c>
    </row>
    <row r="8987" spans="1:4" ht="15" customHeight="1">
      <c r="A8987" s="642">
        <v>37431</v>
      </c>
      <c r="B8987" s="651" t="s">
        <v>31592</v>
      </c>
      <c r="C8987" s="642" t="s">
        <v>18348</v>
      </c>
      <c r="D8987" s="642" t="s">
        <v>35761</v>
      </c>
    </row>
    <row r="8988" spans="1:4" ht="15" customHeight="1">
      <c r="A8988" s="642">
        <v>37432</v>
      </c>
      <c r="B8988" s="651" t="s">
        <v>31593</v>
      </c>
      <c r="C8988" s="642" t="s">
        <v>18348</v>
      </c>
      <c r="D8988" s="642" t="s">
        <v>35762</v>
      </c>
    </row>
    <row r="8989" spans="1:4" ht="15" customHeight="1">
      <c r="A8989" s="642">
        <v>37413</v>
      </c>
      <c r="B8989" s="651" t="s">
        <v>31594</v>
      </c>
      <c r="C8989" s="642" t="s">
        <v>18348</v>
      </c>
      <c r="D8989" s="642" t="s">
        <v>17607</v>
      </c>
    </row>
    <row r="8990" spans="1:4" ht="15" customHeight="1">
      <c r="A8990" s="642">
        <v>37414</v>
      </c>
      <c r="B8990" s="651" t="s">
        <v>31595</v>
      </c>
      <c r="C8990" s="642" t="s">
        <v>18348</v>
      </c>
      <c r="D8990" s="642" t="s">
        <v>35763</v>
      </c>
    </row>
    <row r="8991" spans="1:4" ht="15" customHeight="1">
      <c r="A8991" s="642">
        <v>37415</v>
      </c>
      <c r="B8991" s="651" t="s">
        <v>31596</v>
      </c>
      <c r="C8991" s="642" t="s">
        <v>18348</v>
      </c>
      <c r="D8991" s="642" t="s">
        <v>24797</v>
      </c>
    </row>
    <row r="8992" spans="1:4" ht="15" customHeight="1">
      <c r="A8992" s="642">
        <v>37416</v>
      </c>
      <c r="B8992" s="651" t="s">
        <v>31597</v>
      </c>
      <c r="C8992" s="642" t="s">
        <v>18348</v>
      </c>
      <c r="D8992" s="642" t="s">
        <v>17658</v>
      </c>
    </row>
    <row r="8993" spans="1:4" ht="15" customHeight="1">
      <c r="A8993" s="642">
        <v>37417</v>
      </c>
      <c r="B8993" s="651" t="s">
        <v>31598</v>
      </c>
      <c r="C8993" s="642" t="s">
        <v>18348</v>
      </c>
      <c r="D8993" s="642" t="s">
        <v>17643</v>
      </c>
    </row>
    <row r="8994" spans="1:4" ht="15" customHeight="1">
      <c r="A8994" s="642">
        <v>43590</v>
      </c>
      <c r="B8994" s="651" t="s">
        <v>31599</v>
      </c>
      <c r="C8994" s="642" t="s">
        <v>18348</v>
      </c>
      <c r="D8994" s="642" t="s">
        <v>35764</v>
      </c>
    </row>
    <row r="8995" spans="1:4" ht="15" customHeight="1">
      <c r="A8995" s="642">
        <v>43589</v>
      </c>
      <c r="B8995" s="651" t="s">
        <v>31600</v>
      </c>
      <c r="C8995" s="642" t="s">
        <v>18348</v>
      </c>
      <c r="D8995" s="642" t="s">
        <v>17582</v>
      </c>
    </row>
    <row r="8996" spans="1:4" ht="15" customHeight="1">
      <c r="A8996" s="642">
        <v>34519</v>
      </c>
      <c r="B8996" s="651" t="s">
        <v>31601</v>
      </c>
      <c r="C8996" s="642" t="s">
        <v>18348</v>
      </c>
      <c r="D8996" s="642" t="s">
        <v>35765</v>
      </c>
    </row>
    <row r="8997" spans="1:4" ht="15" customHeight="1">
      <c r="A8997" s="642">
        <v>1649</v>
      </c>
      <c r="B8997" s="651" t="s">
        <v>31602</v>
      </c>
      <c r="C8997" s="642" t="s">
        <v>18348</v>
      </c>
      <c r="D8997" s="642" t="s">
        <v>35766</v>
      </c>
    </row>
    <row r="8998" spans="1:4" ht="15" customHeight="1">
      <c r="A8998" s="642">
        <v>1653</v>
      </c>
      <c r="B8998" s="651" t="s">
        <v>31603</v>
      </c>
      <c r="C8998" s="642" t="s">
        <v>18348</v>
      </c>
      <c r="D8998" s="642" t="s">
        <v>35767</v>
      </c>
    </row>
    <row r="8999" spans="1:4" ht="15" customHeight="1">
      <c r="A8999" s="642">
        <v>1647</v>
      </c>
      <c r="B8999" s="651" t="s">
        <v>31604</v>
      </c>
      <c r="C8999" s="642" t="s">
        <v>18348</v>
      </c>
      <c r="D8999" s="642" t="s">
        <v>35768</v>
      </c>
    </row>
    <row r="9000" spans="1:4" ht="15" customHeight="1">
      <c r="A9000" s="642">
        <v>1648</v>
      </c>
      <c r="B9000" s="651" t="s">
        <v>31605</v>
      </c>
      <c r="C9000" s="642" t="s">
        <v>18348</v>
      </c>
      <c r="D9000" s="642" t="s">
        <v>18048</v>
      </c>
    </row>
    <row r="9001" spans="1:4" ht="15" customHeight="1">
      <c r="A9001" s="642">
        <v>1651</v>
      </c>
      <c r="B9001" s="651" t="s">
        <v>31606</v>
      </c>
      <c r="C9001" s="642" t="s">
        <v>18348</v>
      </c>
      <c r="D9001" s="642" t="s">
        <v>35769</v>
      </c>
    </row>
    <row r="9002" spans="1:4" ht="15" customHeight="1">
      <c r="A9002" s="642">
        <v>1650</v>
      </c>
      <c r="B9002" s="651" t="s">
        <v>31607</v>
      </c>
      <c r="C9002" s="642" t="s">
        <v>18348</v>
      </c>
      <c r="D9002" s="642" t="s">
        <v>35770</v>
      </c>
    </row>
    <row r="9003" spans="1:4" ht="15" customHeight="1">
      <c r="A9003" s="642">
        <v>1654</v>
      </c>
      <c r="B9003" s="651" t="s">
        <v>31608</v>
      </c>
      <c r="C9003" s="642" t="s">
        <v>18348</v>
      </c>
      <c r="D9003" s="642" t="s">
        <v>18538</v>
      </c>
    </row>
    <row r="9004" spans="1:4" ht="15" customHeight="1">
      <c r="A9004" s="642">
        <v>1652</v>
      </c>
      <c r="B9004" s="651" t="s">
        <v>31609</v>
      </c>
      <c r="C9004" s="642" t="s">
        <v>18348</v>
      </c>
      <c r="D9004" s="642" t="s">
        <v>35771</v>
      </c>
    </row>
    <row r="9005" spans="1:4" ht="15" customHeight="1">
      <c r="A9005" s="642">
        <v>10510</v>
      </c>
      <c r="B9005" s="651" t="s">
        <v>31610</v>
      </c>
      <c r="C9005" s="642" t="s">
        <v>18348</v>
      </c>
      <c r="D9005" s="642" t="s">
        <v>26042</v>
      </c>
    </row>
    <row r="9006" spans="1:4" ht="15" customHeight="1">
      <c r="A9006" s="642">
        <v>1747</v>
      </c>
      <c r="B9006" s="651" t="s">
        <v>31611</v>
      </c>
      <c r="C9006" s="642" t="s">
        <v>18348</v>
      </c>
      <c r="D9006" s="642" t="s">
        <v>35772</v>
      </c>
    </row>
    <row r="9007" spans="1:4" ht="15" customHeight="1">
      <c r="A9007" s="642">
        <v>1744</v>
      </c>
      <c r="B9007" s="651" t="s">
        <v>31612</v>
      </c>
      <c r="C9007" s="642" t="s">
        <v>18348</v>
      </c>
      <c r="D9007" s="642" t="s">
        <v>21666</v>
      </c>
    </row>
    <row r="9008" spans="1:4" ht="15" customHeight="1">
      <c r="A9008" s="642">
        <v>1743</v>
      </c>
      <c r="B9008" s="651" t="s">
        <v>31613</v>
      </c>
      <c r="C9008" s="642" t="s">
        <v>18348</v>
      </c>
      <c r="D9008" s="642" t="s">
        <v>35773</v>
      </c>
    </row>
    <row r="9009" spans="1:4" ht="15" customHeight="1">
      <c r="A9009" s="642">
        <v>39640</v>
      </c>
      <c r="B9009" s="651" t="s">
        <v>31614</v>
      </c>
      <c r="C9009" s="642" t="s">
        <v>18348</v>
      </c>
      <c r="D9009" s="642" t="s">
        <v>18524</v>
      </c>
    </row>
    <row r="9010" spans="1:4" ht="15" customHeight="1">
      <c r="A9010" s="642">
        <v>7216</v>
      </c>
      <c r="B9010" s="651" t="s">
        <v>31615</v>
      </c>
      <c r="C9010" s="642" t="s">
        <v>18348</v>
      </c>
      <c r="D9010" s="642" t="s">
        <v>35774</v>
      </c>
    </row>
    <row r="9011" spans="1:4" ht="15" customHeight="1">
      <c r="A9011" s="642">
        <v>20235</v>
      </c>
      <c r="B9011" s="651" t="s">
        <v>31616</v>
      </c>
      <c r="C9011" s="642" t="s">
        <v>18348</v>
      </c>
      <c r="D9011" s="642" t="s">
        <v>24237</v>
      </c>
    </row>
    <row r="9012" spans="1:4" ht="15" customHeight="1">
      <c r="A9012" s="642">
        <v>7181</v>
      </c>
      <c r="B9012" s="651" t="s">
        <v>31617</v>
      </c>
      <c r="C9012" s="642" t="s">
        <v>18348</v>
      </c>
      <c r="D9012" s="642" t="s">
        <v>21571</v>
      </c>
    </row>
    <row r="9013" spans="1:4" ht="15" customHeight="1">
      <c r="A9013" s="642">
        <v>40742</v>
      </c>
      <c r="B9013" s="651" t="s">
        <v>31618</v>
      </c>
      <c r="C9013" s="642" t="s">
        <v>18348</v>
      </c>
      <c r="D9013" s="642" t="s">
        <v>18381</v>
      </c>
    </row>
    <row r="9014" spans="1:4" ht="15" customHeight="1">
      <c r="A9014" s="642">
        <v>7214</v>
      </c>
      <c r="B9014" s="651" t="s">
        <v>31619</v>
      </c>
      <c r="C9014" s="642" t="s">
        <v>18348</v>
      </c>
      <c r="D9014" s="642" t="s">
        <v>25523</v>
      </c>
    </row>
    <row r="9015" spans="1:4" ht="15" customHeight="1">
      <c r="A9015" s="642">
        <v>7219</v>
      </c>
      <c r="B9015" s="651" t="s">
        <v>31620</v>
      </c>
      <c r="C9015" s="642" t="s">
        <v>18348</v>
      </c>
      <c r="D9015" s="642" t="s">
        <v>35775</v>
      </c>
    </row>
    <row r="9016" spans="1:4" ht="15" customHeight="1">
      <c r="A9016" s="642">
        <v>37971</v>
      </c>
      <c r="B9016" s="651" t="s">
        <v>31621</v>
      </c>
      <c r="C9016" s="642" t="s">
        <v>18348</v>
      </c>
      <c r="D9016" s="642" t="s">
        <v>17886</v>
      </c>
    </row>
    <row r="9017" spans="1:4" ht="15" customHeight="1">
      <c r="A9017" s="642">
        <v>37972</v>
      </c>
      <c r="B9017" s="651" t="s">
        <v>31622</v>
      </c>
      <c r="C9017" s="642" t="s">
        <v>18348</v>
      </c>
      <c r="D9017" s="642" t="s">
        <v>24488</v>
      </c>
    </row>
    <row r="9018" spans="1:4" ht="15" customHeight="1">
      <c r="A9018" s="642">
        <v>37973</v>
      </c>
      <c r="B9018" s="651" t="s">
        <v>31623</v>
      </c>
      <c r="C9018" s="642" t="s">
        <v>18348</v>
      </c>
      <c r="D9018" s="642" t="s">
        <v>20975</v>
      </c>
    </row>
    <row r="9019" spans="1:4" ht="15" customHeight="1">
      <c r="A9019" s="642">
        <v>1926</v>
      </c>
      <c r="B9019" s="651" t="s">
        <v>31624</v>
      </c>
      <c r="C9019" s="642" t="s">
        <v>18348</v>
      </c>
      <c r="D9019" s="642" t="s">
        <v>18185</v>
      </c>
    </row>
    <row r="9020" spans="1:4" ht="15" customHeight="1">
      <c r="A9020" s="642">
        <v>1927</v>
      </c>
      <c r="B9020" s="651" t="s">
        <v>31625</v>
      </c>
      <c r="C9020" s="642" t="s">
        <v>18348</v>
      </c>
      <c r="D9020" s="642" t="s">
        <v>18571</v>
      </c>
    </row>
    <row r="9021" spans="1:4" ht="15" customHeight="1">
      <c r="A9021" s="642">
        <v>1923</v>
      </c>
      <c r="B9021" s="651" t="s">
        <v>31626</v>
      </c>
      <c r="C9021" s="642" t="s">
        <v>18348</v>
      </c>
      <c r="D9021" s="642" t="s">
        <v>17552</v>
      </c>
    </row>
    <row r="9022" spans="1:4" ht="15" customHeight="1">
      <c r="A9022" s="642">
        <v>1929</v>
      </c>
      <c r="B9022" s="651" t="s">
        <v>31627</v>
      </c>
      <c r="C9022" s="642" t="s">
        <v>18348</v>
      </c>
      <c r="D9022" s="642" t="s">
        <v>17678</v>
      </c>
    </row>
    <row r="9023" spans="1:4" ht="15" customHeight="1">
      <c r="A9023" s="642">
        <v>1930</v>
      </c>
      <c r="B9023" s="651" t="s">
        <v>31628</v>
      </c>
      <c r="C9023" s="642" t="s">
        <v>18348</v>
      </c>
      <c r="D9023" s="642" t="s">
        <v>18489</v>
      </c>
    </row>
    <row r="9024" spans="1:4" ht="15" customHeight="1">
      <c r="A9024" s="642">
        <v>1924</v>
      </c>
      <c r="B9024" s="651" t="s">
        <v>31629</v>
      </c>
      <c r="C9024" s="642" t="s">
        <v>18348</v>
      </c>
      <c r="D9024" s="642" t="s">
        <v>18585</v>
      </c>
    </row>
    <row r="9025" spans="1:4" ht="15" customHeight="1">
      <c r="A9025" s="642">
        <v>1922</v>
      </c>
      <c r="B9025" s="651" t="s">
        <v>31630</v>
      </c>
      <c r="C9025" s="642" t="s">
        <v>18348</v>
      </c>
      <c r="D9025" s="642" t="s">
        <v>27702</v>
      </c>
    </row>
    <row r="9026" spans="1:4" ht="15" customHeight="1">
      <c r="A9026" s="642">
        <v>1953</v>
      </c>
      <c r="B9026" s="651" t="s">
        <v>31631</v>
      </c>
      <c r="C9026" s="642" t="s">
        <v>18348</v>
      </c>
      <c r="D9026" s="642" t="s">
        <v>24883</v>
      </c>
    </row>
    <row r="9027" spans="1:4" ht="15" customHeight="1">
      <c r="A9027" s="642">
        <v>1962</v>
      </c>
      <c r="B9027" s="651" t="s">
        <v>31632</v>
      </c>
      <c r="C9027" s="642" t="s">
        <v>18348</v>
      </c>
      <c r="D9027" s="642" t="s">
        <v>35776</v>
      </c>
    </row>
    <row r="9028" spans="1:4" ht="15" customHeight="1">
      <c r="A9028" s="642">
        <v>1955</v>
      </c>
      <c r="B9028" s="651" t="s">
        <v>31633</v>
      </c>
      <c r="C9028" s="642" t="s">
        <v>18348</v>
      </c>
      <c r="D9028" s="642" t="s">
        <v>21006</v>
      </c>
    </row>
    <row r="9029" spans="1:4" ht="15" customHeight="1">
      <c r="A9029" s="642">
        <v>1956</v>
      </c>
      <c r="B9029" s="651" t="s">
        <v>31634</v>
      </c>
      <c r="C9029" s="642" t="s">
        <v>18348</v>
      </c>
      <c r="D9029" s="642" t="s">
        <v>35777</v>
      </c>
    </row>
    <row r="9030" spans="1:4" ht="15" customHeight="1">
      <c r="A9030" s="642">
        <v>1957</v>
      </c>
      <c r="B9030" s="651" t="s">
        <v>31635</v>
      </c>
      <c r="C9030" s="642" t="s">
        <v>18348</v>
      </c>
      <c r="D9030" s="642" t="s">
        <v>17808</v>
      </c>
    </row>
    <row r="9031" spans="1:4" ht="15" customHeight="1">
      <c r="A9031" s="642">
        <v>1958</v>
      </c>
      <c r="B9031" s="651" t="s">
        <v>31636</v>
      </c>
      <c r="C9031" s="642" t="s">
        <v>18348</v>
      </c>
      <c r="D9031" s="642" t="s">
        <v>18686</v>
      </c>
    </row>
    <row r="9032" spans="1:4" ht="15" customHeight="1">
      <c r="A9032" s="642">
        <v>1959</v>
      </c>
      <c r="B9032" s="651" t="s">
        <v>31637</v>
      </c>
      <c r="C9032" s="642" t="s">
        <v>18348</v>
      </c>
      <c r="D9032" s="642" t="s">
        <v>17955</v>
      </c>
    </row>
    <row r="9033" spans="1:4" ht="15" customHeight="1">
      <c r="A9033" s="642">
        <v>1925</v>
      </c>
      <c r="B9033" s="651" t="s">
        <v>31638</v>
      </c>
      <c r="C9033" s="642" t="s">
        <v>18348</v>
      </c>
      <c r="D9033" s="642" t="s">
        <v>21347</v>
      </c>
    </row>
    <row r="9034" spans="1:4" ht="15" customHeight="1">
      <c r="A9034" s="642">
        <v>1960</v>
      </c>
      <c r="B9034" s="651" t="s">
        <v>31639</v>
      </c>
      <c r="C9034" s="642" t="s">
        <v>18348</v>
      </c>
      <c r="D9034" s="642" t="s">
        <v>22380</v>
      </c>
    </row>
    <row r="9035" spans="1:4" ht="15" customHeight="1">
      <c r="A9035" s="642">
        <v>1961</v>
      </c>
      <c r="B9035" s="651" t="s">
        <v>31640</v>
      </c>
      <c r="C9035" s="642" t="s">
        <v>18348</v>
      </c>
      <c r="D9035" s="642" t="s">
        <v>35778</v>
      </c>
    </row>
    <row r="9036" spans="1:4" ht="15" customHeight="1">
      <c r="A9036" s="642">
        <v>38423</v>
      </c>
      <c r="B9036" s="651" t="s">
        <v>31641</v>
      </c>
      <c r="C9036" s="642" t="s">
        <v>18348</v>
      </c>
      <c r="D9036" s="642" t="s">
        <v>21035</v>
      </c>
    </row>
    <row r="9037" spans="1:4" ht="15" customHeight="1">
      <c r="A9037" s="642">
        <v>39866</v>
      </c>
      <c r="B9037" s="651" t="s">
        <v>31642</v>
      </c>
      <c r="C9037" s="642" t="s">
        <v>18348</v>
      </c>
      <c r="D9037" s="642" t="s">
        <v>26859</v>
      </c>
    </row>
    <row r="9038" spans="1:4" ht="15" customHeight="1">
      <c r="A9038" s="642">
        <v>39867</v>
      </c>
      <c r="B9038" s="651" t="s">
        <v>31643</v>
      </c>
      <c r="C9038" s="642" t="s">
        <v>18348</v>
      </c>
      <c r="D9038" s="642" t="s">
        <v>26124</v>
      </c>
    </row>
    <row r="9039" spans="1:4" ht="15" customHeight="1">
      <c r="A9039" s="642">
        <v>39868</v>
      </c>
      <c r="B9039" s="651" t="s">
        <v>31644</v>
      </c>
      <c r="C9039" s="642" t="s">
        <v>18348</v>
      </c>
      <c r="D9039" s="642" t="s">
        <v>35779</v>
      </c>
    </row>
    <row r="9040" spans="1:4" ht="15" customHeight="1">
      <c r="A9040" s="642">
        <v>37999</v>
      </c>
      <c r="B9040" s="651" t="s">
        <v>31645</v>
      </c>
      <c r="C9040" s="642" t="s">
        <v>18348</v>
      </c>
      <c r="D9040" s="642" t="s">
        <v>17944</v>
      </c>
    </row>
    <row r="9041" spans="1:4" ht="15" customHeight="1">
      <c r="A9041" s="642">
        <v>38000</v>
      </c>
      <c r="B9041" s="651" t="s">
        <v>31646</v>
      </c>
      <c r="C9041" s="642" t="s">
        <v>18348</v>
      </c>
      <c r="D9041" s="642" t="s">
        <v>26565</v>
      </c>
    </row>
    <row r="9042" spans="1:4" ht="15" customHeight="1">
      <c r="A9042" s="642">
        <v>38129</v>
      </c>
      <c r="B9042" s="651" t="s">
        <v>31647</v>
      </c>
      <c r="C9042" s="642" t="s">
        <v>18348</v>
      </c>
      <c r="D9042" s="642" t="s">
        <v>17741</v>
      </c>
    </row>
    <row r="9043" spans="1:4" ht="15" customHeight="1">
      <c r="A9043" s="642">
        <v>38025</v>
      </c>
      <c r="B9043" s="651" t="s">
        <v>31648</v>
      </c>
      <c r="C9043" s="642" t="s">
        <v>18348</v>
      </c>
      <c r="D9043" s="642" t="s">
        <v>18131</v>
      </c>
    </row>
    <row r="9044" spans="1:4" ht="15" customHeight="1">
      <c r="A9044" s="642">
        <v>38026</v>
      </c>
      <c r="B9044" s="651" t="s">
        <v>31649</v>
      </c>
      <c r="C9044" s="642" t="s">
        <v>18348</v>
      </c>
      <c r="D9044" s="642" t="s">
        <v>27393</v>
      </c>
    </row>
    <row r="9045" spans="1:4" ht="15" customHeight="1">
      <c r="A9045" s="642">
        <v>1858</v>
      </c>
      <c r="B9045" s="651" t="s">
        <v>31650</v>
      </c>
      <c r="C9045" s="642" t="s">
        <v>18348</v>
      </c>
      <c r="D9045" s="642" t="s">
        <v>35780</v>
      </c>
    </row>
    <row r="9046" spans="1:4" ht="15" customHeight="1">
      <c r="A9046" s="642">
        <v>1844</v>
      </c>
      <c r="B9046" s="651" t="s">
        <v>31651</v>
      </c>
      <c r="C9046" s="642" t="s">
        <v>18348</v>
      </c>
      <c r="D9046" s="642" t="s">
        <v>35781</v>
      </c>
    </row>
    <row r="9047" spans="1:4" ht="15" customHeight="1">
      <c r="A9047" s="642">
        <v>1863</v>
      </c>
      <c r="B9047" s="651" t="s">
        <v>31652</v>
      </c>
      <c r="C9047" s="642" t="s">
        <v>18348</v>
      </c>
      <c r="D9047" s="642" t="s">
        <v>22312</v>
      </c>
    </row>
    <row r="9048" spans="1:4" ht="15" customHeight="1">
      <c r="A9048" s="642">
        <v>1865</v>
      </c>
      <c r="B9048" s="651" t="s">
        <v>31653</v>
      </c>
      <c r="C9048" s="642" t="s">
        <v>18348</v>
      </c>
      <c r="D9048" s="642" t="s">
        <v>25001</v>
      </c>
    </row>
    <row r="9049" spans="1:4" ht="15" customHeight="1">
      <c r="A9049" s="642">
        <v>36355</v>
      </c>
      <c r="B9049" s="651" t="s">
        <v>31654</v>
      </c>
      <c r="C9049" s="642" t="s">
        <v>18348</v>
      </c>
      <c r="D9049" s="642" t="s">
        <v>18255</v>
      </c>
    </row>
    <row r="9050" spans="1:4" ht="15" customHeight="1">
      <c r="A9050" s="642">
        <v>36356</v>
      </c>
      <c r="B9050" s="651" t="s">
        <v>31655</v>
      </c>
      <c r="C9050" s="642" t="s">
        <v>18348</v>
      </c>
      <c r="D9050" s="642" t="s">
        <v>21182</v>
      </c>
    </row>
    <row r="9051" spans="1:4" ht="15" customHeight="1">
      <c r="A9051" s="642">
        <v>1966</v>
      </c>
      <c r="B9051" s="651" t="s">
        <v>31656</v>
      </c>
      <c r="C9051" s="642" t="s">
        <v>18348</v>
      </c>
      <c r="D9051" s="642" t="s">
        <v>26521</v>
      </c>
    </row>
    <row r="9052" spans="1:4" ht="15" customHeight="1">
      <c r="A9052" s="642">
        <v>1933</v>
      </c>
      <c r="B9052" s="651" t="s">
        <v>31657</v>
      </c>
      <c r="C9052" s="642" t="s">
        <v>18348</v>
      </c>
      <c r="D9052" s="642" t="s">
        <v>17933</v>
      </c>
    </row>
    <row r="9053" spans="1:4" ht="15" customHeight="1">
      <c r="A9053" s="642">
        <v>1932</v>
      </c>
      <c r="B9053" s="651" t="s">
        <v>31658</v>
      </c>
      <c r="C9053" s="642" t="s">
        <v>18348</v>
      </c>
      <c r="D9053" s="642" t="s">
        <v>21028</v>
      </c>
    </row>
    <row r="9054" spans="1:4" ht="15" customHeight="1">
      <c r="A9054" s="642">
        <v>1951</v>
      </c>
      <c r="B9054" s="651" t="s">
        <v>31659</v>
      </c>
      <c r="C9054" s="642" t="s">
        <v>18348</v>
      </c>
      <c r="D9054" s="642" t="s">
        <v>35782</v>
      </c>
    </row>
    <row r="9055" spans="1:4" ht="15" customHeight="1">
      <c r="A9055" s="642">
        <v>1970</v>
      </c>
      <c r="B9055" s="651" t="s">
        <v>31660</v>
      </c>
      <c r="C9055" s="642" t="s">
        <v>18348</v>
      </c>
      <c r="D9055" s="642" t="s">
        <v>35149</v>
      </c>
    </row>
    <row r="9056" spans="1:4" ht="15" customHeight="1">
      <c r="A9056" s="642">
        <v>1967</v>
      </c>
      <c r="B9056" s="651" t="s">
        <v>31661</v>
      </c>
      <c r="C9056" s="642" t="s">
        <v>18348</v>
      </c>
      <c r="D9056" s="642" t="s">
        <v>35783</v>
      </c>
    </row>
    <row r="9057" spans="1:4" ht="15" customHeight="1">
      <c r="A9057" s="642">
        <v>1968</v>
      </c>
      <c r="B9057" s="651" t="s">
        <v>31662</v>
      </c>
      <c r="C9057" s="642" t="s">
        <v>18348</v>
      </c>
      <c r="D9057" s="642" t="s">
        <v>21022</v>
      </c>
    </row>
    <row r="9058" spans="1:4" ht="15" customHeight="1">
      <c r="A9058" s="642">
        <v>1969</v>
      </c>
      <c r="B9058" s="651" t="s">
        <v>31663</v>
      </c>
      <c r="C9058" s="642" t="s">
        <v>18348</v>
      </c>
      <c r="D9058" s="642" t="s">
        <v>35784</v>
      </c>
    </row>
    <row r="9059" spans="1:4" ht="15" customHeight="1">
      <c r="A9059" s="642">
        <v>1827</v>
      </c>
      <c r="B9059" s="651" t="s">
        <v>31664</v>
      </c>
      <c r="C9059" s="642" t="s">
        <v>18348</v>
      </c>
      <c r="D9059" s="642" t="s">
        <v>35785</v>
      </c>
    </row>
    <row r="9060" spans="1:4" ht="15" customHeight="1">
      <c r="A9060" s="642">
        <v>1831</v>
      </c>
      <c r="B9060" s="651" t="s">
        <v>31665</v>
      </c>
      <c r="C9060" s="642" t="s">
        <v>18348</v>
      </c>
      <c r="D9060" s="642" t="s">
        <v>35786</v>
      </c>
    </row>
    <row r="9061" spans="1:4" ht="15" customHeight="1">
      <c r="A9061" s="642">
        <v>1825</v>
      </c>
      <c r="B9061" s="651" t="s">
        <v>31666</v>
      </c>
      <c r="C9061" s="642" t="s">
        <v>18348</v>
      </c>
      <c r="D9061" s="642" t="s">
        <v>21535</v>
      </c>
    </row>
    <row r="9062" spans="1:4" ht="15" customHeight="1">
      <c r="A9062" s="642">
        <v>1828</v>
      </c>
      <c r="B9062" s="651" t="s">
        <v>31667</v>
      </c>
      <c r="C9062" s="642" t="s">
        <v>18348</v>
      </c>
      <c r="D9062" s="642" t="s">
        <v>21762</v>
      </c>
    </row>
    <row r="9063" spans="1:4" ht="15" customHeight="1">
      <c r="A9063" s="642">
        <v>1845</v>
      </c>
      <c r="B9063" s="651" t="s">
        <v>31668</v>
      </c>
      <c r="C9063" s="642" t="s">
        <v>18348</v>
      </c>
      <c r="D9063" s="642" t="s">
        <v>20919</v>
      </c>
    </row>
    <row r="9064" spans="1:4" ht="15" customHeight="1">
      <c r="A9064" s="642">
        <v>1824</v>
      </c>
      <c r="B9064" s="651" t="s">
        <v>31669</v>
      </c>
      <c r="C9064" s="642" t="s">
        <v>18348</v>
      </c>
      <c r="D9064" s="642" t="s">
        <v>35787</v>
      </c>
    </row>
    <row r="9065" spans="1:4" ht="15" customHeight="1">
      <c r="A9065" s="642">
        <v>1940</v>
      </c>
      <c r="B9065" s="651" t="s">
        <v>31670</v>
      </c>
      <c r="C9065" s="642" t="s">
        <v>18348</v>
      </c>
      <c r="D9065" s="642" t="s">
        <v>35788</v>
      </c>
    </row>
    <row r="9066" spans="1:4" ht="15" customHeight="1">
      <c r="A9066" s="642">
        <v>1937</v>
      </c>
      <c r="B9066" s="651" t="s">
        <v>31671</v>
      </c>
      <c r="C9066" s="642" t="s">
        <v>18348</v>
      </c>
      <c r="D9066" s="642" t="s">
        <v>20545</v>
      </c>
    </row>
    <row r="9067" spans="1:4" ht="15" customHeight="1">
      <c r="A9067" s="642">
        <v>1939</v>
      </c>
      <c r="B9067" s="651" t="s">
        <v>31672</v>
      </c>
      <c r="C9067" s="642" t="s">
        <v>18348</v>
      </c>
      <c r="D9067" s="642" t="s">
        <v>17890</v>
      </c>
    </row>
    <row r="9068" spans="1:4" ht="15" customHeight="1">
      <c r="A9068" s="642">
        <v>1938</v>
      </c>
      <c r="B9068" s="651" t="s">
        <v>31673</v>
      </c>
      <c r="C9068" s="642" t="s">
        <v>18348</v>
      </c>
      <c r="D9068" s="642" t="s">
        <v>20662</v>
      </c>
    </row>
    <row r="9069" spans="1:4" ht="15" customHeight="1">
      <c r="A9069" s="642">
        <v>42693</v>
      </c>
      <c r="B9069" s="651" t="s">
        <v>31674</v>
      </c>
      <c r="C9069" s="642" t="s">
        <v>18348</v>
      </c>
      <c r="D9069" s="642" t="s">
        <v>35789</v>
      </c>
    </row>
    <row r="9070" spans="1:4" ht="15" customHeight="1">
      <c r="A9070" s="642">
        <v>42695</v>
      </c>
      <c r="B9070" s="651" t="s">
        <v>31675</v>
      </c>
      <c r="C9070" s="642" t="s">
        <v>18348</v>
      </c>
      <c r="D9070" s="642" t="s">
        <v>35790</v>
      </c>
    </row>
    <row r="9071" spans="1:4" ht="15" customHeight="1">
      <c r="A9071" s="642">
        <v>42694</v>
      </c>
      <c r="B9071" s="651" t="s">
        <v>31676</v>
      </c>
      <c r="C9071" s="642" t="s">
        <v>18348</v>
      </c>
      <c r="D9071" s="642" t="s">
        <v>35791</v>
      </c>
    </row>
    <row r="9072" spans="1:4" ht="15" customHeight="1">
      <c r="A9072" s="642">
        <v>20097</v>
      </c>
      <c r="B9072" s="651" t="s">
        <v>31677</v>
      </c>
      <c r="C9072" s="642" t="s">
        <v>18348</v>
      </c>
      <c r="D9072" s="642" t="s">
        <v>22019</v>
      </c>
    </row>
    <row r="9073" spans="1:4" ht="15" customHeight="1">
      <c r="A9073" s="642">
        <v>20098</v>
      </c>
      <c r="B9073" s="651" t="s">
        <v>31678</v>
      </c>
      <c r="C9073" s="642" t="s">
        <v>18348</v>
      </c>
      <c r="D9073" s="642" t="s">
        <v>35792</v>
      </c>
    </row>
    <row r="9074" spans="1:4" ht="15" customHeight="1">
      <c r="A9074" s="642">
        <v>20096</v>
      </c>
      <c r="B9074" s="651" t="s">
        <v>31679</v>
      </c>
      <c r="C9074" s="642" t="s">
        <v>18348</v>
      </c>
      <c r="D9074" s="642" t="s">
        <v>21553</v>
      </c>
    </row>
    <row r="9075" spans="1:4" ht="15" customHeight="1">
      <c r="A9075" s="642">
        <v>1880</v>
      </c>
      <c r="B9075" s="651" t="s">
        <v>31680</v>
      </c>
      <c r="C9075" s="642" t="s">
        <v>18348</v>
      </c>
      <c r="D9075" s="642" t="s">
        <v>17896</v>
      </c>
    </row>
    <row r="9076" spans="1:4" ht="15" customHeight="1">
      <c r="A9076" s="642">
        <v>39274</v>
      </c>
      <c r="B9076" s="651" t="s">
        <v>31681</v>
      </c>
      <c r="C9076" s="642" t="s">
        <v>18348</v>
      </c>
      <c r="D9076" s="642" t="s">
        <v>20731</v>
      </c>
    </row>
    <row r="9077" spans="1:4" ht="15" customHeight="1">
      <c r="A9077" s="642">
        <v>2628</v>
      </c>
      <c r="B9077" s="651" t="s">
        <v>31682</v>
      </c>
      <c r="C9077" s="642" t="s">
        <v>18348</v>
      </c>
      <c r="D9077" s="642" t="s">
        <v>35793</v>
      </c>
    </row>
    <row r="9078" spans="1:4" ht="15" customHeight="1">
      <c r="A9078" s="642">
        <v>2622</v>
      </c>
      <c r="B9078" s="651" t="s">
        <v>31683</v>
      </c>
      <c r="C9078" s="642" t="s">
        <v>18348</v>
      </c>
      <c r="D9078" s="642" t="s">
        <v>21533</v>
      </c>
    </row>
    <row r="9079" spans="1:4" ht="15" customHeight="1">
      <c r="A9079" s="642">
        <v>2623</v>
      </c>
      <c r="B9079" s="651" t="s">
        <v>31684</v>
      </c>
      <c r="C9079" s="642" t="s">
        <v>18348</v>
      </c>
      <c r="D9079" s="642" t="s">
        <v>24746</v>
      </c>
    </row>
    <row r="9080" spans="1:4" ht="15" customHeight="1">
      <c r="A9080" s="642">
        <v>2624</v>
      </c>
      <c r="B9080" s="651" t="s">
        <v>31685</v>
      </c>
      <c r="C9080" s="642" t="s">
        <v>18348</v>
      </c>
      <c r="D9080" s="642" t="s">
        <v>18536</v>
      </c>
    </row>
    <row r="9081" spans="1:4" ht="15" customHeight="1">
      <c r="A9081" s="642">
        <v>2625</v>
      </c>
      <c r="B9081" s="651" t="s">
        <v>31686</v>
      </c>
      <c r="C9081" s="642" t="s">
        <v>18348</v>
      </c>
      <c r="D9081" s="642" t="s">
        <v>26393</v>
      </c>
    </row>
    <row r="9082" spans="1:4" ht="15" customHeight="1">
      <c r="A9082" s="642">
        <v>2626</v>
      </c>
      <c r="B9082" s="651" t="s">
        <v>31687</v>
      </c>
      <c r="C9082" s="642" t="s">
        <v>18348</v>
      </c>
      <c r="D9082" s="642" t="s">
        <v>17963</v>
      </c>
    </row>
    <row r="9083" spans="1:4" ht="15" customHeight="1">
      <c r="A9083" s="642">
        <v>2630</v>
      </c>
      <c r="B9083" s="651" t="s">
        <v>31688</v>
      </c>
      <c r="C9083" s="642" t="s">
        <v>18348</v>
      </c>
      <c r="D9083" s="642" t="s">
        <v>22377</v>
      </c>
    </row>
    <row r="9084" spans="1:4" ht="15" customHeight="1">
      <c r="A9084" s="642">
        <v>2627</v>
      </c>
      <c r="B9084" s="651" t="s">
        <v>31689</v>
      </c>
      <c r="C9084" s="642" t="s">
        <v>18348</v>
      </c>
      <c r="D9084" s="642" t="s">
        <v>27406</v>
      </c>
    </row>
    <row r="9085" spans="1:4" ht="15" customHeight="1">
      <c r="A9085" s="642">
        <v>2629</v>
      </c>
      <c r="B9085" s="651" t="s">
        <v>31690</v>
      </c>
      <c r="C9085" s="642" t="s">
        <v>18348</v>
      </c>
      <c r="D9085" s="642" t="s">
        <v>35794</v>
      </c>
    </row>
    <row r="9086" spans="1:4" ht="15" customHeight="1">
      <c r="A9086" s="642">
        <v>12033</v>
      </c>
      <c r="B9086" s="651" t="s">
        <v>31691</v>
      </c>
      <c r="C9086" s="642" t="s">
        <v>18348</v>
      </c>
      <c r="D9086" s="642" t="s">
        <v>22255</v>
      </c>
    </row>
    <row r="9087" spans="1:4" ht="15" customHeight="1">
      <c r="A9087" s="642">
        <v>40408</v>
      </c>
      <c r="B9087" s="651" t="s">
        <v>31692</v>
      </c>
      <c r="C9087" s="642" t="s">
        <v>18348</v>
      </c>
      <c r="D9087" s="642" t="s">
        <v>17498</v>
      </c>
    </row>
    <row r="9088" spans="1:4" ht="15" customHeight="1">
      <c r="A9088" s="642">
        <v>40409</v>
      </c>
      <c r="B9088" s="651" t="s">
        <v>31693</v>
      </c>
      <c r="C9088" s="642" t="s">
        <v>18348</v>
      </c>
      <c r="D9088" s="642" t="s">
        <v>17752</v>
      </c>
    </row>
    <row r="9089" spans="1:4" ht="15" customHeight="1">
      <c r="A9089" s="642">
        <v>39276</v>
      </c>
      <c r="B9089" s="651" t="s">
        <v>31694</v>
      </c>
      <c r="C9089" s="642" t="s">
        <v>18348</v>
      </c>
      <c r="D9089" s="642" t="s">
        <v>18017</v>
      </c>
    </row>
    <row r="9090" spans="1:4" ht="15" customHeight="1">
      <c r="A9090" s="642">
        <v>39277</v>
      </c>
      <c r="B9090" s="651" t="s">
        <v>31695</v>
      </c>
      <c r="C9090" s="642" t="s">
        <v>18348</v>
      </c>
      <c r="D9090" s="642" t="s">
        <v>17487</v>
      </c>
    </row>
    <row r="9091" spans="1:4" ht="15" customHeight="1">
      <c r="A9091" s="642">
        <v>12034</v>
      </c>
      <c r="B9091" s="651" t="s">
        <v>31696</v>
      </c>
      <c r="C9091" s="642" t="s">
        <v>18348</v>
      </c>
      <c r="D9091" s="642" t="s">
        <v>18534</v>
      </c>
    </row>
    <row r="9092" spans="1:4" ht="15" customHeight="1">
      <c r="A9092" s="642">
        <v>39879</v>
      </c>
      <c r="B9092" s="651" t="s">
        <v>31697</v>
      </c>
      <c r="C9092" s="642" t="s">
        <v>18348</v>
      </c>
      <c r="D9092" s="642" t="s">
        <v>18282</v>
      </c>
    </row>
    <row r="9093" spans="1:4" ht="15" customHeight="1">
      <c r="A9093" s="642">
        <v>39880</v>
      </c>
      <c r="B9093" s="651" t="s">
        <v>31698</v>
      </c>
      <c r="C9093" s="642" t="s">
        <v>18348</v>
      </c>
      <c r="D9093" s="642" t="s">
        <v>26575</v>
      </c>
    </row>
    <row r="9094" spans="1:4" ht="15" customHeight="1">
      <c r="A9094" s="642">
        <v>39881</v>
      </c>
      <c r="B9094" s="651" t="s">
        <v>31699</v>
      </c>
      <c r="C9094" s="642" t="s">
        <v>18348</v>
      </c>
      <c r="D9094" s="642" t="s">
        <v>20966</v>
      </c>
    </row>
    <row r="9095" spans="1:4" ht="15" customHeight="1">
      <c r="A9095" s="642">
        <v>39882</v>
      </c>
      <c r="B9095" s="651" t="s">
        <v>31700</v>
      </c>
      <c r="C9095" s="642" t="s">
        <v>18348</v>
      </c>
      <c r="D9095" s="642" t="s">
        <v>35795</v>
      </c>
    </row>
    <row r="9096" spans="1:4" ht="15" customHeight="1">
      <c r="A9096" s="642">
        <v>39883</v>
      </c>
      <c r="B9096" s="651" t="s">
        <v>31701</v>
      </c>
      <c r="C9096" s="642" t="s">
        <v>18348</v>
      </c>
      <c r="D9096" s="642" t="s">
        <v>24249</v>
      </c>
    </row>
    <row r="9097" spans="1:4" ht="15" customHeight="1">
      <c r="A9097" s="642">
        <v>39884</v>
      </c>
      <c r="B9097" s="651" t="s">
        <v>31702</v>
      </c>
      <c r="C9097" s="642" t="s">
        <v>18348</v>
      </c>
      <c r="D9097" s="642" t="s">
        <v>35796</v>
      </c>
    </row>
    <row r="9098" spans="1:4" ht="15" customHeight="1">
      <c r="A9098" s="642">
        <v>39885</v>
      </c>
      <c r="B9098" s="651" t="s">
        <v>31703</v>
      </c>
      <c r="C9098" s="642" t="s">
        <v>18348</v>
      </c>
      <c r="D9098" s="642" t="s">
        <v>35797</v>
      </c>
    </row>
    <row r="9099" spans="1:4" ht="15" customHeight="1">
      <c r="A9099" s="642">
        <v>1777</v>
      </c>
      <c r="B9099" s="651" t="s">
        <v>31704</v>
      </c>
      <c r="C9099" s="642" t="s">
        <v>18348</v>
      </c>
      <c r="D9099" s="642" t="s">
        <v>35798</v>
      </c>
    </row>
    <row r="9100" spans="1:4" ht="15" customHeight="1">
      <c r="A9100" s="642">
        <v>1819</v>
      </c>
      <c r="B9100" s="651" t="s">
        <v>31705</v>
      </c>
      <c r="C9100" s="642" t="s">
        <v>18348</v>
      </c>
      <c r="D9100" s="642" t="s">
        <v>35799</v>
      </c>
    </row>
    <row r="9101" spans="1:4" ht="15" customHeight="1">
      <c r="A9101" s="642">
        <v>1775</v>
      </c>
      <c r="B9101" s="651" t="s">
        <v>31706</v>
      </c>
      <c r="C9101" s="642" t="s">
        <v>18348</v>
      </c>
      <c r="D9101" s="642" t="s">
        <v>21509</v>
      </c>
    </row>
    <row r="9102" spans="1:4" ht="15" customHeight="1">
      <c r="A9102" s="642">
        <v>1776</v>
      </c>
      <c r="B9102" s="651" t="s">
        <v>31707</v>
      </c>
      <c r="C9102" s="642" t="s">
        <v>18348</v>
      </c>
      <c r="D9102" s="642" t="s">
        <v>35800</v>
      </c>
    </row>
    <row r="9103" spans="1:4" ht="15" customHeight="1">
      <c r="A9103" s="642">
        <v>1778</v>
      </c>
      <c r="B9103" s="651" t="s">
        <v>31708</v>
      </c>
      <c r="C9103" s="642" t="s">
        <v>18348</v>
      </c>
      <c r="D9103" s="642" t="s">
        <v>35801</v>
      </c>
    </row>
    <row r="9104" spans="1:4" ht="15" customHeight="1">
      <c r="A9104" s="642">
        <v>1818</v>
      </c>
      <c r="B9104" s="651" t="s">
        <v>31709</v>
      </c>
      <c r="C9104" s="642" t="s">
        <v>18348</v>
      </c>
      <c r="D9104" s="642" t="s">
        <v>35802</v>
      </c>
    </row>
    <row r="9105" spans="1:4" ht="15" customHeight="1">
      <c r="A9105" s="642">
        <v>1820</v>
      </c>
      <c r="B9105" s="651" t="s">
        <v>31710</v>
      </c>
      <c r="C9105" s="642" t="s">
        <v>18348</v>
      </c>
      <c r="D9105" s="642" t="s">
        <v>35803</v>
      </c>
    </row>
    <row r="9106" spans="1:4" ht="15" customHeight="1">
      <c r="A9106" s="642">
        <v>1779</v>
      </c>
      <c r="B9106" s="651" t="s">
        <v>31711</v>
      </c>
      <c r="C9106" s="642" t="s">
        <v>18348</v>
      </c>
      <c r="D9106" s="642" t="s">
        <v>35804</v>
      </c>
    </row>
    <row r="9107" spans="1:4" ht="15" customHeight="1">
      <c r="A9107" s="642">
        <v>1780</v>
      </c>
      <c r="B9107" s="651" t="s">
        <v>31712</v>
      </c>
      <c r="C9107" s="642" t="s">
        <v>18348</v>
      </c>
      <c r="D9107" s="642" t="s">
        <v>35805</v>
      </c>
    </row>
    <row r="9108" spans="1:4" ht="15" customHeight="1">
      <c r="A9108" s="642">
        <v>1783</v>
      </c>
      <c r="B9108" s="651" t="s">
        <v>31713</v>
      </c>
      <c r="C9108" s="642" t="s">
        <v>18348</v>
      </c>
      <c r="D9108" s="642" t="s">
        <v>35806</v>
      </c>
    </row>
    <row r="9109" spans="1:4" ht="15" customHeight="1">
      <c r="A9109" s="642">
        <v>1782</v>
      </c>
      <c r="B9109" s="651" t="s">
        <v>31714</v>
      </c>
      <c r="C9109" s="642" t="s">
        <v>18348</v>
      </c>
      <c r="D9109" s="642" t="s">
        <v>35807</v>
      </c>
    </row>
    <row r="9110" spans="1:4" ht="15" customHeight="1">
      <c r="A9110" s="642">
        <v>1817</v>
      </c>
      <c r="B9110" s="651" t="s">
        <v>31715</v>
      </c>
      <c r="C9110" s="642" t="s">
        <v>18348</v>
      </c>
      <c r="D9110" s="642" t="s">
        <v>21272</v>
      </c>
    </row>
    <row r="9111" spans="1:4" ht="15" customHeight="1">
      <c r="A9111" s="642">
        <v>1781</v>
      </c>
      <c r="B9111" s="651" t="s">
        <v>31716</v>
      </c>
      <c r="C9111" s="642" t="s">
        <v>18348</v>
      </c>
      <c r="D9111" s="642" t="s">
        <v>24761</v>
      </c>
    </row>
    <row r="9112" spans="1:4" ht="15" customHeight="1">
      <c r="A9112" s="642">
        <v>1784</v>
      </c>
      <c r="B9112" s="651" t="s">
        <v>31717</v>
      </c>
      <c r="C9112" s="642" t="s">
        <v>18348</v>
      </c>
      <c r="D9112" s="642" t="s">
        <v>35808</v>
      </c>
    </row>
    <row r="9113" spans="1:4" ht="15" customHeight="1">
      <c r="A9113" s="642">
        <v>1810</v>
      </c>
      <c r="B9113" s="651" t="s">
        <v>31718</v>
      </c>
      <c r="C9113" s="642" t="s">
        <v>18348</v>
      </c>
      <c r="D9113" s="642" t="s">
        <v>21109</v>
      </c>
    </row>
    <row r="9114" spans="1:4" ht="15" customHeight="1">
      <c r="A9114" s="642">
        <v>1811</v>
      </c>
      <c r="B9114" s="651" t="s">
        <v>31719</v>
      </c>
      <c r="C9114" s="642" t="s">
        <v>18348</v>
      </c>
      <c r="D9114" s="642" t="s">
        <v>18308</v>
      </c>
    </row>
    <row r="9115" spans="1:4" ht="15" customHeight="1">
      <c r="A9115" s="642">
        <v>1812</v>
      </c>
      <c r="B9115" s="651" t="s">
        <v>31720</v>
      </c>
      <c r="C9115" s="642" t="s">
        <v>18348</v>
      </c>
      <c r="D9115" s="642" t="s">
        <v>35809</v>
      </c>
    </row>
    <row r="9116" spans="1:4" ht="15" customHeight="1">
      <c r="A9116" s="642">
        <v>40386</v>
      </c>
      <c r="B9116" s="651" t="s">
        <v>31721</v>
      </c>
      <c r="C9116" s="642" t="s">
        <v>18348</v>
      </c>
      <c r="D9116" s="642" t="s">
        <v>35810</v>
      </c>
    </row>
    <row r="9117" spans="1:4" ht="15" customHeight="1">
      <c r="A9117" s="642">
        <v>40384</v>
      </c>
      <c r="B9117" s="651" t="s">
        <v>31722</v>
      </c>
      <c r="C9117" s="642" t="s">
        <v>18348</v>
      </c>
      <c r="D9117" s="642" t="s">
        <v>22487</v>
      </c>
    </row>
    <row r="9118" spans="1:4" ht="15" customHeight="1">
      <c r="A9118" s="642">
        <v>40379</v>
      </c>
      <c r="B9118" s="651" t="s">
        <v>31723</v>
      </c>
      <c r="C9118" s="642" t="s">
        <v>18348</v>
      </c>
      <c r="D9118" s="642" t="s">
        <v>18537</v>
      </c>
    </row>
    <row r="9119" spans="1:4" ht="15" customHeight="1">
      <c r="A9119" s="642">
        <v>40423</v>
      </c>
      <c r="B9119" s="651" t="s">
        <v>31724</v>
      </c>
      <c r="C9119" s="642" t="s">
        <v>18348</v>
      </c>
      <c r="D9119" s="642" t="s">
        <v>25929</v>
      </c>
    </row>
    <row r="9120" spans="1:4" ht="15" customHeight="1">
      <c r="A9120" s="642">
        <v>40389</v>
      </c>
      <c r="B9120" s="651" t="s">
        <v>31725</v>
      </c>
      <c r="C9120" s="642" t="s">
        <v>18348</v>
      </c>
      <c r="D9120" s="642" t="s">
        <v>35811</v>
      </c>
    </row>
    <row r="9121" spans="1:4" ht="15" customHeight="1">
      <c r="A9121" s="642">
        <v>40388</v>
      </c>
      <c r="B9121" s="651" t="s">
        <v>31726</v>
      </c>
      <c r="C9121" s="642" t="s">
        <v>18348</v>
      </c>
      <c r="D9121" s="642" t="s">
        <v>27410</v>
      </c>
    </row>
    <row r="9122" spans="1:4" ht="15" customHeight="1">
      <c r="A9122" s="642">
        <v>40381</v>
      </c>
      <c r="B9122" s="651" t="s">
        <v>31727</v>
      </c>
      <c r="C9122" s="642" t="s">
        <v>18348</v>
      </c>
      <c r="D9122" s="642" t="s">
        <v>22524</v>
      </c>
    </row>
    <row r="9123" spans="1:4" ht="15" customHeight="1">
      <c r="A9123" s="642">
        <v>40391</v>
      </c>
      <c r="B9123" s="651" t="s">
        <v>31728</v>
      </c>
      <c r="C9123" s="642" t="s">
        <v>18348</v>
      </c>
      <c r="D9123" s="642" t="s">
        <v>35812</v>
      </c>
    </row>
    <row r="9124" spans="1:4" ht="15" customHeight="1">
      <c r="A9124" s="642">
        <v>40414</v>
      </c>
      <c r="B9124" s="651" t="s">
        <v>31729</v>
      </c>
      <c r="C9124" s="642" t="s">
        <v>18348</v>
      </c>
      <c r="D9124" s="642" t="s">
        <v>21080</v>
      </c>
    </row>
    <row r="9125" spans="1:4" ht="15" customHeight="1">
      <c r="A9125" s="642">
        <v>40416</v>
      </c>
      <c r="B9125" s="651" t="s">
        <v>31730</v>
      </c>
      <c r="C9125" s="642" t="s">
        <v>18348</v>
      </c>
      <c r="D9125" s="642" t="s">
        <v>35813</v>
      </c>
    </row>
    <row r="9126" spans="1:4" ht="15" customHeight="1">
      <c r="A9126" s="642">
        <v>40418</v>
      </c>
      <c r="B9126" s="651" t="s">
        <v>31731</v>
      </c>
      <c r="C9126" s="642" t="s">
        <v>18348</v>
      </c>
      <c r="D9126" s="642" t="s">
        <v>26597</v>
      </c>
    </row>
    <row r="9127" spans="1:4" ht="15" customHeight="1">
      <c r="A9127" s="642">
        <v>2609</v>
      </c>
      <c r="B9127" s="651" t="s">
        <v>31732</v>
      </c>
      <c r="C9127" s="642" t="s">
        <v>18348</v>
      </c>
      <c r="D9127" s="642" t="s">
        <v>18430</v>
      </c>
    </row>
    <row r="9128" spans="1:4" ht="15" customHeight="1">
      <c r="A9128" s="642">
        <v>2634</v>
      </c>
      <c r="B9128" s="651" t="s">
        <v>31733</v>
      </c>
      <c r="C9128" s="642" t="s">
        <v>18348</v>
      </c>
      <c r="D9128" s="642" t="s">
        <v>18094</v>
      </c>
    </row>
    <row r="9129" spans="1:4" ht="15" customHeight="1">
      <c r="A9129" s="642">
        <v>2611</v>
      </c>
      <c r="B9129" s="651" t="s">
        <v>31734</v>
      </c>
      <c r="C9129" s="642" t="s">
        <v>18348</v>
      </c>
      <c r="D9129" s="642" t="s">
        <v>26855</v>
      </c>
    </row>
    <row r="9130" spans="1:4" ht="15" customHeight="1">
      <c r="A9130" s="642">
        <v>34359</v>
      </c>
      <c r="B9130" s="651" t="s">
        <v>31735</v>
      </c>
      <c r="C9130" s="642" t="s">
        <v>18348</v>
      </c>
      <c r="D9130" s="642" t="s">
        <v>21105</v>
      </c>
    </row>
    <row r="9131" spans="1:4" ht="15" customHeight="1">
      <c r="A9131" s="642">
        <v>1789</v>
      </c>
      <c r="B9131" s="651" t="s">
        <v>31736</v>
      </c>
      <c r="C9131" s="642" t="s">
        <v>18348</v>
      </c>
      <c r="D9131" s="642" t="s">
        <v>35814</v>
      </c>
    </row>
    <row r="9132" spans="1:4" ht="15" customHeight="1">
      <c r="A9132" s="642">
        <v>1788</v>
      </c>
      <c r="B9132" s="651" t="s">
        <v>31737</v>
      </c>
      <c r="C9132" s="642" t="s">
        <v>18348</v>
      </c>
      <c r="D9132" s="642" t="s">
        <v>22449</v>
      </c>
    </row>
    <row r="9133" spans="1:4" ht="15" customHeight="1">
      <c r="A9133" s="642">
        <v>1786</v>
      </c>
      <c r="B9133" s="651" t="s">
        <v>31738</v>
      </c>
      <c r="C9133" s="642" t="s">
        <v>18348</v>
      </c>
      <c r="D9133" s="642" t="s">
        <v>18689</v>
      </c>
    </row>
    <row r="9134" spans="1:4" ht="15" customHeight="1">
      <c r="A9134" s="642">
        <v>1787</v>
      </c>
      <c r="B9134" s="651" t="s">
        <v>31739</v>
      </c>
      <c r="C9134" s="642" t="s">
        <v>18348</v>
      </c>
      <c r="D9134" s="642" t="s">
        <v>35815</v>
      </c>
    </row>
    <row r="9135" spans="1:4" ht="15" customHeight="1">
      <c r="A9135" s="642">
        <v>1791</v>
      </c>
      <c r="B9135" s="651" t="s">
        <v>31740</v>
      </c>
      <c r="C9135" s="642" t="s">
        <v>18348</v>
      </c>
      <c r="D9135" s="642" t="s">
        <v>35816</v>
      </c>
    </row>
    <row r="9136" spans="1:4" ht="15" customHeight="1">
      <c r="A9136" s="642">
        <v>1790</v>
      </c>
      <c r="B9136" s="651" t="s">
        <v>31741</v>
      </c>
      <c r="C9136" s="642" t="s">
        <v>18348</v>
      </c>
      <c r="D9136" s="642" t="s">
        <v>35817</v>
      </c>
    </row>
    <row r="9137" spans="1:4" ht="15" customHeight="1">
      <c r="A9137" s="642">
        <v>1813</v>
      </c>
      <c r="B9137" s="651" t="s">
        <v>31742</v>
      </c>
      <c r="C9137" s="642" t="s">
        <v>18348</v>
      </c>
      <c r="D9137" s="642" t="s">
        <v>20967</v>
      </c>
    </row>
    <row r="9138" spans="1:4" ht="15" customHeight="1">
      <c r="A9138" s="642">
        <v>1792</v>
      </c>
      <c r="B9138" s="651" t="s">
        <v>31743</v>
      </c>
      <c r="C9138" s="642" t="s">
        <v>18348</v>
      </c>
      <c r="D9138" s="642" t="s">
        <v>35818</v>
      </c>
    </row>
    <row r="9139" spans="1:4" ht="15" customHeight="1">
      <c r="A9139" s="642">
        <v>1793</v>
      </c>
      <c r="B9139" s="651" t="s">
        <v>31744</v>
      </c>
      <c r="C9139" s="642" t="s">
        <v>18348</v>
      </c>
      <c r="D9139" s="642" t="s">
        <v>35819</v>
      </c>
    </row>
    <row r="9140" spans="1:4" ht="15" customHeight="1">
      <c r="A9140" s="642">
        <v>1809</v>
      </c>
      <c r="B9140" s="651" t="s">
        <v>31745</v>
      </c>
      <c r="C9140" s="642" t="s">
        <v>18348</v>
      </c>
      <c r="D9140" s="642" t="s">
        <v>35820</v>
      </c>
    </row>
    <row r="9141" spans="1:4" ht="15" customHeight="1">
      <c r="A9141" s="642">
        <v>1814</v>
      </c>
      <c r="B9141" s="651" t="s">
        <v>31746</v>
      </c>
      <c r="C9141" s="642" t="s">
        <v>18348</v>
      </c>
      <c r="D9141" s="642" t="s">
        <v>35821</v>
      </c>
    </row>
    <row r="9142" spans="1:4" ht="15" customHeight="1">
      <c r="A9142" s="642">
        <v>1803</v>
      </c>
      <c r="B9142" s="651" t="s">
        <v>31747</v>
      </c>
      <c r="C9142" s="642" t="s">
        <v>18348</v>
      </c>
      <c r="D9142" s="642" t="s">
        <v>21652</v>
      </c>
    </row>
    <row r="9143" spans="1:4" ht="15" customHeight="1">
      <c r="A9143" s="642">
        <v>1805</v>
      </c>
      <c r="B9143" s="651" t="s">
        <v>31748</v>
      </c>
      <c r="C9143" s="642" t="s">
        <v>18348</v>
      </c>
      <c r="D9143" s="642" t="s">
        <v>22577</v>
      </c>
    </row>
    <row r="9144" spans="1:4" ht="15" customHeight="1">
      <c r="A9144" s="642">
        <v>1821</v>
      </c>
      <c r="B9144" s="651" t="s">
        <v>31749</v>
      </c>
      <c r="C9144" s="642" t="s">
        <v>18348</v>
      </c>
      <c r="D9144" s="642" t="s">
        <v>26674</v>
      </c>
    </row>
    <row r="9145" spans="1:4" ht="15" customHeight="1">
      <c r="A9145" s="642">
        <v>1806</v>
      </c>
      <c r="B9145" s="651" t="s">
        <v>31750</v>
      </c>
      <c r="C9145" s="642" t="s">
        <v>18348</v>
      </c>
      <c r="D9145" s="642" t="s">
        <v>35822</v>
      </c>
    </row>
    <row r="9146" spans="1:4" ht="15" customHeight="1">
      <c r="A9146" s="642">
        <v>1804</v>
      </c>
      <c r="B9146" s="651" t="s">
        <v>31751</v>
      </c>
      <c r="C9146" s="642" t="s">
        <v>18348</v>
      </c>
      <c r="D9146" s="642" t="s">
        <v>35823</v>
      </c>
    </row>
    <row r="9147" spans="1:4" ht="15" customHeight="1">
      <c r="A9147" s="642">
        <v>1807</v>
      </c>
      <c r="B9147" s="651" t="s">
        <v>31752</v>
      </c>
      <c r="C9147" s="642" t="s">
        <v>18348</v>
      </c>
      <c r="D9147" s="642" t="s">
        <v>35824</v>
      </c>
    </row>
    <row r="9148" spans="1:4" ht="15" customHeight="1">
      <c r="A9148" s="642">
        <v>1808</v>
      </c>
      <c r="B9148" s="651" t="s">
        <v>31753</v>
      </c>
      <c r="C9148" s="642" t="s">
        <v>18348</v>
      </c>
      <c r="D9148" s="642" t="s">
        <v>35825</v>
      </c>
    </row>
    <row r="9149" spans="1:4" ht="15" customHeight="1">
      <c r="A9149" s="642">
        <v>1797</v>
      </c>
      <c r="B9149" s="651" t="s">
        <v>31754</v>
      </c>
      <c r="C9149" s="642" t="s">
        <v>18348</v>
      </c>
      <c r="D9149" s="642" t="s">
        <v>35826</v>
      </c>
    </row>
    <row r="9150" spans="1:4" ht="15" customHeight="1">
      <c r="A9150" s="642">
        <v>1796</v>
      </c>
      <c r="B9150" s="651" t="s">
        <v>31755</v>
      </c>
      <c r="C9150" s="642" t="s">
        <v>18348</v>
      </c>
      <c r="D9150" s="642" t="s">
        <v>22380</v>
      </c>
    </row>
    <row r="9151" spans="1:4" ht="15" customHeight="1">
      <c r="A9151" s="642">
        <v>1794</v>
      </c>
      <c r="B9151" s="651" t="s">
        <v>31756</v>
      </c>
      <c r="C9151" s="642" t="s">
        <v>18348</v>
      </c>
      <c r="D9151" s="642" t="s">
        <v>20654</v>
      </c>
    </row>
    <row r="9152" spans="1:4" ht="15" customHeight="1">
      <c r="A9152" s="642">
        <v>1816</v>
      </c>
      <c r="B9152" s="651" t="s">
        <v>31757</v>
      </c>
      <c r="C9152" s="642" t="s">
        <v>18348</v>
      </c>
      <c r="D9152" s="642" t="s">
        <v>35827</v>
      </c>
    </row>
    <row r="9153" spans="1:4" ht="15" customHeight="1">
      <c r="A9153" s="642">
        <v>1815</v>
      </c>
      <c r="B9153" s="651" t="s">
        <v>31758</v>
      </c>
      <c r="C9153" s="642" t="s">
        <v>18348</v>
      </c>
      <c r="D9153" s="642" t="s">
        <v>35828</v>
      </c>
    </row>
    <row r="9154" spans="1:4" ht="15" customHeight="1">
      <c r="A9154" s="642">
        <v>1798</v>
      </c>
      <c r="B9154" s="651" t="s">
        <v>31759</v>
      </c>
      <c r="C9154" s="642" t="s">
        <v>18348</v>
      </c>
      <c r="D9154" s="642" t="s">
        <v>25573</v>
      </c>
    </row>
    <row r="9155" spans="1:4" ht="15" customHeight="1">
      <c r="A9155" s="642">
        <v>1795</v>
      </c>
      <c r="B9155" s="651" t="s">
        <v>31760</v>
      </c>
      <c r="C9155" s="642" t="s">
        <v>18348</v>
      </c>
      <c r="D9155" s="642" t="s">
        <v>25723</v>
      </c>
    </row>
    <row r="9156" spans="1:4" ht="15" customHeight="1">
      <c r="A9156" s="642">
        <v>1799</v>
      </c>
      <c r="B9156" s="651" t="s">
        <v>31761</v>
      </c>
      <c r="C9156" s="642" t="s">
        <v>18348</v>
      </c>
      <c r="D9156" s="642" t="s">
        <v>35829</v>
      </c>
    </row>
    <row r="9157" spans="1:4" ht="15" customHeight="1">
      <c r="A9157" s="642">
        <v>1800</v>
      </c>
      <c r="B9157" s="651" t="s">
        <v>31762</v>
      </c>
      <c r="C9157" s="642" t="s">
        <v>18348</v>
      </c>
      <c r="D9157" s="642" t="s">
        <v>35830</v>
      </c>
    </row>
    <row r="9158" spans="1:4" ht="15" customHeight="1">
      <c r="A9158" s="642">
        <v>1802</v>
      </c>
      <c r="B9158" s="651" t="s">
        <v>31763</v>
      </c>
      <c r="C9158" s="642" t="s">
        <v>18348</v>
      </c>
      <c r="D9158" s="642" t="s">
        <v>35831</v>
      </c>
    </row>
    <row r="9159" spans="1:4" ht="15" customHeight="1">
      <c r="A9159" s="642">
        <v>40385</v>
      </c>
      <c r="B9159" s="651" t="s">
        <v>31764</v>
      </c>
      <c r="C9159" s="642" t="s">
        <v>18348</v>
      </c>
      <c r="D9159" s="642" t="s">
        <v>35810</v>
      </c>
    </row>
    <row r="9160" spans="1:4" ht="15" customHeight="1">
      <c r="A9160" s="642">
        <v>40383</v>
      </c>
      <c r="B9160" s="651" t="s">
        <v>31765</v>
      </c>
      <c r="C9160" s="642" t="s">
        <v>18348</v>
      </c>
      <c r="D9160" s="642" t="s">
        <v>22487</v>
      </c>
    </row>
    <row r="9161" spans="1:4" ht="15" customHeight="1">
      <c r="A9161" s="642">
        <v>40378</v>
      </c>
      <c r="B9161" s="651" t="s">
        <v>31766</v>
      </c>
      <c r="C9161" s="642" t="s">
        <v>18348</v>
      </c>
      <c r="D9161" s="642" t="s">
        <v>18537</v>
      </c>
    </row>
    <row r="9162" spans="1:4" ht="15" customHeight="1">
      <c r="A9162" s="642">
        <v>40382</v>
      </c>
      <c r="B9162" s="651" t="s">
        <v>31767</v>
      </c>
      <c r="C9162" s="642" t="s">
        <v>18348</v>
      </c>
      <c r="D9162" s="642" t="s">
        <v>25929</v>
      </c>
    </row>
    <row r="9163" spans="1:4" ht="15" customHeight="1">
      <c r="A9163" s="642">
        <v>40422</v>
      </c>
      <c r="B9163" s="651" t="s">
        <v>31768</v>
      </c>
      <c r="C9163" s="642" t="s">
        <v>18348</v>
      </c>
      <c r="D9163" s="642" t="s">
        <v>35832</v>
      </c>
    </row>
    <row r="9164" spans="1:4" ht="15" customHeight="1">
      <c r="A9164" s="642">
        <v>40387</v>
      </c>
      <c r="B9164" s="651" t="s">
        <v>31769</v>
      </c>
      <c r="C9164" s="642" t="s">
        <v>18348</v>
      </c>
      <c r="D9164" s="642" t="s">
        <v>35833</v>
      </c>
    </row>
    <row r="9165" spans="1:4" ht="15" customHeight="1">
      <c r="A9165" s="642">
        <v>40380</v>
      </c>
      <c r="B9165" s="651" t="s">
        <v>31770</v>
      </c>
      <c r="C9165" s="642" t="s">
        <v>18348</v>
      </c>
      <c r="D9165" s="642" t="s">
        <v>22524</v>
      </c>
    </row>
    <row r="9166" spans="1:4" ht="15" customHeight="1">
      <c r="A9166" s="642">
        <v>40390</v>
      </c>
      <c r="B9166" s="651" t="s">
        <v>31771</v>
      </c>
      <c r="C9166" s="642" t="s">
        <v>18348</v>
      </c>
      <c r="D9166" s="642" t="s">
        <v>35834</v>
      </c>
    </row>
    <row r="9167" spans="1:4" ht="15" customHeight="1">
      <c r="A9167" s="642">
        <v>40413</v>
      </c>
      <c r="B9167" s="651" t="s">
        <v>31772</v>
      </c>
      <c r="C9167" s="642" t="s">
        <v>18348</v>
      </c>
      <c r="D9167" s="642" t="s">
        <v>35835</v>
      </c>
    </row>
    <row r="9168" spans="1:4" ht="15" customHeight="1">
      <c r="A9168" s="642">
        <v>40415</v>
      </c>
      <c r="B9168" s="651" t="s">
        <v>31773</v>
      </c>
      <c r="C9168" s="642" t="s">
        <v>18348</v>
      </c>
      <c r="D9168" s="642" t="s">
        <v>35836</v>
      </c>
    </row>
    <row r="9169" spans="1:4" ht="15" customHeight="1">
      <c r="A9169" s="642">
        <v>40417</v>
      </c>
      <c r="B9169" s="651" t="s">
        <v>31774</v>
      </c>
      <c r="C9169" s="642" t="s">
        <v>18348</v>
      </c>
      <c r="D9169" s="642" t="s">
        <v>22611</v>
      </c>
    </row>
    <row r="9170" spans="1:4" ht="15" customHeight="1">
      <c r="A9170" s="642">
        <v>39271</v>
      </c>
      <c r="B9170" s="651" t="s">
        <v>31775</v>
      </c>
      <c r="C9170" s="642" t="s">
        <v>18348</v>
      </c>
      <c r="D9170" s="642" t="s">
        <v>18533</v>
      </c>
    </row>
    <row r="9171" spans="1:4" ht="15" customHeight="1">
      <c r="A9171" s="642">
        <v>39273</v>
      </c>
      <c r="B9171" s="651" t="s">
        <v>31776</v>
      </c>
      <c r="C9171" s="642" t="s">
        <v>18348</v>
      </c>
      <c r="D9171" s="642" t="s">
        <v>17561</v>
      </c>
    </row>
    <row r="9172" spans="1:4" ht="15" customHeight="1">
      <c r="A9172" s="642">
        <v>39272</v>
      </c>
      <c r="B9172" s="651" t="s">
        <v>31777</v>
      </c>
      <c r="C9172" s="642" t="s">
        <v>18348</v>
      </c>
      <c r="D9172" s="642" t="s">
        <v>18708</v>
      </c>
    </row>
    <row r="9173" spans="1:4" ht="15" customHeight="1">
      <c r="A9173" s="642">
        <v>1875</v>
      </c>
      <c r="B9173" s="651" t="s">
        <v>31778</v>
      </c>
      <c r="C9173" s="642" t="s">
        <v>18348</v>
      </c>
      <c r="D9173" s="642" t="s">
        <v>21233</v>
      </c>
    </row>
    <row r="9174" spans="1:4" ht="15" customHeight="1">
      <c r="A9174" s="642">
        <v>1874</v>
      </c>
      <c r="B9174" s="651" t="s">
        <v>31779</v>
      </c>
      <c r="C9174" s="642" t="s">
        <v>18348</v>
      </c>
      <c r="D9174" s="642" t="s">
        <v>17531</v>
      </c>
    </row>
    <row r="9175" spans="1:4" ht="15" customHeight="1">
      <c r="A9175" s="642">
        <v>1870</v>
      </c>
      <c r="B9175" s="651" t="s">
        <v>31780</v>
      </c>
      <c r="C9175" s="642" t="s">
        <v>18348</v>
      </c>
      <c r="D9175" s="642" t="s">
        <v>18680</v>
      </c>
    </row>
    <row r="9176" spans="1:4" ht="15" customHeight="1">
      <c r="A9176" s="642">
        <v>1884</v>
      </c>
      <c r="B9176" s="651" t="s">
        <v>31781</v>
      </c>
      <c r="C9176" s="642" t="s">
        <v>18348</v>
      </c>
      <c r="D9176" s="642" t="s">
        <v>17735</v>
      </c>
    </row>
    <row r="9177" spans="1:4" ht="15" customHeight="1">
      <c r="A9177" s="642">
        <v>1887</v>
      </c>
      <c r="B9177" s="651" t="s">
        <v>31782</v>
      </c>
      <c r="C9177" s="642" t="s">
        <v>18348</v>
      </c>
      <c r="D9177" s="642" t="s">
        <v>21951</v>
      </c>
    </row>
    <row r="9178" spans="1:4" ht="15" customHeight="1">
      <c r="A9178" s="642">
        <v>1876</v>
      </c>
      <c r="B9178" s="651" t="s">
        <v>31783</v>
      </c>
      <c r="C9178" s="642" t="s">
        <v>18348</v>
      </c>
      <c r="D9178" s="642" t="s">
        <v>17759</v>
      </c>
    </row>
    <row r="9179" spans="1:4" ht="15" customHeight="1">
      <c r="A9179" s="642">
        <v>1879</v>
      </c>
      <c r="B9179" s="651" t="s">
        <v>31784</v>
      </c>
      <c r="C9179" s="642" t="s">
        <v>18348</v>
      </c>
      <c r="D9179" s="642" t="s">
        <v>18190</v>
      </c>
    </row>
    <row r="9180" spans="1:4" ht="15" customHeight="1">
      <c r="A9180" s="642">
        <v>1877</v>
      </c>
      <c r="B9180" s="651" t="s">
        <v>31785</v>
      </c>
      <c r="C9180" s="642" t="s">
        <v>18348</v>
      </c>
      <c r="D9180" s="642" t="s">
        <v>35837</v>
      </c>
    </row>
    <row r="9181" spans="1:4" ht="15" customHeight="1">
      <c r="A9181" s="642">
        <v>1878</v>
      </c>
      <c r="B9181" s="651" t="s">
        <v>31786</v>
      </c>
      <c r="C9181" s="642" t="s">
        <v>18348</v>
      </c>
      <c r="D9181" s="642" t="s">
        <v>35838</v>
      </c>
    </row>
    <row r="9182" spans="1:4" ht="15" customHeight="1">
      <c r="A9182" s="642">
        <v>2621</v>
      </c>
      <c r="B9182" s="651" t="s">
        <v>31787</v>
      </c>
      <c r="C9182" s="642" t="s">
        <v>18348</v>
      </c>
      <c r="D9182" s="642" t="s">
        <v>21358</v>
      </c>
    </row>
    <row r="9183" spans="1:4" ht="15" customHeight="1">
      <c r="A9183" s="642">
        <v>2616</v>
      </c>
      <c r="B9183" s="651" t="s">
        <v>31788</v>
      </c>
      <c r="C9183" s="642" t="s">
        <v>18348</v>
      </c>
      <c r="D9183" s="642" t="s">
        <v>17528</v>
      </c>
    </row>
    <row r="9184" spans="1:4" ht="15" customHeight="1">
      <c r="A9184" s="642">
        <v>2633</v>
      </c>
      <c r="B9184" s="651" t="s">
        <v>31789</v>
      </c>
      <c r="C9184" s="642" t="s">
        <v>18348</v>
      </c>
      <c r="D9184" s="642" t="s">
        <v>17644</v>
      </c>
    </row>
    <row r="9185" spans="1:4" ht="15" customHeight="1">
      <c r="A9185" s="642">
        <v>2617</v>
      </c>
      <c r="B9185" s="651" t="s">
        <v>31790</v>
      </c>
      <c r="C9185" s="642" t="s">
        <v>18348</v>
      </c>
      <c r="D9185" s="642" t="s">
        <v>18547</v>
      </c>
    </row>
    <row r="9186" spans="1:4" ht="15" customHeight="1">
      <c r="A9186" s="642">
        <v>2618</v>
      </c>
      <c r="B9186" s="651" t="s">
        <v>31791</v>
      </c>
      <c r="C9186" s="642" t="s">
        <v>18348</v>
      </c>
      <c r="D9186" s="642" t="s">
        <v>18213</v>
      </c>
    </row>
    <row r="9187" spans="1:4" ht="15" customHeight="1">
      <c r="A9187" s="642">
        <v>2632</v>
      </c>
      <c r="B9187" s="651" t="s">
        <v>31792</v>
      </c>
      <c r="C9187" s="642" t="s">
        <v>18348</v>
      </c>
      <c r="D9187" s="642" t="s">
        <v>26558</v>
      </c>
    </row>
    <row r="9188" spans="1:4" ht="15" customHeight="1">
      <c r="A9188" s="642">
        <v>2631</v>
      </c>
      <c r="B9188" s="651" t="s">
        <v>31793</v>
      </c>
      <c r="C9188" s="642" t="s">
        <v>18348</v>
      </c>
      <c r="D9188" s="642" t="s">
        <v>35839</v>
      </c>
    </row>
    <row r="9189" spans="1:4" ht="15" customHeight="1">
      <c r="A9189" s="642">
        <v>2619</v>
      </c>
      <c r="B9189" s="651" t="s">
        <v>31794</v>
      </c>
      <c r="C9189" s="642" t="s">
        <v>18348</v>
      </c>
      <c r="D9189" s="642" t="s">
        <v>35840</v>
      </c>
    </row>
    <row r="9190" spans="1:4" ht="15" customHeight="1">
      <c r="A9190" s="642">
        <v>2620</v>
      </c>
      <c r="B9190" s="651" t="s">
        <v>31795</v>
      </c>
      <c r="C9190" s="642" t="s">
        <v>18348</v>
      </c>
      <c r="D9190" s="642" t="s">
        <v>35841</v>
      </c>
    </row>
    <row r="9191" spans="1:4" ht="15" customHeight="1">
      <c r="A9191" s="642">
        <v>44472</v>
      </c>
      <c r="B9191" s="651" t="s">
        <v>31796</v>
      </c>
      <c r="C9191" s="642" t="s">
        <v>18348</v>
      </c>
      <c r="D9191" s="642" t="s">
        <v>35842</v>
      </c>
    </row>
    <row r="9192" spans="1:4" ht="15" customHeight="1">
      <c r="A9192" s="642">
        <v>38369</v>
      </c>
      <c r="B9192" s="651" t="s">
        <v>31797</v>
      </c>
      <c r="C9192" s="642" t="s">
        <v>18348</v>
      </c>
      <c r="D9192" s="642" t="s">
        <v>27330</v>
      </c>
    </row>
    <row r="9193" spans="1:4" ht="15" customHeight="1">
      <c r="A9193" s="642">
        <v>38370</v>
      </c>
      <c r="B9193" s="651" t="s">
        <v>31798</v>
      </c>
      <c r="C9193" s="642" t="s">
        <v>18348</v>
      </c>
      <c r="D9193" s="642" t="s">
        <v>27330</v>
      </c>
    </row>
    <row r="9194" spans="1:4" ht="15" customHeight="1">
      <c r="A9194" s="642">
        <v>38372</v>
      </c>
      <c r="B9194" s="651" t="s">
        <v>31799</v>
      </c>
      <c r="C9194" s="642" t="s">
        <v>18348</v>
      </c>
      <c r="D9194" s="642" t="s">
        <v>18179</v>
      </c>
    </row>
    <row r="9195" spans="1:4" ht="15" customHeight="1">
      <c r="A9195" s="642">
        <v>2357</v>
      </c>
      <c r="B9195" s="651" t="s">
        <v>31800</v>
      </c>
      <c r="C9195" s="642" t="s">
        <v>18354</v>
      </c>
      <c r="D9195" s="642" t="s">
        <v>18575</v>
      </c>
    </row>
    <row r="9196" spans="1:4" ht="15" customHeight="1">
      <c r="A9196" s="642">
        <v>40806</v>
      </c>
      <c r="B9196" s="651" t="s">
        <v>31801</v>
      </c>
      <c r="C9196" s="642" t="s">
        <v>18355</v>
      </c>
      <c r="D9196" s="642" t="s">
        <v>35843</v>
      </c>
    </row>
    <row r="9197" spans="1:4" ht="15" customHeight="1">
      <c r="A9197" s="642">
        <v>2355</v>
      </c>
      <c r="B9197" s="651" t="s">
        <v>31802</v>
      </c>
      <c r="C9197" s="642" t="s">
        <v>18354</v>
      </c>
      <c r="D9197" s="642" t="s">
        <v>20967</v>
      </c>
    </row>
    <row r="9198" spans="1:4" ht="15" customHeight="1">
      <c r="A9198" s="642">
        <v>40805</v>
      </c>
      <c r="B9198" s="651" t="s">
        <v>31803</v>
      </c>
      <c r="C9198" s="642" t="s">
        <v>18355</v>
      </c>
      <c r="D9198" s="642" t="s">
        <v>35844</v>
      </c>
    </row>
    <row r="9199" spans="1:4" ht="15" customHeight="1">
      <c r="A9199" s="642">
        <v>2358</v>
      </c>
      <c r="B9199" s="651" t="s">
        <v>31804</v>
      </c>
      <c r="C9199" s="642" t="s">
        <v>18354</v>
      </c>
      <c r="D9199" s="642" t="s">
        <v>35845</v>
      </c>
    </row>
    <row r="9200" spans="1:4" ht="15" customHeight="1">
      <c r="A9200" s="642">
        <v>40807</v>
      </c>
      <c r="B9200" s="651" t="s">
        <v>31805</v>
      </c>
      <c r="C9200" s="642" t="s">
        <v>18355</v>
      </c>
      <c r="D9200" s="642" t="s">
        <v>35846</v>
      </c>
    </row>
    <row r="9201" spans="1:4" ht="15" customHeight="1">
      <c r="A9201" s="642">
        <v>2359</v>
      </c>
      <c r="B9201" s="651" t="s">
        <v>31806</v>
      </c>
      <c r="C9201" s="642" t="s">
        <v>18354</v>
      </c>
      <c r="D9201" s="642" t="s">
        <v>18327</v>
      </c>
    </row>
    <row r="9202" spans="1:4" ht="15" customHeight="1">
      <c r="A9202" s="642">
        <v>40808</v>
      </c>
      <c r="B9202" s="651" t="s">
        <v>31807</v>
      </c>
      <c r="C9202" s="642" t="s">
        <v>18355</v>
      </c>
      <c r="D9202" s="642" t="s">
        <v>35847</v>
      </c>
    </row>
    <row r="9203" spans="1:4" ht="15" customHeight="1">
      <c r="A9203" s="642">
        <v>44330</v>
      </c>
      <c r="B9203" s="651" t="s">
        <v>31808</v>
      </c>
      <c r="C9203" s="642" t="s">
        <v>18352</v>
      </c>
      <c r="D9203" s="642" t="s">
        <v>21582</v>
      </c>
    </row>
    <row r="9204" spans="1:4" ht="15" customHeight="1">
      <c r="A9204" s="642">
        <v>43144</v>
      </c>
      <c r="B9204" s="651" t="s">
        <v>31809</v>
      </c>
      <c r="C9204" s="642" t="s">
        <v>18351</v>
      </c>
      <c r="D9204" s="642" t="s">
        <v>35848</v>
      </c>
    </row>
    <row r="9205" spans="1:4" ht="15" customHeight="1">
      <c r="A9205" s="642">
        <v>39397</v>
      </c>
      <c r="B9205" s="651" t="s">
        <v>31810</v>
      </c>
      <c r="C9205" s="642" t="s">
        <v>18352</v>
      </c>
      <c r="D9205" s="642" t="s">
        <v>18000</v>
      </c>
    </row>
    <row r="9206" spans="1:4" ht="15" customHeight="1">
      <c r="A9206" s="642">
        <v>2692</v>
      </c>
      <c r="B9206" s="651" t="s">
        <v>31811</v>
      </c>
      <c r="C9206" s="642" t="s">
        <v>18352</v>
      </c>
      <c r="D9206" s="642" t="s">
        <v>22544</v>
      </c>
    </row>
    <row r="9207" spans="1:4" ht="15" customHeight="1">
      <c r="A9207" s="642">
        <v>44329</v>
      </c>
      <c r="B9207" s="651" t="s">
        <v>31812</v>
      </c>
      <c r="C9207" s="642" t="s">
        <v>18352</v>
      </c>
      <c r="D9207" s="642" t="s">
        <v>20645</v>
      </c>
    </row>
    <row r="9208" spans="1:4" ht="15" customHeight="1">
      <c r="A9208" s="642">
        <v>5318</v>
      </c>
      <c r="B9208" s="651" t="s">
        <v>31813</v>
      </c>
      <c r="C9208" s="642" t="s">
        <v>18352</v>
      </c>
      <c r="D9208" s="642" t="s">
        <v>22101</v>
      </c>
    </row>
    <row r="9209" spans="1:4" ht="15" customHeight="1">
      <c r="A9209" s="642">
        <v>5330</v>
      </c>
      <c r="B9209" s="651" t="s">
        <v>31814</v>
      </c>
      <c r="C9209" s="642" t="s">
        <v>18352</v>
      </c>
      <c r="D9209" s="642" t="s">
        <v>35849</v>
      </c>
    </row>
    <row r="9210" spans="1:4" ht="15" customHeight="1">
      <c r="A9210" s="642">
        <v>44532</v>
      </c>
      <c r="B9210" s="651" t="s">
        <v>31815</v>
      </c>
      <c r="C9210" s="642" t="s">
        <v>18348</v>
      </c>
      <c r="D9210" s="642" t="s">
        <v>24609</v>
      </c>
    </row>
    <row r="9211" spans="1:4" ht="15" customHeight="1">
      <c r="A9211" s="642">
        <v>44531</v>
      </c>
      <c r="B9211" s="651" t="s">
        <v>31816</v>
      </c>
      <c r="C9211" s="642" t="s">
        <v>18348</v>
      </c>
      <c r="D9211" s="642" t="s">
        <v>35850</v>
      </c>
    </row>
    <row r="9212" spans="1:4" ht="15" customHeight="1">
      <c r="A9212" s="642">
        <v>38140</v>
      </c>
      <c r="B9212" s="651" t="s">
        <v>31817</v>
      </c>
      <c r="C9212" s="642" t="s">
        <v>18348</v>
      </c>
      <c r="D9212" s="642" t="s">
        <v>21368</v>
      </c>
    </row>
    <row r="9213" spans="1:4" ht="15" customHeight="1">
      <c r="A9213" s="642">
        <v>13887</v>
      </c>
      <c r="B9213" s="651" t="s">
        <v>31818</v>
      </c>
      <c r="C9213" s="642" t="s">
        <v>18348</v>
      </c>
      <c r="D9213" s="642" t="s">
        <v>35851</v>
      </c>
    </row>
    <row r="9214" spans="1:4" ht="15" customHeight="1">
      <c r="A9214" s="642">
        <v>44495</v>
      </c>
      <c r="B9214" s="651" t="s">
        <v>31819</v>
      </c>
      <c r="C9214" s="642" t="s">
        <v>18348</v>
      </c>
      <c r="D9214" s="642" t="s">
        <v>22475</v>
      </c>
    </row>
    <row r="9215" spans="1:4" ht="15" customHeight="1">
      <c r="A9215" s="642">
        <v>44533</v>
      </c>
      <c r="B9215" s="651" t="s">
        <v>31820</v>
      </c>
      <c r="C9215" s="642" t="s">
        <v>18348</v>
      </c>
      <c r="D9215" s="642" t="s">
        <v>26706</v>
      </c>
    </row>
    <row r="9216" spans="1:4" ht="15" customHeight="1">
      <c r="A9216" s="642">
        <v>44534</v>
      </c>
      <c r="B9216" s="651" t="s">
        <v>31821</v>
      </c>
      <c r="C9216" s="642" t="s">
        <v>18348</v>
      </c>
      <c r="D9216" s="642" t="s">
        <v>17836</v>
      </c>
    </row>
    <row r="9217" spans="1:4" ht="15" customHeight="1">
      <c r="A9217" s="642">
        <v>34544</v>
      </c>
      <c r="B9217" s="651" t="s">
        <v>31822</v>
      </c>
      <c r="C9217" s="642" t="s">
        <v>18348</v>
      </c>
      <c r="D9217" s="642" t="s">
        <v>35852</v>
      </c>
    </row>
    <row r="9218" spans="1:4" ht="15" customHeight="1">
      <c r="A9218" s="642">
        <v>34729</v>
      </c>
      <c r="B9218" s="651" t="s">
        <v>31823</v>
      </c>
      <c r="C9218" s="642" t="s">
        <v>18348</v>
      </c>
      <c r="D9218" s="642" t="s">
        <v>35853</v>
      </c>
    </row>
    <row r="9219" spans="1:4" ht="15" customHeight="1">
      <c r="A9219" s="642">
        <v>34734</v>
      </c>
      <c r="B9219" s="651" t="s">
        <v>31824</v>
      </c>
      <c r="C9219" s="642" t="s">
        <v>18348</v>
      </c>
      <c r="D9219" s="642" t="s">
        <v>35854</v>
      </c>
    </row>
    <row r="9220" spans="1:4" ht="15" customHeight="1">
      <c r="A9220" s="642">
        <v>34738</v>
      </c>
      <c r="B9220" s="651" t="s">
        <v>31825</v>
      </c>
      <c r="C9220" s="642" t="s">
        <v>18348</v>
      </c>
      <c r="D9220" s="642" t="s">
        <v>35855</v>
      </c>
    </row>
    <row r="9221" spans="1:4" ht="15" customHeight="1">
      <c r="A9221" s="642">
        <v>2391</v>
      </c>
      <c r="B9221" s="651" t="s">
        <v>31826</v>
      </c>
      <c r="C9221" s="642" t="s">
        <v>18348</v>
      </c>
      <c r="D9221" s="642" t="s">
        <v>35856</v>
      </c>
    </row>
    <row r="9222" spans="1:4" ht="15" customHeight="1">
      <c r="A9222" s="642">
        <v>2374</v>
      </c>
      <c r="B9222" s="651" t="s">
        <v>31827</v>
      </c>
      <c r="C9222" s="642" t="s">
        <v>18348</v>
      </c>
      <c r="D9222" s="642" t="s">
        <v>35857</v>
      </c>
    </row>
    <row r="9223" spans="1:4" ht="15" customHeight="1">
      <c r="A9223" s="642">
        <v>2377</v>
      </c>
      <c r="B9223" s="651" t="s">
        <v>31828</v>
      </c>
      <c r="C9223" s="642" t="s">
        <v>18348</v>
      </c>
      <c r="D9223" s="642" t="s">
        <v>35858</v>
      </c>
    </row>
    <row r="9224" spans="1:4" ht="15" customHeight="1">
      <c r="A9224" s="642">
        <v>2393</v>
      </c>
      <c r="B9224" s="651" t="s">
        <v>31829</v>
      </c>
      <c r="C9224" s="642" t="s">
        <v>18348</v>
      </c>
      <c r="D9224" s="642" t="s">
        <v>35859</v>
      </c>
    </row>
    <row r="9225" spans="1:4" ht="15" customHeight="1">
      <c r="A9225" s="642">
        <v>34705</v>
      </c>
      <c r="B9225" s="651" t="s">
        <v>31830</v>
      </c>
      <c r="C9225" s="642" t="s">
        <v>18348</v>
      </c>
      <c r="D9225" s="642" t="s">
        <v>35860</v>
      </c>
    </row>
    <row r="9226" spans="1:4" ht="15" customHeight="1">
      <c r="A9226" s="642">
        <v>34707</v>
      </c>
      <c r="B9226" s="651" t="s">
        <v>31831</v>
      </c>
      <c r="C9226" s="642" t="s">
        <v>18348</v>
      </c>
      <c r="D9226" s="642" t="s">
        <v>35861</v>
      </c>
    </row>
    <row r="9227" spans="1:4" ht="15" customHeight="1">
      <c r="A9227" s="642">
        <v>2378</v>
      </c>
      <c r="B9227" s="651" t="s">
        <v>31832</v>
      </c>
      <c r="C9227" s="642" t="s">
        <v>18348</v>
      </c>
      <c r="D9227" s="642" t="s">
        <v>35862</v>
      </c>
    </row>
    <row r="9228" spans="1:4" ht="15" customHeight="1">
      <c r="A9228" s="642">
        <v>2379</v>
      </c>
      <c r="B9228" s="651" t="s">
        <v>31833</v>
      </c>
      <c r="C9228" s="642" t="s">
        <v>18348</v>
      </c>
      <c r="D9228" s="642" t="s">
        <v>35862</v>
      </c>
    </row>
    <row r="9229" spans="1:4" ht="15" customHeight="1">
      <c r="A9229" s="642">
        <v>2376</v>
      </c>
      <c r="B9229" s="651" t="s">
        <v>31834</v>
      </c>
      <c r="C9229" s="642" t="s">
        <v>18348</v>
      </c>
      <c r="D9229" s="642" t="s">
        <v>35863</v>
      </c>
    </row>
    <row r="9230" spans="1:4" ht="15" customHeight="1">
      <c r="A9230" s="642">
        <v>2394</v>
      </c>
      <c r="B9230" s="651" t="s">
        <v>31835</v>
      </c>
      <c r="C9230" s="642" t="s">
        <v>18348</v>
      </c>
      <c r="D9230" s="642" t="s">
        <v>35864</v>
      </c>
    </row>
    <row r="9231" spans="1:4" ht="15" customHeight="1">
      <c r="A9231" s="642">
        <v>34686</v>
      </c>
      <c r="B9231" s="651" t="s">
        <v>31836</v>
      </c>
      <c r="C9231" s="642" t="s">
        <v>18348</v>
      </c>
      <c r="D9231" s="642" t="s">
        <v>17488</v>
      </c>
    </row>
    <row r="9232" spans="1:4" ht="15" customHeight="1">
      <c r="A9232" s="642">
        <v>34616</v>
      </c>
      <c r="B9232" s="651" t="s">
        <v>31837</v>
      </c>
      <c r="C9232" s="642" t="s">
        <v>18348</v>
      </c>
      <c r="D9232" s="642" t="s">
        <v>35865</v>
      </c>
    </row>
    <row r="9233" spans="1:4" ht="15" customHeight="1">
      <c r="A9233" s="642">
        <v>34623</v>
      </c>
      <c r="B9233" s="651" t="s">
        <v>31838</v>
      </c>
      <c r="C9233" s="642" t="s">
        <v>18348</v>
      </c>
      <c r="D9233" s="642" t="s">
        <v>35866</v>
      </c>
    </row>
    <row r="9234" spans="1:4" ht="15" customHeight="1">
      <c r="A9234" s="642">
        <v>34628</v>
      </c>
      <c r="B9234" s="651" t="s">
        <v>31839</v>
      </c>
      <c r="C9234" s="642" t="s">
        <v>18348</v>
      </c>
      <c r="D9234" s="642" t="s">
        <v>35867</v>
      </c>
    </row>
    <row r="9235" spans="1:4" ht="15" customHeight="1">
      <c r="A9235" s="642">
        <v>34653</v>
      </c>
      <c r="B9235" s="651" t="s">
        <v>31840</v>
      </c>
      <c r="C9235" s="642" t="s">
        <v>18348</v>
      </c>
      <c r="D9235" s="642" t="s">
        <v>20493</v>
      </c>
    </row>
    <row r="9236" spans="1:4" ht="15" customHeight="1">
      <c r="A9236" s="642">
        <v>34688</v>
      </c>
      <c r="B9236" s="651" t="s">
        <v>31841</v>
      </c>
      <c r="C9236" s="642" t="s">
        <v>18348</v>
      </c>
      <c r="D9236" s="642" t="s">
        <v>18729</v>
      </c>
    </row>
    <row r="9237" spans="1:4" ht="15" customHeight="1">
      <c r="A9237" s="642">
        <v>34709</v>
      </c>
      <c r="B9237" s="651" t="s">
        <v>31842</v>
      </c>
      <c r="C9237" s="642" t="s">
        <v>18348</v>
      </c>
      <c r="D9237" s="642" t="s">
        <v>35868</v>
      </c>
    </row>
    <row r="9238" spans="1:4" ht="15" customHeight="1">
      <c r="A9238" s="642">
        <v>34714</v>
      </c>
      <c r="B9238" s="651" t="s">
        <v>31843</v>
      </c>
      <c r="C9238" s="642" t="s">
        <v>18348</v>
      </c>
      <c r="D9238" s="642" t="s">
        <v>35869</v>
      </c>
    </row>
    <row r="9239" spans="1:4" ht="15" customHeight="1">
      <c r="A9239" s="642">
        <v>2388</v>
      </c>
      <c r="B9239" s="651" t="s">
        <v>31844</v>
      </c>
      <c r="C9239" s="642" t="s">
        <v>18348</v>
      </c>
      <c r="D9239" s="642" t="s">
        <v>35870</v>
      </c>
    </row>
    <row r="9240" spans="1:4" ht="15" customHeight="1">
      <c r="A9240" s="642">
        <v>34606</v>
      </c>
      <c r="B9240" s="651" t="s">
        <v>31845</v>
      </c>
      <c r="C9240" s="642" t="s">
        <v>18348</v>
      </c>
      <c r="D9240" s="642" t="s">
        <v>35871</v>
      </c>
    </row>
    <row r="9241" spans="1:4" ht="15" customHeight="1">
      <c r="A9241" s="642">
        <v>34689</v>
      </c>
      <c r="B9241" s="651" t="s">
        <v>31846</v>
      </c>
      <c r="C9241" s="642" t="s">
        <v>18348</v>
      </c>
      <c r="D9241" s="642" t="s">
        <v>35872</v>
      </c>
    </row>
    <row r="9242" spans="1:4" ht="15" customHeight="1">
      <c r="A9242" s="642">
        <v>2370</v>
      </c>
      <c r="B9242" s="651" t="s">
        <v>31847</v>
      </c>
      <c r="C9242" s="642" t="s">
        <v>18348</v>
      </c>
      <c r="D9242" s="642" t="s">
        <v>17784</v>
      </c>
    </row>
    <row r="9243" spans="1:4" ht="15" customHeight="1">
      <c r="A9243" s="642">
        <v>2386</v>
      </c>
      <c r="B9243" s="651" t="s">
        <v>31848</v>
      </c>
      <c r="C9243" s="642" t="s">
        <v>18348</v>
      </c>
      <c r="D9243" s="642" t="s">
        <v>21087</v>
      </c>
    </row>
    <row r="9244" spans="1:4" ht="15" customHeight="1">
      <c r="A9244" s="642">
        <v>2392</v>
      </c>
      <c r="B9244" s="651" t="s">
        <v>31849</v>
      </c>
      <c r="C9244" s="642" t="s">
        <v>18348</v>
      </c>
      <c r="D9244" s="642" t="s">
        <v>35873</v>
      </c>
    </row>
    <row r="9245" spans="1:4" ht="15" customHeight="1">
      <c r="A9245" s="642">
        <v>2373</v>
      </c>
      <c r="B9245" s="651" t="s">
        <v>31850</v>
      </c>
      <c r="C9245" s="642" t="s">
        <v>18348</v>
      </c>
      <c r="D9245" s="642" t="s">
        <v>21296</v>
      </c>
    </row>
    <row r="9246" spans="1:4" ht="15" customHeight="1">
      <c r="A9246" s="642">
        <v>39465</v>
      </c>
      <c r="B9246" s="651" t="s">
        <v>31851</v>
      </c>
      <c r="C9246" s="642" t="s">
        <v>18348</v>
      </c>
      <c r="D9246" s="642" t="s">
        <v>26745</v>
      </c>
    </row>
    <row r="9247" spans="1:4" ht="15" customHeight="1">
      <c r="A9247" s="642">
        <v>39466</v>
      </c>
      <c r="B9247" s="651" t="s">
        <v>31852</v>
      </c>
      <c r="C9247" s="642" t="s">
        <v>18348</v>
      </c>
      <c r="D9247" s="642" t="s">
        <v>35874</v>
      </c>
    </row>
    <row r="9248" spans="1:4" ht="15" customHeight="1">
      <c r="A9248" s="642">
        <v>39467</v>
      </c>
      <c r="B9248" s="651" t="s">
        <v>31853</v>
      </c>
      <c r="C9248" s="642" t="s">
        <v>18348</v>
      </c>
      <c r="D9248" s="642" t="s">
        <v>35875</v>
      </c>
    </row>
    <row r="9249" spans="1:4" ht="15" customHeight="1">
      <c r="A9249" s="642">
        <v>39468</v>
      </c>
      <c r="B9249" s="651" t="s">
        <v>31854</v>
      </c>
      <c r="C9249" s="642" t="s">
        <v>18348</v>
      </c>
      <c r="D9249" s="642" t="s">
        <v>35876</v>
      </c>
    </row>
    <row r="9250" spans="1:4" ht="15" customHeight="1">
      <c r="A9250" s="642">
        <v>39469</v>
      </c>
      <c r="B9250" s="651" t="s">
        <v>31855</v>
      </c>
      <c r="C9250" s="642" t="s">
        <v>18348</v>
      </c>
      <c r="D9250" s="642" t="s">
        <v>35877</v>
      </c>
    </row>
    <row r="9251" spans="1:4" ht="15" customHeight="1">
      <c r="A9251" s="642">
        <v>39470</v>
      </c>
      <c r="B9251" s="651" t="s">
        <v>31856</v>
      </c>
      <c r="C9251" s="642" t="s">
        <v>18348</v>
      </c>
      <c r="D9251" s="642" t="s">
        <v>20766</v>
      </c>
    </row>
    <row r="9252" spans="1:4" ht="15" customHeight="1">
      <c r="A9252" s="642">
        <v>39471</v>
      </c>
      <c r="B9252" s="651" t="s">
        <v>31857</v>
      </c>
      <c r="C9252" s="642" t="s">
        <v>18348</v>
      </c>
      <c r="D9252" s="642" t="s">
        <v>35878</v>
      </c>
    </row>
    <row r="9253" spans="1:4" ht="15" customHeight="1">
      <c r="A9253" s="642">
        <v>39472</v>
      </c>
      <c r="B9253" s="651" t="s">
        <v>31858</v>
      </c>
      <c r="C9253" s="642" t="s">
        <v>18348</v>
      </c>
      <c r="D9253" s="642" t="s">
        <v>35879</v>
      </c>
    </row>
    <row r="9254" spans="1:4" ht="15" customHeight="1">
      <c r="A9254" s="642">
        <v>39473</v>
      </c>
      <c r="B9254" s="651" t="s">
        <v>31859</v>
      </c>
      <c r="C9254" s="642" t="s">
        <v>18348</v>
      </c>
      <c r="D9254" s="642" t="s">
        <v>35880</v>
      </c>
    </row>
    <row r="9255" spans="1:4" ht="15" customHeight="1">
      <c r="A9255" s="642">
        <v>39474</v>
      </c>
      <c r="B9255" s="651" t="s">
        <v>31860</v>
      </c>
      <c r="C9255" s="642" t="s">
        <v>18348</v>
      </c>
      <c r="D9255" s="642" t="s">
        <v>35881</v>
      </c>
    </row>
    <row r="9256" spans="1:4" ht="15" customHeight="1">
      <c r="A9256" s="642">
        <v>39475</v>
      </c>
      <c r="B9256" s="651" t="s">
        <v>31861</v>
      </c>
      <c r="C9256" s="642" t="s">
        <v>18348</v>
      </c>
      <c r="D9256" s="642" t="s">
        <v>35882</v>
      </c>
    </row>
    <row r="9257" spans="1:4" ht="15" customHeight="1">
      <c r="A9257" s="642">
        <v>39476</v>
      </c>
      <c r="B9257" s="651" t="s">
        <v>31862</v>
      </c>
      <c r="C9257" s="642" t="s">
        <v>18348</v>
      </c>
      <c r="D9257" s="642" t="s">
        <v>35883</v>
      </c>
    </row>
    <row r="9258" spans="1:4" ht="15" customHeight="1">
      <c r="A9258" s="642">
        <v>39477</v>
      </c>
      <c r="B9258" s="651" t="s">
        <v>31863</v>
      </c>
      <c r="C9258" s="642" t="s">
        <v>18348</v>
      </c>
      <c r="D9258" s="642" t="s">
        <v>35884</v>
      </c>
    </row>
    <row r="9259" spans="1:4" ht="15" customHeight="1">
      <c r="A9259" s="642">
        <v>39478</v>
      </c>
      <c r="B9259" s="651" t="s">
        <v>31864</v>
      </c>
      <c r="C9259" s="642" t="s">
        <v>18348</v>
      </c>
      <c r="D9259" s="642" t="s">
        <v>35885</v>
      </c>
    </row>
    <row r="9260" spans="1:4" ht="15" customHeight="1">
      <c r="A9260" s="642">
        <v>39479</v>
      </c>
      <c r="B9260" s="651" t="s">
        <v>31865</v>
      </c>
      <c r="C9260" s="642" t="s">
        <v>18348</v>
      </c>
      <c r="D9260" s="642" t="s">
        <v>35886</v>
      </c>
    </row>
    <row r="9261" spans="1:4" ht="15" customHeight="1">
      <c r="A9261" s="642">
        <v>39480</v>
      </c>
      <c r="B9261" s="651" t="s">
        <v>31866</v>
      </c>
      <c r="C9261" s="642" t="s">
        <v>18348</v>
      </c>
      <c r="D9261" s="642" t="s">
        <v>35887</v>
      </c>
    </row>
    <row r="9262" spans="1:4" ht="15" customHeight="1">
      <c r="A9262" s="642">
        <v>39459</v>
      </c>
      <c r="B9262" s="651" t="s">
        <v>31867</v>
      </c>
      <c r="C9262" s="642" t="s">
        <v>18348</v>
      </c>
      <c r="D9262" s="642" t="s">
        <v>35888</v>
      </c>
    </row>
    <row r="9263" spans="1:4" ht="15" customHeight="1">
      <c r="A9263" s="642">
        <v>39445</v>
      </c>
      <c r="B9263" s="651" t="s">
        <v>31868</v>
      </c>
      <c r="C9263" s="642" t="s">
        <v>18348</v>
      </c>
      <c r="D9263" s="642" t="s">
        <v>35889</v>
      </c>
    </row>
    <row r="9264" spans="1:4" ht="15" customHeight="1">
      <c r="A9264" s="642">
        <v>39446</v>
      </c>
      <c r="B9264" s="651" t="s">
        <v>31869</v>
      </c>
      <c r="C9264" s="642" t="s">
        <v>18348</v>
      </c>
      <c r="D9264" s="642" t="s">
        <v>35890</v>
      </c>
    </row>
    <row r="9265" spans="1:4" ht="15" customHeight="1">
      <c r="A9265" s="642">
        <v>39447</v>
      </c>
      <c r="B9265" s="651" t="s">
        <v>31870</v>
      </c>
      <c r="C9265" s="642" t="s">
        <v>18348</v>
      </c>
      <c r="D9265" s="642" t="s">
        <v>35891</v>
      </c>
    </row>
    <row r="9266" spans="1:4" ht="15" customHeight="1">
      <c r="A9266" s="642">
        <v>39448</v>
      </c>
      <c r="B9266" s="651" t="s">
        <v>31871</v>
      </c>
      <c r="C9266" s="642" t="s">
        <v>18348</v>
      </c>
      <c r="D9266" s="642" t="s">
        <v>21319</v>
      </c>
    </row>
    <row r="9267" spans="1:4" ht="15" customHeight="1">
      <c r="A9267" s="642">
        <v>39450</v>
      </c>
      <c r="B9267" s="651" t="s">
        <v>31872</v>
      </c>
      <c r="C9267" s="642" t="s">
        <v>18348</v>
      </c>
      <c r="D9267" s="642" t="s">
        <v>35892</v>
      </c>
    </row>
    <row r="9268" spans="1:4" ht="15" customHeight="1">
      <c r="A9268" s="642">
        <v>39451</v>
      </c>
      <c r="B9268" s="651" t="s">
        <v>31873</v>
      </c>
      <c r="C9268" s="642" t="s">
        <v>18348</v>
      </c>
      <c r="D9268" s="642" t="s">
        <v>21568</v>
      </c>
    </row>
    <row r="9269" spans="1:4" ht="15" customHeight="1">
      <c r="A9269" s="642">
        <v>39452</v>
      </c>
      <c r="B9269" s="651" t="s">
        <v>31874</v>
      </c>
      <c r="C9269" s="642" t="s">
        <v>18348</v>
      </c>
      <c r="D9269" s="642" t="s">
        <v>35893</v>
      </c>
    </row>
    <row r="9270" spans="1:4" ht="15" customHeight="1">
      <c r="A9270" s="642">
        <v>39523</v>
      </c>
      <c r="B9270" s="651" t="s">
        <v>31875</v>
      </c>
      <c r="C9270" s="642" t="s">
        <v>18348</v>
      </c>
      <c r="D9270" s="642" t="s">
        <v>35894</v>
      </c>
    </row>
    <row r="9271" spans="1:4" ht="15" customHeight="1">
      <c r="A9271" s="642">
        <v>39449</v>
      </c>
      <c r="B9271" s="651" t="s">
        <v>31876</v>
      </c>
      <c r="C9271" s="642" t="s">
        <v>18348</v>
      </c>
      <c r="D9271" s="642" t="s">
        <v>35895</v>
      </c>
    </row>
    <row r="9272" spans="1:4" ht="15" customHeight="1">
      <c r="A9272" s="642">
        <v>39455</v>
      </c>
      <c r="B9272" s="651" t="s">
        <v>31877</v>
      </c>
      <c r="C9272" s="642" t="s">
        <v>18348</v>
      </c>
      <c r="D9272" s="642" t="s">
        <v>35896</v>
      </c>
    </row>
    <row r="9273" spans="1:4" ht="15" customHeight="1">
      <c r="A9273" s="642">
        <v>39456</v>
      </c>
      <c r="B9273" s="651" t="s">
        <v>31878</v>
      </c>
      <c r="C9273" s="642" t="s">
        <v>18348</v>
      </c>
      <c r="D9273" s="642" t="s">
        <v>35897</v>
      </c>
    </row>
    <row r="9274" spans="1:4" ht="15" customHeight="1">
      <c r="A9274" s="642">
        <v>39457</v>
      </c>
      <c r="B9274" s="651" t="s">
        <v>31879</v>
      </c>
      <c r="C9274" s="642" t="s">
        <v>18348</v>
      </c>
      <c r="D9274" s="642" t="s">
        <v>35898</v>
      </c>
    </row>
    <row r="9275" spans="1:4" ht="15" customHeight="1">
      <c r="A9275" s="642">
        <v>39458</v>
      </c>
      <c r="B9275" s="651" t="s">
        <v>31880</v>
      </c>
      <c r="C9275" s="642" t="s">
        <v>18348</v>
      </c>
      <c r="D9275" s="642" t="s">
        <v>35899</v>
      </c>
    </row>
    <row r="9276" spans="1:4" ht="15" customHeight="1">
      <c r="A9276" s="642">
        <v>39464</v>
      </c>
      <c r="B9276" s="651" t="s">
        <v>31881</v>
      </c>
      <c r="C9276" s="642" t="s">
        <v>18348</v>
      </c>
      <c r="D9276" s="642" t="s">
        <v>35900</v>
      </c>
    </row>
    <row r="9277" spans="1:4" ht="15" customHeight="1">
      <c r="A9277" s="642">
        <v>39460</v>
      </c>
      <c r="B9277" s="651" t="s">
        <v>31882</v>
      </c>
      <c r="C9277" s="642" t="s">
        <v>18348</v>
      </c>
      <c r="D9277" s="642" t="s">
        <v>35901</v>
      </c>
    </row>
    <row r="9278" spans="1:4" ht="15" customHeight="1">
      <c r="A9278" s="642">
        <v>39461</v>
      </c>
      <c r="B9278" s="651" t="s">
        <v>31883</v>
      </c>
      <c r="C9278" s="642" t="s">
        <v>18348</v>
      </c>
      <c r="D9278" s="642" t="s">
        <v>35902</v>
      </c>
    </row>
    <row r="9279" spans="1:4" ht="15" customHeight="1">
      <c r="A9279" s="642">
        <v>39462</v>
      </c>
      <c r="B9279" s="651" t="s">
        <v>31884</v>
      </c>
      <c r="C9279" s="642" t="s">
        <v>18348</v>
      </c>
      <c r="D9279" s="642" t="s">
        <v>35903</v>
      </c>
    </row>
    <row r="9280" spans="1:4" ht="15" customHeight="1">
      <c r="A9280" s="642">
        <v>39463</v>
      </c>
      <c r="B9280" s="651" t="s">
        <v>31885</v>
      </c>
      <c r="C9280" s="642" t="s">
        <v>18348</v>
      </c>
      <c r="D9280" s="642" t="s">
        <v>35904</v>
      </c>
    </row>
    <row r="9281" spans="1:4" ht="15" customHeight="1">
      <c r="A9281" s="642">
        <v>26039</v>
      </c>
      <c r="B9281" s="651" t="s">
        <v>31886</v>
      </c>
      <c r="C9281" s="642" t="s">
        <v>18348</v>
      </c>
      <c r="D9281" s="642" t="s">
        <v>35905</v>
      </c>
    </row>
    <row r="9282" spans="1:4" ht="15" customHeight="1">
      <c r="A9282" s="642">
        <v>2401</v>
      </c>
      <c r="B9282" s="651" t="s">
        <v>31887</v>
      </c>
      <c r="C9282" s="642" t="s">
        <v>18348</v>
      </c>
      <c r="D9282" s="642" t="s">
        <v>35906</v>
      </c>
    </row>
    <row r="9283" spans="1:4" ht="15" customHeight="1">
      <c r="A9283" s="642">
        <v>38870</v>
      </c>
      <c r="B9283" s="651" t="s">
        <v>31888</v>
      </c>
      <c r="C9283" s="642" t="s">
        <v>18348</v>
      </c>
      <c r="D9283" s="642" t="s">
        <v>21354</v>
      </c>
    </row>
    <row r="9284" spans="1:4" ht="15" customHeight="1">
      <c r="A9284" s="642">
        <v>38869</v>
      </c>
      <c r="B9284" s="651" t="s">
        <v>31889</v>
      </c>
      <c r="C9284" s="642" t="s">
        <v>18348</v>
      </c>
      <c r="D9284" s="642" t="s">
        <v>18090</v>
      </c>
    </row>
    <row r="9285" spans="1:4" ht="15" customHeight="1">
      <c r="A9285" s="642">
        <v>38872</v>
      </c>
      <c r="B9285" s="651" t="s">
        <v>31890</v>
      </c>
      <c r="C9285" s="642" t="s">
        <v>18348</v>
      </c>
      <c r="D9285" s="642" t="s">
        <v>35907</v>
      </c>
    </row>
    <row r="9286" spans="1:4" ht="15" customHeight="1">
      <c r="A9286" s="642">
        <v>38871</v>
      </c>
      <c r="B9286" s="651" t="s">
        <v>31891</v>
      </c>
      <c r="C9286" s="642" t="s">
        <v>18348</v>
      </c>
      <c r="D9286" s="642" t="s">
        <v>21346</v>
      </c>
    </row>
    <row r="9287" spans="1:4" ht="15" customHeight="1">
      <c r="A9287" s="642">
        <v>39283</v>
      </c>
      <c r="B9287" s="651" t="s">
        <v>31892</v>
      </c>
      <c r="C9287" s="642" t="s">
        <v>18348</v>
      </c>
      <c r="D9287" s="642" t="s">
        <v>35908</v>
      </c>
    </row>
    <row r="9288" spans="1:4" ht="15" customHeight="1">
      <c r="A9288" s="642">
        <v>39284</v>
      </c>
      <c r="B9288" s="651" t="s">
        <v>31893</v>
      </c>
      <c r="C9288" s="642" t="s">
        <v>18348</v>
      </c>
      <c r="D9288" s="642" t="s">
        <v>35909</v>
      </c>
    </row>
    <row r="9289" spans="1:4" ht="15" customHeight="1">
      <c r="A9289" s="642">
        <v>39285</v>
      </c>
      <c r="B9289" s="651" t="s">
        <v>31894</v>
      </c>
      <c r="C9289" s="642" t="s">
        <v>18348</v>
      </c>
      <c r="D9289" s="642" t="s">
        <v>35910</v>
      </c>
    </row>
    <row r="9290" spans="1:4" ht="15" customHeight="1">
      <c r="A9290" s="642">
        <v>39286</v>
      </c>
      <c r="B9290" s="651" t="s">
        <v>31895</v>
      </c>
      <c r="C9290" s="642" t="s">
        <v>18348</v>
      </c>
      <c r="D9290" s="642" t="s">
        <v>35911</v>
      </c>
    </row>
    <row r="9291" spans="1:4" ht="15" customHeight="1">
      <c r="A9291" s="642">
        <v>39287</v>
      </c>
      <c r="B9291" s="651" t="s">
        <v>31896</v>
      </c>
      <c r="C9291" s="642" t="s">
        <v>18348</v>
      </c>
      <c r="D9291" s="642" t="s">
        <v>35912</v>
      </c>
    </row>
    <row r="9292" spans="1:4" ht="15" customHeight="1">
      <c r="A9292" s="642">
        <v>39288</v>
      </c>
      <c r="B9292" s="651" t="s">
        <v>31897</v>
      </c>
      <c r="C9292" s="642" t="s">
        <v>18348</v>
      </c>
      <c r="D9292" s="642" t="s">
        <v>35913</v>
      </c>
    </row>
    <row r="9293" spans="1:4" ht="15" customHeight="1">
      <c r="A9293" s="642">
        <v>44476</v>
      </c>
      <c r="B9293" s="651" t="s">
        <v>31898</v>
      </c>
      <c r="C9293" s="642" t="s">
        <v>18349</v>
      </c>
      <c r="D9293" s="642" t="s">
        <v>35914</v>
      </c>
    </row>
    <row r="9294" spans="1:4" ht="15" customHeight="1">
      <c r="A9294" s="642">
        <v>10629</v>
      </c>
      <c r="B9294" s="651" t="s">
        <v>31899</v>
      </c>
      <c r="C9294" s="642" t="s">
        <v>18349</v>
      </c>
      <c r="D9294" s="642" t="s">
        <v>35915</v>
      </c>
    </row>
    <row r="9295" spans="1:4" ht="15" customHeight="1">
      <c r="A9295" s="642">
        <v>10698</v>
      </c>
      <c r="B9295" s="651" t="s">
        <v>31900</v>
      </c>
      <c r="C9295" s="642" t="s">
        <v>18349</v>
      </c>
      <c r="D9295" s="642" t="s">
        <v>35916</v>
      </c>
    </row>
    <row r="9296" spans="1:4" ht="15" customHeight="1">
      <c r="A9296" s="642">
        <v>40521</v>
      </c>
      <c r="B9296" s="651" t="s">
        <v>31901</v>
      </c>
      <c r="C9296" s="642" t="s">
        <v>18348</v>
      </c>
      <c r="D9296" s="642" t="s">
        <v>35917</v>
      </c>
    </row>
    <row r="9297" spans="1:4" ht="15" customHeight="1">
      <c r="A9297" s="642">
        <v>2432</v>
      </c>
      <c r="B9297" s="651" t="s">
        <v>31902</v>
      </c>
      <c r="C9297" s="642" t="s">
        <v>18348</v>
      </c>
      <c r="D9297" s="642" t="s">
        <v>21755</v>
      </c>
    </row>
    <row r="9298" spans="1:4" ht="15" customHeight="1">
      <c r="A9298" s="642">
        <v>2433</v>
      </c>
      <c r="B9298" s="651" t="s">
        <v>31903</v>
      </c>
      <c r="C9298" s="642" t="s">
        <v>18348</v>
      </c>
      <c r="D9298" s="642" t="s">
        <v>18223</v>
      </c>
    </row>
    <row r="9299" spans="1:4" ht="15" customHeight="1">
      <c r="A9299" s="642">
        <v>2418</v>
      </c>
      <c r="B9299" s="651" t="s">
        <v>31904</v>
      </c>
      <c r="C9299" s="642" t="s">
        <v>18348</v>
      </c>
      <c r="D9299" s="642" t="s">
        <v>17866</v>
      </c>
    </row>
    <row r="9300" spans="1:4" ht="15" customHeight="1">
      <c r="A9300" s="642">
        <v>2420</v>
      </c>
      <c r="B9300" s="651" t="s">
        <v>31905</v>
      </c>
      <c r="C9300" s="642" t="s">
        <v>18348</v>
      </c>
      <c r="D9300" s="642" t="s">
        <v>27591</v>
      </c>
    </row>
    <row r="9301" spans="1:4" ht="15" customHeight="1">
      <c r="A9301" s="642">
        <v>11447</v>
      </c>
      <c r="B9301" s="651" t="s">
        <v>31906</v>
      </c>
      <c r="C9301" s="642" t="s">
        <v>18348</v>
      </c>
      <c r="D9301" s="642" t="s">
        <v>22381</v>
      </c>
    </row>
    <row r="9302" spans="1:4" ht="15" customHeight="1">
      <c r="A9302" s="642">
        <v>11451</v>
      </c>
      <c r="B9302" s="651" t="s">
        <v>31907</v>
      </c>
      <c r="C9302" s="642" t="s">
        <v>18348</v>
      </c>
      <c r="D9302" s="642" t="s">
        <v>22295</v>
      </c>
    </row>
    <row r="9303" spans="1:4" ht="15" customHeight="1">
      <c r="A9303" s="642">
        <v>11116</v>
      </c>
      <c r="B9303" s="651" t="s">
        <v>31908</v>
      </c>
      <c r="C9303" s="642" t="s">
        <v>18348</v>
      </c>
      <c r="D9303" s="642" t="s">
        <v>35918</v>
      </c>
    </row>
    <row r="9304" spans="1:4" ht="15" customHeight="1">
      <c r="A9304" s="642">
        <v>38411</v>
      </c>
      <c r="B9304" s="651" t="s">
        <v>31909</v>
      </c>
      <c r="C9304" s="642" t="s">
        <v>18348</v>
      </c>
      <c r="D9304" s="642" t="s">
        <v>35919</v>
      </c>
    </row>
    <row r="9305" spans="1:4" ht="15" customHeight="1">
      <c r="A9305" s="642">
        <v>38189</v>
      </c>
      <c r="B9305" s="651" t="s">
        <v>31910</v>
      </c>
      <c r="C9305" s="642" t="s">
        <v>18348</v>
      </c>
      <c r="D9305" s="642" t="s">
        <v>35920</v>
      </c>
    </row>
    <row r="9306" spans="1:4" ht="15" customHeight="1">
      <c r="A9306" s="642">
        <v>38190</v>
      </c>
      <c r="B9306" s="651" t="s">
        <v>31911</v>
      </c>
      <c r="C9306" s="642" t="s">
        <v>18348</v>
      </c>
      <c r="D9306" s="642" t="s">
        <v>25666</v>
      </c>
    </row>
    <row r="9307" spans="1:4" ht="15" customHeight="1">
      <c r="A9307" s="642">
        <v>7608</v>
      </c>
      <c r="B9307" s="651" t="s">
        <v>31912</v>
      </c>
      <c r="C9307" s="642" t="s">
        <v>18348</v>
      </c>
      <c r="D9307" s="642" t="s">
        <v>21741</v>
      </c>
    </row>
    <row r="9308" spans="1:4" ht="15" customHeight="1">
      <c r="A9308" s="642">
        <v>1370</v>
      </c>
      <c r="B9308" s="651" t="s">
        <v>31913</v>
      </c>
      <c r="C9308" s="642" t="s">
        <v>18348</v>
      </c>
      <c r="D9308" s="642" t="s">
        <v>35921</v>
      </c>
    </row>
    <row r="9309" spans="1:4" ht="15" customHeight="1">
      <c r="A9309" s="642">
        <v>36516</v>
      </c>
      <c r="B9309" s="651" t="s">
        <v>31914</v>
      </c>
      <c r="C9309" s="642" t="s">
        <v>18348</v>
      </c>
      <c r="D9309" s="642" t="s">
        <v>35922</v>
      </c>
    </row>
    <row r="9310" spans="1:4" ht="15" customHeight="1">
      <c r="A9310" s="642">
        <v>34777</v>
      </c>
      <c r="B9310" s="651" t="s">
        <v>31915</v>
      </c>
      <c r="C9310" s="642" t="s">
        <v>18348</v>
      </c>
      <c r="D9310" s="642" t="s">
        <v>22437</v>
      </c>
    </row>
    <row r="9311" spans="1:4" ht="15" customHeight="1">
      <c r="A9311" s="642">
        <v>7272</v>
      </c>
      <c r="B9311" s="651" t="s">
        <v>31916</v>
      </c>
      <c r="C9311" s="642" t="s">
        <v>18348</v>
      </c>
      <c r="D9311" s="642" t="s">
        <v>17948</v>
      </c>
    </row>
    <row r="9312" spans="1:4" ht="15" customHeight="1">
      <c r="A9312" s="642">
        <v>10605</v>
      </c>
      <c r="B9312" s="651" t="s">
        <v>31917</v>
      </c>
      <c r="C9312" s="642" t="s">
        <v>18348</v>
      </c>
      <c r="D9312" s="642" t="s">
        <v>35338</v>
      </c>
    </row>
    <row r="9313" spans="1:4" ht="15" customHeight="1">
      <c r="A9313" s="642">
        <v>10604</v>
      </c>
      <c r="B9313" s="651" t="s">
        <v>31918</v>
      </c>
      <c r="C9313" s="642" t="s">
        <v>18348</v>
      </c>
      <c r="D9313" s="642" t="s">
        <v>22583</v>
      </c>
    </row>
    <row r="9314" spans="1:4" ht="15" customHeight="1">
      <c r="A9314" s="642">
        <v>672</v>
      </c>
      <c r="B9314" s="651" t="s">
        <v>31919</v>
      </c>
      <c r="C9314" s="642" t="s">
        <v>18348</v>
      </c>
      <c r="D9314" s="642" t="s">
        <v>21089</v>
      </c>
    </row>
    <row r="9315" spans="1:4" ht="15" customHeight="1">
      <c r="A9315" s="642">
        <v>668</v>
      </c>
      <c r="B9315" s="651" t="s">
        <v>31920</v>
      </c>
      <c r="C9315" s="642" t="s">
        <v>18348</v>
      </c>
      <c r="D9315" s="642" t="s">
        <v>18646</v>
      </c>
    </row>
    <row r="9316" spans="1:4" ht="15" customHeight="1">
      <c r="A9316" s="642">
        <v>10578</v>
      </c>
      <c r="B9316" s="651" t="s">
        <v>31921</v>
      </c>
      <c r="C9316" s="642" t="s">
        <v>18348</v>
      </c>
      <c r="D9316" s="642" t="s">
        <v>21037</v>
      </c>
    </row>
    <row r="9317" spans="1:4" ht="15" customHeight="1">
      <c r="A9317" s="642">
        <v>666</v>
      </c>
      <c r="B9317" s="651" t="s">
        <v>31922</v>
      </c>
      <c r="C9317" s="642" t="s">
        <v>18348</v>
      </c>
      <c r="D9317" s="642" t="s">
        <v>18234</v>
      </c>
    </row>
    <row r="9318" spans="1:4" ht="15" customHeight="1">
      <c r="A9318" s="642">
        <v>665</v>
      </c>
      <c r="B9318" s="651" t="s">
        <v>31923</v>
      </c>
      <c r="C9318" s="642" t="s">
        <v>18348</v>
      </c>
      <c r="D9318" s="642" t="s">
        <v>17959</v>
      </c>
    </row>
    <row r="9319" spans="1:4" ht="15" customHeight="1">
      <c r="A9319" s="642">
        <v>10577</v>
      </c>
      <c r="B9319" s="651" t="s">
        <v>31924</v>
      </c>
      <c r="C9319" s="642" t="s">
        <v>18348</v>
      </c>
      <c r="D9319" s="642" t="s">
        <v>20463</v>
      </c>
    </row>
    <row r="9320" spans="1:4" ht="15" customHeight="1">
      <c r="A9320" s="642">
        <v>10583</v>
      </c>
      <c r="B9320" s="651" t="s">
        <v>31925</v>
      </c>
      <c r="C9320" s="642" t="s">
        <v>18348</v>
      </c>
      <c r="D9320" s="642" t="s">
        <v>21237</v>
      </c>
    </row>
    <row r="9321" spans="1:4" ht="15" customHeight="1">
      <c r="A9321" s="642">
        <v>10579</v>
      </c>
      <c r="B9321" s="651" t="s">
        <v>31926</v>
      </c>
      <c r="C9321" s="642" t="s">
        <v>18348</v>
      </c>
      <c r="D9321" s="642" t="s">
        <v>18508</v>
      </c>
    </row>
    <row r="9322" spans="1:4" ht="15" customHeight="1">
      <c r="A9322" s="642">
        <v>10582</v>
      </c>
      <c r="B9322" s="651" t="s">
        <v>31927</v>
      </c>
      <c r="C9322" s="642" t="s">
        <v>18348</v>
      </c>
      <c r="D9322" s="642" t="s">
        <v>21638</v>
      </c>
    </row>
    <row r="9323" spans="1:4" ht="15" customHeight="1">
      <c r="A9323" s="642">
        <v>2436</v>
      </c>
      <c r="B9323" s="651" t="s">
        <v>31928</v>
      </c>
      <c r="C9323" s="642" t="s">
        <v>18354</v>
      </c>
      <c r="D9323" s="642" t="s">
        <v>17860</v>
      </c>
    </row>
    <row r="9324" spans="1:4" ht="15" customHeight="1">
      <c r="A9324" s="642">
        <v>40918</v>
      </c>
      <c r="B9324" s="651" t="s">
        <v>31929</v>
      </c>
      <c r="C9324" s="642" t="s">
        <v>18355</v>
      </c>
      <c r="D9324" s="642" t="s">
        <v>35267</v>
      </c>
    </row>
    <row r="9325" spans="1:4" ht="15" customHeight="1">
      <c r="A9325" s="642">
        <v>2439</v>
      </c>
      <c r="B9325" s="651" t="s">
        <v>31930</v>
      </c>
      <c r="C9325" s="642" t="s">
        <v>18354</v>
      </c>
      <c r="D9325" s="642" t="s">
        <v>20984</v>
      </c>
    </row>
    <row r="9326" spans="1:4" ht="15" customHeight="1">
      <c r="A9326" s="642">
        <v>40923</v>
      </c>
      <c r="B9326" s="651" t="s">
        <v>31931</v>
      </c>
      <c r="C9326" s="642" t="s">
        <v>18355</v>
      </c>
      <c r="D9326" s="642" t="s">
        <v>35923</v>
      </c>
    </row>
    <row r="9327" spans="1:4" ht="15" customHeight="1">
      <c r="A9327" s="642">
        <v>10998</v>
      </c>
      <c r="B9327" s="651" t="s">
        <v>31932</v>
      </c>
      <c r="C9327" s="642" t="s">
        <v>18351</v>
      </c>
      <c r="D9327" s="642" t="s">
        <v>35924</v>
      </c>
    </row>
    <row r="9328" spans="1:4" ht="15" customHeight="1">
      <c r="A9328" s="642">
        <v>11002</v>
      </c>
      <c r="B9328" s="651" t="s">
        <v>31933</v>
      </c>
      <c r="C9328" s="642" t="s">
        <v>18351</v>
      </c>
      <c r="D9328" s="642" t="s">
        <v>35925</v>
      </c>
    </row>
    <row r="9329" spans="1:4" ht="15" customHeight="1">
      <c r="A9329" s="642">
        <v>10999</v>
      </c>
      <c r="B9329" s="651" t="s">
        <v>31934</v>
      </c>
      <c r="C9329" s="642" t="s">
        <v>18351</v>
      </c>
      <c r="D9329" s="642" t="s">
        <v>21290</v>
      </c>
    </row>
    <row r="9330" spans="1:4" ht="15" customHeight="1">
      <c r="A9330" s="642">
        <v>10997</v>
      </c>
      <c r="B9330" s="651" t="s">
        <v>31935</v>
      </c>
      <c r="C9330" s="642" t="s">
        <v>18351</v>
      </c>
      <c r="D9330" s="642" t="s">
        <v>21602</v>
      </c>
    </row>
    <row r="9331" spans="1:4" ht="15" customHeight="1">
      <c r="A9331" s="642">
        <v>2685</v>
      </c>
      <c r="B9331" s="651" t="s">
        <v>31936</v>
      </c>
      <c r="C9331" s="642" t="s">
        <v>18350</v>
      </c>
      <c r="D9331" s="642" t="s">
        <v>21095</v>
      </c>
    </row>
    <row r="9332" spans="1:4" ht="15" customHeight="1">
      <c r="A9332" s="642">
        <v>2680</v>
      </c>
      <c r="B9332" s="651" t="s">
        <v>31937</v>
      </c>
      <c r="C9332" s="642" t="s">
        <v>18350</v>
      </c>
      <c r="D9332" s="642" t="s">
        <v>35926</v>
      </c>
    </row>
    <row r="9333" spans="1:4" ht="15" customHeight="1">
      <c r="A9333" s="642">
        <v>2684</v>
      </c>
      <c r="B9333" s="651" t="s">
        <v>31938</v>
      </c>
      <c r="C9333" s="642" t="s">
        <v>18350</v>
      </c>
      <c r="D9333" s="642" t="s">
        <v>35441</v>
      </c>
    </row>
    <row r="9334" spans="1:4" ht="15" customHeight="1">
      <c r="A9334" s="642">
        <v>2673</v>
      </c>
      <c r="B9334" s="651" t="s">
        <v>31939</v>
      </c>
      <c r="C9334" s="642" t="s">
        <v>18350</v>
      </c>
      <c r="D9334" s="642" t="s">
        <v>21564</v>
      </c>
    </row>
    <row r="9335" spans="1:4" ht="15" customHeight="1">
      <c r="A9335" s="642">
        <v>2681</v>
      </c>
      <c r="B9335" s="651" t="s">
        <v>31940</v>
      </c>
      <c r="C9335" s="642" t="s">
        <v>18350</v>
      </c>
      <c r="D9335" s="642" t="s">
        <v>22154</v>
      </c>
    </row>
    <row r="9336" spans="1:4" ht="15" customHeight="1">
      <c r="A9336" s="642">
        <v>2682</v>
      </c>
      <c r="B9336" s="651" t="s">
        <v>31941</v>
      </c>
      <c r="C9336" s="642" t="s">
        <v>18350</v>
      </c>
      <c r="D9336" s="642" t="s">
        <v>18333</v>
      </c>
    </row>
    <row r="9337" spans="1:4" ht="15" customHeight="1">
      <c r="A9337" s="642">
        <v>2686</v>
      </c>
      <c r="B9337" s="651" t="s">
        <v>31942</v>
      </c>
      <c r="C9337" s="642" t="s">
        <v>18350</v>
      </c>
      <c r="D9337" s="642" t="s">
        <v>20536</v>
      </c>
    </row>
    <row r="9338" spans="1:4" ht="15" customHeight="1">
      <c r="A9338" s="642">
        <v>2674</v>
      </c>
      <c r="B9338" s="651" t="s">
        <v>31943</v>
      </c>
      <c r="C9338" s="642" t="s">
        <v>18350</v>
      </c>
      <c r="D9338" s="642" t="s">
        <v>17976</v>
      </c>
    </row>
    <row r="9339" spans="1:4" ht="15" customHeight="1">
      <c r="A9339" s="642">
        <v>2683</v>
      </c>
      <c r="B9339" s="651" t="s">
        <v>31944</v>
      </c>
      <c r="C9339" s="642" t="s">
        <v>18350</v>
      </c>
      <c r="D9339" s="642" t="s">
        <v>35927</v>
      </c>
    </row>
    <row r="9340" spans="1:4" ht="15" customHeight="1">
      <c r="A9340" s="642">
        <v>2676</v>
      </c>
      <c r="B9340" s="651" t="s">
        <v>31945</v>
      </c>
      <c r="C9340" s="642" t="s">
        <v>18350</v>
      </c>
      <c r="D9340" s="642" t="s">
        <v>18247</v>
      </c>
    </row>
    <row r="9341" spans="1:4" ht="15" customHeight="1">
      <c r="A9341" s="642">
        <v>2678</v>
      </c>
      <c r="B9341" s="651" t="s">
        <v>31946</v>
      </c>
      <c r="C9341" s="642" t="s">
        <v>18350</v>
      </c>
      <c r="D9341" s="642" t="s">
        <v>17728</v>
      </c>
    </row>
    <row r="9342" spans="1:4" ht="15" customHeight="1">
      <c r="A9342" s="642">
        <v>2679</v>
      </c>
      <c r="B9342" s="651" t="s">
        <v>31947</v>
      </c>
      <c r="C9342" s="642" t="s">
        <v>18350</v>
      </c>
      <c r="D9342" s="642" t="s">
        <v>21519</v>
      </c>
    </row>
    <row r="9343" spans="1:4" ht="15" customHeight="1">
      <c r="A9343" s="642">
        <v>12070</v>
      </c>
      <c r="B9343" s="651" t="s">
        <v>31948</v>
      </c>
      <c r="C9343" s="642" t="s">
        <v>18350</v>
      </c>
      <c r="D9343" s="642" t="s">
        <v>20732</v>
      </c>
    </row>
    <row r="9344" spans="1:4" ht="15" customHeight="1">
      <c r="A9344" s="642">
        <v>2675</v>
      </c>
      <c r="B9344" s="651" t="s">
        <v>31949</v>
      </c>
      <c r="C9344" s="642" t="s">
        <v>18350</v>
      </c>
      <c r="D9344" s="642" t="s">
        <v>18443</v>
      </c>
    </row>
    <row r="9345" spans="1:4" ht="15" customHeight="1">
      <c r="A9345" s="642">
        <v>12067</v>
      </c>
      <c r="B9345" s="651" t="s">
        <v>31950</v>
      </c>
      <c r="C9345" s="642" t="s">
        <v>18350</v>
      </c>
      <c r="D9345" s="642" t="s">
        <v>17875</v>
      </c>
    </row>
    <row r="9346" spans="1:4" ht="15" customHeight="1">
      <c r="A9346" s="642">
        <v>21136</v>
      </c>
      <c r="B9346" s="651" t="s">
        <v>31951</v>
      </c>
      <c r="C9346" s="642" t="s">
        <v>18350</v>
      </c>
      <c r="D9346" s="642" t="s">
        <v>17647</v>
      </c>
    </row>
    <row r="9347" spans="1:4" ht="15" customHeight="1">
      <c r="A9347" s="642">
        <v>21128</v>
      </c>
      <c r="B9347" s="651" t="s">
        <v>31952</v>
      </c>
      <c r="C9347" s="642" t="s">
        <v>18350</v>
      </c>
      <c r="D9347" s="642" t="s">
        <v>35928</v>
      </c>
    </row>
    <row r="9348" spans="1:4" ht="15" customHeight="1">
      <c r="A9348" s="642">
        <v>21130</v>
      </c>
      <c r="B9348" s="651" t="s">
        <v>31953</v>
      </c>
      <c r="C9348" s="642" t="s">
        <v>18350</v>
      </c>
      <c r="D9348" s="642" t="s">
        <v>25862</v>
      </c>
    </row>
    <row r="9349" spans="1:4" ht="15" customHeight="1">
      <c r="A9349" s="642">
        <v>21135</v>
      </c>
      <c r="B9349" s="651" t="s">
        <v>31954</v>
      </c>
      <c r="C9349" s="642" t="s">
        <v>18350</v>
      </c>
      <c r="D9349" s="642" t="s">
        <v>24802</v>
      </c>
    </row>
    <row r="9350" spans="1:4" ht="15" customHeight="1">
      <c r="A9350" s="642">
        <v>40401</v>
      </c>
      <c r="B9350" s="651" t="s">
        <v>31955</v>
      </c>
      <c r="C9350" s="642" t="s">
        <v>18350</v>
      </c>
      <c r="D9350" s="642" t="s">
        <v>27296</v>
      </c>
    </row>
    <row r="9351" spans="1:4" ht="15" customHeight="1">
      <c r="A9351" s="642">
        <v>40402</v>
      </c>
      <c r="B9351" s="651" t="s">
        <v>31956</v>
      </c>
      <c r="C9351" s="642" t="s">
        <v>18350</v>
      </c>
      <c r="D9351" s="642" t="s">
        <v>22474</v>
      </c>
    </row>
    <row r="9352" spans="1:4" ht="15" customHeight="1">
      <c r="A9352" s="642">
        <v>40400</v>
      </c>
      <c r="B9352" s="651" t="s">
        <v>31957</v>
      </c>
      <c r="C9352" s="642" t="s">
        <v>18350</v>
      </c>
      <c r="D9352" s="642" t="s">
        <v>22480</v>
      </c>
    </row>
    <row r="9353" spans="1:4" ht="15" customHeight="1">
      <c r="A9353" s="642">
        <v>2504</v>
      </c>
      <c r="B9353" s="651" t="s">
        <v>31958</v>
      </c>
      <c r="C9353" s="642" t="s">
        <v>18350</v>
      </c>
      <c r="D9353" s="642" t="s">
        <v>20920</v>
      </c>
    </row>
    <row r="9354" spans="1:4" ht="15" customHeight="1">
      <c r="A9354" s="642">
        <v>2501</v>
      </c>
      <c r="B9354" s="651" t="s">
        <v>31959</v>
      </c>
      <c r="C9354" s="642" t="s">
        <v>18350</v>
      </c>
      <c r="D9354" s="642" t="s">
        <v>18486</v>
      </c>
    </row>
    <row r="9355" spans="1:4" ht="15" customHeight="1">
      <c r="A9355" s="642">
        <v>2502</v>
      </c>
      <c r="B9355" s="651" t="s">
        <v>31960</v>
      </c>
      <c r="C9355" s="642" t="s">
        <v>18350</v>
      </c>
      <c r="D9355" s="642" t="s">
        <v>18311</v>
      </c>
    </row>
    <row r="9356" spans="1:4" ht="15" customHeight="1">
      <c r="A9356" s="642">
        <v>2503</v>
      </c>
      <c r="B9356" s="651" t="s">
        <v>31961</v>
      </c>
      <c r="C9356" s="642" t="s">
        <v>18350</v>
      </c>
      <c r="D9356" s="642" t="s">
        <v>35929</v>
      </c>
    </row>
    <row r="9357" spans="1:4" ht="15" customHeight="1">
      <c r="A9357" s="642">
        <v>2500</v>
      </c>
      <c r="B9357" s="651" t="s">
        <v>31962</v>
      </c>
      <c r="C9357" s="642" t="s">
        <v>18350</v>
      </c>
      <c r="D9357" s="642" t="s">
        <v>20923</v>
      </c>
    </row>
    <row r="9358" spans="1:4" ht="15" customHeight="1">
      <c r="A9358" s="642">
        <v>2505</v>
      </c>
      <c r="B9358" s="651" t="s">
        <v>31963</v>
      </c>
      <c r="C9358" s="642" t="s">
        <v>18350</v>
      </c>
      <c r="D9358" s="642" t="s">
        <v>18544</v>
      </c>
    </row>
    <row r="9359" spans="1:4" ht="15" customHeight="1">
      <c r="A9359" s="642">
        <v>12056</v>
      </c>
      <c r="B9359" s="651" t="s">
        <v>31964</v>
      </c>
      <c r="C9359" s="642" t="s">
        <v>18350</v>
      </c>
      <c r="D9359" s="642" t="s">
        <v>26312</v>
      </c>
    </row>
    <row r="9360" spans="1:4" ht="15" customHeight="1">
      <c r="A9360" s="642">
        <v>12057</v>
      </c>
      <c r="B9360" s="651" t="s">
        <v>31965</v>
      </c>
      <c r="C9360" s="642" t="s">
        <v>18350</v>
      </c>
      <c r="D9360" s="642" t="s">
        <v>17918</v>
      </c>
    </row>
    <row r="9361" spans="1:4" ht="15" customHeight="1">
      <c r="A9361" s="642">
        <v>12059</v>
      </c>
      <c r="B9361" s="651" t="s">
        <v>31966</v>
      </c>
      <c r="C9361" s="642" t="s">
        <v>18350</v>
      </c>
      <c r="D9361" s="642" t="s">
        <v>17868</v>
      </c>
    </row>
    <row r="9362" spans="1:4" ht="15" customHeight="1">
      <c r="A9362" s="642">
        <v>12058</v>
      </c>
      <c r="B9362" s="651" t="s">
        <v>31967</v>
      </c>
      <c r="C9362" s="642" t="s">
        <v>18350</v>
      </c>
      <c r="D9362" s="642" t="s">
        <v>35930</v>
      </c>
    </row>
    <row r="9363" spans="1:4" ht="15" customHeight="1">
      <c r="A9363" s="642">
        <v>12060</v>
      </c>
      <c r="B9363" s="651" t="s">
        <v>31968</v>
      </c>
      <c r="C9363" s="642" t="s">
        <v>18350</v>
      </c>
      <c r="D9363" s="642" t="s">
        <v>21986</v>
      </c>
    </row>
    <row r="9364" spans="1:4" ht="15" customHeight="1">
      <c r="A9364" s="642">
        <v>12061</v>
      </c>
      <c r="B9364" s="651" t="s">
        <v>31969</v>
      </c>
      <c r="C9364" s="642" t="s">
        <v>18350</v>
      </c>
      <c r="D9364" s="642" t="s">
        <v>17936</v>
      </c>
    </row>
    <row r="9365" spans="1:4" ht="15" customHeight="1">
      <c r="A9365" s="642">
        <v>12062</v>
      </c>
      <c r="B9365" s="651" t="s">
        <v>31970</v>
      </c>
      <c r="C9365" s="642" t="s">
        <v>18350</v>
      </c>
      <c r="D9365" s="642" t="s">
        <v>35931</v>
      </c>
    </row>
    <row r="9366" spans="1:4" ht="15" customHeight="1">
      <c r="A9366" s="642">
        <v>21137</v>
      </c>
      <c r="B9366" s="651" t="s">
        <v>31971</v>
      </c>
      <c r="C9366" s="642" t="s">
        <v>18350</v>
      </c>
      <c r="D9366" s="642" t="s">
        <v>20993</v>
      </c>
    </row>
    <row r="9367" spans="1:4" ht="15" customHeight="1">
      <c r="A9367" s="642">
        <v>2687</v>
      </c>
      <c r="B9367" s="651" t="s">
        <v>31972</v>
      </c>
      <c r="C9367" s="642" t="s">
        <v>18350</v>
      </c>
      <c r="D9367" s="642" t="s">
        <v>21557</v>
      </c>
    </row>
    <row r="9368" spans="1:4" ht="15" customHeight="1">
      <c r="A9368" s="642">
        <v>2689</v>
      </c>
      <c r="B9368" s="651" t="s">
        <v>31973</v>
      </c>
      <c r="C9368" s="642" t="s">
        <v>18350</v>
      </c>
      <c r="D9368" s="642" t="s">
        <v>17674</v>
      </c>
    </row>
    <row r="9369" spans="1:4" ht="15" customHeight="1">
      <c r="A9369" s="642">
        <v>2688</v>
      </c>
      <c r="B9369" s="651" t="s">
        <v>31974</v>
      </c>
      <c r="C9369" s="642" t="s">
        <v>18350</v>
      </c>
      <c r="D9369" s="642" t="s">
        <v>17586</v>
      </c>
    </row>
    <row r="9370" spans="1:4" ht="15" customHeight="1">
      <c r="A9370" s="642">
        <v>2690</v>
      </c>
      <c r="B9370" s="651" t="s">
        <v>31975</v>
      </c>
      <c r="C9370" s="642" t="s">
        <v>18350</v>
      </c>
      <c r="D9370" s="642" t="s">
        <v>17995</v>
      </c>
    </row>
    <row r="9371" spans="1:4" ht="15" customHeight="1">
      <c r="A9371" s="642">
        <v>39243</v>
      </c>
      <c r="B9371" s="651" t="s">
        <v>31976</v>
      </c>
      <c r="C9371" s="642" t="s">
        <v>18350</v>
      </c>
      <c r="D9371" s="642" t="s">
        <v>24282</v>
      </c>
    </row>
    <row r="9372" spans="1:4" ht="15" customHeight="1">
      <c r="A9372" s="642">
        <v>39244</v>
      </c>
      <c r="B9372" s="651" t="s">
        <v>31977</v>
      </c>
      <c r="C9372" s="642" t="s">
        <v>18350</v>
      </c>
      <c r="D9372" s="642" t="s">
        <v>20701</v>
      </c>
    </row>
    <row r="9373" spans="1:4" ht="15" customHeight="1">
      <c r="A9373" s="642">
        <v>39245</v>
      </c>
      <c r="B9373" s="651" t="s">
        <v>31978</v>
      </c>
      <c r="C9373" s="642" t="s">
        <v>18350</v>
      </c>
      <c r="D9373" s="642" t="s">
        <v>17858</v>
      </c>
    </row>
    <row r="9374" spans="1:4" ht="15" customHeight="1">
      <c r="A9374" s="642">
        <v>39254</v>
      </c>
      <c r="B9374" s="651" t="s">
        <v>31979</v>
      </c>
      <c r="C9374" s="642" t="s">
        <v>18350</v>
      </c>
      <c r="D9374" s="642" t="s">
        <v>35932</v>
      </c>
    </row>
    <row r="9375" spans="1:4" ht="15" customHeight="1">
      <c r="A9375" s="642">
        <v>39255</v>
      </c>
      <c r="B9375" s="651" t="s">
        <v>31980</v>
      </c>
      <c r="C9375" s="642" t="s">
        <v>18350</v>
      </c>
      <c r="D9375" s="642" t="s">
        <v>35933</v>
      </c>
    </row>
    <row r="9376" spans="1:4" ht="15" customHeight="1">
      <c r="A9376" s="642">
        <v>39253</v>
      </c>
      <c r="B9376" s="651" t="s">
        <v>31981</v>
      </c>
      <c r="C9376" s="642" t="s">
        <v>18350</v>
      </c>
      <c r="D9376" s="642" t="s">
        <v>18205</v>
      </c>
    </row>
    <row r="9377" spans="1:4" ht="15" customHeight="1">
      <c r="A9377" s="642">
        <v>39246</v>
      </c>
      <c r="B9377" s="651" t="s">
        <v>31982</v>
      </c>
      <c r="C9377" s="642" t="s">
        <v>18350</v>
      </c>
      <c r="D9377" s="642" t="s">
        <v>18628</v>
      </c>
    </row>
    <row r="9378" spans="1:4" ht="15" customHeight="1">
      <c r="A9378" s="642">
        <v>39247</v>
      </c>
      <c r="B9378" s="651" t="s">
        <v>31983</v>
      </c>
      <c r="C9378" s="642" t="s">
        <v>18350</v>
      </c>
      <c r="D9378" s="642" t="s">
        <v>17579</v>
      </c>
    </row>
    <row r="9379" spans="1:4" ht="15" customHeight="1">
      <c r="A9379" s="642">
        <v>2446</v>
      </c>
      <c r="B9379" s="651" t="s">
        <v>31984</v>
      </c>
      <c r="C9379" s="642" t="s">
        <v>18350</v>
      </c>
      <c r="D9379" s="642" t="s">
        <v>21720</v>
      </c>
    </row>
    <row r="9380" spans="1:4" ht="15" customHeight="1">
      <c r="A9380" s="642">
        <v>2442</v>
      </c>
      <c r="B9380" s="651" t="s">
        <v>31985</v>
      </c>
      <c r="C9380" s="642" t="s">
        <v>18350</v>
      </c>
      <c r="D9380" s="642" t="s">
        <v>17894</v>
      </c>
    </row>
    <row r="9381" spans="1:4" ht="15" customHeight="1">
      <c r="A9381" s="642">
        <v>39248</v>
      </c>
      <c r="B9381" s="651" t="s">
        <v>31986</v>
      </c>
      <c r="C9381" s="642" t="s">
        <v>18350</v>
      </c>
      <c r="D9381" s="642" t="s">
        <v>22269</v>
      </c>
    </row>
    <row r="9382" spans="1:4" ht="15" customHeight="1">
      <c r="A9382" s="642">
        <v>2438</v>
      </c>
      <c r="B9382" s="651" t="s">
        <v>31987</v>
      </c>
      <c r="C9382" s="642" t="s">
        <v>18354</v>
      </c>
      <c r="D9382" s="642" t="s">
        <v>18704</v>
      </c>
    </row>
    <row r="9383" spans="1:4" ht="15" customHeight="1">
      <c r="A9383" s="642">
        <v>40922</v>
      </c>
      <c r="B9383" s="651" t="s">
        <v>31988</v>
      </c>
      <c r="C9383" s="642" t="s">
        <v>18355</v>
      </c>
      <c r="D9383" s="642" t="s">
        <v>35934</v>
      </c>
    </row>
    <row r="9384" spans="1:4" ht="15" customHeight="1">
      <c r="A9384" s="642">
        <v>36486</v>
      </c>
      <c r="B9384" s="651" t="s">
        <v>31989</v>
      </c>
      <c r="C9384" s="642" t="s">
        <v>18348</v>
      </c>
      <c r="D9384" s="642" t="s">
        <v>35935</v>
      </c>
    </row>
    <row r="9385" spans="1:4" ht="15" customHeight="1">
      <c r="A9385" s="642">
        <v>37777</v>
      </c>
      <c r="B9385" s="651" t="s">
        <v>31990</v>
      </c>
      <c r="C9385" s="642" t="s">
        <v>18348</v>
      </c>
      <c r="D9385" s="642" t="s">
        <v>35936</v>
      </c>
    </row>
    <row r="9386" spans="1:4" ht="15" customHeight="1">
      <c r="A9386" s="642">
        <v>12624</v>
      </c>
      <c r="B9386" s="651" t="s">
        <v>31991</v>
      </c>
      <c r="C9386" s="642" t="s">
        <v>18348</v>
      </c>
      <c r="D9386" s="642" t="s">
        <v>35937</v>
      </c>
    </row>
    <row r="9387" spans="1:4" ht="15" customHeight="1">
      <c r="A9387" s="642">
        <v>517</v>
      </c>
      <c r="B9387" s="651" t="s">
        <v>31992</v>
      </c>
      <c r="C9387" s="642" t="s">
        <v>18352</v>
      </c>
      <c r="D9387" s="642" t="s">
        <v>20454</v>
      </c>
    </row>
    <row r="9388" spans="1:4" ht="15" customHeight="1">
      <c r="A9388" s="642">
        <v>37534</v>
      </c>
      <c r="B9388" s="651" t="s">
        <v>31993</v>
      </c>
      <c r="C9388" s="642" t="s">
        <v>18351</v>
      </c>
      <c r="D9388" s="642" t="s">
        <v>21240</v>
      </c>
    </row>
    <row r="9389" spans="1:4" ht="15" customHeight="1">
      <c r="A9389" s="642">
        <v>37535</v>
      </c>
      <c r="B9389" s="651" t="s">
        <v>31994</v>
      </c>
      <c r="C9389" s="642" t="s">
        <v>18351</v>
      </c>
      <c r="D9389" s="642" t="s">
        <v>21240</v>
      </c>
    </row>
    <row r="9390" spans="1:4" ht="15" customHeight="1">
      <c r="A9390" s="642">
        <v>37533</v>
      </c>
      <c r="B9390" s="651" t="s">
        <v>31995</v>
      </c>
      <c r="C9390" s="642" t="s">
        <v>18351</v>
      </c>
      <c r="D9390" s="642" t="s">
        <v>21240</v>
      </c>
    </row>
    <row r="9391" spans="1:4" ht="15" customHeight="1">
      <c r="A9391" s="642">
        <v>37537</v>
      </c>
      <c r="B9391" s="651" t="s">
        <v>31996</v>
      </c>
      <c r="C9391" s="642" t="s">
        <v>18351</v>
      </c>
      <c r="D9391" s="642" t="s">
        <v>26964</v>
      </c>
    </row>
    <row r="9392" spans="1:4" ht="15" customHeight="1">
      <c r="A9392" s="642">
        <v>37536</v>
      </c>
      <c r="B9392" s="651" t="s">
        <v>31997</v>
      </c>
      <c r="C9392" s="642" t="s">
        <v>18351</v>
      </c>
      <c r="D9392" s="642" t="s">
        <v>26964</v>
      </c>
    </row>
    <row r="9393" spans="1:4" ht="15" customHeight="1">
      <c r="A9393" s="642">
        <v>37532</v>
      </c>
      <c r="B9393" s="651" t="s">
        <v>31998</v>
      </c>
      <c r="C9393" s="642" t="s">
        <v>18351</v>
      </c>
      <c r="D9393" s="642" t="s">
        <v>26964</v>
      </c>
    </row>
    <row r="9394" spans="1:4" ht="15" customHeight="1">
      <c r="A9394" s="642">
        <v>2696</v>
      </c>
      <c r="B9394" s="651" t="s">
        <v>31999</v>
      </c>
      <c r="C9394" s="642" t="s">
        <v>18354</v>
      </c>
      <c r="D9394" s="642" t="s">
        <v>17860</v>
      </c>
    </row>
    <row r="9395" spans="1:4" ht="15" customHeight="1">
      <c r="A9395" s="642">
        <v>40928</v>
      </c>
      <c r="B9395" s="651" t="s">
        <v>32000</v>
      </c>
      <c r="C9395" s="642" t="s">
        <v>18355</v>
      </c>
      <c r="D9395" s="642" t="s">
        <v>35267</v>
      </c>
    </row>
    <row r="9396" spans="1:4" ht="15" customHeight="1">
      <c r="A9396" s="642">
        <v>4083</v>
      </c>
      <c r="B9396" s="651" t="s">
        <v>32001</v>
      </c>
      <c r="C9396" s="642" t="s">
        <v>18354</v>
      </c>
      <c r="D9396" s="642" t="s">
        <v>35938</v>
      </c>
    </row>
    <row r="9397" spans="1:4" ht="15" customHeight="1">
      <c r="A9397" s="642">
        <v>40818</v>
      </c>
      <c r="B9397" s="651" t="s">
        <v>32002</v>
      </c>
      <c r="C9397" s="642" t="s">
        <v>18355</v>
      </c>
      <c r="D9397" s="642" t="s">
        <v>35939</v>
      </c>
    </row>
    <row r="9398" spans="1:4" ht="15" customHeight="1">
      <c r="A9398" s="642">
        <v>43146</v>
      </c>
      <c r="B9398" s="651" t="s">
        <v>32003</v>
      </c>
      <c r="C9398" s="642" t="s">
        <v>18351</v>
      </c>
      <c r="D9398" s="642" t="s">
        <v>21318</v>
      </c>
    </row>
    <row r="9399" spans="1:4" ht="15" customHeight="1">
      <c r="A9399" s="642">
        <v>2705</v>
      </c>
      <c r="B9399" s="651" t="s">
        <v>32004</v>
      </c>
      <c r="C9399" s="642" t="s">
        <v>20648</v>
      </c>
      <c r="D9399" s="642" t="s">
        <v>20640</v>
      </c>
    </row>
    <row r="9400" spans="1:4" ht="15" customHeight="1">
      <c r="A9400" s="642">
        <v>14250</v>
      </c>
      <c r="B9400" s="651" t="s">
        <v>32005</v>
      </c>
      <c r="C9400" s="642" t="s">
        <v>20648</v>
      </c>
      <c r="D9400" s="642" t="s">
        <v>17709</v>
      </c>
    </row>
    <row r="9401" spans="1:4" ht="15" customHeight="1">
      <c r="A9401" s="642">
        <v>11683</v>
      </c>
      <c r="B9401" s="651" t="s">
        <v>32006</v>
      </c>
      <c r="C9401" s="642" t="s">
        <v>18348</v>
      </c>
      <c r="D9401" s="642" t="s">
        <v>26329</v>
      </c>
    </row>
    <row r="9402" spans="1:4" ht="15" customHeight="1">
      <c r="A9402" s="642">
        <v>11684</v>
      </c>
      <c r="B9402" s="651" t="s">
        <v>32007</v>
      </c>
      <c r="C9402" s="642" t="s">
        <v>18348</v>
      </c>
      <c r="D9402" s="642" t="s">
        <v>26593</v>
      </c>
    </row>
    <row r="9403" spans="1:4" ht="15" customHeight="1">
      <c r="A9403" s="642">
        <v>6141</v>
      </c>
      <c r="B9403" s="651" t="s">
        <v>32008</v>
      </c>
      <c r="C9403" s="642" t="s">
        <v>18348</v>
      </c>
      <c r="D9403" s="642" t="s">
        <v>17987</v>
      </c>
    </row>
    <row r="9404" spans="1:4" ht="15" customHeight="1">
      <c r="A9404" s="642">
        <v>11681</v>
      </c>
      <c r="B9404" s="651" t="s">
        <v>32009</v>
      </c>
      <c r="C9404" s="642" t="s">
        <v>18348</v>
      </c>
      <c r="D9404" s="642" t="s">
        <v>21334</v>
      </c>
    </row>
    <row r="9405" spans="1:4" ht="15" customHeight="1">
      <c r="A9405" s="642">
        <v>2706</v>
      </c>
      <c r="B9405" s="651" t="s">
        <v>32010</v>
      </c>
      <c r="C9405" s="642" t="s">
        <v>18354</v>
      </c>
      <c r="D9405" s="642" t="s">
        <v>35940</v>
      </c>
    </row>
    <row r="9406" spans="1:4" ht="15" customHeight="1">
      <c r="A9406" s="642">
        <v>40811</v>
      </c>
      <c r="B9406" s="651" t="s">
        <v>32011</v>
      </c>
      <c r="C9406" s="642" t="s">
        <v>18355</v>
      </c>
      <c r="D9406" s="642" t="s">
        <v>35941</v>
      </c>
    </row>
    <row r="9407" spans="1:4" ht="15" customHeight="1">
      <c r="A9407" s="642">
        <v>2707</v>
      </c>
      <c r="B9407" s="651" t="s">
        <v>32012</v>
      </c>
      <c r="C9407" s="642" t="s">
        <v>18354</v>
      </c>
      <c r="D9407" s="642" t="s">
        <v>35942</v>
      </c>
    </row>
    <row r="9408" spans="1:4" ht="15" customHeight="1">
      <c r="A9408" s="642">
        <v>40813</v>
      </c>
      <c r="B9408" s="651" t="s">
        <v>32013</v>
      </c>
      <c r="C9408" s="642" t="s">
        <v>18355</v>
      </c>
      <c r="D9408" s="642" t="s">
        <v>35943</v>
      </c>
    </row>
    <row r="9409" spans="1:4" ht="15" customHeight="1">
      <c r="A9409" s="642">
        <v>2708</v>
      </c>
      <c r="B9409" s="651" t="s">
        <v>32014</v>
      </c>
      <c r="C9409" s="642" t="s">
        <v>18354</v>
      </c>
      <c r="D9409" s="642" t="s">
        <v>35944</v>
      </c>
    </row>
    <row r="9410" spans="1:4" ht="15" customHeight="1">
      <c r="A9410" s="642">
        <v>40814</v>
      </c>
      <c r="B9410" s="651" t="s">
        <v>32015</v>
      </c>
      <c r="C9410" s="642" t="s">
        <v>18355</v>
      </c>
      <c r="D9410" s="642" t="s">
        <v>35945</v>
      </c>
    </row>
    <row r="9411" spans="1:4" ht="15" customHeight="1">
      <c r="A9411" s="642">
        <v>34779</v>
      </c>
      <c r="B9411" s="651" t="s">
        <v>32016</v>
      </c>
      <c r="C9411" s="642" t="s">
        <v>18354</v>
      </c>
      <c r="D9411" s="642" t="s">
        <v>22411</v>
      </c>
    </row>
    <row r="9412" spans="1:4" ht="15" customHeight="1">
      <c r="A9412" s="642">
        <v>40936</v>
      </c>
      <c r="B9412" s="651" t="s">
        <v>32017</v>
      </c>
      <c r="C9412" s="642" t="s">
        <v>18355</v>
      </c>
      <c r="D9412" s="642" t="s">
        <v>35946</v>
      </c>
    </row>
    <row r="9413" spans="1:4" ht="15" customHeight="1">
      <c r="A9413" s="642">
        <v>34780</v>
      </c>
      <c r="B9413" s="651" t="s">
        <v>32018</v>
      </c>
      <c r="C9413" s="642" t="s">
        <v>18354</v>
      </c>
      <c r="D9413" s="642" t="s">
        <v>35947</v>
      </c>
    </row>
    <row r="9414" spans="1:4" ht="15" customHeight="1">
      <c r="A9414" s="642">
        <v>40937</v>
      </c>
      <c r="B9414" s="651" t="s">
        <v>32019</v>
      </c>
      <c r="C9414" s="642" t="s">
        <v>18355</v>
      </c>
      <c r="D9414" s="642" t="s">
        <v>35948</v>
      </c>
    </row>
    <row r="9415" spans="1:4" ht="15" customHeight="1">
      <c r="A9415" s="642">
        <v>34782</v>
      </c>
      <c r="B9415" s="651" t="s">
        <v>32020</v>
      </c>
      <c r="C9415" s="642" t="s">
        <v>18354</v>
      </c>
      <c r="D9415" s="642" t="s">
        <v>35949</v>
      </c>
    </row>
    <row r="9416" spans="1:4" ht="15" customHeight="1">
      <c r="A9416" s="642">
        <v>40938</v>
      </c>
      <c r="B9416" s="651" t="s">
        <v>32021</v>
      </c>
      <c r="C9416" s="642" t="s">
        <v>18355</v>
      </c>
      <c r="D9416" s="642" t="s">
        <v>35950</v>
      </c>
    </row>
    <row r="9417" spans="1:4" ht="15" customHeight="1">
      <c r="A9417" s="642">
        <v>34783</v>
      </c>
      <c r="B9417" s="651" t="s">
        <v>32022</v>
      </c>
      <c r="C9417" s="642" t="s">
        <v>18354</v>
      </c>
      <c r="D9417" s="642" t="s">
        <v>35951</v>
      </c>
    </row>
    <row r="9418" spans="1:4" ht="15" customHeight="1">
      <c r="A9418" s="642">
        <v>40939</v>
      </c>
      <c r="B9418" s="651" t="s">
        <v>32023</v>
      </c>
      <c r="C9418" s="642" t="s">
        <v>18355</v>
      </c>
      <c r="D9418" s="642" t="s">
        <v>35952</v>
      </c>
    </row>
    <row r="9419" spans="1:4" ht="15" customHeight="1">
      <c r="A9419" s="642">
        <v>34785</v>
      </c>
      <c r="B9419" s="651" t="s">
        <v>32024</v>
      </c>
      <c r="C9419" s="642" t="s">
        <v>18354</v>
      </c>
      <c r="D9419" s="642" t="s">
        <v>28031</v>
      </c>
    </row>
    <row r="9420" spans="1:4" ht="15" customHeight="1">
      <c r="A9420" s="642">
        <v>40940</v>
      </c>
      <c r="B9420" s="651" t="s">
        <v>32025</v>
      </c>
      <c r="C9420" s="642" t="s">
        <v>18355</v>
      </c>
      <c r="D9420" s="642" t="s">
        <v>35953</v>
      </c>
    </row>
    <row r="9421" spans="1:4" ht="15" customHeight="1">
      <c r="A9421" s="642">
        <v>38403</v>
      </c>
      <c r="B9421" s="651" t="s">
        <v>32026</v>
      </c>
      <c r="C9421" s="642" t="s">
        <v>18348</v>
      </c>
      <c r="D9421" s="642" t="s">
        <v>22597</v>
      </c>
    </row>
    <row r="9422" spans="1:4" ht="15" customHeight="1">
      <c r="A9422" s="642">
        <v>43482</v>
      </c>
      <c r="B9422" s="651" t="s">
        <v>32027</v>
      </c>
      <c r="C9422" s="642" t="s">
        <v>18354</v>
      </c>
      <c r="D9422" s="642" t="s">
        <v>18248</v>
      </c>
    </row>
    <row r="9423" spans="1:4" ht="15" customHeight="1">
      <c r="A9423" s="642">
        <v>43494</v>
      </c>
      <c r="B9423" s="651" t="s">
        <v>32028</v>
      </c>
      <c r="C9423" s="642" t="s">
        <v>18355</v>
      </c>
      <c r="D9423" s="642" t="s">
        <v>35954</v>
      </c>
    </row>
    <row r="9424" spans="1:4" ht="15" customHeight="1">
      <c r="A9424" s="642">
        <v>43483</v>
      </c>
      <c r="B9424" s="651" t="s">
        <v>32029</v>
      </c>
      <c r="C9424" s="642" t="s">
        <v>18354</v>
      </c>
      <c r="D9424" s="642" t="s">
        <v>17720</v>
      </c>
    </row>
    <row r="9425" spans="1:4" ht="15" customHeight="1">
      <c r="A9425" s="642">
        <v>43495</v>
      </c>
      <c r="B9425" s="651" t="s">
        <v>32030</v>
      </c>
      <c r="C9425" s="642" t="s">
        <v>18355</v>
      </c>
      <c r="D9425" s="642" t="s">
        <v>35955</v>
      </c>
    </row>
    <row r="9426" spans="1:4" ht="15" customHeight="1">
      <c r="A9426" s="642">
        <v>43484</v>
      </c>
      <c r="B9426" s="651" t="s">
        <v>32031</v>
      </c>
      <c r="C9426" s="642" t="s">
        <v>18354</v>
      </c>
      <c r="D9426" s="642" t="s">
        <v>27965</v>
      </c>
    </row>
    <row r="9427" spans="1:4" ht="15" customHeight="1">
      <c r="A9427" s="642">
        <v>43496</v>
      </c>
      <c r="B9427" s="651" t="s">
        <v>32032</v>
      </c>
      <c r="C9427" s="642" t="s">
        <v>18355</v>
      </c>
      <c r="D9427" s="642" t="s">
        <v>35956</v>
      </c>
    </row>
    <row r="9428" spans="1:4" ht="15" customHeight="1">
      <c r="A9428" s="642">
        <v>43485</v>
      </c>
      <c r="B9428" s="651" t="s">
        <v>32033</v>
      </c>
      <c r="C9428" s="642" t="s">
        <v>18354</v>
      </c>
      <c r="D9428" s="642" t="s">
        <v>17597</v>
      </c>
    </row>
    <row r="9429" spans="1:4" ht="15" customHeight="1">
      <c r="A9429" s="642">
        <v>43497</v>
      </c>
      <c r="B9429" s="651" t="s">
        <v>32034</v>
      </c>
      <c r="C9429" s="642" t="s">
        <v>18355</v>
      </c>
      <c r="D9429" s="642" t="s">
        <v>35957</v>
      </c>
    </row>
    <row r="9430" spans="1:4" ht="15" customHeight="1">
      <c r="A9430" s="642">
        <v>43487</v>
      </c>
      <c r="B9430" s="651" t="s">
        <v>32035</v>
      </c>
      <c r="C9430" s="642" t="s">
        <v>18354</v>
      </c>
      <c r="D9430" s="642" t="s">
        <v>18408</v>
      </c>
    </row>
    <row r="9431" spans="1:4" ht="15" customHeight="1">
      <c r="A9431" s="642">
        <v>43499</v>
      </c>
      <c r="B9431" s="651" t="s">
        <v>32036</v>
      </c>
      <c r="C9431" s="642" t="s">
        <v>18355</v>
      </c>
      <c r="D9431" s="642" t="s">
        <v>35958</v>
      </c>
    </row>
    <row r="9432" spans="1:4" ht="15" customHeight="1">
      <c r="A9432" s="642">
        <v>43486</v>
      </c>
      <c r="B9432" s="651" t="s">
        <v>32037</v>
      </c>
      <c r="C9432" s="642" t="s">
        <v>18354</v>
      </c>
      <c r="D9432" s="642" t="s">
        <v>17645</v>
      </c>
    </row>
    <row r="9433" spans="1:4" ht="15" customHeight="1">
      <c r="A9433" s="642">
        <v>43498</v>
      </c>
      <c r="B9433" s="651" t="s">
        <v>32038</v>
      </c>
      <c r="C9433" s="642" t="s">
        <v>18355</v>
      </c>
      <c r="D9433" s="642" t="s">
        <v>35959</v>
      </c>
    </row>
    <row r="9434" spans="1:4" ht="15" customHeight="1">
      <c r="A9434" s="642">
        <v>43488</v>
      </c>
      <c r="B9434" s="651" t="s">
        <v>32039</v>
      </c>
      <c r="C9434" s="642" t="s">
        <v>18354</v>
      </c>
      <c r="D9434" s="642" t="s">
        <v>18454</v>
      </c>
    </row>
    <row r="9435" spans="1:4" ht="15" customHeight="1">
      <c r="A9435" s="642">
        <v>43500</v>
      </c>
      <c r="B9435" s="651" t="s">
        <v>32040</v>
      </c>
      <c r="C9435" s="642" t="s">
        <v>18355</v>
      </c>
      <c r="D9435" s="642" t="s">
        <v>35960</v>
      </c>
    </row>
    <row r="9436" spans="1:4" ht="15" customHeight="1">
      <c r="A9436" s="642">
        <v>43489</v>
      </c>
      <c r="B9436" s="651" t="s">
        <v>32041</v>
      </c>
      <c r="C9436" s="642" t="s">
        <v>18354</v>
      </c>
      <c r="D9436" s="642" t="s">
        <v>18408</v>
      </c>
    </row>
    <row r="9437" spans="1:4" ht="15" customHeight="1">
      <c r="A9437" s="642">
        <v>43501</v>
      </c>
      <c r="B9437" s="651" t="s">
        <v>32042</v>
      </c>
      <c r="C9437" s="642" t="s">
        <v>18355</v>
      </c>
      <c r="D9437" s="642" t="s">
        <v>35961</v>
      </c>
    </row>
    <row r="9438" spans="1:4" ht="15" customHeight="1">
      <c r="A9438" s="642">
        <v>43490</v>
      </c>
      <c r="B9438" s="651" t="s">
        <v>32043</v>
      </c>
      <c r="C9438" s="642" t="s">
        <v>18354</v>
      </c>
      <c r="D9438" s="642" t="s">
        <v>18414</v>
      </c>
    </row>
    <row r="9439" spans="1:4" ht="15" customHeight="1">
      <c r="A9439" s="642">
        <v>43502</v>
      </c>
      <c r="B9439" s="651" t="s">
        <v>32044</v>
      </c>
      <c r="C9439" s="642" t="s">
        <v>18355</v>
      </c>
      <c r="D9439" s="642" t="s">
        <v>35962</v>
      </c>
    </row>
    <row r="9440" spans="1:4" ht="15" customHeight="1">
      <c r="A9440" s="642">
        <v>43491</v>
      </c>
      <c r="B9440" s="651" t="s">
        <v>32045</v>
      </c>
      <c r="C9440" s="642" t="s">
        <v>18354</v>
      </c>
      <c r="D9440" s="642" t="s">
        <v>18515</v>
      </c>
    </row>
    <row r="9441" spans="1:4" ht="15" customHeight="1">
      <c r="A9441" s="642">
        <v>43503</v>
      </c>
      <c r="B9441" s="651" t="s">
        <v>32046</v>
      </c>
      <c r="C9441" s="642" t="s">
        <v>18355</v>
      </c>
      <c r="D9441" s="642" t="s">
        <v>35569</v>
      </c>
    </row>
    <row r="9442" spans="1:4" ht="15" customHeight="1">
      <c r="A9442" s="642">
        <v>43492</v>
      </c>
      <c r="B9442" s="651" t="s">
        <v>32047</v>
      </c>
      <c r="C9442" s="642" t="s">
        <v>18354</v>
      </c>
      <c r="D9442" s="642" t="s">
        <v>18414</v>
      </c>
    </row>
    <row r="9443" spans="1:4" ht="15" customHeight="1">
      <c r="A9443" s="642">
        <v>43504</v>
      </c>
      <c r="B9443" s="651" t="s">
        <v>32048</v>
      </c>
      <c r="C9443" s="642" t="s">
        <v>18355</v>
      </c>
      <c r="D9443" s="642" t="s">
        <v>35963</v>
      </c>
    </row>
    <row r="9444" spans="1:4" ht="15" customHeight="1">
      <c r="A9444" s="642">
        <v>43493</v>
      </c>
      <c r="B9444" s="651" t="s">
        <v>32049</v>
      </c>
      <c r="C9444" s="642" t="s">
        <v>18354</v>
      </c>
      <c r="D9444" s="642" t="s">
        <v>17604</v>
      </c>
    </row>
    <row r="9445" spans="1:4" ht="15" customHeight="1">
      <c r="A9445" s="642">
        <v>43505</v>
      </c>
      <c r="B9445" s="651" t="s">
        <v>32050</v>
      </c>
      <c r="C9445" s="642" t="s">
        <v>18355</v>
      </c>
      <c r="D9445" s="642" t="s">
        <v>26041</v>
      </c>
    </row>
    <row r="9446" spans="1:4" ht="15" customHeight="1">
      <c r="A9446" s="642">
        <v>37774</v>
      </c>
      <c r="B9446" s="651" t="s">
        <v>32051</v>
      </c>
      <c r="C9446" s="642" t="s">
        <v>18348</v>
      </c>
      <c r="D9446" s="642" t="s">
        <v>35964</v>
      </c>
    </row>
    <row r="9447" spans="1:4" ht="15" customHeight="1">
      <c r="A9447" s="642">
        <v>38630</v>
      </c>
      <c r="B9447" s="651" t="s">
        <v>32052</v>
      </c>
      <c r="C9447" s="642" t="s">
        <v>18348</v>
      </c>
      <c r="D9447" s="642" t="s">
        <v>35965</v>
      </c>
    </row>
    <row r="9448" spans="1:4" ht="15" customHeight="1">
      <c r="A9448" s="642">
        <v>38629</v>
      </c>
      <c r="B9448" s="651" t="s">
        <v>32053</v>
      </c>
      <c r="C9448" s="642" t="s">
        <v>18348</v>
      </c>
      <c r="D9448" s="642" t="s">
        <v>35966</v>
      </c>
    </row>
    <row r="9449" spans="1:4" ht="15" customHeight="1">
      <c r="A9449" s="642">
        <v>38476</v>
      </c>
      <c r="B9449" s="651" t="s">
        <v>32054</v>
      </c>
      <c r="C9449" s="642" t="s">
        <v>18348</v>
      </c>
      <c r="D9449" s="642" t="s">
        <v>35967</v>
      </c>
    </row>
    <row r="9450" spans="1:4" ht="15" customHeight="1">
      <c r="A9450" s="642">
        <v>38477</v>
      </c>
      <c r="B9450" s="651" t="s">
        <v>32055</v>
      </c>
      <c r="C9450" s="642" t="s">
        <v>18348</v>
      </c>
      <c r="D9450" s="642" t="s">
        <v>35968</v>
      </c>
    </row>
    <row r="9451" spans="1:4" ht="15" customHeight="1">
      <c r="A9451" s="642">
        <v>40635</v>
      </c>
      <c r="B9451" s="651" t="s">
        <v>32056</v>
      </c>
      <c r="C9451" s="642" t="s">
        <v>18348</v>
      </c>
      <c r="D9451" s="642" t="s">
        <v>35969</v>
      </c>
    </row>
    <row r="9452" spans="1:4" ht="15" customHeight="1">
      <c r="A9452" s="642">
        <v>36483</v>
      </c>
      <c r="B9452" s="651" t="s">
        <v>32057</v>
      </c>
      <c r="C9452" s="642" t="s">
        <v>18348</v>
      </c>
      <c r="D9452" s="642" t="s">
        <v>35970</v>
      </c>
    </row>
    <row r="9453" spans="1:4" ht="15" customHeight="1">
      <c r="A9453" s="642">
        <v>14525</v>
      </c>
      <c r="B9453" s="651" t="s">
        <v>32058</v>
      </c>
      <c r="C9453" s="642" t="s">
        <v>18348</v>
      </c>
      <c r="D9453" s="642" t="s">
        <v>35971</v>
      </c>
    </row>
    <row r="9454" spans="1:4" ht="15" customHeight="1">
      <c r="A9454" s="642">
        <v>36482</v>
      </c>
      <c r="B9454" s="651" t="s">
        <v>32059</v>
      </c>
      <c r="C9454" s="642" t="s">
        <v>18348</v>
      </c>
      <c r="D9454" s="642" t="s">
        <v>35972</v>
      </c>
    </row>
    <row r="9455" spans="1:4" ht="15" customHeight="1">
      <c r="A9455" s="642">
        <v>36408</v>
      </c>
      <c r="B9455" s="651" t="s">
        <v>32060</v>
      </c>
      <c r="C9455" s="642" t="s">
        <v>18348</v>
      </c>
      <c r="D9455" s="642" t="s">
        <v>35973</v>
      </c>
    </row>
    <row r="9456" spans="1:4" ht="15" customHeight="1">
      <c r="A9456" s="642">
        <v>2723</v>
      </c>
      <c r="B9456" s="651" t="s">
        <v>32061</v>
      </c>
      <c r="C9456" s="642" t="s">
        <v>18348</v>
      </c>
      <c r="D9456" s="642" t="s">
        <v>35974</v>
      </c>
    </row>
    <row r="9457" spans="1:4" ht="15" customHeight="1">
      <c r="A9457" s="642">
        <v>36481</v>
      </c>
      <c r="B9457" s="651" t="s">
        <v>32062</v>
      </c>
      <c r="C9457" s="642" t="s">
        <v>18348</v>
      </c>
      <c r="D9457" s="642" t="s">
        <v>35975</v>
      </c>
    </row>
    <row r="9458" spans="1:4" ht="15" customHeight="1">
      <c r="A9458" s="642">
        <v>10685</v>
      </c>
      <c r="B9458" s="651" t="s">
        <v>32063</v>
      </c>
      <c r="C9458" s="642" t="s">
        <v>18348</v>
      </c>
      <c r="D9458" s="642" t="s">
        <v>35976</v>
      </c>
    </row>
    <row r="9459" spans="1:4" ht="15" customHeight="1">
      <c r="A9459" s="642">
        <v>40636</v>
      </c>
      <c r="B9459" s="651" t="s">
        <v>32064</v>
      </c>
      <c r="C9459" s="642" t="s">
        <v>18348</v>
      </c>
      <c r="D9459" s="642" t="s">
        <v>35977</v>
      </c>
    </row>
    <row r="9460" spans="1:4" ht="15" customHeight="1">
      <c r="A9460" s="642">
        <v>4111</v>
      </c>
      <c r="B9460" s="651" t="s">
        <v>32065</v>
      </c>
      <c r="C9460" s="642" t="s">
        <v>18348</v>
      </c>
      <c r="D9460" s="642" t="s">
        <v>35978</v>
      </c>
    </row>
    <row r="9461" spans="1:4" ht="15" customHeight="1">
      <c r="A9461" s="642">
        <v>44538</v>
      </c>
      <c r="B9461" s="651" t="s">
        <v>32066</v>
      </c>
      <c r="C9461" s="642" t="s">
        <v>18348</v>
      </c>
      <c r="D9461" s="642" t="s">
        <v>35979</v>
      </c>
    </row>
    <row r="9462" spans="1:4" ht="15" customHeight="1">
      <c r="A9462" s="642">
        <v>12</v>
      </c>
      <c r="B9462" s="651" t="s">
        <v>32067</v>
      </c>
      <c r="C9462" s="642" t="s">
        <v>18348</v>
      </c>
      <c r="D9462" s="642" t="s">
        <v>21089</v>
      </c>
    </row>
    <row r="9463" spans="1:4" ht="15" customHeight="1">
      <c r="A9463" s="642">
        <v>37554</v>
      </c>
      <c r="B9463" s="651" t="s">
        <v>32068</v>
      </c>
      <c r="C9463" s="642" t="s">
        <v>18348</v>
      </c>
      <c r="D9463" s="642" t="s">
        <v>18541</v>
      </c>
    </row>
    <row r="9464" spans="1:4" ht="15" customHeight="1">
      <c r="A9464" s="642">
        <v>37555</v>
      </c>
      <c r="B9464" s="651" t="s">
        <v>32069</v>
      </c>
      <c r="C9464" s="642" t="s">
        <v>18348</v>
      </c>
      <c r="D9464" s="642" t="s">
        <v>35980</v>
      </c>
    </row>
    <row r="9465" spans="1:4" ht="15" customHeight="1">
      <c r="A9465" s="642">
        <v>10902</v>
      </c>
      <c r="B9465" s="651" t="s">
        <v>32070</v>
      </c>
      <c r="C9465" s="642" t="s">
        <v>18348</v>
      </c>
      <c r="D9465" s="642" t="s">
        <v>35981</v>
      </c>
    </row>
    <row r="9466" spans="1:4" ht="15" customHeight="1">
      <c r="A9466" s="642">
        <v>20965</v>
      </c>
      <c r="B9466" s="651" t="s">
        <v>32071</v>
      </c>
      <c r="C9466" s="642" t="s">
        <v>18348</v>
      </c>
      <c r="D9466" s="642" t="s">
        <v>35982</v>
      </c>
    </row>
    <row r="9467" spans="1:4" ht="15" customHeight="1">
      <c r="A9467" s="642">
        <v>20966</v>
      </c>
      <c r="B9467" s="651" t="s">
        <v>32072</v>
      </c>
      <c r="C9467" s="642" t="s">
        <v>18348</v>
      </c>
      <c r="D9467" s="642" t="s">
        <v>35983</v>
      </c>
    </row>
    <row r="9468" spans="1:4" ht="15" customHeight="1">
      <c r="A9468" s="642">
        <v>10903</v>
      </c>
      <c r="B9468" s="651" t="s">
        <v>32073</v>
      </c>
      <c r="C9468" s="642" t="s">
        <v>18348</v>
      </c>
      <c r="D9468" s="642" t="s">
        <v>35984</v>
      </c>
    </row>
    <row r="9469" spans="1:4" ht="15" customHeight="1">
      <c r="A9469" s="642">
        <v>20967</v>
      </c>
      <c r="B9469" s="651" t="s">
        <v>32074</v>
      </c>
      <c r="C9469" s="642" t="s">
        <v>18348</v>
      </c>
      <c r="D9469" s="642" t="s">
        <v>35984</v>
      </c>
    </row>
    <row r="9470" spans="1:4" ht="15" customHeight="1">
      <c r="A9470" s="642">
        <v>20968</v>
      </c>
      <c r="B9470" s="651" t="s">
        <v>32075</v>
      </c>
      <c r="C9470" s="642" t="s">
        <v>18348</v>
      </c>
      <c r="D9470" s="642" t="s">
        <v>35985</v>
      </c>
    </row>
    <row r="9471" spans="1:4" ht="15" customHeight="1">
      <c r="A9471" s="642">
        <v>11359</v>
      </c>
      <c r="B9471" s="651" t="s">
        <v>32076</v>
      </c>
      <c r="C9471" s="642" t="s">
        <v>18348</v>
      </c>
      <c r="D9471" s="642" t="s">
        <v>35986</v>
      </c>
    </row>
    <row r="9472" spans="1:4" ht="15" customHeight="1">
      <c r="A9472" s="642">
        <v>39017</v>
      </c>
      <c r="B9472" s="651" t="s">
        <v>32077</v>
      </c>
      <c r="C9472" s="642" t="s">
        <v>18348</v>
      </c>
      <c r="D9472" s="642" t="s">
        <v>17559</v>
      </c>
    </row>
    <row r="9473" spans="1:4" ht="15" customHeight="1">
      <c r="A9473" s="642">
        <v>39315</v>
      </c>
      <c r="B9473" s="651" t="s">
        <v>32078</v>
      </c>
      <c r="C9473" s="642" t="s">
        <v>18348</v>
      </c>
      <c r="D9473" s="642" t="s">
        <v>17631</v>
      </c>
    </row>
    <row r="9474" spans="1:4" ht="15" customHeight="1">
      <c r="A9474" s="642">
        <v>39016</v>
      </c>
      <c r="B9474" s="651" t="s">
        <v>32079</v>
      </c>
      <c r="C9474" s="642" t="s">
        <v>18348</v>
      </c>
      <c r="D9474" s="642" t="s">
        <v>17631</v>
      </c>
    </row>
    <row r="9475" spans="1:4" ht="15" customHeight="1">
      <c r="A9475" s="642">
        <v>39481</v>
      </c>
      <c r="B9475" s="651" t="s">
        <v>32080</v>
      </c>
      <c r="C9475" s="642" t="s">
        <v>18348</v>
      </c>
      <c r="D9475" s="642" t="s">
        <v>18166</v>
      </c>
    </row>
    <row r="9476" spans="1:4" ht="15" customHeight="1">
      <c r="A9476" s="642">
        <v>39013</v>
      </c>
      <c r="B9476" s="651" t="s">
        <v>32081</v>
      </c>
      <c r="C9476" s="642" t="s">
        <v>18348</v>
      </c>
      <c r="D9476" s="642" t="s">
        <v>17621</v>
      </c>
    </row>
    <row r="9477" spans="1:4" ht="15" customHeight="1">
      <c r="A9477" s="642">
        <v>44919</v>
      </c>
      <c r="B9477" s="651" t="s">
        <v>32082</v>
      </c>
      <c r="C9477" s="642" t="s">
        <v>18348</v>
      </c>
      <c r="D9477" s="642" t="s">
        <v>18395</v>
      </c>
    </row>
    <row r="9478" spans="1:4" ht="15" customHeight="1">
      <c r="A9478" s="642">
        <v>40433</v>
      </c>
      <c r="B9478" s="651" t="s">
        <v>32083</v>
      </c>
      <c r="C9478" s="642" t="s">
        <v>18348</v>
      </c>
      <c r="D9478" s="642" t="s">
        <v>18693</v>
      </c>
    </row>
    <row r="9479" spans="1:4" ht="15" customHeight="1">
      <c r="A9479" s="642">
        <v>20219</v>
      </c>
      <c r="B9479" s="651" t="s">
        <v>32084</v>
      </c>
      <c r="C9479" s="642" t="s">
        <v>18348</v>
      </c>
      <c r="D9479" s="642" t="s">
        <v>35987</v>
      </c>
    </row>
    <row r="9480" spans="1:4" ht="15" customHeight="1">
      <c r="A9480" s="642">
        <v>36484</v>
      </c>
      <c r="B9480" s="651" t="s">
        <v>32085</v>
      </c>
      <c r="C9480" s="642" t="s">
        <v>18348</v>
      </c>
      <c r="D9480" s="642" t="s">
        <v>35988</v>
      </c>
    </row>
    <row r="9481" spans="1:4" ht="15" customHeight="1">
      <c r="A9481" s="642">
        <v>38367</v>
      </c>
      <c r="B9481" s="651" t="s">
        <v>32086</v>
      </c>
      <c r="C9481" s="642" t="s">
        <v>18348</v>
      </c>
      <c r="D9481" s="642" t="s">
        <v>22545</v>
      </c>
    </row>
    <row r="9482" spans="1:4" ht="15" customHeight="1">
      <c r="A9482" s="642">
        <v>38368</v>
      </c>
      <c r="B9482" s="651" t="s">
        <v>32087</v>
      </c>
      <c r="C9482" s="642" t="s">
        <v>18348</v>
      </c>
      <c r="D9482" s="642" t="s">
        <v>18074</v>
      </c>
    </row>
    <row r="9483" spans="1:4" ht="15" customHeight="1">
      <c r="A9483" s="642">
        <v>38091</v>
      </c>
      <c r="B9483" s="651" t="s">
        <v>32088</v>
      </c>
      <c r="C9483" s="642" t="s">
        <v>18348</v>
      </c>
      <c r="D9483" s="642" t="s">
        <v>18556</v>
      </c>
    </row>
    <row r="9484" spans="1:4" ht="15" customHeight="1">
      <c r="A9484" s="642">
        <v>38095</v>
      </c>
      <c r="B9484" s="651" t="s">
        <v>32089</v>
      </c>
      <c r="C9484" s="642" t="s">
        <v>18348</v>
      </c>
      <c r="D9484" s="642" t="s">
        <v>18151</v>
      </c>
    </row>
    <row r="9485" spans="1:4" ht="15" customHeight="1">
      <c r="A9485" s="642">
        <v>38092</v>
      </c>
      <c r="B9485" s="651" t="s">
        <v>32090</v>
      </c>
      <c r="C9485" s="642" t="s">
        <v>18348</v>
      </c>
      <c r="D9485" s="642" t="s">
        <v>18279</v>
      </c>
    </row>
    <row r="9486" spans="1:4" ht="15" customHeight="1">
      <c r="A9486" s="642">
        <v>38093</v>
      </c>
      <c r="B9486" s="651" t="s">
        <v>32091</v>
      </c>
      <c r="C9486" s="642" t="s">
        <v>18348</v>
      </c>
      <c r="D9486" s="642" t="s">
        <v>17681</v>
      </c>
    </row>
    <row r="9487" spans="1:4" ht="15" customHeight="1">
      <c r="A9487" s="642">
        <v>38096</v>
      </c>
      <c r="B9487" s="651" t="s">
        <v>32092</v>
      </c>
      <c r="C9487" s="642" t="s">
        <v>18348</v>
      </c>
      <c r="D9487" s="642" t="s">
        <v>24233</v>
      </c>
    </row>
    <row r="9488" spans="1:4" ht="15" customHeight="1">
      <c r="A9488" s="642">
        <v>38094</v>
      </c>
      <c r="B9488" s="651" t="s">
        <v>32093</v>
      </c>
      <c r="C9488" s="642" t="s">
        <v>18348</v>
      </c>
      <c r="D9488" s="642" t="s">
        <v>27395</v>
      </c>
    </row>
    <row r="9489" spans="1:4" ht="15" customHeight="1">
      <c r="A9489" s="642">
        <v>38097</v>
      </c>
      <c r="B9489" s="651" t="s">
        <v>32094</v>
      </c>
      <c r="C9489" s="642" t="s">
        <v>18348</v>
      </c>
      <c r="D9489" s="642" t="s">
        <v>17869</v>
      </c>
    </row>
    <row r="9490" spans="1:4" ht="15" customHeight="1">
      <c r="A9490" s="642">
        <v>38098</v>
      </c>
      <c r="B9490" s="651" t="s">
        <v>32095</v>
      </c>
      <c r="C9490" s="642" t="s">
        <v>18348</v>
      </c>
      <c r="D9490" s="642" t="s">
        <v>17869</v>
      </c>
    </row>
    <row r="9491" spans="1:4" ht="15" customHeight="1">
      <c r="A9491" s="642">
        <v>11186</v>
      </c>
      <c r="B9491" s="651" t="s">
        <v>32096</v>
      </c>
      <c r="C9491" s="642" t="s">
        <v>18349</v>
      </c>
      <c r="D9491" s="642" t="s">
        <v>35989</v>
      </c>
    </row>
    <row r="9492" spans="1:4" ht="15" customHeight="1">
      <c r="A9492" s="642">
        <v>11558</v>
      </c>
      <c r="B9492" s="651" t="s">
        <v>32097</v>
      </c>
      <c r="C9492" s="642" t="s">
        <v>18356</v>
      </c>
      <c r="D9492" s="642" t="s">
        <v>18488</v>
      </c>
    </row>
    <row r="9493" spans="1:4" ht="15" customHeight="1">
      <c r="A9493" s="642">
        <v>11557</v>
      </c>
      <c r="B9493" s="651" t="s">
        <v>32098</v>
      </c>
      <c r="C9493" s="642" t="s">
        <v>18356</v>
      </c>
      <c r="D9493" s="642" t="s">
        <v>26555</v>
      </c>
    </row>
    <row r="9494" spans="1:4" ht="15" customHeight="1">
      <c r="A9494" s="642">
        <v>2759</v>
      </c>
      <c r="B9494" s="651" t="s">
        <v>32099</v>
      </c>
      <c r="C9494" s="642" t="s">
        <v>18348</v>
      </c>
      <c r="D9494" s="642" t="s">
        <v>18536</v>
      </c>
    </row>
    <row r="9495" spans="1:4" ht="15" customHeight="1">
      <c r="A9495" s="642">
        <v>38124</v>
      </c>
      <c r="B9495" s="651" t="s">
        <v>32100</v>
      </c>
      <c r="C9495" s="642" t="s">
        <v>18348</v>
      </c>
      <c r="D9495" s="642" t="s">
        <v>17583</v>
      </c>
    </row>
    <row r="9496" spans="1:4" ht="15" customHeight="1">
      <c r="A9496" s="642">
        <v>38380</v>
      </c>
      <c r="B9496" s="651" t="s">
        <v>32101</v>
      </c>
      <c r="C9496" s="642" t="s">
        <v>18348</v>
      </c>
      <c r="D9496" s="642" t="s">
        <v>21076</v>
      </c>
    </row>
    <row r="9497" spans="1:4" ht="15" customHeight="1">
      <c r="A9497" s="642">
        <v>42429</v>
      </c>
      <c r="B9497" s="651" t="s">
        <v>32102</v>
      </c>
      <c r="C9497" s="642" t="s">
        <v>18348</v>
      </c>
      <c r="D9497" s="642" t="s">
        <v>35990</v>
      </c>
    </row>
    <row r="9498" spans="1:4" ht="15" customHeight="1">
      <c r="A9498" s="642">
        <v>39616</v>
      </c>
      <c r="B9498" s="651" t="s">
        <v>32103</v>
      </c>
      <c r="C9498" s="642" t="s">
        <v>18348</v>
      </c>
      <c r="D9498" s="642" t="s">
        <v>35991</v>
      </c>
    </row>
    <row r="9499" spans="1:4" ht="15" customHeight="1">
      <c r="A9499" s="642">
        <v>39618</v>
      </c>
      <c r="B9499" s="651" t="s">
        <v>32104</v>
      </c>
      <c r="C9499" s="642" t="s">
        <v>18348</v>
      </c>
      <c r="D9499" s="642" t="s">
        <v>35992</v>
      </c>
    </row>
    <row r="9500" spans="1:4" ht="15" customHeight="1">
      <c r="A9500" s="642">
        <v>39619</v>
      </c>
      <c r="B9500" s="651" t="s">
        <v>32105</v>
      </c>
      <c r="C9500" s="642" t="s">
        <v>18348</v>
      </c>
      <c r="D9500" s="642" t="s">
        <v>35993</v>
      </c>
    </row>
    <row r="9501" spans="1:4" ht="15" customHeight="1">
      <c r="A9501" s="642">
        <v>39613</v>
      </c>
      <c r="B9501" s="651" t="s">
        <v>32106</v>
      </c>
      <c r="C9501" s="642" t="s">
        <v>18348</v>
      </c>
      <c r="D9501" s="642" t="s">
        <v>35994</v>
      </c>
    </row>
    <row r="9502" spans="1:4" ht="15" customHeight="1">
      <c r="A9502" s="642">
        <v>39614</v>
      </c>
      <c r="B9502" s="651" t="s">
        <v>32107</v>
      </c>
      <c r="C9502" s="642" t="s">
        <v>18348</v>
      </c>
      <c r="D9502" s="642" t="s">
        <v>35995</v>
      </c>
    </row>
    <row r="9503" spans="1:4" ht="15" customHeight="1">
      <c r="A9503" s="642">
        <v>38538</v>
      </c>
      <c r="B9503" s="651" t="s">
        <v>32108</v>
      </c>
      <c r="C9503" s="642" t="s">
        <v>18350</v>
      </c>
      <c r="D9503" s="642" t="s">
        <v>18706</v>
      </c>
    </row>
    <row r="9504" spans="1:4" ht="15" customHeight="1">
      <c r="A9504" s="642">
        <v>38539</v>
      </c>
      <c r="B9504" s="651" t="s">
        <v>32109</v>
      </c>
      <c r="C9504" s="642" t="s">
        <v>18350</v>
      </c>
      <c r="D9504" s="642" t="s">
        <v>35996</v>
      </c>
    </row>
    <row r="9505" spans="1:4" ht="15" customHeight="1">
      <c r="A9505" s="642">
        <v>38540</v>
      </c>
      <c r="B9505" s="651" t="s">
        <v>32110</v>
      </c>
      <c r="C9505" s="642" t="s">
        <v>18350</v>
      </c>
      <c r="D9505" s="642" t="s">
        <v>35997</v>
      </c>
    </row>
    <row r="9506" spans="1:4" ht="15" customHeight="1">
      <c r="A9506" s="642">
        <v>38384</v>
      </c>
      <c r="B9506" s="651" t="s">
        <v>32111</v>
      </c>
      <c r="C9506" s="642" t="s">
        <v>18348</v>
      </c>
      <c r="D9506" s="642" t="s">
        <v>27393</v>
      </c>
    </row>
    <row r="9507" spans="1:4" ht="15" customHeight="1">
      <c r="A9507" s="642">
        <v>13</v>
      </c>
      <c r="B9507" s="651" t="s">
        <v>32112</v>
      </c>
      <c r="C9507" s="642" t="s">
        <v>18351</v>
      </c>
      <c r="D9507" s="642" t="s">
        <v>17962</v>
      </c>
    </row>
    <row r="9508" spans="1:4" ht="15" customHeight="1">
      <c r="A9508" s="642">
        <v>2762</v>
      </c>
      <c r="B9508" s="651" t="s">
        <v>32113</v>
      </c>
      <c r="C9508" s="642" t="s">
        <v>18350</v>
      </c>
      <c r="D9508" s="642" t="s">
        <v>18330</v>
      </c>
    </row>
    <row r="9509" spans="1:4" ht="15" customHeight="1">
      <c r="A9509" s="642">
        <v>21142</v>
      </c>
      <c r="B9509" s="651" t="s">
        <v>32114</v>
      </c>
      <c r="C9509" s="642" t="s">
        <v>18348</v>
      </c>
      <c r="D9509" s="642" t="s">
        <v>35998</v>
      </c>
    </row>
    <row r="9510" spans="1:4" ht="15" customHeight="1">
      <c r="A9510" s="642">
        <v>4223</v>
      </c>
      <c r="B9510" s="651" t="s">
        <v>32115</v>
      </c>
      <c r="C9510" s="642" t="s">
        <v>18352</v>
      </c>
      <c r="D9510" s="642" t="s">
        <v>35339</v>
      </c>
    </row>
    <row r="9511" spans="1:4" ht="15" customHeight="1">
      <c r="A9511" s="642">
        <v>37372</v>
      </c>
      <c r="B9511" s="651" t="s">
        <v>32116</v>
      </c>
      <c r="C9511" s="642" t="s">
        <v>18354</v>
      </c>
      <c r="D9511" s="642" t="s">
        <v>18428</v>
      </c>
    </row>
    <row r="9512" spans="1:4" ht="15" customHeight="1">
      <c r="A9512" s="642">
        <v>40863</v>
      </c>
      <c r="B9512" s="651" t="s">
        <v>32117</v>
      </c>
      <c r="C9512" s="642" t="s">
        <v>18355</v>
      </c>
      <c r="D9512" s="642" t="s">
        <v>35999</v>
      </c>
    </row>
    <row r="9513" spans="1:4" ht="15" customHeight="1">
      <c r="A9513" s="642">
        <v>38475</v>
      </c>
      <c r="B9513" s="651" t="s">
        <v>32118</v>
      </c>
      <c r="C9513" s="642" t="s">
        <v>18348</v>
      </c>
      <c r="D9513" s="642" t="s">
        <v>22013</v>
      </c>
    </row>
    <row r="9514" spans="1:4" ht="15" customHeight="1">
      <c r="A9514" s="642">
        <v>38474</v>
      </c>
      <c r="B9514" s="651" t="s">
        <v>32119</v>
      </c>
      <c r="C9514" s="642" t="s">
        <v>18348</v>
      </c>
      <c r="D9514" s="642" t="s">
        <v>36000</v>
      </c>
    </row>
    <row r="9515" spans="1:4" ht="15" customHeight="1">
      <c r="A9515" s="642">
        <v>10886</v>
      </c>
      <c r="B9515" s="651" t="s">
        <v>32120</v>
      </c>
      <c r="C9515" s="642" t="s">
        <v>18348</v>
      </c>
      <c r="D9515" s="642" t="s">
        <v>36001</v>
      </c>
    </row>
    <row r="9516" spans="1:4" ht="15" customHeight="1">
      <c r="A9516" s="642">
        <v>10888</v>
      </c>
      <c r="B9516" s="651" t="s">
        <v>32121</v>
      </c>
      <c r="C9516" s="642" t="s">
        <v>18348</v>
      </c>
      <c r="D9516" s="642" t="s">
        <v>36002</v>
      </c>
    </row>
    <row r="9517" spans="1:4" ht="15" customHeight="1">
      <c r="A9517" s="642">
        <v>10889</v>
      </c>
      <c r="B9517" s="651" t="s">
        <v>32122</v>
      </c>
      <c r="C9517" s="642" t="s">
        <v>18348</v>
      </c>
      <c r="D9517" s="642" t="s">
        <v>21649</v>
      </c>
    </row>
    <row r="9518" spans="1:4" ht="15" customHeight="1">
      <c r="A9518" s="642">
        <v>10890</v>
      </c>
      <c r="B9518" s="651" t="s">
        <v>32123</v>
      </c>
      <c r="C9518" s="642" t="s">
        <v>18348</v>
      </c>
      <c r="D9518" s="642" t="s">
        <v>36003</v>
      </c>
    </row>
    <row r="9519" spans="1:4" ht="15" customHeight="1">
      <c r="A9519" s="642">
        <v>10891</v>
      </c>
      <c r="B9519" s="651" t="s">
        <v>32124</v>
      </c>
      <c r="C9519" s="642" t="s">
        <v>18348</v>
      </c>
      <c r="D9519" s="642" t="s">
        <v>36004</v>
      </c>
    </row>
    <row r="9520" spans="1:4" ht="15" customHeight="1">
      <c r="A9520" s="642">
        <v>10892</v>
      </c>
      <c r="B9520" s="651" t="s">
        <v>32125</v>
      </c>
      <c r="C9520" s="642" t="s">
        <v>18348</v>
      </c>
      <c r="D9520" s="642" t="s">
        <v>22590</v>
      </c>
    </row>
    <row r="9521" spans="1:4" ht="15" customHeight="1">
      <c r="A9521" s="642">
        <v>20977</v>
      </c>
      <c r="B9521" s="651" t="s">
        <v>32126</v>
      </c>
      <c r="C9521" s="642" t="s">
        <v>18348</v>
      </c>
      <c r="D9521" s="642" t="s">
        <v>36005</v>
      </c>
    </row>
    <row r="9522" spans="1:4" ht="15" customHeight="1">
      <c r="A9522" s="642">
        <v>3073</v>
      </c>
      <c r="B9522" s="651" t="s">
        <v>32127</v>
      </c>
      <c r="C9522" s="642" t="s">
        <v>18348</v>
      </c>
      <c r="D9522" s="642" t="s">
        <v>36006</v>
      </c>
    </row>
    <row r="9523" spans="1:4" ht="15" customHeight="1">
      <c r="A9523" s="642">
        <v>3074</v>
      </c>
      <c r="B9523" s="651" t="s">
        <v>32128</v>
      </c>
      <c r="C9523" s="642" t="s">
        <v>18348</v>
      </c>
      <c r="D9523" s="642" t="s">
        <v>21516</v>
      </c>
    </row>
    <row r="9524" spans="1:4" ht="15" customHeight="1">
      <c r="A9524" s="642">
        <v>3076</v>
      </c>
      <c r="B9524" s="651" t="s">
        <v>32129</v>
      </c>
      <c r="C9524" s="642" t="s">
        <v>18348</v>
      </c>
      <c r="D9524" s="642" t="s">
        <v>36007</v>
      </c>
    </row>
    <row r="9525" spans="1:4" ht="15" customHeight="1">
      <c r="A9525" s="642">
        <v>3075</v>
      </c>
      <c r="B9525" s="651" t="s">
        <v>32130</v>
      </c>
      <c r="C9525" s="642" t="s">
        <v>18348</v>
      </c>
      <c r="D9525" s="642" t="s">
        <v>36008</v>
      </c>
    </row>
    <row r="9526" spans="1:4" ht="15" customHeight="1">
      <c r="A9526" s="642">
        <v>10780</v>
      </c>
      <c r="B9526" s="651" t="s">
        <v>32131</v>
      </c>
      <c r="C9526" s="642" t="s">
        <v>18348</v>
      </c>
      <c r="D9526" s="642" t="s">
        <v>18110</v>
      </c>
    </row>
    <row r="9527" spans="1:4" ht="15" customHeight="1">
      <c r="A9527" s="642">
        <v>10781</v>
      </c>
      <c r="B9527" s="651" t="s">
        <v>32132</v>
      </c>
      <c r="C9527" s="642" t="s">
        <v>18348</v>
      </c>
      <c r="D9527" s="642" t="s">
        <v>36009</v>
      </c>
    </row>
    <row r="9528" spans="1:4" ht="15" customHeight="1">
      <c r="A9528" s="642">
        <v>43612</v>
      </c>
      <c r="B9528" s="651" t="s">
        <v>32133</v>
      </c>
      <c r="C9528" s="642" t="s">
        <v>18360</v>
      </c>
      <c r="D9528" s="642" t="s">
        <v>36010</v>
      </c>
    </row>
    <row r="9529" spans="1:4" ht="15" customHeight="1">
      <c r="A9529" s="642">
        <v>43613</v>
      </c>
      <c r="B9529" s="651" t="s">
        <v>32134</v>
      </c>
      <c r="C9529" s="642" t="s">
        <v>18360</v>
      </c>
      <c r="D9529" s="642" t="s">
        <v>21229</v>
      </c>
    </row>
    <row r="9530" spans="1:4" ht="15" customHeight="1">
      <c r="A9530" s="642">
        <v>11480</v>
      </c>
      <c r="B9530" s="651" t="s">
        <v>32135</v>
      </c>
      <c r="C9530" s="642" t="s">
        <v>18360</v>
      </c>
      <c r="D9530" s="642" t="s">
        <v>36011</v>
      </c>
    </row>
    <row r="9531" spans="1:4" ht="15" customHeight="1">
      <c r="A9531" s="642">
        <v>11469</v>
      </c>
      <c r="B9531" s="651" t="s">
        <v>32136</v>
      </c>
      <c r="C9531" s="642" t="s">
        <v>18348</v>
      </c>
      <c r="D9531" s="642" t="s">
        <v>17821</v>
      </c>
    </row>
    <row r="9532" spans="1:4" ht="15" customHeight="1">
      <c r="A9532" s="642">
        <v>11468</v>
      </c>
      <c r="B9532" s="651" t="s">
        <v>32137</v>
      </c>
      <c r="C9532" s="642" t="s">
        <v>18348</v>
      </c>
      <c r="D9532" s="642" t="s">
        <v>17895</v>
      </c>
    </row>
    <row r="9533" spans="1:4" ht="15" customHeight="1">
      <c r="A9533" s="642">
        <v>11484</v>
      </c>
      <c r="B9533" s="651" t="s">
        <v>32138</v>
      </c>
      <c r="C9533" s="642" t="s">
        <v>18348</v>
      </c>
      <c r="D9533" s="642" t="s">
        <v>24702</v>
      </c>
    </row>
    <row r="9534" spans="1:4" ht="15" customHeight="1">
      <c r="A9534" s="642">
        <v>38155</v>
      </c>
      <c r="B9534" s="651" t="s">
        <v>32139</v>
      </c>
      <c r="C9534" s="642" t="s">
        <v>18348</v>
      </c>
      <c r="D9534" s="642" t="s">
        <v>27758</v>
      </c>
    </row>
    <row r="9535" spans="1:4" ht="15" customHeight="1">
      <c r="A9535" s="642">
        <v>11467</v>
      </c>
      <c r="B9535" s="651" t="s">
        <v>32140</v>
      </c>
      <c r="C9535" s="642" t="s">
        <v>18348</v>
      </c>
      <c r="D9535" s="642" t="s">
        <v>18196</v>
      </c>
    </row>
    <row r="9536" spans="1:4" ht="15" customHeight="1">
      <c r="A9536" s="642">
        <v>38153</v>
      </c>
      <c r="B9536" s="651" t="s">
        <v>32141</v>
      </c>
      <c r="C9536" s="642" t="s">
        <v>18360</v>
      </c>
      <c r="D9536" s="642" t="s">
        <v>25901</v>
      </c>
    </row>
    <row r="9537" spans="1:4" ht="15" customHeight="1">
      <c r="A9537" s="642">
        <v>43607</v>
      </c>
      <c r="B9537" s="651" t="s">
        <v>32142</v>
      </c>
      <c r="C9537" s="642" t="s">
        <v>18360</v>
      </c>
      <c r="D9537" s="642" t="s">
        <v>36012</v>
      </c>
    </row>
    <row r="9538" spans="1:4" ht="15" customHeight="1">
      <c r="A9538" s="642">
        <v>3080</v>
      </c>
      <c r="B9538" s="651" t="s">
        <v>32143</v>
      </c>
      <c r="C9538" s="642" t="s">
        <v>18360</v>
      </c>
      <c r="D9538" s="642" t="s">
        <v>36013</v>
      </c>
    </row>
    <row r="9539" spans="1:4" ht="15" customHeight="1">
      <c r="A9539" s="642">
        <v>3081</v>
      </c>
      <c r="B9539" s="651" t="s">
        <v>32144</v>
      </c>
      <c r="C9539" s="642" t="s">
        <v>18360</v>
      </c>
      <c r="D9539" s="642" t="s">
        <v>36014</v>
      </c>
    </row>
    <row r="9540" spans="1:4" ht="15" customHeight="1">
      <c r="A9540" s="642">
        <v>3090</v>
      </c>
      <c r="B9540" s="651" t="s">
        <v>32145</v>
      </c>
      <c r="C9540" s="642" t="s">
        <v>18360</v>
      </c>
      <c r="D9540" s="642" t="s">
        <v>21588</v>
      </c>
    </row>
    <row r="9541" spans="1:4" ht="15" customHeight="1">
      <c r="A9541" s="642">
        <v>43611</v>
      </c>
      <c r="B9541" s="651" t="s">
        <v>32146</v>
      </c>
      <c r="C9541" s="642" t="s">
        <v>18360</v>
      </c>
      <c r="D9541" s="642" t="s">
        <v>36015</v>
      </c>
    </row>
    <row r="9542" spans="1:4" ht="15" customHeight="1">
      <c r="A9542" s="642">
        <v>3103</v>
      </c>
      <c r="B9542" s="651" t="s">
        <v>32147</v>
      </c>
      <c r="C9542" s="642" t="s">
        <v>18348</v>
      </c>
      <c r="D9542" s="642" t="s">
        <v>22386</v>
      </c>
    </row>
    <row r="9543" spans="1:4" ht="15" customHeight="1">
      <c r="A9543" s="642">
        <v>3097</v>
      </c>
      <c r="B9543" s="651" t="s">
        <v>32148</v>
      </c>
      <c r="C9543" s="642" t="s">
        <v>18360</v>
      </c>
      <c r="D9543" s="642" t="s">
        <v>36016</v>
      </c>
    </row>
    <row r="9544" spans="1:4" ht="15" customHeight="1">
      <c r="A9544" s="642">
        <v>3099</v>
      </c>
      <c r="B9544" s="651" t="s">
        <v>32149</v>
      </c>
      <c r="C9544" s="642" t="s">
        <v>18360</v>
      </c>
      <c r="D9544" s="642" t="s">
        <v>36017</v>
      </c>
    </row>
    <row r="9545" spans="1:4" ht="15" customHeight="1">
      <c r="A9545" s="642">
        <v>38151</v>
      </c>
      <c r="B9545" s="651" t="s">
        <v>32150</v>
      </c>
      <c r="C9545" s="642" t="s">
        <v>18360</v>
      </c>
      <c r="D9545" s="642" t="s">
        <v>36018</v>
      </c>
    </row>
    <row r="9546" spans="1:4" ht="15" customHeight="1">
      <c r="A9546" s="642">
        <v>38152</v>
      </c>
      <c r="B9546" s="651" t="s">
        <v>32151</v>
      </c>
      <c r="C9546" s="642" t="s">
        <v>18360</v>
      </c>
      <c r="D9546" s="642" t="s">
        <v>36019</v>
      </c>
    </row>
    <row r="9547" spans="1:4" ht="15" customHeight="1">
      <c r="A9547" s="642">
        <v>43610</v>
      </c>
      <c r="B9547" s="651" t="s">
        <v>32152</v>
      </c>
      <c r="C9547" s="642" t="s">
        <v>18360</v>
      </c>
      <c r="D9547" s="642" t="s">
        <v>27570</v>
      </c>
    </row>
    <row r="9548" spans="1:4" ht="15" customHeight="1">
      <c r="A9548" s="642">
        <v>3093</v>
      </c>
      <c r="B9548" s="651" t="s">
        <v>32153</v>
      </c>
      <c r="C9548" s="642" t="s">
        <v>18360</v>
      </c>
      <c r="D9548" s="642" t="s">
        <v>36017</v>
      </c>
    </row>
    <row r="9549" spans="1:4" ht="15" customHeight="1">
      <c r="A9549" s="642">
        <v>38165</v>
      </c>
      <c r="B9549" s="651" t="s">
        <v>32154</v>
      </c>
      <c r="C9549" s="642" t="s">
        <v>18360</v>
      </c>
      <c r="D9549" s="642" t="s">
        <v>36020</v>
      </c>
    </row>
    <row r="9550" spans="1:4" ht="15" customHeight="1">
      <c r="A9550" s="642">
        <v>38177</v>
      </c>
      <c r="B9550" s="651" t="s">
        <v>32155</v>
      </c>
      <c r="C9550" s="642" t="s">
        <v>18348</v>
      </c>
      <c r="D9550" s="642" t="s">
        <v>36021</v>
      </c>
    </row>
    <row r="9551" spans="1:4" ht="15" customHeight="1">
      <c r="A9551" s="642">
        <v>11458</v>
      </c>
      <c r="B9551" s="651" t="s">
        <v>32156</v>
      </c>
      <c r="C9551" s="642" t="s">
        <v>18348</v>
      </c>
      <c r="D9551" s="642" t="s">
        <v>18563</v>
      </c>
    </row>
    <row r="9552" spans="1:4" ht="15" customHeight="1">
      <c r="A9552" s="642">
        <v>3108</v>
      </c>
      <c r="B9552" s="651" t="s">
        <v>32157</v>
      </c>
      <c r="C9552" s="642" t="s">
        <v>18348</v>
      </c>
      <c r="D9552" s="642" t="s">
        <v>18564</v>
      </c>
    </row>
    <row r="9553" spans="1:4" ht="15" customHeight="1">
      <c r="A9553" s="642">
        <v>3105</v>
      </c>
      <c r="B9553" s="651" t="s">
        <v>32158</v>
      </c>
      <c r="C9553" s="642" t="s">
        <v>18348</v>
      </c>
      <c r="D9553" s="642" t="s">
        <v>18565</v>
      </c>
    </row>
    <row r="9554" spans="1:4" ht="15" customHeight="1">
      <c r="A9554" s="642">
        <v>38178</v>
      </c>
      <c r="B9554" s="651" t="s">
        <v>32159</v>
      </c>
      <c r="C9554" s="642" t="s">
        <v>18348</v>
      </c>
      <c r="D9554" s="642" t="s">
        <v>35693</v>
      </c>
    </row>
    <row r="9555" spans="1:4" ht="15" customHeight="1">
      <c r="A9555" s="642">
        <v>43575</v>
      </c>
      <c r="B9555" s="651" t="s">
        <v>32160</v>
      </c>
      <c r="C9555" s="642" t="s">
        <v>18348</v>
      </c>
      <c r="D9555" s="642" t="s">
        <v>24280</v>
      </c>
    </row>
    <row r="9556" spans="1:4" ht="15" customHeight="1">
      <c r="A9556" s="642">
        <v>43577</v>
      </c>
      <c r="B9556" s="651" t="s">
        <v>32161</v>
      </c>
      <c r="C9556" s="642" t="s">
        <v>18348</v>
      </c>
      <c r="D9556" s="642" t="s">
        <v>18448</v>
      </c>
    </row>
    <row r="9557" spans="1:4" ht="15" customHeight="1">
      <c r="A9557" s="642">
        <v>43458</v>
      </c>
      <c r="B9557" s="651" t="s">
        <v>32162</v>
      </c>
      <c r="C9557" s="642" t="s">
        <v>18354</v>
      </c>
      <c r="D9557" s="642" t="s">
        <v>17661</v>
      </c>
    </row>
    <row r="9558" spans="1:4" ht="15" customHeight="1">
      <c r="A9558" s="642">
        <v>43470</v>
      </c>
      <c r="B9558" s="651" t="s">
        <v>32163</v>
      </c>
      <c r="C9558" s="642" t="s">
        <v>18355</v>
      </c>
      <c r="D9558" s="642" t="s">
        <v>18026</v>
      </c>
    </row>
    <row r="9559" spans="1:4" ht="15" customHeight="1">
      <c r="A9559" s="642">
        <v>43459</v>
      </c>
      <c r="B9559" s="651" t="s">
        <v>32164</v>
      </c>
      <c r="C9559" s="642" t="s">
        <v>18354</v>
      </c>
      <c r="D9559" s="642" t="s">
        <v>17546</v>
      </c>
    </row>
    <row r="9560" spans="1:4" ht="15" customHeight="1">
      <c r="A9560" s="642">
        <v>43471</v>
      </c>
      <c r="B9560" s="651" t="s">
        <v>32165</v>
      </c>
      <c r="C9560" s="642" t="s">
        <v>18355</v>
      </c>
      <c r="D9560" s="642" t="s">
        <v>36022</v>
      </c>
    </row>
    <row r="9561" spans="1:4" ht="15" customHeight="1">
      <c r="A9561" s="642">
        <v>43460</v>
      </c>
      <c r="B9561" s="651" t="s">
        <v>32166</v>
      </c>
      <c r="C9561" s="642" t="s">
        <v>18354</v>
      </c>
      <c r="D9561" s="642" t="s">
        <v>21580</v>
      </c>
    </row>
    <row r="9562" spans="1:4" ht="15" customHeight="1">
      <c r="A9562" s="642">
        <v>43472</v>
      </c>
      <c r="B9562" s="651" t="s">
        <v>32167</v>
      </c>
      <c r="C9562" s="642" t="s">
        <v>18355</v>
      </c>
      <c r="D9562" s="642" t="s">
        <v>36023</v>
      </c>
    </row>
    <row r="9563" spans="1:4" ht="15" customHeight="1">
      <c r="A9563" s="642">
        <v>43461</v>
      </c>
      <c r="B9563" s="651" t="s">
        <v>32168</v>
      </c>
      <c r="C9563" s="642" t="s">
        <v>18354</v>
      </c>
      <c r="D9563" s="642" t="s">
        <v>18554</v>
      </c>
    </row>
    <row r="9564" spans="1:4" ht="15" customHeight="1">
      <c r="A9564" s="642">
        <v>43473</v>
      </c>
      <c r="B9564" s="651" t="s">
        <v>32169</v>
      </c>
      <c r="C9564" s="642" t="s">
        <v>18355</v>
      </c>
      <c r="D9564" s="642" t="s">
        <v>18724</v>
      </c>
    </row>
    <row r="9565" spans="1:4" ht="15" customHeight="1">
      <c r="A9565" s="642">
        <v>43463</v>
      </c>
      <c r="B9565" s="651" t="s">
        <v>32170</v>
      </c>
      <c r="C9565" s="642" t="s">
        <v>18354</v>
      </c>
      <c r="D9565" s="642" t="s">
        <v>17596</v>
      </c>
    </row>
    <row r="9566" spans="1:4" ht="15" customHeight="1">
      <c r="A9566" s="642">
        <v>43475</v>
      </c>
      <c r="B9566" s="651" t="s">
        <v>32171</v>
      </c>
      <c r="C9566" s="642" t="s">
        <v>18355</v>
      </c>
      <c r="D9566" s="642" t="s">
        <v>22302</v>
      </c>
    </row>
    <row r="9567" spans="1:4" ht="15" customHeight="1">
      <c r="A9567" s="642">
        <v>43462</v>
      </c>
      <c r="B9567" s="651" t="s">
        <v>32172</v>
      </c>
      <c r="C9567" s="642" t="s">
        <v>18354</v>
      </c>
      <c r="D9567" s="642" t="s">
        <v>17690</v>
      </c>
    </row>
    <row r="9568" spans="1:4" ht="15" customHeight="1">
      <c r="A9568" s="642">
        <v>43474</v>
      </c>
      <c r="B9568" s="651" t="s">
        <v>32173</v>
      </c>
      <c r="C9568" s="642" t="s">
        <v>18355</v>
      </c>
      <c r="D9568" s="642" t="s">
        <v>22433</v>
      </c>
    </row>
    <row r="9569" spans="1:4" ht="15" customHeight="1">
      <c r="A9569" s="642">
        <v>43464</v>
      </c>
      <c r="B9569" s="651" t="s">
        <v>32174</v>
      </c>
      <c r="C9569" s="642" t="s">
        <v>18354</v>
      </c>
      <c r="D9569" s="642" t="s">
        <v>17690</v>
      </c>
    </row>
    <row r="9570" spans="1:4" ht="15" customHeight="1">
      <c r="A9570" s="642">
        <v>43476</v>
      </c>
      <c r="B9570" s="651" t="s">
        <v>32175</v>
      </c>
      <c r="C9570" s="642" t="s">
        <v>18355</v>
      </c>
      <c r="D9570" s="642" t="s">
        <v>17690</v>
      </c>
    </row>
    <row r="9571" spans="1:4" ht="15" customHeight="1">
      <c r="A9571" s="642">
        <v>43465</v>
      </c>
      <c r="B9571" s="651" t="s">
        <v>32176</v>
      </c>
      <c r="C9571" s="642" t="s">
        <v>18354</v>
      </c>
      <c r="D9571" s="642" t="s">
        <v>18415</v>
      </c>
    </row>
    <row r="9572" spans="1:4" ht="15" customHeight="1">
      <c r="A9572" s="642">
        <v>43477</v>
      </c>
      <c r="B9572" s="651" t="s">
        <v>32177</v>
      </c>
      <c r="C9572" s="642" t="s">
        <v>18355</v>
      </c>
      <c r="D9572" s="642" t="s">
        <v>36024</v>
      </c>
    </row>
    <row r="9573" spans="1:4" ht="15" customHeight="1">
      <c r="A9573" s="642">
        <v>43466</v>
      </c>
      <c r="B9573" s="651" t="s">
        <v>32178</v>
      </c>
      <c r="C9573" s="642" t="s">
        <v>18354</v>
      </c>
      <c r="D9573" s="642" t="s">
        <v>18414</v>
      </c>
    </row>
    <row r="9574" spans="1:4" ht="15" customHeight="1">
      <c r="A9574" s="642">
        <v>43478</v>
      </c>
      <c r="B9574" s="651" t="s">
        <v>32179</v>
      </c>
      <c r="C9574" s="642" t="s">
        <v>18355</v>
      </c>
      <c r="D9574" s="642" t="s">
        <v>36025</v>
      </c>
    </row>
    <row r="9575" spans="1:4" ht="15" customHeight="1">
      <c r="A9575" s="642">
        <v>43467</v>
      </c>
      <c r="B9575" s="651" t="s">
        <v>32180</v>
      </c>
      <c r="C9575" s="642" t="s">
        <v>18354</v>
      </c>
      <c r="D9575" s="642" t="s">
        <v>17594</v>
      </c>
    </row>
    <row r="9576" spans="1:4" ht="15" customHeight="1">
      <c r="A9576" s="642">
        <v>43479</v>
      </c>
      <c r="B9576" s="651" t="s">
        <v>32181</v>
      </c>
      <c r="C9576" s="642" t="s">
        <v>18355</v>
      </c>
      <c r="D9576" s="642" t="s">
        <v>22538</v>
      </c>
    </row>
    <row r="9577" spans="1:4" ht="15" customHeight="1">
      <c r="A9577" s="642">
        <v>43468</v>
      </c>
      <c r="B9577" s="651" t="s">
        <v>32182</v>
      </c>
      <c r="C9577" s="642" t="s">
        <v>18354</v>
      </c>
      <c r="D9577" s="642" t="s">
        <v>18408</v>
      </c>
    </row>
    <row r="9578" spans="1:4" ht="15" customHeight="1">
      <c r="A9578" s="642">
        <v>43480</v>
      </c>
      <c r="B9578" s="651" t="s">
        <v>32183</v>
      </c>
      <c r="C9578" s="642" t="s">
        <v>18355</v>
      </c>
      <c r="D9578" s="642" t="s">
        <v>35961</v>
      </c>
    </row>
    <row r="9579" spans="1:4" ht="15" customHeight="1">
      <c r="A9579" s="642">
        <v>43469</v>
      </c>
      <c r="B9579" s="651" t="s">
        <v>32184</v>
      </c>
      <c r="C9579" s="642" t="s">
        <v>18354</v>
      </c>
      <c r="D9579" s="642" t="s">
        <v>17683</v>
      </c>
    </row>
    <row r="9580" spans="1:4" ht="15" customHeight="1">
      <c r="A9580" s="642">
        <v>43481</v>
      </c>
      <c r="B9580" s="651" t="s">
        <v>32185</v>
      </c>
      <c r="C9580" s="642" t="s">
        <v>18355</v>
      </c>
      <c r="D9580" s="642" t="s">
        <v>26530</v>
      </c>
    </row>
    <row r="9581" spans="1:4" ht="15" customHeight="1">
      <c r="A9581" s="642">
        <v>3119</v>
      </c>
      <c r="B9581" s="651" t="s">
        <v>32186</v>
      </c>
      <c r="C9581" s="642" t="s">
        <v>18348</v>
      </c>
      <c r="D9581" s="642" t="s">
        <v>18249</v>
      </c>
    </row>
    <row r="9582" spans="1:4" ht="15" customHeight="1">
      <c r="A9582" s="642">
        <v>3122</v>
      </c>
      <c r="B9582" s="651" t="s">
        <v>32187</v>
      </c>
      <c r="C9582" s="642" t="s">
        <v>18348</v>
      </c>
      <c r="D9582" s="642" t="s">
        <v>24790</v>
      </c>
    </row>
    <row r="9583" spans="1:4" ht="15" customHeight="1">
      <c r="A9583" s="642">
        <v>3121</v>
      </c>
      <c r="B9583" s="651" t="s">
        <v>32188</v>
      </c>
      <c r="C9583" s="642" t="s">
        <v>18348</v>
      </c>
      <c r="D9583" s="642" t="s">
        <v>18254</v>
      </c>
    </row>
    <row r="9584" spans="1:4" ht="15" customHeight="1">
      <c r="A9584" s="642">
        <v>3120</v>
      </c>
      <c r="B9584" s="651" t="s">
        <v>32189</v>
      </c>
      <c r="C9584" s="642" t="s">
        <v>18348</v>
      </c>
      <c r="D9584" s="642" t="s">
        <v>17819</v>
      </c>
    </row>
    <row r="9585" spans="1:4" ht="15" customHeight="1">
      <c r="A9585" s="642">
        <v>11455</v>
      </c>
      <c r="B9585" s="651" t="s">
        <v>32190</v>
      </c>
      <c r="C9585" s="642" t="s">
        <v>18348</v>
      </c>
      <c r="D9585" s="642" t="s">
        <v>18001</v>
      </c>
    </row>
    <row r="9586" spans="1:4" ht="15" customHeight="1">
      <c r="A9586" s="642">
        <v>11456</v>
      </c>
      <c r="B9586" s="651" t="s">
        <v>32191</v>
      </c>
      <c r="C9586" s="642" t="s">
        <v>18348</v>
      </c>
      <c r="D9586" s="642" t="s">
        <v>18202</v>
      </c>
    </row>
    <row r="9587" spans="1:4" ht="15" customHeight="1">
      <c r="A9587" s="642">
        <v>3107</v>
      </c>
      <c r="B9587" s="651" t="s">
        <v>32192</v>
      </c>
      <c r="C9587" s="642" t="s">
        <v>18348</v>
      </c>
      <c r="D9587" s="642" t="s">
        <v>18379</v>
      </c>
    </row>
    <row r="9588" spans="1:4" ht="15" customHeight="1">
      <c r="A9588" s="642">
        <v>43583</v>
      </c>
      <c r="B9588" s="651" t="s">
        <v>32193</v>
      </c>
      <c r="C9588" s="642" t="s">
        <v>18348</v>
      </c>
      <c r="D9588" s="642" t="s">
        <v>24750</v>
      </c>
    </row>
    <row r="9589" spans="1:4" ht="15" customHeight="1">
      <c r="A9589" s="642">
        <v>43586</v>
      </c>
      <c r="B9589" s="651" t="s">
        <v>32194</v>
      </c>
      <c r="C9589" s="642" t="s">
        <v>18348</v>
      </c>
      <c r="D9589" s="642" t="s">
        <v>25906</v>
      </c>
    </row>
    <row r="9590" spans="1:4" ht="15" customHeight="1">
      <c r="A9590" s="642">
        <v>11461</v>
      </c>
      <c r="B9590" s="651" t="s">
        <v>32195</v>
      </c>
      <c r="C9590" s="642" t="s">
        <v>18348</v>
      </c>
      <c r="D9590" s="642" t="s">
        <v>26575</v>
      </c>
    </row>
    <row r="9591" spans="1:4" ht="15" customHeight="1">
      <c r="A9591" s="642">
        <v>43587</v>
      </c>
      <c r="B9591" s="651" t="s">
        <v>32196</v>
      </c>
      <c r="C9591" s="642" t="s">
        <v>18348</v>
      </c>
      <c r="D9591" s="642" t="s">
        <v>18388</v>
      </c>
    </row>
    <row r="9592" spans="1:4" ht="15" customHeight="1">
      <c r="A9592" s="642">
        <v>3106</v>
      </c>
      <c r="B9592" s="651" t="s">
        <v>32197</v>
      </c>
      <c r="C9592" s="642" t="s">
        <v>18348</v>
      </c>
      <c r="D9592" s="642" t="s">
        <v>35345</v>
      </c>
    </row>
    <row r="9593" spans="1:4" ht="15" customHeight="1">
      <c r="A9593" s="642">
        <v>44539</v>
      </c>
      <c r="B9593" s="651" t="s">
        <v>32198</v>
      </c>
      <c r="C9593" s="642" t="s">
        <v>18351</v>
      </c>
      <c r="D9593" s="642" t="s">
        <v>17630</v>
      </c>
    </row>
    <row r="9594" spans="1:4" ht="15" customHeight="1">
      <c r="A9594" s="642">
        <v>3123</v>
      </c>
      <c r="B9594" s="651" t="s">
        <v>32199</v>
      </c>
      <c r="C9594" s="642" t="s">
        <v>18351</v>
      </c>
      <c r="D9594" s="642" t="s">
        <v>21110</v>
      </c>
    </row>
    <row r="9595" spans="1:4" ht="15" customHeight="1">
      <c r="A9595" s="642">
        <v>38125</v>
      </c>
      <c r="B9595" s="651" t="s">
        <v>32200</v>
      </c>
      <c r="C9595" s="642" t="s">
        <v>18351</v>
      </c>
      <c r="D9595" s="642" t="s">
        <v>20624</v>
      </c>
    </row>
    <row r="9596" spans="1:4" ht="15" customHeight="1">
      <c r="A9596" s="642">
        <v>39014</v>
      </c>
      <c r="B9596" s="651" t="s">
        <v>32201</v>
      </c>
      <c r="C9596" s="642" t="s">
        <v>18351</v>
      </c>
      <c r="D9596" s="642" t="s">
        <v>20928</v>
      </c>
    </row>
    <row r="9597" spans="1:4" ht="15" customHeight="1">
      <c r="A9597" s="642">
        <v>39365</v>
      </c>
      <c r="B9597" s="651" t="s">
        <v>32202</v>
      </c>
      <c r="C9597" s="642" t="s">
        <v>18348</v>
      </c>
      <c r="D9597" s="642" t="s">
        <v>36026</v>
      </c>
    </row>
    <row r="9598" spans="1:4" ht="15" customHeight="1">
      <c r="A9598" s="642">
        <v>39366</v>
      </c>
      <c r="B9598" s="651" t="s">
        <v>32203</v>
      </c>
      <c r="C9598" s="642" t="s">
        <v>18348</v>
      </c>
      <c r="D9598" s="642" t="s">
        <v>36027</v>
      </c>
    </row>
    <row r="9599" spans="1:4" ht="15" customHeight="1">
      <c r="A9599" s="642">
        <v>39367</v>
      </c>
      <c r="B9599" s="651" t="s">
        <v>32204</v>
      </c>
      <c r="C9599" s="642" t="s">
        <v>18348</v>
      </c>
      <c r="D9599" s="642" t="s">
        <v>36028</v>
      </c>
    </row>
    <row r="9600" spans="1:4" ht="15" customHeight="1">
      <c r="A9600" s="642">
        <v>37394</v>
      </c>
      <c r="B9600" s="651" t="s">
        <v>32205</v>
      </c>
      <c r="C9600" s="642" t="s">
        <v>18362</v>
      </c>
      <c r="D9600" s="642" t="s">
        <v>36029</v>
      </c>
    </row>
    <row r="9601" spans="1:4" ht="15" customHeight="1">
      <c r="A9601" s="642">
        <v>14146</v>
      </c>
      <c r="B9601" s="651" t="s">
        <v>32206</v>
      </c>
      <c r="C9601" s="642" t="s">
        <v>18362</v>
      </c>
      <c r="D9601" s="642" t="s">
        <v>22509</v>
      </c>
    </row>
    <row r="9602" spans="1:4" ht="15" customHeight="1">
      <c r="A9602" s="642">
        <v>938</v>
      </c>
      <c r="B9602" s="651" t="s">
        <v>32207</v>
      </c>
      <c r="C9602" s="642" t="s">
        <v>18350</v>
      </c>
      <c r="D9602" s="642" t="s">
        <v>18274</v>
      </c>
    </row>
    <row r="9603" spans="1:4" ht="15" customHeight="1">
      <c r="A9603" s="642">
        <v>937</v>
      </c>
      <c r="B9603" s="651" t="s">
        <v>32208</v>
      </c>
      <c r="C9603" s="642" t="s">
        <v>18350</v>
      </c>
      <c r="D9603" s="642" t="s">
        <v>17981</v>
      </c>
    </row>
    <row r="9604" spans="1:4" ht="15" customHeight="1">
      <c r="A9604" s="642">
        <v>939</v>
      </c>
      <c r="B9604" s="651" t="s">
        <v>32209</v>
      </c>
      <c r="C9604" s="642" t="s">
        <v>18350</v>
      </c>
      <c r="D9604" s="642" t="s">
        <v>20705</v>
      </c>
    </row>
    <row r="9605" spans="1:4" ht="15" customHeight="1">
      <c r="A9605" s="642">
        <v>944</v>
      </c>
      <c r="B9605" s="651" t="s">
        <v>32210</v>
      </c>
      <c r="C9605" s="642" t="s">
        <v>18350</v>
      </c>
      <c r="D9605" s="642" t="s">
        <v>22466</v>
      </c>
    </row>
    <row r="9606" spans="1:4" ht="15" customHeight="1">
      <c r="A9606" s="642">
        <v>940</v>
      </c>
      <c r="B9606" s="651" t="s">
        <v>32211</v>
      </c>
      <c r="C9606" s="642" t="s">
        <v>18350</v>
      </c>
      <c r="D9606" s="642" t="s">
        <v>21533</v>
      </c>
    </row>
    <row r="9607" spans="1:4" ht="15" customHeight="1">
      <c r="A9607" s="642">
        <v>44397</v>
      </c>
      <c r="B9607" s="651" t="s">
        <v>32212</v>
      </c>
      <c r="C9607" s="642" t="s">
        <v>18350</v>
      </c>
      <c r="D9607" s="642" t="s">
        <v>36030</v>
      </c>
    </row>
    <row r="9608" spans="1:4" ht="15" customHeight="1">
      <c r="A9608" s="642">
        <v>406</v>
      </c>
      <c r="B9608" s="651" t="s">
        <v>32213</v>
      </c>
      <c r="C9608" s="642" t="s">
        <v>18348</v>
      </c>
      <c r="D9608" s="642" t="s">
        <v>36031</v>
      </c>
    </row>
    <row r="9609" spans="1:4" ht="15" customHeight="1">
      <c r="A9609" s="642">
        <v>42529</v>
      </c>
      <c r="B9609" s="651" t="s">
        <v>32214</v>
      </c>
      <c r="C9609" s="642" t="s">
        <v>18350</v>
      </c>
      <c r="D9609" s="642" t="s">
        <v>18460</v>
      </c>
    </row>
    <row r="9610" spans="1:4" ht="15" customHeight="1">
      <c r="A9610" s="642">
        <v>39634</v>
      </c>
      <c r="B9610" s="651" t="s">
        <v>32215</v>
      </c>
      <c r="C9610" s="642" t="s">
        <v>18350</v>
      </c>
      <c r="D9610" s="642" t="s">
        <v>24703</v>
      </c>
    </row>
    <row r="9611" spans="1:4" ht="15" customHeight="1">
      <c r="A9611" s="642">
        <v>39701</v>
      </c>
      <c r="B9611" s="651" t="s">
        <v>32216</v>
      </c>
      <c r="C9611" s="642" t="s">
        <v>18348</v>
      </c>
      <c r="D9611" s="642" t="s">
        <v>36032</v>
      </c>
    </row>
    <row r="9612" spans="1:4" ht="15" customHeight="1">
      <c r="A9612" s="642">
        <v>12815</v>
      </c>
      <c r="B9612" s="651" t="s">
        <v>32217</v>
      </c>
      <c r="C9612" s="642" t="s">
        <v>18348</v>
      </c>
      <c r="D9612" s="642" t="s">
        <v>18378</v>
      </c>
    </row>
    <row r="9613" spans="1:4" ht="15" customHeight="1">
      <c r="A9613" s="642">
        <v>407</v>
      </c>
      <c r="B9613" s="651" t="s">
        <v>32218</v>
      </c>
      <c r="C9613" s="642" t="s">
        <v>18351</v>
      </c>
      <c r="D9613" s="642" t="s">
        <v>36033</v>
      </c>
    </row>
    <row r="9614" spans="1:4" ht="15" customHeight="1">
      <c r="A9614" s="642">
        <v>39431</v>
      </c>
      <c r="B9614" s="651" t="s">
        <v>32219</v>
      </c>
      <c r="C9614" s="642" t="s">
        <v>18350</v>
      </c>
      <c r="D9614" s="642" t="s">
        <v>18554</v>
      </c>
    </row>
    <row r="9615" spans="1:4" ht="15" customHeight="1">
      <c r="A9615" s="642">
        <v>39432</v>
      </c>
      <c r="B9615" s="651" t="s">
        <v>32220</v>
      </c>
      <c r="C9615" s="642" t="s">
        <v>18350</v>
      </c>
      <c r="D9615" s="642" t="s">
        <v>18268</v>
      </c>
    </row>
    <row r="9616" spans="1:4" ht="15" customHeight="1">
      <c r="A9616" s="642">
        <v>20111</v>
      </c>
      <c r="B9616" s="651" t="s">
        <v>32221</v>
      </c>
      <c r="C9616" s="642" t="s">
        <v>18348</v>
      </c>
      <c r="D9616" s="642" t="s">
        <v>21095</v>
      </c>
    </row>
    <row r="9617" spans="1:4" ht="15" customHeight="1">
      <c r="A9617" s="642">
        <v>21127</v>
      </c>
      <c r="B9617" s="651" t="s">
        <v>32222</v>
      </c>
      <c r="C9617" s="642" t="s">
        <v>18348</v>
      </c>
      <c r="D9617" s="642" t="s">
        <v>17938</v>
      </c>
    </row>
    <row r="9618" spans="1:4" ht="15" customHeight="1">
      <c r="A9618" s="642">
        <v>404</v>
      </c>
      <c r="B9618" s="651" t="s">
        <v>32223</v>
      </c>
      <c r="C9618" s="642" t="s">
        <v>18350</v>
      </c>
      <c r="D9618" s="642" t="s">
        <v>18214</v>
      </c>
    </row>
    <row r="9619" spans="1:4" ht="15" customHeight="1">
      <c r="A9619" s="642">
        <v>14151</v>
      </c>
      <c r="B9619" s="651" t="s">
        <v>32224</v>
      </c>
      <c r="C9619" s="642" t="s">
        <v>18348</v>
      </c>
      <c r="D9619" s="642" t="s">
        <v>36034</v>
      </c>
    </row>
    <row r="9620" spans="1:4" ht="15" customHeight="1">
      <c r="A9620" s="642">
        <v>14153</v>
      </c>
      <c r="B9620" s="651" t="s">
        <v>32225</v>
      </c>
      <c r="C9620" s="642" t="s">
        <v>18348</v>
      </c>
      <c r="D9620" s="642" t="s">
        <v>36035</v>
      </c>
    </row>
    <row r="9621" spans="1:4" ht="15" customHeight="1">
      <c r="A9621" s="642">
        <v>14152</v>
      </c>
      <c r="B9621" s="651" t="s">
        <v>32226</v>
      </c>
      <c r="C9621" s="642" t="s">
        <v>18348</v>
      </c>
      <c r="D9621" s="642" t="s">
        <v>36036</v>
      </c>
    </row>
    <row r="9622" spans="1:4" ht="15" customHeight="1">
      <c r="A9622" s="642">
        <v>14154</v>
      </c>
      <c r="B9622" s="651" t="s">
        <v>32227</v>
      </c>
      <c r="C9622" s="642" t="s">
        <v>18348</v>
      </c>
      <c r="D9622" s="642" t="s">
        <v>36037</v>
      </c>
    </row>
    <row r="9623" spans="1:4" ht="15" customHeight="1">
      <c r="A9623" s="642">
        <v>3146</v>
      </c>
      <c r="B9623" s="651" t="s">
        <v>32228</v>
      </c>
      <c r="C9623" s="642" t="s">
        <v>18348</v>
      </c>
      <c r="D9623" s="642" t="s">
        <v>17942</v>
      </c>
    </row>
    <row r="9624" spans="1:4" ht="15" customHeight="1">
      <c r="A9624" s="642">
        <v>3143</v>
      </c>
      <c r="B9624" s="651" t="s">
        <v>32229</v>
      </c>
      <c r="C9624" s="642" t="s">
        <v>18348</v>
      </c>
      <c r="D9624" s="642" t="s">
        <v>18131</v>
      </c>
    </row>
    <row r="9625" spans="1:4" ht="15" customHeight="1">
      <c r="A9625" s="642">
        <v>3148</v>
      </c>
      <c r="B9625" s="651" t="s">
        <v>32230</v>
      </c>
      <c r="C9625" s="642" t="s">
        <v>18348</v>
      </c>
      <c r="D9625" s="642" t="s">
        <v>18061</v>
      </c>
    </row>
    <row r="9626" spans="1:4" ht="15" customHeight="1">
      <c r="A9626" s="642">
        <v>4310</v>
      </c>
      <c r="B9626" s="651" t="s">
        <v>32231</v>
      </c>
      <c r="C9626" s="642" t="s">
        <v>18348</v>
      </c>
      <c r="D9626" s="642" t="s">
        <v>20546</v>
      </c>
    </row>
    <row r="9627" spans="1:4" ht="15" customHeight="1">
      <c r="A9627" s="642">
        <v>4311</v>
      </c>
      <c r="B9627" s="651" t="s">
        <v>32232</v>
      </c>
      <c r="C9627" s="642" t="s">
        <v>18348</v>
      </c>
      <c r="D9627" s="642" t="s">
        <v>17514</v>
      </c>
    </row>
    <row r="9628" spans="1:4" ht="15" customHeight="1">
      <c r="A9628" s="642">
        <v>4312</v>
      </c>
      <c r="B9628" s="651" t="s">
        <v>32233</v>
      </c>
      <c r="C9628" s="642" t="s">
        <v>18348</v>
      </c>
      <c r="D9628" s="642" t="s">
        <v>22635</v>
      </c>
    </row>
    <row r="9629" spans="1:4" ht="15" customHeight="1">
      <c r="A9629" s="642">
        <v>13261</v>
      </c>
      <c r="B9629" s="651" t="s">
        <v>32234</v>
      </c>
      <c r="C9629" s="642" t="s">
        <v>18348</v>
      </c>
      <c r="D9629" s="642" t="s">
        <v>17658</v>
      </c>
    </row>
    <row r="9630" spans="1:4" ht="15" customHeight="1">
      <c r="A9630" s="642">
        <v>3272</v>
      </c>
      <c r="B9630" s="651" t="s">
        <v>32235</v>
      </c>
      <c r="C9630" s="642" t="s">
        <v>18348</v>
      </c>
      <c r="D9630" s="642" t="s">
        <v>36038</v>
      </c>
    </row>
    <row r="9631" spans="1:4" ht="15" customHeight="1">
      <c r="A9631" s="642">
        <v>3265</v>
      </c>
      <c r="B9631" s="651" t="s">
        <v>32236</v>
      </c>
      <c r="C9631" s="642" t="s">
        <v>18348</v>
      </c>
      <c r="D9631" s="642" t="s">
        <v>24705</v>
      </c>
    </row>
    <row r="9632" spans="1:4" ht="15" customHeight="1">
      <c r="A9632" s="642">
        <v>3262</v>
      </c>
      <c r="B9632" s="651" t="s">
        <v>32237</v>
      </c>
      <c r="C9632" s="642" t="s">
        <v>18348</v>
      </c>
      <c r="D9632" s="642" t="s">
        <v>20562</v>
      </c>
    </row>
    <row r="9633" spans="1:4" ht="15" customHeight="1">
      <c r="A9633" s="642">
        <v>3264</v>
      </c>
      <c r="B9633" s="651" t="s">
        <v>32238</v>
      </c>
      <c r="C9633" s="642" t="s">
        <v>18348</v>
      </c>
      <c r="D9633" s="642" t="s">
        <v>18103</v>
      </c>
    </row>
    <row r="9634" spans="1:4" ht="15" customHeight="1">
      <c r="A9634" s="642">
        <v>3267</v>
      </c>
      <c r="B9634" s="651" t="s">
        <v>32239</v>
      </c>
      <c r="C9634" s="642" t="s">
        <v>18348</v>
      </c>
      <c r="D9634" s="642" t="s">
        <v>27564</v>
      </c>
    </row>
    <row r="9635" spans="1:4" ht="15" customHeight="1">
      <c r="A9635" s="642">
        <v>3266</v>
      </c>
      <c r="B9635" s="651" t="s">
        <v>32240</v>
      </c>
      <c r="C9635" s="642" t="s">
        <v>18348</v>
      </c>
      <c r="D9635" s="642" t="s">
        <v>36039</v>
      </c>
    </row>
    <row r="9636" spans="1:4" ht="15" customHeight="1">
      <c r="A9636" s="642">
        <v>3263</v>
      </c>
      <c r="B9636" s="651" t="s">
        <v>32241</v>
      </c>
      <c r="C9636" s="642" t="s">
        <v>18348</v>
      </c>
      <c r="D9636" s="642" t="s">
        <v>21149</v>
      </c>
    </row>
    <row r="9637" spans="1:4" ht="15" customHeight="1">
      <c r="A9637" s="642">
        <v>3268</v>
      </c>
      <c r="B9637" s="651" t="s">
        <v>32242</v>
      </c>
      <c r="C9637" s="642" t="s">
        <v>18348</v>
      </c>
      <c r="D9637" s="642" t="s">
        <v>36040</v>
      </c>
    </row>
    <row r="9638" spans="1:4" ht="15" customHeight="1">
      <c r="A9638" s="642">
        <v>3271</v>
      </c>
      <c r="B9638" s="651" t="s">
        <v>32243</v>
      </c>
      <c r="C9638" s="642" t="s">
        <v>18348</v>
      </c>
      <c r="D9638" s="642" t="s">
        <v>25610</v>
      </c>
    </row>
    <row r="9639" spans="1:4" ht="15" customHeight="1">
      <c r="A9639" s="642">
        <v>3270</v>
      </c>
      <c r="B9639" s="651" t="s">
        <v>32244</v>
      </c>
      <c r="C9639" s="642" t="s">
        <v>18348</v>
      </c>
      <c r="D9639" s="642" t="s">
        <v>36041</v>
      </c>
    </row>
    <row r="9640" spans="1:4" ht="15" customHeight="1">
      <c r="A9640" s="642">
        <v>3275</v>
      </c>
      <c r="B9640" s="651" t="s">
        <v>32245</v>
      </c>
      <c r="C9640" s="642" t="s">
        <v>18349</v>
      </c>
      <c r="D9640" s="642" t="s">
        <v>36042</v>
      </c>
    </row>
    <row r="9641" spans="1:4" ht="15" customHeight="1">
      <c r="A9641" s="642">
        <v>39512</v>
      </c>
      <c r="B9641" s="651" t="s">
        <v>32246</v>
      </c>
      <c r="C9641" s="642" t="s">
        <v>18349</v>
      </c>
      <c r="D9641" s="642" t="s">
        <v>36043</v>
      </c>
    </row>
    <row r="9642" spans="1:4" ht="15" customHeight="1">
      <c r="A9642" s="642">
        <v>39511</v>
      </c>
      <c r="B9642" s="651" t="s">
        <v>32247</v>
      </c>
      <c r="C9642" s="642" t="s">
        <v>18349</v>
      </c>
      <c r="D9642" s="642" t="s">
        <v>36044</v>
      </c>
    </row>
    <row r="9643" spans="1:4" ht="15" customHeight="1">
      <c r="A9643" s="642">
        <v>39513</v>
      </c>
      <c r="B9643" s="651" t="s">
        <v>32248</v>
      </c>
      <c r="C9643" s="642" t="s">
        <v>18349</v>
      </c>
      <c r="D9643" s="642" t="s">
        <v>36045</v>
      </c>
    </row>
    <row r="9644" spans="1:4" ht="15" customHeight="1">
      <c r="A9644" s="642">
        <v>3286</v>
      </c>
      <c r="B9644" s="651" t="s">
        <v>32249</v>
      </c>
      <c r="C9644" s="642" t="s">
        <v>18349</v>
      </c>
      <c r="D9644" s="642" t="s">
        <v>18573</v>
      </c>
    </row>
    <row r="9645" spans="1:4" ht="15" customHeight="1">
      <c r="A9645" s="642">
        <v>3287</v>
      </c>
      <c r="B9645" s="651" t="s">
        <v>32250</v>
      </c>
      <c r="C9645" s="642" t="s">
        <v>18349</v>
      </c>
      <c r="D9645" s="642" t="s">
        <v>18574</v>
      </c>
    </row>
    <row r="9646" spans="1:4" ht="15" customHeight="1">
      <c r="A9646" s="642">
        <v>3283</v>
      </c>
      <c r="B9646" s="651" t="s">
        <v>32251</v>
      </c>
      <c r="C9646" s="642" t="s">
        <v>18349</v>
      </c>
      <c r="D9646" s="642" t="s">
        <v>18575</v>
      </c>
    </row>
    <row r="9647" spans="1:4" ht="15" customHeight="1">
      <c r="A9647" s="642">
        <v>11587</v>
      </c>
      <c r="B9647" s="651" t="s">
        <v>32252</v>
      </c>
      <c r="C9647" s="642" t="s">
        <v>18349</v>
      </c>
      <c r="D9647" s="642" t="s">
        <v>36046</v>
      </c>
    </row>
    <row r="9648" spans="1:4" ht="15" customHeight="1">
      <c r="A9648" s="642">
        <v>36225</v>
      </c>
      <c r="B9648" s="651" t="s">
        <v>32253</v>
      </c>
      <c r="C9648" s="642" t="s">
        <v>18349</v>
      </c>
      <c r="D9648" s="642" t="s">
        <v>36047</v>
      </c>
    </row>
    <row r="9649" spans="1:4" ht="15" customHeight="1">
      <c r="A9649" s="642">
        <v>36230</v>
      </c>
      <c r="B9649" s="651" t="s">
        <v>32254</v>
      </c>
      <c r="C9649" s="642" t="s">
        <v>18349</v>
      </c>
      <c r="D9649" s="642" t="s">
        <v>20941</v>
      </c>
    </row>
    <row r="9650" spans="1:4" ht="15" customHeight="1">
      <c r="A9650" s="642">
        <v>36238</v>
      </c>
      <c r="B9650" s="651" t="s">
        <v>32255</v>
      </c>
      <c r="C9650" s="642" t="s">
        <v>18349</v>
      </c>
      <c r="D9650" s="642" t="s">
        <v>36048</v>
      </c>
    </row>
    <row r="9651" spans="1:4" ht="15" customHeight="1">
      <c r="A9651" s="642">
        <v>39363</v>
      </c>
      <c r="B9651" s="651" t="s">
        <v>32256</v>
      </c>
      <c r="C9651" s="642" t="s">
        <v>18348</v>
      </c>
      <c r="D9651" s="642" t="s">
        <v>36049</v>
      </c>
    </row>
    <row r="9652" spans="1:4" ht="15" customHeight="1">
      <c r="A9652" s="642">
        <v>39361</v>
      </c>
      <c r="B9652" s="651" t="s">
        <v>32257</v>
      </c>
      <c r="C9652" s="642" t="s">
        <v>18348</v>
      </c>
      <c r="D9652" s="642" t="s">
        <v>36050</v>
      </c>
    </row>
    <row r="9653" spans="1:4" ht="15" customHeight="1">
      <c r="A9653" s="642">
        <v>39362</v>
      </c>
      <c r="B9653" s="651" t="s">
        <v>32258</v>
      </c>
      <c r="C9653" s="642" t="s">
        <v>18348</v>
      </c>
      <c r="D9653" s="642" t="s">
        <v>36051</v>
      </c>
    </row>
    <row r="9654" spans="1:4" ht="15" customHeight="1">
      <c r="A9654" s="642">
        <v>39364</v>
      </c>
      <c r="B9654" s="651" t="s">
        <v>32259</v>
      </c>
      <c r="C9654" s="642" t="s">
        <v>18348</v>
      </c>
      <c r="D9654" s="642" t="s">
        <v>36052</v>
      </c>
    </row>
    <row r="9655" spans="1:4" ht="15" customHeight="1">
      <c r="A9655" s="642">
        <v>14576</v>
      </c>
      <c r="B9655" s="651" t="s">
        <v>32260</v>
      </c>
      <c r="C9655" s="642" t="s">
        <v>18348</v>
      </c>
      <c r="D9655" s="642" t="s">
        <v>36053</v>
      </c>
    </row>
    <row r="9656" spans="1:4" ht="15" customHeight="1">
      <c r="A9656" s="642">
        <v>13877</v>
      </c>
      <c r="B9656" s="651" t="s">
        <v>32261</v>
      </c>
      <c r="C9656" s="642" t="s">
        <v>18348</v>
      </c>
      <c r="D9656" s="642" t="s">
        <v>36054</v>
      </c>
    </row>
    <row r="9657" spans="1:4" ht="15" customHeight="1">
      <c r="A9657" s="642">
        <v>7307</v>
      </c>
      <c r="B9657" s="651" t="s">
        <v>32262</v>
      </c>
      <c r="C9657" s="642" t="s">
        <v>18352</v>
      </c>
      <c r="D9657" s="642" t="s">
        <v>21617</v>
      </c>
    </row>
    <row r="9658" spans="1:4" ht="15" customHeight="1">
      <c r="A9658" s="642">
        <v>38122</v>
      </c>
      <c r="B9658" s="651" t="s">
        <v>32263</v>
      </c>
      <c r="C9658" s="642" t="s">
        <v>18352</v>
      </c>
      <c r="D9658" s="642" t="s">
        <v>35675</v>
      </c>
    </row>
    <row r="9659" spans="1:4" ht="15" customHeight="1">
      <c r="A9659" s="642">
        <v>43653</v>
      </c>
      <c r="B9659" s="651" t="s">
        <v>32264</v>
      </c>
      <c r="C9659" s="642" t="s">
        <v>18352</v>
      </c>
      <c r="D9659" s="642" t="s">
        <v>36055</v>
      </c>
    </row>
    <row r="9660" spans="1:4" ht="15" customHeight="1">
      <c r="A9660" s="642">
        <v>38633</v>
      </c>
      <c r="B9660" s="651" t="s">
        <v>32265</v>
      </c>
      <c r="C9660" s="642" t="s">
        <v>18348</v>
      </c>
      <c r="D9660" s="642" t="s">
        <v>21001</v>
      </c>
    </row>
    <row r="9661" spans="1:4" ht="15" customHeight="1">
      <c r="A9661" s="642">
        <v>12344</v>
      </c>
      <c r="B9661" s="651" t="s">
        <v>32266</v>
      </c>
      <c r="C9661" s="642" t="s">
        <v>18348</v>
      </c>
      <c r="D9661" s="642" t="s">
        <v>21081</v>
      </c>
    </row>
    <row r="9662" spans="1:4" ht="15" customHeight="1">
      <c r="A9662" s="642">
        <v>12343</v>
      </c>
      <c r="B9662" s="651" t="s">
        <v>32267</v>
      </c>
      <c r="C9662" s="642" t="s">
        <v>18348</v>
      </c>
      <c r="D9662" s="642" t="s">
        <v>20606</v>
      </c>
    </row>
    <row r="9663" spans="1:4" ht="15" customHeight="1">
      <c r="A9663" s="642">
        <v>3295</v>
      </c>
      <c r="B9663" s="651" t="s">
        <v>32268</v>
      </c>
      <c r="C9663" s="642" t="s">
        <v>18348</v>
      </c>
      <c r="D9663" s="642" t="s">
        <v>35435</v>
      </c>
    </row>
    <row r="9664" spans="1:4" ht="15" customHeight="1">
      <c r="A9664" s="642">
        <v>3302</v>
      </c>
      <c r="B9664" s="651" t="s">
        <v>32269</v>
      </c>
      <c r="C9664" s="642" t="s">
        <v>18348</v>
      </c>
      <c r="D9664" s="642" t="s">
        <v>21061</v>
      </c>
    </row>
    <row r="9665" spans="1:4" ht="15" customHeight="1">
      <c r="A9665" s="642">
        <v>3297</v>
      </c>
      <c r="B9665" s="651" t="s">
        <v>32270</v>
      </c>
      <c r="C9665" s="642" t="s">
        <v>18348</v>
      </c>
      <c r="D9665" s="642" t="s">
        <v>26574</v>
      </c>
    </row>
    <row r="9666" spans="1:4" ht="15" customHeight="1">
      <c r="A9666" s="642">
        <v>3294</v>
      </c>
      <c r="B9666" s="651" t="s">
        <v>32271</v>
      </c>
      <c r="C9666" s="642" t="s">
        <v>18348</v>
      </c>
      <c r="D9666" s="642" t="s">
        <v>36056</v>
      </c>
    </row>
    <row r="9667" spans="1:4" ht="15" customHeight="1">
      <c r="A9667" s="642">
        <v>3292</v>
      </c>
      <c r="B9667" s="651" t="s">
        <v>32272</v>
      </c>
      <c r="C9667" s="642" t="s">
        <v>18348</v>
      </c>
      <c r="D9667" s="642" t="s">
        <v>26446</v>
      </c>
    </row>
    <row r="9668" spans="1:4" ht="15" customHeight="1">
      <c r="A9668" s="642">
        <v>3298</v>
      </c>
      <c r="B9668" s="651" t="s">
        <v>32273</v>
      </c>
      <c r="C9668" s="642" t="s">
        <v>18348</v>
      </c>
      <c r="D9668" s="642" t="s">
        <v>36057</v>
      </c>
    </row>
    <row r="9669" spans="1:4" ht="15" customHeight="1">
      <c r="A9669" s="642">
        <v>11596</v>
      </c>
      <c r="B9669" s="651" t="s">
        <v>32274</v>
      </c>
      <c r="C9669" s="642" t="s">
        <v>18348</v>
      </c>
      <c r="D9669" s="642" t="s">
        <v>36058</v>
      </c>
    </row>
    <row r="9670" spans="1:4" ht="15" customHeight="1">
      <c r="A9670" s="642">
        <v>34802</v>
      </c>
      <c r="B9670" s="651" t="s">
        <v>32275</v>
      </c>
      <c r="C9670" s="642" t="s">
        <v>18348</v>
      </c>
      <c r="D9670" s="642" t="s">
        <v>36059</v>
      </c>
    </row>
    <row r="9671" spans="1:4" ht="15" customHeight="1">
      <c r="A9671" s="642">
        <v>11588</v>
      </c>
      <c r="B9671" s="651" t="s">
        <v>32276</v>
      </c>
      <c r="C9671" s="642" t="s">
        <v>18348</v>
      </c>
      <c r="D9671" s="642" t="s">
        <v>36060</v>
      </c>
    </row>
    <row r="9672" spans="1:4" ht="15" customHeight="1">
      <c r="A9672" s="642">
        <v>34383</v>
      </c>
      <c r="B9672" s="651" t="s">
        <v>32277</v>
      </c>
      <c r="C9672" s="642" t="s">
        <v>18348</v>
      </c>
      <c r="D9672" s="642" t="s">
        <v>36061</v>
      </c>
    </row>
    <row r="9673" spans="1:4" ht="15" customHeight="1">
      <c r="A9673" s="642">
        <v>40451</v>
      </c>
      <c r="B9673" s="651" t="s">
        <v>32278</v>
      </c>
      <c r="C9673" s="642" t="s">
        <v>18349</v>
      </c>
      <c r="D9673" s="642" t="s">
        <v>36062</v>
      </c>
    </row>
    <row r="9674" spans="1:4" ht="15" customHeight="1">
      <c r="A9674" s="642">
        <v>40453</v>
      </c>
      <c r="B9674" s="651" t="s">
        <v>32279</v>
      </c>
      <c r="C9674" s="642" t="s">
        <v>18349</v>
      </c>
      <c r="D9674" s="642" t="s">
        <v>36063</v>
      </c>
    </row>
    <row r="9675" spans="1:4" ht="15" customHeight="1">
      <c r="A9675" s="642">
        <v>40452</v>
      </c>
      <c r="B9675" s="651" t="s">
        <v>32280</v>
      </c>
      <c r="C9675" s="642" t="s">
        <v>18349</v>
      </c>
      <c r="D9675" s="642" t="s">
        <v>36064</v>
      </c>
    </row>
    <row r="9676" spans="1:4" ht="15" customHeight="1">
      <c r="A9676" s="642">
        <v>11594</v>
      </c>
      <c r="B9676" s="651" t="s">
        <v>32281</v>
      </c>
      <c r="C9676" s="642" t="s">
        <v>18348</v>
      </c>
      <c r="D9676" s="642" t="s">
        <v>36065</v>
      </c>
    </row>
    <row r="9677" spans="1:4" ht="15" customHeight="1">
      <c r="A9677" s="642">
        <v>3311</v>
      </c>
      <c r="B9677" s="651" t="s">
        <v>32282</v>
      </c>
      <c r="C9677" s="642" t="s">
        <v>18353</v>
      </c>
      <c r="D9677" s="642" t="s">
        <v>36065</v>
      </c>
    </row>
    <row r="9678" spans="1:4" ht="15" customHeight="1">
      <c r="A9678" s="642">
        <v>11599</v>
      </c>
      <c r="B9678" s="651" t="s">
        <v>32283</v>
      </c>
      <c r="C9678" s="642" t="s">
        <v>18348</v>
      </c>
      <c r="D9678" s="642" t="s">
        <v>36066</v>
      </c>
    </row>
    <row r="9679" spans="1:4" ht="15" customHeight="1">
      <c r="A9679" s="642">
        <v>11593</v>
      </c>
      <c r="B9679" s="651" t="s">
        <v>32284</v>
      </c>
      <c r="C9679" s="642" t="s">
        <v>18348</v>
      </c>
      <c r="D9679" s="642" t="s">
        <v>36067</v>
      </c>
    </row>
    <row r="9680" spans="1:4" ht="15" customHeight="1">
      <c r="A9680" s="642">
        <v>3314</v>
      </c>
      <c r="B9680" s="651" t="s">
        <v>32285</v>
      </c>
      <c r="C9680" s="642" t="s">
        <v>18353</v>
      </c>
      <c r="D9680" s="642" t="s">
        <v>36068</v>
      </c>
    </row>
    <row r="9681" spans="1:4" ht="15" customHeight="1">
      <c r="A9681" s="642">
        <v>11597</v>
      </c>
      <c r="B9681" s="651" t="s">
        <v>32286</v>
      </c>
      <c r="C9681" s="642" t="s">
        <v>18348</v>
      </c>
      <c r="D9681" s="642" t="s">
        <v>36069</v>
      </c>
    </row>
    <row r="9682" spans="1:4" ht="15" customHeight="1">
      <c r="A9682" s="642">
        <v>3309</v>
      </c>
      <c r="B9682" s="651" t="s">
        <v>32287</v>
      </c>
      <c r="C9682" s="642" t="s">
        <v>18353</v>
      </c>
      <c r="D9682" s="642" t="s">
        <v>36058</v>
      </c>
    </row>
    <row r="9683" spans="1:4" ht="15" customHeight="1">
      <c r="A9683" s="642">
        <v>34612</v>
      </c>
      <c r="B9683" s="651" t="s">
        <v>32288</v>
      </c>
      <c r="C9683" s="642" t="s">
        <v>18348</v>
      </c>
      <c r="D9683" s="642" t="s">
        <v>36070</v>
      </c>
    </row>
    <row r="9684" spans="1:4" ht="15" customHeight="1">
      <c r="A9684" s="642">
        <v>34635</v>
      </c>
      <c r="B9684" s="651" t="s">
        <v>32289</v>
      </c>
      <c r="C9684" s="642" t="s">
        <v>18348</v>
      </c>
      <c r="D9684" s="642" t="s">
        <v>36071</v>
      </c>
    </row>
    <row r="9685" spans="1:4" ht="15" customHeight="1">
      <c r="A9685" s="642">
        <v>34633</v>
      </c>
      <c r="B9685" s="651" t="s">
        <v>32290</v>
      </c>
      <c r="C9685" s="642" t="s">
        <v>18348</v>
      </c>
      <c r="D9685" s="642" t="s">
        <v>36072</v>
      </c>
    </row>
    <row r="9686" spans="1:4" ht="15" customHeight="1">
      <c r="A9686" s="642">
        <v>40440</v>
      </c>
      <c r="B9686" s="651" t="s">
        <v>32291</v>
      </c>
      <c r="C9686" s="642" t="s">
        <v>18353</v>
      </c>
      <c r="D9686" s="642" t="s">
        <v>36073</v>
      </c>
    </row>
    <row r="9687" spans="1:4" ht="15" customHeight="1">
      <c r="A9687" s="642">
        <v>40441</v>
      </c>
      <c r="B9687" s="651" t="s">
        <v>32292</v>
      </c>
      <c r="C9687" s="642" t="s">
        <v>18353</v>
      </c>
      <c r="D9687" s="642" t="s">
        <v>36074</v>
      </c>
    </row>
    <row r="9688" spans="1:4" ht="15" customHeight="1">
      <c r="A9688" s="642">
        <v>40449</v>
      </c>
      <c r="B9688" s="651" t="s">
        <v>32293</v>
      </c>
      <c r="C9688" s="642" t="s">
        <v>18353</v>
      </c>
      <c r="D9688" s="642" t="s">
        <v>36075</v>
      </c>
    </row>
    <row r="9689" spans="1:4" ht="15" customHeight="1">
      <c r="A9689" s="642">
        <v>34800</v>
      </c>
      <c r="B9689" s="651" t="s">
        <v>32294</v>
      </c>
      <c r="C9689" s="642" t="s">
        <v>18353</v>
      </c>
      <c r="D9689" s="642" t="s">
        <v>36076</v>
      </c>
    </row>
    <row r="9690" spans="1:4" ht="15" customHeight="1">
      <c r="A9690" s="642">
        <v>11592</v>
      </c>
      <c r="B9690" s="651" t="s">
        <v>32295</v>
      </c>
      <c r="C9690" s="642" t="s">
        <v>18348</v>
      </c>
      <c r="D9690" s="642" t="s">
        <v>36068</v>
      </c>
    </row>
    <row r="9691" spans="1:4" ht="15" customHeight="1">
      <c r="A9691" s="642">
        <v>40438</v>
      </c>
      <c r="B9691" s="651" t="s">
        <v>32296</v>
      </c>
      <c r="C9691" s="642" t="s">
        <v>18353</v>
      </c>
      <c r="D9691" s="642" t="s">
        <v>36077</v>
      </c>
    </row>
    <row r="9692" spans="1:4" ht="15" customHeight="1">
      <c r="A9692" s="642">
        <v>40436</v>
      </c>
      <c r="B9692" s="651" t="s">
        <v>32297</v>
      </c>
      <c r="C9692" s="642" t="s">
        <v>18353</v>
      </c>
      <c r="D9692" s="642" t="s">
        <v>36078</v>
      </c>
    </row>
    <row r="9693" spans="1:4" ht="15" customHeight="1">
      <c r="A9693" s="642">
        <v>4315</v>
      </c>
      <c r="B9693" s="651" t="s">
        <v>32298</v>
      </c>
      <c r="C9693" s="642" t="s">
        <v>18348</v>
      </c>
      <c r="D9693" s="642" t="s">
        <v>27395</v>
      </c>
    </row>
    <row r="9694" spans="1:4" ht="15" customHeight="1">
      <c r="A9694" s="642">
        <v>402</v>
      </c>
      <c r="B9694" s="651" t="s">
        <v>32299</v>
      </c>
      <c r="C9694" s="642" t="s">
        <v>18348</v>
      </c>
      <c r="D9694" s="642" t="s">
        <v>18339</v>
      </c>
    </row>
    <row r="9695" spans="1:4" ht="15" customHeight="1">
      <c r="A9695" s="642">
        <v>4226</v>
      </c>
      <c r="B9695" s="651" t="s">
        <v>32300</v>
      </c>
      <c r="C9695" s="642" t="s">
        <v>18351</v>
      </c>
      <c r="D9695" s="642" t="s">
        <v>21294</v>
      </c>
    </row>
    <row r="9696" spans="1:4" ht="15" customHeight="1">
      <c r="A9696" s="642">
        <v>4222</v>
      </c>
      <c r="B9696" s="651" t="s">
        <v>32301</v>
      </c>
      <c r="C9696" s="642" t="s">
        <v>18352</v>
      </c>
      <c r="D9696" s="642" t="s">
        <v>17471</v>
      </c>
    </row>
    <row r="9697" spans="1:4" ht="15" customHeight="1">
      <c r="A9697" s="642">
        <v>34804</v>
      </c>
      <c r="B9697" s="651" t="s">
        <v>32302</v>
      </c>
      <c r="C9697" s="642" t="s">
        <v>18349</v>
      </c>
      <c r="D9697" s="642" t="s">
        <v>36079</v>
      </c>
    </row>
    <row r="9698" spans="1:4" ht="15" customHeight="1">
      <c r="A9698" s="642">
        <v>4013</v>
      </c>
      <c r="B9698" s="651" t="s">
        <v>32303</v>
      </c>
      <c r="C9698" s="642" t="s">
        <v>18349</v>
      </c>
      <c r="D9698" s="642" t="s">
        <v>17646</v>
      </c>
    </row>
    <row r="9699" spans="1:4" ht="15" customHeight="1">
      <c r="A9699" s="642">
        <v>4011</v>
      </c>
      <c r="B9699" s="651" t="s">
        <v>32304</v>
      </c>
      <c r="C9699" s="642" t="s">
        <v>18349</v>
      </c>
      <c r="D9699" s="642" t="s">
        <v>17979</v>
      </c>
    </row>
    <row r="9700" spans="1:4" ht="15" customHeight="1">
      <c r="A9700" s="642">
        <v>4021</v>
      </c>
      <c r="B9700" s="651" t="s">
        <v>32305</v>
      </c>
      <c r="C9700" s="642" t="s">
        <v>18349</v>
      </c>
      <c r="D9700" s="642" t="s">
        <v>18062</v>
      </c>
    </row>
    <row r="9701" spans="1:4" ht="15" customHeight="1">
      <c r="A9701" s="642">
        <v>4019</v>
      </c>
      <c r="B9701" s="651" t="s">
        <v>32306</v>
      </c>
      <c r="C9701" s="642" t="s">
        <v>18349</v>
      </c>
      <c r="D9701" s="642" t="s">
        <v>17671</v>
      </c>
    </row>
    <row r="9702" spans="1:4" ht="15" customHeight="1">
      <c r="A9702" s="642">
        <v>4012</v>
      </c>
      <c r="B9702" s="651" t="s">
        <v>32307</v>
      </c>
      <c r="C9702" s="642" t="s">
        <v>18349</v>
      </c>
      <c r="D9702" s="642" t="s">
        <v>26480</v>
      </c>
    </row>
    <row r="9703" spans="1:4" ht="15" customHeight="1">
      <c r="A9703" s="642">
        <v>4020</v>
      </c>
      <c r="B9703" s="651" t="s">
        <v>32308</v>
      </c>
      <c r="C9703" s="642" t="s">
        <v>18349</v>
      </c>
      <c r="D9703" s="642" t="s">
        <v>26481</v>
      </c>
    </row>
    <row r="9704" spans="1:4" ht="15" customHeight="1">
      <c r="A9704" s="642">
        <v>4018</v>
      </c>
      <c r="B9704" s="651" t="s">
        <v>32309</v>
      </c>
      <c r="C9704" s="642" t="s">
        <v>18349</v>
      </c>
      <c r="D9704" s="642" t="s">
        <v>17729</v>
      </c>
    </row>
    <row r="9705" spans="1:4" ht="15" customHeight="1">
      <c r="A9705" s="642">
        <v>36498</v>
      </c>
      <c r="B9705" s="651" t="s">
        <v>32310</v>
      </c>
      <c r="C9705" s="642" t="s">
        <v>18348</v>
      </c>
      <c r="D9705" s="642" t="s">
        <v>36080</v>
      </c>
    </row>
    <row r="9706" spans="1:4" ht="15" customHeight="1">
      <c r="A9706" s="642">
        <v>12872</v>
      </c>
      <c r="B9706" s="651" t="s">
        <v>32311</v>
      </c>
      <c r="C9706" s="642" t="s">
        <v>18354</v>
      </c>
      <c r="D9706" s="642" t="s">
        <v>18606</v>
      </c>
    </row>
    <row r="9707" spans="1:4" ht="15" customHeight="1">
      <c r="A9707" s="642">
        <v>41075</v>
      </c>
      <c r="B9707" s="651" t="s">
        <v>32312</v>
      </c>
      <c r="C9707" s="642" t="s">
        <v>18355</v>
      </c>
      <c r="D9707" s="642" t="s">
        <v>36081</v>
      </c>
    </row>
    <row r="9708" spans="1:4" ht="15" customHeight="1">
      <c r="A9708" s="642">
        <v>44324</v>
      </c>
      <c r="B9708" s="651" t="s">
        <v>32313</v>
      </c>
      <c r="C9708" s="642" t="s">
        <v>18351</v>
      </c>
      <c r="D9708" s="642" t="s">
        <v>17560</v>
      </c>
    </row>
    <row r="9709" spans="1:4" ht="15" customHeight="1">
      <c r="A9709" s="642">
        <v>3315</v>
      </c>
      <c r="B9709" s="651" t="s">
        <v>32314</v>
      </c>
      <c r="C9709" s="642" t="s">
        <v>18351</v>
      </c>
      <c r="D9709" s="642" t="s">
        <v>18454</v>
      </c>
    </row>
    <row r="9710" spans="1:4" ht="15" customHeight="1">
      <c r="A9710" s="642">
        <v>36870</v>
      </c>
      <c r="B9710" s="651" t="s">
        <v>32315</v>
      </c>
      <c r="C9710" s="642" t="s">
        <v>18351</v>
      </c>
      <c r="D9710" s="642" t="s">
        <v>17616</v>
      </c>
    </row>
    <row r="9711" spans="1:4" ht="15" customHeight="1">
      <c r="A9711" s="642">
        <v>5092</v>
      </c>
      <c r="B9711" s="651" t="s">
        <v>32316</v>
      </c>
      <c r="C9711" s="642" t="s">
        <v>18356</v>
      </c>
      <c r="D9711" s="642" t="s">
        <v>18582</v>
      </c>
    </row>
    <row r="9712" spans="1:4" ht="15" customHeight="1">
      <c r="A9712" s="642">
        <v>11462</v>
      </c>
      <c r="B9712" s="651" t="s">
        <v>32317</v>
      </c>
      <c r="C9712" s="642" t="s">
        <v>18356</v>
      </c>
      <c r="D9712" s="642" t="s">
        <v>36082</v>
      </c>
    </row>
    <row r="9713" spans="1:4" ht="15" customHeight="1">
      <c r="A9713" s="642">
        <v>36529</v>
      </c>
      <c r="B9713" s="651" t="s">
        <v>32318</v>
      </c>
      <c r="C9713" s="642" t="s">
        <v>18348</v>
      </c>
      <c r="D9713" s="642" t="s">
        <v>36083</v>
      </c>
    </row>
    <row r="9714" spans="1:4" ht="15" customHeight="1">
      <c r="A9714" s="642">
        <v>3318</v>
      </c>
      <c r="B9714" s="651" t="s">
        <v>32319</v>
      </c>
      <c r="C9714" s="642" t="s">
        <v>18348</v>
      </c>
      <c r="D9714" s="642" t="s">
        <v>36084</v>
      </c>
    </row>
    <row r="9715" spans="1:4" ht="15" customHeight="1">
      <c r="A9715" s="642">
        <v>3324</v>
      </c>
      <c r="B9715" s="651" t="s">
        <v>32320</v>
      </c>
      <c r="C9715" s="642" t="s">
        <v>18349</v>
      </c>
      <c r="D9715" s="642" t="s">
        <v>20548</v>
      </c>
    </row>
    <row r="9716" spans="1:4" ht="15" customHeight="1">
      <c r="A9716" s="642">
        <v>3322</v>
      </c>
      <c r="B9716" s="651" t="s">
        <v>32321</v>
      </c>
      <c r="C9716" s="642" t="s">
        <v>18349</v>
      </c>
      <c r="D9716" s="642" t="s">
        <v>21730</v>
      </c>
    </row>
    <row r="9717" spans="1:4" ht="15" customHeight="1">
      <c r="A9717" s="642">
        <v>5076</v>
      </c>
      <c r="B9717" s="651" t="s">
        <v>32322</v>
      </c>
      <c r="C9717" s="642" t="s">
        <v>18351</v>
      </c>
      <c r="D9717" s="642" t="s">
        <v>21189</v>
      </c>
    </row>
    <row r="9718" spans="1:4" ht="15" customHeight="1">
      <c r="A9718" s="642">
        <v>5077</v>
      </c>
      <c r="B9718" s="651" t="s">
        <v>32323</v>
      </c>
      <c r="C9718" s="642" t="s">
        <v>18351</v>
      </c>
      <c r="D9718" s="642" t="s">
        <v>17970</v>
      </c>
    </row>
    <row r="9719" spans="1:4" ht="15" customHeight="1">
      <c r="A9719" s="642">
        <v>11837</v>
      </c>
      <c r="B9719" s="651" t="s">
        <v>32324</v>
      </c>
      <c r="C9719" s="642" t="s">
        <v>18348</v>
      </c>
      <c r="D9719" s="642" t="s">
        <v>27051</v>
      </c>
    </row>
    <row r="9720" spans="1:4" ht="15" customHeight="1">
      <c r="A9720" s="642">
        <v>38055</v>
      </c>
      <c r="B9720" s="651" t="s">
        <v>32325</v>
      </c>
      <c r="C9720" s="642" t="s">
        <v>18348</v>
      </c>
      <c r="D9720" s="642" t="s">
        <v>17835</v>
      </c>
    </row>
    <row r="9721" spans="1:4" ht="15" customHeight="1">
      <c r="A9721" s="642">
        <v>415</v>
      </c>
      <c r="B9721" s="651" t="s">
        <v>32326</v>
      </c>
      <c r="C9721" s="642" t="s">
        <v>18348</v>
      </c>
      <c r="D9721" s="642" t="s">
        <v>21328</v>
      </c>
    </row>
    <row r="9722" spans="1:4" ht="15" customHeight="1">
      <c r="A9722" s="642">
        <v>416</v>
      </c>
      <c r="B9722" s="651" t="s">
        <v>32327</v>
      </c>
      <c r="C9722" s="642" t="s">
        <v>18348</v>
      </c>
      <c r="D9722" s="642" t="s">
        <v>36085</v>
      </c>
    </row>
    <row r="9723" spans="1:4" ht="15" customHeight="1">
      <c r="A9723" s="642">
        <v>425</v>
      </c>
      <c r="B9723" s="651" t="s">
        <v>32328</v>
      </c>
      <c r="C9723" s="642" t="s">
        <v>18348</v>
      </c>
      <c r="D9723" s="642" t="s">
        <v>18148</v>
      </c>
    </row>
    <row r="9724" spans="1:4" ht="15" customHeight="1">
      <c r="A9724" s="642">
        <v>426</v>
      </c>
      <c r="B9724" s="651" t="s">
        <v>32329</v>
      </c>
      <c r="C9724" s="642" t="s">
        <v>18348</v>
      </c>
      <c r="D9724" s="642" t="s">
        <v>26545</v>
      </c>
    </row>
    <row r="9725" spans="1:4" ht="15" customHeight="1">
      <c r="A9725" s="642">
        <v>38056</v>
      </c>
      <c r="B9725" s="651" t="s">
        <v>32330</v>
      </c>
      <c r="C9725" s="642" t="s">
        <v>18348</v>
      </c>
      <c r="D9725" s="642" t="s">
        <v>21280</v>
      </c>
    </row>
    <row r="9726" spans="1:4" ht="15" customHeight="1">
      <c r="A9726" s="642">
        <v>1564</v>
      </c>
      <c r="B9726" s="651" t="s">
        <v>32331</v>
      </c>
      <c r="C9726" s="642" t="s">
        <v>18348</v>
      </c>
      <c r="D9726" s="642" t="s">
        <v>18663</v>
      </c>
    </row>
    <row r="9727" spans="1:4" ht="15" customHeight="1">
      <c r="A9727" s="642">
        <v>11032</v>
      </c>
      <c r="B9727" s="651" t="s">
        <v>32332</v>
      </c>
      <c r="C9727" s="642" t="s">
        <v>18348</v>
      </c>
      <c r="D9727" s="642" t="s">
        <v>18656</v>
      </c>
    </row>
    <row r="9728" spans="1:4" ht="15" customHeight="1">
      <c r="A9728" s="642">
        <v>36786</v>
      </c>
      <c r="B9728" s="651" t="s">
        <v>32333</v>
      </c>
      <c r="C9728" s="642" t="s">
        <v>18363</v>
      </c>
      <c r="D9728" s="642" t="s">
        <v>35949</v>
      </c>
    </row>
    <row r="9729" spans="1:4" ht="15" customHeight="1">
      <c r="A9729" s="642">
        <v>36785</v>
      </c>
      <c r="B9729" s="651" t="s">
        <v>32334</v>
      </c>
      <c r="C9729" s="642" t="s">
        <v>18363</v>
      </c>
      <c r="D9729" s="642" t="s">
        <v>36086</v>
      </c>
    </row>
    <row r="9730" spans="1:4" ht="15" customHeight="1">
      <c r="A9730" s="642">
        <v>36782</v>
      </c>
      <c r="B9730" s="651" t="s">
        <v>32335</v>
      </c>
      <c r="C9730" s="642" t="s">
        <v>18363</v>
      </c>
      <c r="D9730" s="642" t="s">
        <v>36087</v>
      </c>
    </row>
    <row r="9731" spans="1:4" ht="15" customHeight="1">
      <c r="A9731" s="642">
        <v>44481</v>
      </c>
      <c r="B9731" s="651" t="s">
        <v>32336</v>
      </c>
      <c r="C9731" s="642" t="s">
        <v>18363</v>
      </c>
      <c r="D9731" s="642" t="s">
        <v>28041</v>
      </c>
    </row>
    <row r="9732" spans="1:4" ht="15" customHeight="1">
      <c r="A9732" s="642">
        <v>4824</v>
      </c>
      <c r="B9732" s="651" t="s">
        <v>32337</v>
      </c>
      <c r="C9732" s="642" t="s">
        <v>18351</v>
      </c>
      <c r="D9732" s="642" t="s">
        <v>17700</v>
      </c>
    </row>
    <row r="9733" spans="1:4" ht="15" customHeight="1">
      <c r="A9733" s="642">
        <v>11795</v>
      </c>
      <c r="B9733" s="651" t="s">
        <v>32338</v>
      </c>
      <c r="C9733" s="642" t="s">
        <v>18349</v>
      </c>
      <c r="D9733" s="642" t="s">
        <v>36088</v>
      </c>
    </row>
    <row r="9734" spans="1:4" ht="15" customHeight="1">
      <c r="A9734" s="642">
        <v>134</v>
      </c>
      <c r="B9734" s="651" t="s">
        <v>32339</v>
      </c>
      <c r="C9734" s="642" t="s">
        <v>18351</v>
      </c>
      <c r="D9734" s="642" t="s">
        <v>18372</v>
      </c>
    </row>
    <row r="9735" spans="1:4" ht="15" customHeight="1">
      <c r="A9735" s="642">
        <v>4229</v>
      </c>
      <c r="B9735" s="651" t="s">
        <v>32340</v>
      </c>
      <c r="C9735" s="642" t="s">
        <v>18351</v>
      </c>
      <c r="D9735" s="642" t="s">
        <v>25860</v>
      </c>
    </row>
    <row r="9736" spans="1:4" ht="15" customHeight="1">
      <c r="A9736" s="642">
        <v>11731</v>
      </c>
      <c r="B9736" s="651" t="s">
        <v>32341</v>
      </c>
      <c r="C9736" s="642" t="s">
        <v>18348</v>
      </c>
      <c r="D9736" s="642" t="s">
        <v>18497</v>
      </c>
    </row>
    <row r="9737" spans="1:4" ht="15" customHeight="1">
      <c r="A9737" s="642">
        <v>11732</v>
      </c>
      <c r="B9737" s="651" t="s">
        <v>32342</v>
      </c>
      <c r="C9737" s="642" t="s">
        <v>18348</v>
      </c>
      <c r="D9737" s="642" t="s">
        <v>20505</v>
      </c>
    </row>
    <row r="9738" spans="1:4" ht="15" customHeight="1">
      <c r="A9738" s="642">
        <v>11244</v>
      </c>
      <c r="B9738" s="651" t="s">
        <v>32343</v>
      </c>
      <c r="C9738" s="642" t="s">
        <v>18348</v>
      </c>
      <c r="D9738" s="642" t="s">
        <v>36089</v>
      </c>
    </row>
    <row r="9739" spans="1:4" ht="15" customHeight="1">
      <c r="A9739" s="642">
        <v>11245</v>
      </c>
      <c r="B9739" s="651" t="s">
        <v>32344</v>
      </c>
      <c r="C9739" s="642" t="s">
        <v>18348</v>
      </c>
      <c r="D9739" s="642" t="s">
        <v>36090</v>
      </c>
    </row>
    <row r="9740" spans="1:4" ht="15" customHeight="1">
      <c r="A9740" s="642">
        <v>11235</v>
      </c>
      <c r="B9740" s="651" t="s">
        <v>32345</v>
      </c>
      <c r="C9740" s="642" t="s">
        <v>18348</v>
      </c>
      <c r="D9740" s="642" t="s">
        <v>36091</v>
      </c>
    </row>
    <row r="9741" spans="1:4" ht="15" customHeight="1">
      <c r="A9741" s="642">
        <v>11236</v>
      </c>
      <c r="B9741" s="651" t="s">
        <v>32346</v>
      </c>
      <c r="C9741" s="642" t="s">
        <v>18348</v>
      </c>
      <c r="D9741" s="642" t="s">
        <v>36092</v>
      </c>
    </row>
    <row r="9742" spans="1:4" ht="15" customHeight="1">
      <c r="A9742" s="642">
        <v>36494</v>
      </c>
      <c r="B9742" s="651" t="s">
        <v>32347</v>
      </c>
      <c r="C9742" s="642" t="s">
        <v>18348</v>
      </c>
      <c r="D9742" s="642" t="s">
        <v>36093</v>
      </c>
    </row>
    <row r="9743" spans="1:4" ht="15" customHeight="1">
      <c r="A9743" s="642">
        <v>36493</v>
      </c>
      <c r="B9743" s="651" t="s">
        <v>32348</v>
      </c>
      <c r="C9743" s="642" t="s">
        <v>18348</v>
      </c>
      <c r="D9743" s="642" t="s">
        <v>36094</v>
      </c>
    </row>
    <row r="9744" spans="1:4" ht="15" customHeight="1">
      <c r="A9744" s="642">
        <v>36492</v>
      </c>
      <c r="B9744" s="651" t="s">
        <v>32349</v>
      </c>
      <c r="C9744" s="642" t="s">
        <v>18348</v>
      </c>
      <c r="D9744" s="642" t="s">
        <v>36095</v>
      </c>
    </row>
    <row r="9745" spans="1:4" ht="15" customHeight="1">
      <c r="A9745" s="642">
        <v>36499</v>
      </c>
      <c r="B9745" s="651" t="s">
        <v>32350</v>
      </c>
      <c r="C9745" s="642" t="s">
        <v>18348</v>
      </c>
      <c r="D9745" s="642" t="s">
        <v>36096</v>
      </c>
    </row>
    <row r="9746" spans="1:4" ht="15" customHeight="1">
      <c r="A9746" s="642">
        <v>13533</v>
      </c>
      <c r="B9746" s="651" t="s">
        <v>32351</v>
      </c>
      <c r="C9746" s="642" t="s">
        <v>18348</v>
      </c>
      <c r="D9746" s="642" t="s">
        <v>36097</v>
      </c>
    </row>
    <row r="9747" spans="1:4" ht="15" customHeight="1">
      <c r="A9747" s="642">
        <v>13333</v>
      </c>
      <c r="B9747" s="651" t="s">
        <v>32352</v>
      </c>
      <c r="C9747" s="642" t="s">
        <v>18348</v>
      </c>
      <c r="D9747" s="642" t="s">
        <v>36098</v>
      </c>
    </row>
    <row r="9748" spans="1:4" ht="15" customHeight="1">
      <c r="A9748" s="642">
        <v>39585</v>
      </c>
      <c r="B9748" s="651" t="s">
        <v>32353</v>
      </c>
      <c r="C9748" s="642" t="s">
        <v>18348</v>
      </c>
      <c r="D9748" s="642" t="s">
        <v>36099</v>
      </c>
    </row>
    <row r="9749" spans="1:4" ht="15" customHeight="1">
      <c r="A9749" s="642">
        <v>39586</v>
      </c>
      <c r="B9749" s="651" t="s">
        <v>32354</v>
      </c>
      <c r="C9749" s="642" t="s">
        <v>18348</v>
      </c>
      <c r="D9749" s="642" t="s">
        <v>36100</v>
      </c>
    </row>
    <row r="9750" spans="1:4" ht="15" customHeight="1">
      <c r="A9750" s="642">
        <v>39587</v>
      </c>
      <c r="B9750" s="651" t="s">
        <v>32355</v>
      </c>
      <c r="C9750" s="642" t="s">
        <v>18348</v>
      </c>
      <c r="D9750" s="642" t="s">
        <v>36101</v>
      </c>
    </row>
    <row r="9751" spans="1:4" ht="15" customHeight="1">
      <c r="A9751" s="642">
        <v>39588</v>
      </c>
      <c r="B9751" s="651" t="s">
        <v>32356</v>
      </c>
      <c r="C9751" s="642" t="s">
        <v>18348</v>
      </c>
      <c r="D9751" s="642" t="s">
        <v>36102</v>
      </c>
    </row>
    <row r="9752" spans="1:4" ht="15" customHeight="1">
      <c r="A9752" s="642">
        <v>39584</v>
      </c>
      <c r="B9752" s="651" t="s">
        <v>32357</v>
      </c>
      <c r="C9752" s="642" t="s">
        <v>18348</v>
      </c>
      <c r="D9752" s="642" t="s">
        <v>36103</v>
      </c>
    </row>
    <row r="9753" spans="1:4" ht="15" customHeight="1">
      <c r="A9753" s="642">
        <v>39590</v>
      </c>
      <c r="B9753" s="651" t="s">
        <v>32358</v>
      </c>
      <c r="C9753" s="642" t="s">
        <v>18348</v>
      </c>
      <c r="D9753" s="642" t="s">
        <v>36104</v>
      </c>
    </row>
    <row r="9754" spans="1:4" ht="15" customHeight="1">
      <c r="A9754" s="642">
        <v>39592</v>
      </c>
      <c r="B9754" s="651" t="s">
        <v>32359</v>
      </c>
      <c r="C9754" s="642" t="s">
        <v>18348</v>
      </c>
      <c r="D9754" s="642" t="s">
        <v>36105</v>
      </c>
    </row>
    <row r="9755" spans="1:4" ht="15" customHeight="1">
      <c r="A9755" s="642">
        <v>39593</v>
      </c>
      <c r="B9755" s="651" t="s">
        <v>32360</v>
      </c>
      <c r="C9755" s="642" t="s">
        <v>18348</v>
      </c>
      <c r="D9755" s="642" t="s">
        <v>36101</v>
      </c>
    </row>
    <row r="9756" spans="1:4" ht="15" customHeight="1">
      <c r="A9756" s="642">
        <v>14254</v>
      </c>
      <c r="B9756" s="651" t="s">
        <v>32361</v>
      </c>
      <c r="C9756" s="642" t="s">
        <v>18348</v>
      </c>
      <c r="D9756" s="642" t="s">
        <v>36106</v>
      </c>
    </row>
    <row r="9757" spans="1:4" ht="15" customHeight="1">
      <c r="A9757" s="642">
        <v>44494</v>
      </c>
      <c r="B9757" s="651" t="s">
        <v>32362</v>
      </c>
      <c r="C9757" s="642" t="s">
        <v>18348</v>
      </c>
      <c r="D9757" s="642" t="s">
        <v>36107</v>
      </c>
    </row>
    <row r="9758" spans="1:4" ht="15" customHeight="1">
      <c r="A9758" s="642">
        <v>25019</v>
      </c>
      <c r="B9758" s="651" t="s">
        <v>32363</v>
      </c>
      <c r="C9758" s="642" t="s">
        <v>18348</v>
      </c>
      <c r="D9758" s="642" t="s">
        <v>36108</v>
      </c>
    </row>
    <row r="9759" spans="1:4" ht="15" customHeight="1">
      <c r="A9759" s="642">
        <v>36501</v>
      </c>
      <c r="B9759" s="651" t="s">
        <v>32364</v>
      </c>
      <c r="C9759" s="642" t="s">
        <v>18348</v>
      </c>
      <c r="D9759" s="642" t="s">
        <v>36109</v>
      </c>
    </row>
    <row r="9760" spans="1:4" ht="15" customHeight="1">
      <c r="A9760" s="642">
        <v>44493</v>
      </c>
      <c r="B9760" s="651" t="s">
        <v>32365</v>
      </c>
      <c r="C9760" s="642" t="s">
        <v>18348</v>
      </c>
      <c r="D9760" s="642" t="s">
        <v>36110</v>
      </c>
    </row>
    <row r="9761" spans="1:4" ht="15" customHeight="1">
      <c r="A9761" s="642">
        <v>36500</v>
      </c>
      <c r="B9761" s="651" t="s">
        <v>32366</v>
      </c>
      <c r="C9761" s="642" t="s">
        <v>18348</v>
      </c>
      <c r="D9761" s="642" t="s">
        <v>36111</v>
      </c>
    </row>
    <row r="9762" spans="1:4" ht="15" customHeight="1">
      <c r="A9762" s="642">
        <v>20017</v>
      </c>
      <c r="B9762" s="651" t="s">
        <v>32367</v>
      </c>
      <c r="C9762" s="642" t="s">
        <v>18350</v>
      </c>
      <c r="D9762" s="642" t="s">
        <v>17944</v>
      </c>
    </row>
    <row r="9763" spans="1:4" ht="15" customHeight="1">
      <c r="A9763" s="642">
        <v>20007</v>
      </c>
      <c r="B9763" s="651" t="s">
        <v>32368</v>
      </c>
      <c r="C9763" s="642" t="s">
        <v>18350</v>
      </c>
      <c r="D9763" s="642" t="s">
        <v>18283</v>
      </c>
    </row>
    <row r="9764" spans="1:4" ht="15" customHeight="1">
      <c r="A9764" s="642">
        <v>39831</v>
      </c>
      <c r="B9764" s="651" t="s">
        <v>32369</v>
      </c>
      <c r="C9764" s="642" t="s">
        <v>18357</v>
      </c>
      <c r="D9764" s="642" t="s">
        <v>36112</v>
      </c>
    </row>
    <row r="9765" spans="1:4" ht="15" customHeight="1">
      <c r="A9765" s="642">
        <v>36888</v>
      </c>
      <c r="B9765" s="651" t="s">
        <v>32370</v>
      </c>
      <c r="C9765" s="642" t="s">
        <v>18350</v>
      </c>
      <c r="D9765" s="642" t="s">
        <v>20983</v>
      </c>
    </row>
    <row r="9766" spans="1:4" ht="15" customHeight="1">
      <c r="A9766" s="642">
        <v>39836</v>
      </c>
      <c r="B9766" s="651" t="s">
        <v>32371</v>
      </c>
      <c r="C9766" s="642" t="s">
        <v>18357</v>
      </c>
      <c r="D9766" s="642" t="s">
        <v>36113</v>
      </c>
    </row>
    <row r="9767" spans="1:4" ht="15" customHeight="1">
      <c r="A9767" s="642">
        <v>39830</v>
      </c>
      <c r="B9767" s="651" t="s">
        <v>32372</v>
      </c>
      <c r="C9767" s="642" t="s">
        <v>18357</v>
      </c>
      <c r="D9767" s="642" t="s">
        <v>36114</v>
      </c>
    </row>
    <row r="9768" spans="1:4" ht="15" customHeight="1">
      <c r="A9768" s="642">
        <v>40527</v>
      </c>
      <c r="B9768" s="651" t="s">
        <v>32373</v>
      </c>
      <c r="C9768" s="642" t="s">
        <v>18348</v>
      </c>
      <c r="D9768" s="642" t="s">
        <v>36115</v>
      </c>
    </row>
    <row r="9769" spans="1:4" ht="15" customHeight="1">
      <c r="A9769" s="642">
        <v>36497</v>
      </c>
      <c r="B9769" s="651" t="s">
        <v>32374</v>
      </c>
      <c r="C9769" s="642" t="s">
        <v>18348</v>
      </c>
      <c r="D9769" s="642" t="s">
        <v>36116</v>
      </c>
    </row>
    <row r="9770" spans="1:4" ht="15" customHeight="1">
      <c r="A9770" s="642">
        <v>36487</v>
      </c>
      <c r="B9770" s="651" t="s">
        <v>32375</v>
      </c>
      <c r="C9770" s="642" t="s">
        <v>18348</v>
      </c>
      <c r="D9770" s="642" t="s">
        <v>36117</v>
      </c>
    </row>
    <row r="9771" spans="1:4" ht="15" customHeight="1">
      <c r="A9771" s="642">
        <v>44475</v>
      </c>
      <c r="B9771" s="651" t="s">
        <v>32376</v>
      </c>
      <c r="C9771" s="642" t="s">
        <v>18348</v>
      </c>
      <c r="D9771" s="642" t="s">
        <v>36118</v>
      </c>
    </row>
    <row r="9772" spans="1:4" ht="15" customHeight="1">
      <c r="A9772" s="642">
        <v>44474</v>
      </c>
      <c r="B9772" s="651" t="s">
        <v>32377</v>
      </c>
      <c r="C9772" s="642" t="s">
        <v>18348</v>
      </c>
      <c r="D9772" s="642" t="s">
        <v>36119</v>
      </c>
    </row>
    <row r="9773" spans="1:4" ht="15" customHeight="1">
      <c r="A9773" s="642">
        <v>44490</v>
      </c>
      <c r="B9773" s="651" t="s">
        <v>32378</v>
      </c>
      <c r="C9773" s="642" t="s">
        <v>18348</v>
      </c>
      <c r="D9773" s="642" t="s">
        <v>36120</v>
      </c>
    </row>
    <row r="9774" spans="1:4" ht="15" customHeight="1">
      <c r="A9774" s="642">
        <v>37776</v>
      </c>
      <c r="B9774" s="651" t="s">
        <v>32379</v>
      </c>
      <c r="C9774" s="642" t="s">
        <v>18348</v>
      </c>
      <c r="D9774" s="642" t="s">
        <v>36121</v>
      </c>
    </row>
    <row r="9775" spans="1:4" ht="15" customHeight="1">
      <c r="A9775" s="642">
        <v>37775</v>
      </c>
      <c r="B9775" s="651" t="s">
        <v>32380</v>
      </c>
      <c r="C9775" s="642" t="s">
        <v>18348</v>
      </c>
      <c r="D9775" s="642" t="s">
        <v>36122</v>
      </c>
    </row>
    <row r="9776" spans="1:4" ht="15" customHeight="1">
      <c r="A9776" s="642">
        <v>36491</v>
      </c>
      <c r="B9776" s="651" t="s">
        <v>32381</v>
      </c>
      <c r="C9776" s="642" t="s">
        <v>18348</v>
      </c>
      <c r="D9776" s="642" t="s">
        <v>36123</v>
      </c>
    </row>
    <row r="9777" spans="1:4" ht="15" customHeight="1">
      <c r="A9777" s="642">
        <v>10712</v>
      </c>
      <c r="B9777" s="651" t="s">
        <v>32382</v>
      </c>
      <c r="C9777" s="642" t="s">
        <v>18348</v>
      </c>
      <c r="D9777" s="642" t="s">
        <v>36124</v>
      </c>
    </row>
    <row r="9778" spans="1:4" ht="15" customHeight="1">
      <c r="A9778" s="642">
        <v>3363</v>
      </c>
      <c r="B9778" s="651" t="s">
        <v>32383</v>
      </c>
      <c r="C9778" s="642" t="s">
        <v>18348</v>
      </c>
      <c r="D9778" s="642" t="s">
        <v>36125</v>
      </c>
    </row>
    <row r="9779" spans="1:4" ht="15" customHeight="1">
      <c r="A9779" s="642">
        <v>3365</v>
      </c>
      <c r="B9779" s="651" t="s">
        <v>32384</v>
      </c>
      <c r="C9779" s="642" t="s">
        <v>18348</v>
      </c>
      <c r="D9779" s="642" t="s">
        <v>36126</v>
      </c>
    </row>
    <row r="9780" spans="1:4" ht="15" customHeight="1">
      <c r="A9780" s="642">
        <v>7569</v>
      </c>
      <c r="B9780" s="651" t="s">
        <v>32385</v>
      </c>
      <c r="C9780" s="642" t="s">
        <v>18348</v>
      </c>
      <c r="D9780" s="642" t="s">
        <v>36127</v>
      </c>
    </row>
    <row r="9781" spans="1:4" ht="15" customHeight="1">
      <c r="A9781" s="642">
        <v>34349</v>
      </c>
      <c r="B9781" s="651" t="s">
        <v>32386</v>
      </c>
      <c r="C9781" s="642" t="s">
        <v>18348</v>
      </c>
      <c r="D9781" s="642" t="s">
        <v>25861</v>
      </c>
    </row>
    <row r="9782" spans="1:4" ht="15" customHeight="1">
      <c r="A9782" s="642">
        <v>3378</v>
      </c>
      <c r="B9782" s="651" t="s">
        <v>32387</v>
      </c>
      <c r="C9782" s="642" t="s">
        <v>18348</v>
      </c>
      <c r="D9782" s="642" t="s">
        <v>36128</v>
      </c>
    </row>
    <row r="9783" spans="1:4" ht="15" customHeight="1">
      <c r="A9783" s="642">
        <v>3380</v>
      </c>
      <c r="B9783" s="651" t="s">
        <v>32388</v>
      </c>
      <c r="C9783" s="642" t="s">
        <v>18348</v>
      </c>
      <c r="D9783" s="642" t="s">
        <v>26631</v>
      </c>
    </row>
    <row r="9784" spans="1:4" ht="15" customHeight="1">
      <c r="A9784" s="642">
        <v>3379</v>
      </c>
      <c r="B9784" s="651" t="s">
        <v>32389</v>
      </c>
      <c r="C9784" s="642" t="s">
        <v>18348</v>
      </c>
      <c r="D9784" s="642" t="s">
        <v>21754</v>
      </c>
    </row>
    <row r="9785" spans="1:4" ht="15" customHeight="1">
      <c r="A9785" s="642">
        <v>11991</v>
      </c>
      <c r="B9785" s="651" t="s">
        <v>32390</v>
      </c>
      <c r="C9785" s="642" t="s">
        <v>18348</v>
      </c>
      <c r="D9785" s="642" t="s">
        <v>22431</v>
      </c>
    </row>
    <row r="9786" spans="1:4" ht="15" customHeight="1">
      <c r="A9786" s="642">
        <v>11029</v>
      </c>
      <c r="B9786" s="651" t="s">
        <v>32391</v>
      </c>
      <c r="C9786" s="642" t="s">
        <v>18360</v>
      </c>
      <c r="D9786" s="642" t="s">
        <v>18393</v>
      </c>
    </row>
    <row r="9787" spans="1:4" ht="15" customHeight="1">
      <c r="A9787" s="642">
        <v>4316</v>
      </c>
      <c r="B9787" s="651" t="s">
        <v>32392</v>
      </c>
      <c r="C9787" s="642" t="s">
        <v>18348</v>
      </c>
      <c r="D9787" s="642" t="s">
        <v>17668</v>
      </c>
    </row>
    <row r="9788" spans="1:4" ht="15" customHeight="1">
      <c r="A9788" s="642">
        <v>4313</v>
      </c>
      <c r="B9788" s="651" t="s">
        <v>32393</v>
      </c>
      <c r="C9788" s="642" t="s">
        <v>18360</v>
      </c>
      <c r="D9788" s="642" t="s">
        <v>18277</v>
      </c>
    </row>
    <row r="9789" spans="1:4" ht="15" customHeight="1">
      <c r="A9789" s="642">
        <v>4317</v>
      </c>
      <c r="B9789" s="651" t="s">
        <v>32394</v>
      </c>
      <c r="C9789" s="642" t="s">
        <v>18348</v>
      </c>
      <c r="D9789" s="642" t="s">
        <v>17613</v>
      </c>
    </row>
    <row r="9790" spans="1:4" ht="15" customHeight="1">
      <c r="A9790" s="642">
        <v>4314</v>
      </c>
      <c r="B9790" s="651" t="s">
        <v>32395</v>
      </c>
      <c r="C9790" s="642" t="s">
        <v>18360</v>
      </c>
      <c r="D9790" s="642" t="s">
        <v>18375</v>
      </c>
    </row>
    <row r="9791" spans="1:4" ht="15" customHeight="1">
      <c r="A9791" s="642">
        <v>10921</v>
      </c>
      <c r="B9791" s="651" t="s">
        <v>32396</v>
      </c>
      <c r="C9791" s="642" t="s">
        <v>18348</v>
      </c>
      <c r="D9791" s="642" t="s">
        <v>36129</v>
      </c>
    </row>
    <row r="9792" spans="1:4" ht="15" customHeight="1">
      <c r="A9792" s="642">
        <v>10922</v>
      </c>
      <c r="B9792" s="651" t="s">
        <v>32397</v>
      </c>
      <c r="C9792" s="642" t="s">
        <v>18348</v>
      </c>
      <c r="D9792" s="642" t="s">
        <v>36130</v>
      </c>
    </row>
    <row r="9793" spans="1:4" ht="15" customHeight="1">
      <c r="A9793" s="642">
        <v>10923</v>
      </c>
      <c r="B9793" s="651" t="s">
        <v>32398</v>
      </c>
      <c r="C9793" s="642" t="s">
        <v>18348</v>
      </c>
      <c r="D9793" s="642" t="s">
        <v>36131</v>
      </c>
    </row>
    <row r="9794" spans="1:4" ht="15" customHeight="1">
      <c r="A9794" s="642">
        <v>10924</v>
      </c>
      <c r="B9794" s="651" t="s">
        <v>32399</v>
      </c>
      <c r="C9794" s="642" t="s">
        <v>18348</v>
      </c>
      <c r="D9794" s="642" t="s">
        <v>36132</v>
      </c>
    </row>
    <row r="9795" spans="1:4" ht="15" customHeight="1">
      <c r="A9795" s="642">
        <v>37772</v>
      </c>
      <c r="B9795" s="651" t="s">
        <v>32400</v>
      </c>
      <c r="C9795" s="642" t="s">
        <v>18348</v>
      </c>
      <c r="D9795" s="642" t="s">
        <v>36133</v>
      </c>
    </row>
    <row r="9796" spans="1:4" ht="15" customHeight="1">
      <c r="A9796" s="642">
        <v>37771</v>
      </c>
      <c r="B9796" s="651" t="s">
        <v>32401</v>
      </c>
      <c r="C9796" s="642" t="s">
        <v>18348</v>
      </c>
      <c r="D9796" s="642" t="s">
        <v>36134</v>
      </c>
    </row>
    <row r="9797" spans="1:4" ht="15" customHeight="1">
      <c r="A9797" s="642">
        <v>12772</v>
      </c>
      <c r="B9797" s="651" t="s">
        <v>32402</v>
      </c>
      <c r="C9797" s="642" t="s">
        <v>18348</v>
      </c>
      <c r="D9797" s="642" t="s">
        <v>36135</v>
      </c>
    </row>
    <row r="9798" spans="1:4" ht="15" customHeight="1">
      <c r="A9798" s="642">
        <v>12770</v>
      </c>
      <c r="B9798" s="651" t="s">
        <v>32403</v>
      </c>
      <c r="C9798" s="642" t="s">
        <v>18348</v>
      </c>
      <c r="D9798" s="642" t="s">
        <v>36136</v>
      </c>
    </row>
    <row r="9799" spans="1:4" ht="15" customHeight="1">
      <c r="A9799" s="642">
        <v>12775</v>
      </c>
      <c r="B9799" s="651" t="s">
        <v>32404</v>
      </c>
      <c r="C9799" s="642" t="s">
        <v>18348</v>
      </c>
      <c r="D9799" s="642" t="s">
        <v>36137</v>
      </c>
    </row>
    <row r="9800" spans="1:4" ht="15" customHeight="1">
      <c r="A9800" s="642">
        <v>12768</v>
      </c>
      <c r="B9800" s="651" t="s">
        <v>32405</v>
      </c>
      <c r="C9800" s="642" t="s">
        <v>18348</v>
      </c>
      <c r="D9800" s="642" t="s">
        <v>36138</v>
      </c>
    </row>
    <row r="9801" spans="1:4" ht="15" customHeight="1">
      <c r="A9801" s="642">
        <v>12769</v>
      </c>
      <c r="B9801" s="651" t="s">
        <v>32406</v>
      </c>
      <c r="C9801" s="642" t="s">
        <v>18348</v>
      </c>
      <c r="D9801" s="642" t="s">
        <v>22023</v>
      </c>
    </row>
    <row r="9802" spans="1:4" ht="15" customHeight="1">
      <c r="A9802" s="642">
        <v>12773</v>
      </c>
      <c r="B9802" s="651" t="s">
        <v>32407</v>
      </c>
      <c r="C9802" s="642" t="s">
        <v>18348</v>
      </c>
      <c r="D9802" s="642" t="s">
        <v>22654</v>
      </c>
    </row>
    <row r="9803" spans="1:4" ht="15" customHeight="1">
      <c r="A9803" s="642">
        <v>12774</v>
      </c>
      <c r="B9803" s="651" t="s">
        <v>32408</v>
      </c>
      <c r="C9803" s="642" t="s">
        <v>18348</v>
      </c>
      <c r="D9803" s="642" t="s">
        <v>36139</v>
      </c>
    </row>
    <row r="9804" spans="1:4" ht="15" customHeight="1">
      <c r="A9804" s="642">
        <v>12776</v>
      </c>
      <c r="B9804" s="651" t="s">
        <v>32409</v>
      </c>
      <c r="C9804" s="642" t="s">
        <v>18348</v>
      </c>
      <c r="D9804" s="642" t="s">
        <v>36140</v>
      </c>
    </row>
    <row r="9805" spans="1:4" ht="15" customHeight="1">
      <c r="A9805" s="642">
        <v>12777</v>
      </c>
      <c r="B9805" s="651" t="s">
        <v>32410</v>
      </c>
      <c r="C9805" s="642" t="s">
        <v>18348</v>
      </c>
      <c r="D9805" s="642" t="s">
        <v>36141</v>
      </c>
    </row>
    <row r="9806" spans="1:4" ht="15" customHeight="1">
      <c r="A9806" s="642">
        <v>3391</v>
      </c>
      <c r="B9806" s="651" t="s">
        <v>32411</v>
      </c>
      <c r="C9806" s="642" t="s">
        <v>18348</v>
      </c>
      <c r="D9806" s="642" t="s">
        <v>18602</v>
      </c>
    </row>
    <row r="9807" spans="1:4" ht="15" customHeight="1">
      <c r="A9807" s="642">
        <v>3389</v>
      </c>
      <c r="B9807" s="651" t="s">
        <v>32412</v>
      </c>
      <c r="C9807" s="642" t="s">
        <v>18348</v>
      </c>
      <c r="D9807" s="642" t="s">
        <v>25905</v>
      </c>
    </row>
    <row r="9808" spans="1:4" ht="15" customHeight="1">
      <c r="A9808" s="642">
        <v>3390</v>
      </c>
      <c r="B9808" s="651" t="s">
        <v>32413</v>
      </c>
      <c r="C9808" s="642" t="s">
        <v>18348</v>
      </c>
      <c r="D9808" s="642" t="s">
        <v>25847</v>
      </c>
    </row>
    <row r="9809" spans="1:4" ht="15" customHeight="1">
      <c r="A9809" s="642">
        <v>12873</v>
      </c>
      <c r="B9809" s="651" t="s">
        <v>32414</v>
      </c>
      <c r="C9809" s="642" t="s">
        <v>18354</v>
      </c>
      <c r="D9809" s="642" t="s">
        <v>17860</v>
      </c>
    </row>
    <row r="9810" spans="1:4" ht="15" customHeight="1">
      <c r="A9810" s="642">
        <v>41076</v>
      </c>
      <c r="B9810" s="651" t="s">
        <v>32415</v>
      </c>
      <c r="C9810" s="642" t="s">
        <v>18355</v>
      </c>
      <c r="D9810" s="642" t="s">
        <v>35267</v>
      </c>
    </row>
    <row r="9811" spans="1:4" ht="15" customHeight="1">
      <c r="A9811" s="642">
        <v>140</v>
      </c>
      <c r="B9811" s="651" t="s">
        <v>32416</v>
      </c>
      <c r="C9811" s="642" t="s">
        <v>18351</v>
      </c>
      <c r="D9811" s="642" t="s">
        <v>21184</v>
      </c>
    </row>
    <row r="9812" spans="1:4" ht="15" customHeight="1">
      <c r="A9812" s="642">
        <v>151</v>
      </c>
      <c r="B9812" s="651" t="s">
        <v>32417</v>
      </c>
      <c r="C9812" s="642" t="s">
        <v>18352</v>
      </c>
      <c r="D9812" s="642" t="s">
        <v>28092</v>
      </c>
    </row>
    <row r="9813" spans="1:4" ht="15" customHeight="1">
      <c r="A9813" s="642">
        <v>7340</v>
      </c>
      <c r="B9813" s="651" t="s">
        <v>32418</v>
      </c>
      <c r="C9813" s="642" t="s">
        <v>18352</v>
      </c>
      <c r="D9813" s="642" t="s">
        <v>36142</v>
      </c>
    </row>
    <row r="9814" spans="1:4" ht="15" customHeight="1">
      <c r="A9814" s="642">
        <v>2701</v>
      </c>
      <c r="B9814" s="651" t="s">
        <v>32419</v>
      </c>
      <c r="C9814" s="642" t="s">
        <v>18354</v>
      </c>
      <c r="D9814" s="642" t="s">
        <v>22261</v>
      </c>
    </row>
    <row r="9815" spans="1:4" ht="15" customHeight="1">
      <c r="A9815" s="642">
        <v>40929</v>
      </c>
      <c r="B9815" s="651" t="s">
        <v>32420</v>
      </c>
      <c r="C9815" s="642" t="s">
        <v>18355</v>
      </c>
      <c r="D9815" s="642" t="s">
        <v>36143</v>
      </c>
    </row>
    <row r="9816" spans="1:4" ht="15" customHeight="1">
      <c r="A9816" s="642">
        <v>38114</v>
      </c>
      <c r="B9816" s="651" t="s">
        <v>32421</v>
      </c>
      <c r="C9816" s="642" t="s">
        <v>18348</v>
      </c>
      <c r="D9816" s="642" t="s">
        <v>20637</v>
      </c>
    </row>
    <row r="9817" spans="1:4" ht="15" customHeight="1">
      <c r="A9817" s="642">
        <v>38064</v>
      </c>
      <c r="B9817" s="651" t="s">
        <v>32422</v>
      </c>
      <c r="C9817" s="642" t="s">
        <v>18348</v>
      </c>
      <c r="D9817" s="642" t="s">
        <v>36144</v>
      </c>
    </row>
    <row r="9818" spans="1:4" ht="15" customHeight="1">
      <c r="A9818" s="642">
        <v>38115</v>
      </c>
      <c r="B9818" s="651" t="s">
        <v>32423</v>
      </c>
      <c r="C9818" s="642" t="s">
        <v>18348</v>
      </c>
      <c r="D9818" s="642" t="s">
        <v>26241</v>
      </c>
    </row>
    <row r="9819" spans="1:4" ht="15" customHeight="1">
      <c r="A9819" s="642">
        <v>38065</v>
      </c>
      <c r="B9819" s="651" t="s">
        <v>32424</v>
      </c>
      <c r="C9819" s="642" t="s">
        <v>18348</v>
      </c>
      <c r="D9819" s="642" t="s">
        <v>21597</v>
      </c>
    </row>
    <row r="9820" spans="1:4" ht="15" customHeight="1">
      <c r="A9820" s="642">
        <v>38078</v>
      </c>
      <c r="B9820" s="651" t="s">
        <v>32425</v>
      </c>
      <c r="C9820" s="642" t="s">
        <v>18348</v>
      </c>
      <c r="D9820" s="642" t="s">
        <v>35345</v>
      </c>
    </row>
    <row r="9821" spans="1:4" ht="15" customHeight="1">
      <c r="A9821" s="642">
        <v>38113</v>
      </c>
      <c r="B9821" s="651" t="s">
        <v>32426</v>
      </c>
      <c r="C9821" s="642" t="s">
        <v>18348</v>
      </c>
      <c r="D9821" s="642" t="s">
        <v>35783</v>
      </c>
    </row>
    <row r="9822" spans="1:4" ht="15" customHeight="1">
      <c r="A9822" s="642">
        <v>38063</v>
      </c>
      <c r="B9822" s="651" t="s">
        <v>32427</v>
      </c>
      <c r="C9822" s="642" t="s">
        <v>18348</v>
      </c>
      <c r="D9822" s="642" t="s">
        <v>35418</v>
      </c>
    </row>
    <row r="9823" spans="1:4" ht="15" customHeight="1">
      <c r="A9823" s="642">
        <v>38080</v>
      </c>
      <c r="B9823" s="651" t="s">
        <v>32428</v>
      </c>
      <c r="C9823" s="642" t="s">
        <v>18348</v>
      </c>
      <c r="D9823" s="642" t="s">
        <v>24489</v>
      </c>
    </row>
    <row r="9824" spans="1:4" ht="15" customHeight="1">
      <c r="A9824" s="642">
        <v>38069</v>
      </c>
      <c r="B9824" s="651" t="s">
        <v>32429</v>
      </c>
      <c r="C9824" s="642" t="s">
        <v>18348</v>
      </c>
      <c r="D9824" s="642" t="s">
        <v>27584</v>
      </c>
    </row>
    <row r="9825" spans="1:4" ht="15" customHeight="1">
      <c r="A9825" s="642">
        <v>38077</v>
      </c>
      <c r="B9825" s="651" t="s">
        <v>32430</v>
      </c>
      <c r="C9825" s="642" t="s">
        <v>18348</v>
      </c>
      <c r="D9825" s="642" t="s">
        <v>20707</v>
      </c>
    </row>
    <row r="9826" spans="1:4" ht="15" customHeight="1">
      <c r="A9826" s="642">
        <v>38073</v>
      </c>
      <c r="B9826" s="651" t="s">
        <v>32431</v>
      </c>
      <c r="C9826" s="642" t="s">
        <v>18348</v>
      </c>
      <c r="D9826" s="642" t="s">
        <v>18592</v>
      </c>
    </row>
    <row r="9827" spans="1:4" ht="15" customHeight="1">
      <c r="A9827" s="642">
        <v>38112</v>
      </c>
      <c r="B9827" s="651" t="s">
        <v>32432</v>
      </c>
      <c r="C9827" s="642" t="s">
        <v>18348</v>
      </c>
      <c r="D9827" s="642" t="s">
        <v>17497</v>
      </c>
    </row>
    <row r="9828" spans="1:4" ht="15" customHeight="1">
      <c r="A9828" s="642">
        <v>38062</v>
      </c>
      <c r="B9828" s="651" t="s">
        <v>32433</v>
      </c>
      <c r="C9828" s="642" t="s">
        <v>18348</v>
      </c>
      <c r="D9828" s="642" t="s">
        <v>18035</v>
      </c>
    </row>
    <row r="9829" spans="1:4" ht="15" customHeight="1">
      <c r="A9829" s="642">
        <v>12128</v>
      </c>
      <c r="B9829" s="651" t="s">
        <v>32434</v>
      </c>
      <c r="C9829" s="642" t="s">
        <v>18348</v>
      </c>
      <c r="D9829" s="642" t="s">
        <v>20627</v>
      </c>
    </row>
    <row r="9830" spans="1:4" ht="15" customHeight="1">
      <c r="A9830" s="642">
        <v>12129</v>
      </c>
      <c r="B9830" s="651" t="s">
        <v>32435</v>
      </c>
      <c r="C9830" s="642" t="s">
        <v>18348</v>
      </c>
      <c r="D9830" s="642" t="s">
        <v>21695</v>
      </c>
    </row>
    <row r="9831" spans="1:4" ht="15" customHeight="1">
      <c r="A9831" s="642">
        <v>38081</v>
      </c>
      <c r="B9831" s="651" t="s">
        <v>32436</v>
      </c>
      <c r="C9831" s="642" t="s">
        <v>18348</v>
      </c>
      <c r="D9831" s="642" t="s">
        <v>22495</v>
      </c>
    </row>
    <row r="9832" spans="1:4" ht="15" customHeight="1">
      <c r="A9832" s="642">
        <v>38070</v>
      </c>
      <c r="B9832" s="651" t="s">
        <v>32437</v>
      </c>
      <c r="C9832" s="642" t="s">
        <v>18348</v>
      </c>
      <c r="D9832" s="642" t="s">
        <v>18654</v>
      </c>
    </row>
    <row r="9833" spans="1:4" ht="15" customHeight="1">
      <c r="A9833" s="642">
        <v>38074</v>
      </c>
      <c r="B9833" s="651" t="s">
        <v>32438</v>
      </c>
      <c r="C9833" s="642" t="s">
        <v>18348</v>
      </c>
      <c r="D9833" s="642" t="s">
        <v>21284</v>
      </c>
    </row>
    <row r="9834" spans="1:4" ht="15" customHeight="1">
      <c r="A9834" s="642">
        <v>38079</v>
      </c>
      <c r="B9834" s="651" t="s">
        <v>32439</v>
      </c>
      <c r="C9834" s="642" t="s">
        <v>18348</v>
      </c>
      <c r="D9834" s="642" t="s">
        <v>18476</v>
      </c>
    </row>
    <row r="9835" spans="1:4" ht="15" customHeight="1">
      <c r="A9835" s="642">
        <v>38072</v>
      </c>
      <c r="B9835" s="651" t="s">
        <v>32440</v>
      </c>
      <c r="C9835" s="642" t="s">
        <v>18348</v>
      </c>
      <c r="D9835" s="642" t="s">
        <v>36145</v>
      </c>
    </row>
    <row r="9836" spans="1:4" ht="15" customHeight="1">
      <c r="A9836" s="642">
        <v>38068</v>
      </c>
      <c r="B9836" s="651" t="s">
        <v>32441</v>
      </c>
      <c r="C9836" s="642" t="s">
        <v>18348</v>
      </c>
      <c r="D9836" s="642" t="s">
        <v>17999</v>
      </c>
    </row>
    <row r="9837" spans="1:4" ht="15" customHeight="1">
      <c r="A9837" s="642">
        <v>38071</v>
      </c>
      <c r="B9837" s="651" t="s">
        <v>32442</v>
      </c>
      <c r="C9837" s="642" t="s">
        <v>18348</v>
      </c>
      <c r="D9837" s="642" t="s">
        <v>21105</v>
      </c>
    </row>
    <row r="9838" spans="1:4" ht="15" customHeight="1">
      <c r="A9838" s="642">
        <v>38412</v>
      </c>
      <c r="B9838" s="651" t="s">
        <v>32443</v>
      </c>
      <c r="C9838" s="642" t="s">
        <v>18348</v>
      </c>
      <c r="D9838" s="642" t="s">
        <v>36146</v>
      </c>
    </row>
    <row r="9839" spans="1:4" ht="15" customHeight="1">
      <c r="A9839" s="642">
        <v>3405</v>
      </c>
      <c r="B9839" s="651" t="s">
        <v>32444</v>
      </c>
      <c r="C9839" s="642" t="s">
        <v>18348</v>
      </c>
      <c r="D9839" s="642" t="s">
        <v>20744</v>
      </c>
    </row>
    <row r="9840" spans="1:4" ht="15" customHeight="1">
      <c r="A9840" s="642">
        <v>3394</v>
      </c>
      <c r="B9840" s="651" t="s">
        <v>32445</v>
      </c>
      <c r="C9840" s="642" t="s">
        <v>18348</v>
      </c>
      <c r="D9840" s="642" t="s">
        <v>36147</v>
      </c>
    </row>
    <row r="9841" spans="1:4" ht="15" customHeight="1">
      <c r="A9841" s="642">
        <v>3393</v>
      </c>
      <c r="B9841" s="651" t="s">
        <v>32446</v>
      </c>
      <c r="C9841" s="642" t="s">
        <v>18348</v>
      </c>
      <c r="D9841" s="642" t="s">
        <v>36148</v>
      </c>
    </row>
    <row r="9842" spans="1:4" ht="15" customHeight="1">
      <c r="A9842" s="642">
        <v>3406</v>
      </c>
      <c r="B9842" s="651" t="s">
        <v>32447</v>
      </c>
      <c r="C9842" s="642" t="s">
        <v>18348</v>
      </c>
      <c r="D9842" s="642" t="s">
        <v>36149</v>
      </c>
    </row>
    <row r="9843" spans="1:4" ht="15" customHeight="1">
      <c r="A9843" s="642">
        <v>3395</v>
      </c>
      <c r="B9843" s="651" t="s">
        <v>32448</v>
      </c>
      <c r="C9843" s="642" t="s">
        <v>18348</v>
      </c>
      <c r="D9843" s="642" t="s">
        <v>36150</v>
      </c>
    </row>
    <row r="9844" spans="1:4" ht="15" customHeight="1">
      <c r="A9844" s="642">
        <v>3398</v>
      </c>
      <c r="B9844" s="651" t="s">
        <v>32449</v>
      </c>
      <c r="C9844" s="642" t="s">
        <v>18348</v>
      </c>
      <c r="D9844" s="642" t="s">
        <v>17861</v>
      </c>
    </row>
    <row r="9845" spans="1:4" ht="15" customHeight="1">
      <c r="A9845" s="642">
        <v>40662</v>
      </c>
      <c r="B9845" s="651" t="s">
        <v>32450</v>
      </c>
      <c r="C9845" s="642" t="s">
        <v>18348</v>
      </c>
      <c r="D9845" s="642" t="s">
        <v>36151</v>
      </c>
    </row>
    <row r="9846" spans="1:4" ht="15" customHeight="1">
      <c r="A9846" s="642">
        <v>3437</v>
      </c>
      <c r="B9846" s="651" t="s">
        <v>32451</v>
      </c>
      <c r="C9846" s="642" t="s">
        <v>18349</v>
      </c>
      <c r="D9846" s="642" t="s">
        <v>36152</v>
      </c>
    </row>
    <row r="9847" spans="1:4" ht="15" customHeight="1">
      <c r="A9847" s="642">
        <v>11190</v>
      </c>
      <c r="B9847" s="651" t="s">
        <v>32452</v>
      </c>
      <c r="C9847" s="642" t="s">
        <v>18348</v>
      </c>
      <c r="D9847" s="642" t="s">
        <v>20716</v>
      </c>
    </row>
    <row r="9848" spans="1:4" ht="15" customHeight="1">
      <c r="A9848" s="642">
        <v>34377</v>
      </c>
      <c r="B9848" s="651" t="s">
        <v>32453</v>
      </c>
      <c r="C9848" s="642" t="s">
        <v>18348</v>
      </c>
      <c r="D9848" s="642" t="s">
        <v>26426</v>
      </c>
    </row>
    <row r="9849" spans="1:4" ht="15" customHeight="1">
      <c r="A9849" s="642">
        <v>3428</v>
      </c>
      <c r="B9849" s="651" t="s">
        <v>32454</v>
      </c>
      <c r="C9849" s="642" t="s">
        <v>18349</v>
      </c>
      <c r="D9849" s="642" t="s">
        <v>36153</v>
      </c>
    </row>
    <row r="9850" spans="1:4" ht="15" customHeight="1">
      <c r="A9850" s="642">
        <v>3429</v>
      </c>
      <c r="B9850" s="651" t="s">
        <v>32455</v>
      </c>
      <c r="C9850" s="642" t="s">
        <v>18349</v>
      </c>
      <c r="D9850" s="642" t="s">
        <v>36154</v>
      </c>
    </row>
    <row r="9851" spans="1:4" ht="15" customHeight="1">
      <c r="A9851" s="642">
        <v>34364</v>
      </c>
      <c r="B9851" s="651" t="s">
        <v>32456</v>
      </c>
      <c r="C9851" s="642" t="s">
        <v>18348</v>
      </c>
      <c r="D9851" s="642" t="s">
        <v>36155</v>
      </c>
    </row>
    <row r="9852" spans="1:4" ht="15" customHeight="1">
      <c r="A9852" s="642">
        <v>11199</v>
      </c>
      <c r="B9852" s="651" t="s">
        <v>32457</v>
      </c>
      <c r="C9852" s="642" t="s">
        <v>18348</v>
      </c>
      <c r="D9852" s="642" t="s">
        <v>20649</v>
      </c>
    </row>
    <row r="9853" spans="1:4" ht="15" customHeight="1">
      <c r="A9853" s="642">
        <v>34369</v>
      </c>
      <c r="B9853" s="651" t="s">
        <v>32458</v>
      </c>
      <c r="C9853" s="642" t="s">
        <v>18348</v>
      </c>
      <c r="D9853" s="642" t="s">
        <v>36156</v>
      </c>
    </row>
    <row r="9854" spans="1:4" ht="15" customHeight="1">
      <c r="A9854" s="642">
        <v>36896</v>
      </c>
      <c r="B9854" s="651" t="s">
        <v>32459</v>
      </c>
      <c r="C9854" s="642" t="s">
        <v>18348</v>
      </c>
      <c r="D9854" s="642" t="s">
        <v>36157</v>
      </c>
    </row>
    <row r="9855" spans="1:4" ht="15" customHeight="1">
      <c r="A9855" s="642">
        <v>34367</v>
      </c>
      <c r="B9855" s="651" t="s">
        <v>32460</v>
      </c>
      <c r="C9855" s="642" t="s">
        <v>18348</v>
      </c>
      <c r="D9855" s="642" t="s">
        <v>36158</v>
      </c>
    </row>
    <row r="9856" spans="1:4" ht="15" customHeight="1">
      <c r="A9856" s="642">
        <v>36897</v>
      </c>
      <c r="B9856" s="651" t="s">
        <v>32461</v>
      </c>
      <c r="C9856" s="642" t="s">
        <v>18348</v>
      </c>
      <c r="D9856" s="642" t="s">
        <v>36159</v>
      </c>
    </row>
    <row r="9857" spans="1:4" ht="15" customHeight="1">
      <c r="A9857" s="642">
        <v>40659</v>
      </c>
      <c r="B9857" s="651" t="s">
        <v>32462</v>
      </c>
      <c r="C9857" s="642" t="s">
        <v>18349</v>
      </c>
      <c r="D9857" s="642" t="s">
        <v>36160</v>
      </c>
    </row>
    <row r="9858" spans="1:4" ht="15" customHeight="1">
      <c r="A9858" s="642">
        <v>40660</v>
      </c>
      <c r="B9858" s="651" t="s">
        <v>32463</v>
      </c>
      <c r="C9858" s="642" t="s">
        <v>18349</v>
      </c>
      <c r="D9858" s="642" t="s">
        <v>36161</v>
      </c>
    </row>
    <row r="9859" spans="1:4" ht="15" customHeight="1">
      <c r="A9859" s="642">
        <v>40661</v>
      </c>
      <c r="B9859" s="651" t="s">
        <v>32464</v>
      </c>
      <c r="C9859" s="642" t="s">
        <v>18349</v>
      </c>
      <c r="D9859" s="642" t="s">
        <v>36162</v>
      </c>
    </row>
    <row r="9860" spans="1:4" ht="15" customHeight="1">
      <c r="A9860" s="642">
        <v>3421</v>
      </c>
      <c r="B9860" s="651" t="s">
        <v>32465</v>
      </c>
      <c r="C9860" s="642" t="s">
        <v>18349</v>
      </c>
      <c r="D9860" s="642" t="s">
        <v>36163</v>
      </c>
    </row>
    <row r="9861" spans="1:4" ht="15" customHeight="1">
      <c r="A9861" s="642">
        <v>599</v>
      </c>
      <c r="B9861" s="651" t="s">
        <v>32466</v>
      </c>
      <c r="C9861" s="642" t="s">
        <v>18349</v>
      </c>
      <c r="D9861" s="642" t="s">
        <v>36164</v>
      </c>
    </row>
    <row r="9862" spans="1:4" ht="15" customHeight="1">
      <c r="A9862" s="642">
        <v>44053</v>
      </c>
      <c r="B9862" s="651" t="s">
        <v>32467</v>
      </c>
      <c r="C9862" s="642" t="s">
        <v>18348</v>
      </c>
      <c r="D9862" s="642" t="s">
        <v>36165</v>
      </c>
    </row>
    <row r="9863" spans="1:4" ht="15" customHeight="1">
      <c r="A9863" s="642">
        <v>3423</v>
      </c>
      <c r="B9863" s="651" t="s">
        <v>32468</v>
      </c>
      <c r="C9863" s="642" t="s">
        <v>18349</v>
      </c>
      <c r="D9863" s="642" t="s">
        <v>36166</v>
      </c>
    </row>
    <row r="9864" spans="1:4" ht="15" customHeight="1">
      <c r="A9864" s="642">
        <v>34381</v>
      </c>
      <c r="B9864" s="651" t="s">
        <v>32469</v>
      </c>
      <c r="C9864" s="642" t="s">
        <v>18348</v>
      </c>
      <c r="D9864" s="642" t="s">
        <v>27373</v>
      </c>
    </row>
    <row r="9865" spans="1:4" ht="15" customHeight="1">
      <c r="A9865" s="642">
        <v>34797</v>
      </c>
      <c r="B9865" s="651" t="s">
        <v>32470</v>
      </c>
      <c r="C9865" s="642" t="s">
        <v>18348</v>
      </c>
      <c r="D9865" s="642" t="s">
        <v>20717</v>
      </c>
    </row>
    <row r="9866" spans="1:4" ht="15" customHeight="1">
      <c r="A9866" s="642">
        <v>44054</v>
      </c>
      <c r="B9866" s="651" t="s">
        <v>32471</v>
      </c>
      <c r="C9866" s="642" t="s">
        <v>18348</v>
      </c>
      <c r="D9866" s="642" t="s">
        <v>36167</v>
      </c>
    </row>
    <row r="9867" spans="1:4" ht="15" customHeight="1">
      <c r="A9867" s="642">
        <v>44399</v>
      </c>
      <c r="B9867" s="651" t="s">
        <v>32472</v>
      </c>
      <c r="C9867" s="642" t="s">
        <v>18348</v>
      </c>
      <c r="D9867" s="642" t="s">
        <v>36168</v>
      </c>
    </row>
    <row r="9868" spans="1:4" ht="15" customHeight="1">
      <c r="A9868" s="642">
        <v>44503</v>
      </c>
      <c r="B9868" s="651" t="s">
        <v>32473</v>
      </c>
      <c r="C9868" s="642" t="s">
        <v>18354</v>
      </c>
      <c r="D9868" s="642" t="s">
        <v>27555</v>
      </c>
    </row>
    <row r="9869" spans="1:4" ht="15" customHeight="1">
      <c r="A9869" s="642">
        <v>41077</v>
      </c>
      <c r="B9869" s="651" t="s">
        <v>32474</v>
      </c>
      <c r="C9869" s="642" t="s">
        <v>18355</v>
      </c>
      <c r="D9869" s="642" t="s">
        <v>36169</v>
      </c>
    </row>
    <row r="9870" spans="1:4" ht="15" customHeight="1">
      <c r="A9870" s="642">
        <v>37963</v>
      </c>
      <c r="B9870" s="651" t="s">
        <v>32475</v>
      </c>
      <c r="C9870" s="642" t="s">
        <v>18348</v>
      </c>
      <c r="D9870" s="642" t="s">
        <v>17697</v>
      </c>
    </row>
    <row r="9871" spans="1:4" ht="15" customHeight="1">
      <c r="A9871" s="642">
        <v>37964</v>
      </c>
      <c r="B9871" s="651" t="s">
        <v>32476</v>
      </c>
      <c r="C9871" s="642" t="s">
        <v>18348</v>
      </c>
      <c r="D9871" s="642" t="s">
        <v>21081</v>
      </c>
    </row>
    <row r="9872" spans="1:4" ht="15" customHeight="1">
      <c r="A9872" s="642">
        <v>37965</v>
      </c>
      <c r="B9872" s="651" t="s">
        <v>32477</v>
      </c>
      <c r="C9872" s="642" t="s">
        <v>18348</v>
      </c>
      <c r="D9872" s="642" t="s">
        <v>21653</v>
      </c>
    </row>
    <row r="9873" spans="1:4" ht="15" customHeight="1">
      <c r="A9873" s="642">
        <v>37966</v>
      </c>
      <c r="B9873" s="651" t="s">
        <v>32478</v>
      </c>
      <c r="C9873" s="642" t="s">
        <v>18348</v>
      </c>
      <c r="D9873" s="642" t="s">
        <v>18570</v>
      </c>
    </row>
    <row r="9874" spans="1:4" ht="15" customHeight="1">
      <c r="A9874" s="642">
        <v>37967</v>
      </c>
      <c r="B9874" s="651" t="s">
        <v>32479</v>
      </c>
      <c r="C9874" s="642" t="s">
        <v>18348</v>
      </c>
      <c r="D9874" s="642" t="s">
        <v>21179</v>
      </c>
    </row>
    <row r="9875" spans="1:4" ht="15" customHeight="1">
      <c r="A9875" s="642">
        <v>37968</v>
      </c>
      <c r="B9875" s="651" t="s">
        <v>32480</v>
      </c>
      <c r="C9875" s="642" t="s">
        <v>18348</v>
      </c>
      <c r="D9875" s="642" t="s">
        <v>21820</v>
      </c>
    </row>
    <row r="9876" spans="1:4" ht="15" customHeight="1">
      <c r="A9876" s="642">
        <v>37969</v>
      </c>
      <c r="B9876" s="651" t="s">
        <v>32481</v>
      </c>
      <c r="C9876" s="642" t="s">
        <v>18348</v>
      </c>
      <c r="D9876" s="642" t="s">
        <v>17937</v>
      </c>
    </row>
    <row r="9877" spans="1:4" ht="15" customHeight="1">
      <c r="A9877" s="642">
        <v>37970</v>
      </c>
      <c r="B9877" s="651" t="s">
        <v>32482</v>
      </c>
      <c r="C9877" s="642" t="s">
        <v>18348</v>
      </c>
      <c r="D9877" s="642" t="s">
        <v>36170</v>
      </c>
    </row>
    <row r="9878" spans="1:4" ht="15" customHeight="1">
      <c r="A9878" s="642">
        <v>44251</v>
      </c>
      <c r="B9878" s="651" t="s">
        <v>32483</v>
      </c>
      <c r="C9878" s="642" t="s">
        <v>18348</v>
      </c>
      <c r="D9878" s="642" t="s">
        <v>36171</v>
      </c>
    </row>
    <row r="9879" spans="1:4" ht="15" customHeight="1">
      <c r="A9879" s="642">
        <v>21118</v>
      </c>
      <c r="B9879" s="651" t="s">
        <v>32484</v>
      </c>
      <c r="C9879" s="642" t="s">
        <v>18348</v>
      </c>
      <c r="D9879" s="642" t="s">
        <v>18569</v>
      </c>
    </row>
    <row r="9880" spans="1:4" ht="15" customHeight="1">
      <c r="A9880" s="642">
        <v>37956</v>
      </c>
      <c r="B9880" s="651" t="s">
        <v>32485</v>
      </c>
      <c r="C9880" s="642" t="s">
        <v>18348</v>
      </c>
      <c r="D9880" s="642" t="s">
        <v>20591</v>
      </c>
    </row>
    <row r="9881" spans="1:4" ht="15" customHeight="1">
      <c r="A9881" s="642">
        <v>37957</v>
      </c>
      <c r="B9881" s="651" t="s">
        <v>32486</v>
      </c>
      <c r="C9881" s="642" t="s">
        <v>18348</v>
      </c>
      <c r="D9881" s="642" t="s">
        <v>18206</v>
      </c>
    </row>
    <row r="9882" spans="1:4" ht="15" customHeight="1">
      <c r="A9882" s="642">
        <v>37958</v>
      </c>
      <c r="B9882" s="651" t="s">
        <v>32487</v>
      </c>
      <c r="C9882" s="642" t="s">
        <v>18348</v>
      </c>
      <c r="D9882" s="642" t="s">
        <v>26948</v>
      </c>
    </row>
    <row r="9883" spans="1:4" ht="15" customHeight="1">
      <c r="A9883" s="642">
        <v>37959</v>
      </c>
      <c r="B9883" s="651" t="s">
        <v>32488</v>
      </c>
      <c r="C9883" s="642" t="s">
        <v>18348</v>
      </c>
      <c r="D9883" s="642" t="s">
        <v>22143</v>
      </c>
    </row>
    <row r="9884" spans="1:4" ht="15" customHeight="1">
      <c r="A9884" s="642">
        <v>37960</v>
      </c>
      <c r="B9884" s="651" t="s">
        <v>32489</v>
      </c>
      <c r="C9884" s="642" t="s">
        <v>18348</v>
      </c>
      <c r="D9884" s="642" t="s">
        <v>26365</v>
      </c>
    </row>
    <row r="9885" spans="1:4" ht="15" customHeight="1">
      <c r="A9885" s="642">
        <v>37961</v>
      </c>
      <c r="B9885" s="651" t="s">
        <v>32490</v>
      </c>
      <c r="C9885" s="642" t="s">
        <v>18348</v>
      </c>
      <c r="D9885" s="642" t="s">
        <v>36172</v>
      </c>
    </row>
    <row r="9886" spans="1:4" ht="15" customHeight="1">
      <c r="A9886" s="642">
        <v>37962</v>
      </c>
      <c r="B9886" s="651" t="s">
        <v>32491</v>
      </c>
      <c r="C9886" s="642" t="s">
        <v>18348</v>
      </c>
      <c r="D9886" s="642" t="s">
        <v>25548</v>
      </c>
    </row>
    <row r="9887" spans="1:4" ht="15" customHeight="1">
      <c r="A9887" s="642">
        <v>3533</v>
      </c>
      <c r="B9887" s="651" t="s">
        <v>32492</v>
      </c>
      <c r="C9887" s="642" t="s">
        <v>18348</v>
      </c>
      <c r="D9887" s="642" t="s">
        <v>18709</v>
      </c>
    </row>
    <row r="9888" spans="1:4" ht="15" customHeight="1">
      <c r="A9888" s="642">
        <v>3538</v>
      </c>
      <c r="B9888" s="651" t="s">
        <v>32493</v>
      </c>
      <c r="C9888" s="642" t="s">
        <v>18348</v>
      </c>
      <c r="D9888" s="642" t="s">
        <v>18035</v>
      </c>
    </row>
    <row r="9889" spans="1:4" ht="15" customHeight="1">
      <c r="A9889" s="642">
        <v>3498</v>
      </c>
      <c r="B9889" s="651" t="s">
        <v>32494</v>
      </c>
      <c r="C9889" s="642" t="s">
        <v>18348</v>
      </c>
      <c r="D9889" s="642" t="s">
        <v>20474</v>
      </c>
    </row>
    <row r="9890" spans="1:4" ht="15" customHeight="1">
      <c r="A9890" s="642">
        <v>3496</v>
      </c>
      <c r="B9890" s="651" t="s">
        <v>32495</v>
      </c>
      <c r="C9890" s="642" t="s">
        <v>18348</v>
      </c>
      <c r="D9890" s="642" t="s">
        <v>17617</v>
      </c>
    </row>
    <row r="9891" spans="1:4" ht="15" customHeight="1">
      <c r="A9891" s="642">
        <v>38429</v>
      </c>
      <c r="B9891" s="651" t="s">
        <v>32496</v>
      </c>
      <c r="C9891" s="642" t="s">
        <v>18348</v>
      </c>
      <c r="D9891" s="642" t="s">
        <v>21639</v>
      </c>
    </row>
    <row r="9892" spans="1:4" ht="15" customHeight="1">
      <c r="A9892" s="642">
        <v>38431</v>
      </c>
      <c r="B9892" s="651" t="s">
        <v>32497</v>
      </c>
      <c r="C9892" s="642" t="s">
        <v>18348</v>
      </c>
      <c r="D9892" s="642" t="s">
        <v>26984</v>
      </c>
    </row>
    <row r="9893" spans="1:4" ht="15" customHeight="1">
      <c r="A9893" s="642">
        <v>38430</v>
      </c>
      <c r="B9893" s="651" t="s">
        <v>32498</v>
      </c>
      <c r="C9893" s="642" t="s">
        <v>18348</v>
      </c>
      <c r="D9893" s="642" t="s">
        <v>21219</v>
      </c>
    </row>
    <row r="9894" spans="1:4" ht="15" customHeight="1">
      <c r="A9894" s="642">
        <v>36348</v>
      </c>
      <c r="B9894" s="651" t="s">
        <v>32499</v>
      </c>
      <c r="C9894" s="642" t="s">
        <v>18348</v>
      </c>
      <c r="D9894" s="642" t="s">
        <v>18480</v>
      </c>
    </row>
    <row r="9895" spans="1:4" ht="15" customHeight="1">
      <c r="A9895" s="642">
        <v>36349</v>
      </c>
      <c r="B9895" s="651" t="s">
        <v>32500</v>
      </c>
      <c r="C9895" s="642" t="s">
        <v>18348</v>
      </c>
      <c r="D9895" s="642" t="s">
        <v>17726</v>
      </c>
    </row>
    <row r="9896" spans="1:4" ht="15" customHeight="1">
      <c r="A9896" s="642">
        <v>38987</v>
      </c>
      <c r="B9896" s="651" t="s">
        <v>32501</v>
      </c>
      <c r="C9896" s="642" t="s">
        <v>18348</v>
      </c>
      <c r="D9896" s="642" t="s">
        <v>18731</v>
      </c>
    </row>
    <row r="9897" spans="1:4" ht="15" customHeight="1">
      <c r="A9897" s="642">
        <v>38988</v>
      </c>
      <c r="B9897" s="651" t="s">
        <v>32502</v>
      </c>
      <c r="C9897" s="642" t="s">
        <v>18348</v>
      </c>
      <c r="D9897" s="642" t="s">
        <v>36173</v>
      </c>
    </row>
    <row r="9898" spans="1:4" ht="15" customHeight="1">
      <c r="A9898" s="642">
        <v>38989</v>
      </c>
      <c r="B9898" s="651" t="s">
        <v>32503</v>
      </c>
      <c r="C9898" s="642" t="s">
        <v>18348</v>
      </c>
      <c r="D9898" s="642" t="s">
        <v>21338</v>
      </c>
    </row>
    <row r="9899" spans="1:4" ht="15" customHeight="1">
      <c r="A9899" s="642">
        <v>38990</v>
      </c>
      <c r="B9899" s="651" t="s">
        <v>32504</v>
      </c>
      <c r="C9899" s="642" t="s">
        <v>18348</v>
      </c>
      <c r="D9899" s="642" t="s">
        <v>36174</v>
      </c>
    </row>
    <row r="9900" spans="1:4" ht="15" customHeight="1">
      <c r="A9900" s="642">
        <v>38991</v>
      </c>
      <c r="B9900" s="651" t="s">
        <v>32505</v>
      </c>
      <c r="C9900" s="642" t="s">
        <v>18348</v>
      </c>
      <c r="D9900" s="642" t="s">
        <v>25621</v>
      </c>
    </row>
    <row r="9901" spans="1:4" ht="15" customHeight="1">
      <c r="A9901" s="642">
        <v>38433</v>
      </c>
      <c r="B9901" s="651" t="s">
        <v>32506</v>
      </c>
      <c r="C9901" s="642" t="s">
        <v>18348</v>
      </c>
      <c r="D9901" s="642" t="s">
        <v>17986</v>
      </c>
    </row>
    <row r="9902" spans="1:4" ht="15" customHeight="1">
      <c r="A9902" s="642">
        <v>38440</v>
      </c>
      <c r="B9902" s="651" t="s">
        <v>32507</v>
      </c>
      <c r="C9902" s="642" t="s">
        <v>18348</v>
      </c>
      <c r="D9902" s="642" t="s">
        <v>21766</v>
      </c>
    </row>
    <row r="9903" spans="1:4" ht="15" customHeight="1">
      <c r="A9903" s="642">
        <v>36359</v>
      </c>
      <c r="B9903" s="651" t="s">
        <v>32508</v>
      </c>
      <c r="C9903" s="642" t="s">
        <v>18348</v>
      </c>
      <c r="D9903" s="642" t="s">
        <v>21315</v>
      </c>
    </row>
    <row r="9904" spans="1:4" ht="15" customHeight="1">
      <c r="A9904" s="642">
        <v>36360</v>
      </c>
      <c r="B9904" s="651" t="s">
        <v>32509</v>
      </c>
      <c r="C9904" s="642" t="s">
        <v>18348</v>
      </c>
      <c r="D9904" s="642" t="s">
        <v>22433</v>
      </c>
    </row>
    <row r="9905" spans="1:4" ht="15" customHeight="1">
      <c r="A9905" s="642">
        <v>38434</v>
      </c>
      <c r="B9905" s="651" t="s">
        <v>32510</v>
      </c>
      <c r="C9905" s="642" t="s">
        <v>18348</v>
      </c>
      <c r="D9905" s="642" t="s">
        <v>21023</v>
      </c>
    </row>
    <row r="9906" spans="1:4" ht="15" customHeight="1">
      <c r="A9906" s="642">
        <v>38435</v>
      </c>
      <c r="B9906" s="651" t="s">
        <v>32511</v>
      </c>
      <c r="C9906" s="642" t="s">
        <v>18348</v>
      </c>
      <c r="D9906" s="642" t="s">
        <v>21653</v>
      </c>
    </row>
    <row r="9907" spans="1:4" ht="15" customHeight="1">
      <c r="A9907" s="642">
        <v>38436</v>
      </c>
      <c r="B9907" s="651" t="s">
        <v>32512</v>
      </c>
      <c r="C9907" s="642" t="s">
        <v>18348</v>
      </c>
      <c r="D9907" s="642" t="s">
        <v>18165</v>
      </c>
    </row>
    <row r="9908" spans="1:4" ht="15" customHeight="1">
      <c r="A9908" s="642">
        <v>38437</v>
      </c>
      <c r="B9908" s="651" t="s">
        <v>32513</v>
      </c>
      <c r="C9908" s="642" t="s">
        <v>18348</v>
      </c>
      <c r="D9908" s="642" t="s">
        <v>36175</v>
      </c>
    </row>
    <row r="9909" spans="1:4" ht="15" customHeight="1">
      <c r="A9909" s="642">
        <v>38438</v>
      </c>
      <c r="B9909" s="651" t="s">
        <v>32514</v>
      </c>
      <c r="C9909" s="642" t="s">
        <v>18348</v>
      </c>
      <c r="D9909" s="642" t="s">
        <v>36176</v>
      </c>
    </row>
    <row r="9910" spans="1:4" ht="15" customHeight="1">
      <c r="A9910" s="642">
        <v>38439</v>
      </c>
      <c r="B9910" s="651" t="s">
        <v>32515</v>
      </c>
      <c r="C9910" s="642" t="s">
        <v>18348</v>
      </c>
      <c r="D9910" s="642" t="s">
        <v>36177</v>
      </c>
    </row>
    <row r="9911" spans="1:4" ht="15" customHeight="1">
      <c r="A9911" s="642">
        <v>10836</v>
      </c>
      <c r="B9911" s="651" t="s">
        <v>32516</v>
      </c>
      <c r="C9911" s="642" t="s">
        <v>18348</v>
      </c>
      <c r="D9911" s="642" t="s">
        <v>26679</v>
      </c>
    </row>
    <row r="9912" spans="1:4" ht="15" customHeight="1">
      <c r="A9912" s="642">
        <v>10835</v>
      </c>
      <c r="B9912" s="651" t="s">
        <v>32517</v>
      </c>
      <c r="C9912" s="642" t="s">
        <v>18348</v>
      </c>
      <c r="D9912" s="642" t="s">
        <v>21542</v>
      </c>
    </row>
    <row r="9913" spans="1:4" ht="15" customHeight="1">
      <c r="A9913" s="642">
        <v>3475</v>
      </c>
      <c r="B9913" s="651" t="s">
        <v>32518</v>
      </c>
      <c r="C9913" s="642" t="s">
        <v>18348</v>
      </c>
      <c r="D9913" s="642" t="s">
        <v>18621</v>
      </c>
    </row>
    <row r="9914" spans="1:4" ht="15" customHeight="1">
      <c r="A9914" s="642">
        <v>3485</v>
      </c>
      <c r="B9914" s="651" t="s">
        <v>32519</v>
      </c>
      <c r="C9914" s="642" t="s">
        <v>18348</v>
      </c>
      <c r="D9914" s="642" t="s">
        <v>24784</v>
      </c>
    </row>
    <row r="9915" spans="1:4" ht="15" customHeight="1">
      <c r="A9915" s="642">
        <v>3534</v>
      </c>
      <c r="B9915" s="651" t="s">
        <v>32520</v>
      </c>
      <c r="C9915" s="642" t="s">
        <v>18348</v>
      </c>
      <c r="D9915" s="642" t="s">
        <v>17810</v>
      </c>
    </row>
    <row r="9916" spans="1:4" ht="15" customHeight="1">
      <c r="A9916" s="642">
        <v>3543</v>
      </c>
      <c r="B9916" s="651" t="s">
        <v>32521</v>
      </c>
      <c r="C9916" s="642" t="s">
        <v>18348</v>
      </c>
      <c r="D9916" s="642" t="s">
        <v>18412</v>
      </c>
    </row>
    <row r="9917" spans="1:4" ht="15" customHeight="1">
      <c r="A9917" s="642">
        <v>3482</v>
      </c>
      <c r="B9917" s="651" t="s">
        <v>32522</v>
      </c>
      <c r="C9917" s="642" t="s">
        <v>18348</v>
      </c>
      <c r="D9917" s="642" t="s">
        <v>17637</v>
      </c>
    </row>
    <row r="9918" spans="1:4" ht="15" customHeight="1">
      <c r="A9918" s="642">
        <v>3505</v>
      </c>
      <c r="B9918" s="651" t="s">
        <v>32523</v>
      </c>
      <c r="C9918" s="642" t="s">
        <v>18348</v>
      </c>
      <c r="D9918" s="642" t="s">
        <v>17740</v>
      </c>
    </row>
    <row r="9919" spans="1:4" ht="15" customHeight="1">
      <c r="A9919" s="642">
        <v>3521</v>
      </c>
      <c r="B9919" s="651" t="s">
        <v>32524</v>
      </c>
      <c r="C9919" s="642" t="s">
        <v>18348</v>
      </c>
      <c r="D9919" s="642" t="s">
        <v>18235</v>
      </c>
    </row>
    <row r="9920" spans="1:4" ht="15" customHeight="1">
      <c r="A9920" s="642">
        <v>3531</v>
      </c>
      <c r="B9920" s="651" t="s">
        <v>32525</v>
      </c>
      <c r="C9920" s="642" t="s">
        <v>18348</v>
      </c>
      <c r="D9920" s="642" t="s">
        <v>18151</v>
      </c>
    </row>
    <row r="9921" spans="1:4" ht="15" customHeight="1">
      <c r="A9921" s="642">
        <v>3522</v>
      </c>
      <c r="B9921" s="651" t="s">
        <v>32526</v>
      </c>
      <c r="C9921" s="642" t="s">
        <v>18348</v>
      </c>
      <c r="D9921" s="642" t="s">
        <v>20600</v>
      </c>
    </row>
    <row r="9922" spans="1:4" ht="15" customHeight="1">
      <c r="A9922" s="642">
        <v>3527</v>
      </c>
      <c r="B9922" s="651" t="s">
        <v>32527</v>
      </c>
      <c r="C9922" s="642" t="s">
        <v>18348</v>
      </c>
      <c r="D9922" s="642" t="s">
        <v>36178</v>
      </c>
    </row>
    <row r="9923" spans="1:4" ht="15" customHeight="1">
      <c r="A9923" s="642">
        <v>3516</v>
      </c>
      <c r="B9923" s="651" t="s">
        <v>32528</v>
      </c>
      <c r="C9923" s="642" t="s">
        <v>18348</v>
      </c>
      <c r="D9923" s="642" t="s">
        <v>17726</v>
      </c>
    </row>
    <row r="9924" spans="1:4" ht="15" customHeight="1">
      <c r="A9924" s="642">
        <v>3517</v>
      </c>
      <c r="B9924" s="651" t="s">
        <v>32529</v>
      </c>
      <c r="C9924" s="642" t="s">
        <v>18348</v>
      </c>
      <c r="D9924" s="642" t="s">
        <v>18395</v>
      </c>
    </row>
    <row r="9925" spans="1:4" ht="15" customHeight="1">
      <c r="A9925" s="642">
        <v>3515</v>
      </c>
      <c r="B9925" s="651" t="s">
        <v>32530</v>
      </c>
      <c r="C9925" s="642" t="s">
        <v>18348</v>
      </c>
      <c r="D9925" s="642" t="s">
        <v>18466</v>
      </c>
    </row>
    <row r="9926" spans="1:4" ht="15" customHeight="1">
      <c r="A9926" s="642">
        <v>20147</v>
      </c>
      <c r="B9926" s="651" t="s">
        <v>32531</v>
      </c>
      <c r="C9926" s="642" t="s">
        <v>18348</v>
      </c>
      <c r="D9926" s="642" t="s">
        <v>18159</v>
      </c>
    </row>
    <row r="9927" spans="1:4" ht="15" customHeight="1">
      <c r="A9927" s="642">
        <v>3524</v>
      </c>
      <c r="B9927" s="651" t="s">
        <v>32532</v>
      </c>
      <c r="C9927" s="642" t="s">
        <v>18348</v>
      </c>
      <c r="D9927" s="642" t="s">
        <v>17806</v>
      </c>
    </row>
    <row r="9928" spans="1:4" ht="15" customHeight="1">
      <c r="A9928" s="642">
        <v>3532</v>
      </c>
      <c r="B9928" s="651" t="s">
        <v>32533</v>
      </c>
      <c r="C9928" s="642" t="s">
        <v>18348</v>
      </c>
      <c r="D9928" s="642" t="s">
        <v>17760</v>
      </c>
    </row>
    <row r="9929" spans="1:4" ht="15" customHeight="1">
      <c r="A9929" s="642">
        <v>3528</v>
      </c>
      <c r="B9929" s="651" t="s">
        <v>32534</v>
      </c>
      <c r="C9929" s="642" t="s">
        <v>18348</v>
      </c>
      <c r="D9929" s="642" t="s">
        <v>18064</v>
      </c>
    </row>
    <row r="9930" spans="1:4" ht="15" customHeight="1">
      <c r="A9930" s="642">
        <v>37952</v>
      </c>
      <c r="B9930" s="651" t="s">
        <v>32535</v>
      </c>
      <c r="C9930" s="642" t="s">
        <v>18348</v>
      </c>
      <c r="D9930" s="642" t="s">
        <v>26654</v>
      </c>
    </row>
    <row r="9931" spans="1:4" ht="15" customHeight="1">
      <c r="A9931" s="642">
        <v>37951</v>
      </c>
      <c r="B9931" s="651" t="s">
        <v>32536</v>
      </c>
      <c r="C9931" s="642" t="s">
        <v>18348</v>
      </c>
      <c r="D9931" s="642" t="s">
        <v>18190</v>
      </c>
    </row>
    <row r="9932" spans="1:4" ht="15" customHeight="1">
      <c r="A9932" s="642">
        <v>3518</v>
      </c>
      <c r="B9932" s="651" t="s">
        <v>32537</v>
      </c>
      <c r="C9932" s="642" t="s">
        <v>18348</v>
      </c>
      <c r="D9932" s="642" t="s">
        <v>18240</v>
      </c>
    </row>
    <row r="9933" spans="1:4" ht="15" customHeight="1">
      <c r="A9933" s="642">
        <v>3519</v>
      </c>
      <c r="B9933" s="651" t="s">
        <v>32538</v>
      </c>
      <c r="C9933" s="642" t="s">
        <v>18348</v>
      </c>
      <c r="D9933" s="642" t="s">
        <v>18154</v>
      </c>
    </row>
    <row r="9934" spans="1:4" ht="15" customHeight="1">
      <c r="A9934" s="642">
        <v>3520</v>
      </c>
      <c r="B9934" s="651" t="s">
        <v>32539</v>
      </c>
      <c r="C9934" s="642" t="s">
        <v>18348</v>
      </c>
      <c r="D9934" s="642" t="s">
        <v>21205</v>
      </c>
    </row>
    <row r="9935" spans="1:4" ht="15" customHeight="1">
      <c r="A9935" s="642">
        <v>37950</v>
      </c>
      <c r="B9935" s="651" t="s">
        <v>32540</v>
      </c>
      <c r="C9935" s="642" t="s">
        <v>18348</v>
      </c>
      <c r="D9935" s="642" t="s">
        <v>36179</v>
      </c>
    </row>
    <row r="9936" spans="1:4" ht="15" customHeight="1">
      <c r="A9936" s="642">
        <v>37949</v>
      </c>
      <c r="B9936" s="651" t="s">
        <v>32541</v>
      </c>
      <c r="C9936" s="642" t="s">
        <v>18348</v>
      </c>
      <c r="D9936" s="642" t="s">
        <v>18278</v>
      </c>
    </row>
    <row r="9937" spans="1:4" ht="15" customHeight="1">
      <c r="A9937" s="642">
        <v>3526</v>
      </c>
      <c r="B9937" s="651" t="s">
        <v>32542</v>
      </c>
      <c r="C9937" s="642" t="s">
        <v>18348</v>
      </c>
      <c r="D9937" s="642" t="s">
        <v>24692</v>
      </c>
    </row>
    <row r="9938" spans="1:4" ht="15" customHeight="1">
      <c r="A9938" s="642">
        <v>3509</v>
      </c>
      <c r="B9938" s="651" t="s">
        <v>32543</v>
      </c>
      <c r="C9938" s="642" t="s">
        <v>18348</v>
      </c>
      <c r="D9938" s="642" t="s">
        <v>21653</v>
      </c>
    </row>
    <row r="9939" spans="1:4" ht="15" customHeight="1">
      <c r="A9939" s="642">
        <v>3530</v>
      </c>
      <c r="B9939" s="651" t="s">
        <v>32544</v>
      </c>
      <c r="C9939" s="642" t="s">
        <v>18348</v>
      </c>
      <c r="D9939" s="642" t="s">
        <v>36180</v>
      </c>
    </row>
    <row r="9940" spans="1:4" ht="15" customHeight="1">
      <c r="A9940" s="642">
        <v>3542</v>
      </c>
      <c r="B9940" s="651" t="s">
        <v>32545</v>
      </c>
      <c r="C9940" s="642" t="s">
        <v>18348</v>
      </c>
      <c r="D9940" s="642" t="s">
        <v>17608</v>
      </c>
    </row>
    <row r="9941" spans="1:4" ht="15" customHeight="1">
      <c r="A9941" s="642">
        <v>3529</v>
      </c>
      <c r="B9941" s="651" t="s">
        <v>32546</v>
      </c>
      <c r="C9941" s="642" t="s">
        <v>18348</v>
      </c>
      <c r="D9941" s="642" t="s">
        <v>17602</v>
      </c>
    </row>
    <row r="9942" spans="1:4" ht="15" customHeight="1">
      <c r="A9942" s="642">
        <v>3536</v>
      </c>
      <c r="B9942" s="651" t="s">
        <v>32547</v>
      </c>
      <c r="C9942" s="642" t="s">
        <v>18348</v>
      </c>
      <c r="D9942" s="642" t="s">
        <v>20600</v>
      </c>
    </row>
    <row r="9943" spans="1:4" ht="15" customHeight="1">
      <c r="A9943" s="642">
        <v>3535</v>
      </c>
      <c r="B9943" s="651" t="s">
        <v>32548</v>
      </c>
      <c r="C9943" s="642" t="s">
        <v>18348</v>
      </c>
      <c r="D9943" s="642" t="s">
        <v>18398</v>
      </c>
    </row>
    <row r="9944" spans="1:4" ht="15" customHeight="1">
      <c r="A9944" s="642">
        <v>3540</v>
      </c>
      <c r="B9944" s="651" t="s">
        <v>32549</v>
      </c>
      <c r="C9944" s="642" t="s">
        <v>18348</v>
      </c>
      <c r="D9944" s="642" t="s">
        <v>18222</v>
      </c>
    </row>
    <row r="9945" spans="1:4" ht="15" customHeight="1">
      <c r="A9945" s="642">
        <v>3539</v>
      </c>
      <c r="B9945" s="651" t="s">
        <v>32550</v>
      </c>
      <c r="C9945" s="642" t="s">
        <v>18348</v>
      </c>
      <c r="D9945" s="642" t="s">
        <v>36181</v>
      </c>
    </row>
    <row r="9946" spans="1:4" ht="15" customHeight="1">
      <c r="A9946" s="642">
        <v>3513</v>
      </c>
      <c r="B9946" s="651" t="s">
        <v>32551</v>
      </c>
      <c r="C9946" s="642" t="s">
        <v>18348</v>
      </c>
      <c r="D9946" s="642" t="s">
        <v>36182</v>
      </c>
    </row>
    <row r="9947" spans="1:4" ht="15" customHeight="1">
      <c r="A9947" s="642">
        <v>3510</v>
      </c>
      <c r="B9947" s="651" t="s">
        <v>32552</v>
      </c>
      <c r="C9947" s="642" t="s">
        <v>18348</v>
      </c>
      <c r="D9947" s="642" t="s">
        <v>20500</v>
      </c>
    </row>
    <row r="9948" spans="1:4" ht="15" customHeight="1">
      <c r="A9948" s="642">
        <v>38939</v>
      </c>
      <c r="B9948" s="651" t="s">
        <v>32553</v>
      </c>
      <c r="C9948" s="642" t="s">
        <v>18348</v>
      </c>
      <c r="D9948" s="642" t="s">
        <v>25381</v>
      </c>
    </row>
    <row r="9949" spans="1:4" ht="15" customHeight="1">
      <c r="A9949" s="642">
        <v>38940</v>
      </c>
      <c r="B9949" s="651" t="s">
        <v>32554</v>
      </c>
      <c r="C9949" s="642" t="s">
        <v>18348</v>
      </c>
      <c r="D9949" s="642" t="s">
        <v>36183</v>
      </c>
    </row>
    <row r="9950" spans="1:4" ht="15" customHeight="1">
      <c r="A9950" s="642">
        <v>38941</v>
      </c>
      <c r="B9950" s="651" t="s">
        <v>32555</v>
      </c>
      <c r="C9950" s="642" t="s">
        <v>18348</v>
      </c>
      <c r="D9950" s="642" t="s">
        <v>18636</v>
      </c>
    </row>
    <row r="9951" spans="1:4" ht="15" customHeight="1">
      <c r="A9951" s="642">
        <v>38942</v>
      </c>
      <c r="B9951" s="651" t="s">
        <v>32556</v>
      </c>
      <c r="C9951" s="642" t="s">
        <v>18348</v>
      </c>
      <c r="D9951" s="642" t="s">
        <v>36184</v>
      </c>
    </row>
    <row r="9952" spans="1:4" ht="15" customHeight="1">
      <c r="A9952" s="642">
        <v>38913</v>
      </c>
      <c r="B9952" s="651" t="s">
        <v>32557</v>
      </c>
      <c r="C9952" s="642" t="s">
        <v>18348</v>
      </c>
      <c r="D9952" s="642" t="s">
        <v>21485</v>
      </c>
    </row>
    <row r="9953" spans="1:4" ht="15" customHeight="1">
      <c r="A9953" s="642">
        <v>38914</v>
      </c>
      <c r="B9953" s="651" t="s">
        <v>32558</v>
      </c>
      <c r="C9953" s="642" t="s">
        <v>18348</v>
      </c>
      <c r="D9953" s="642" t="s">
        <v>35932</v>
      </c>
    </row>
    <row r="9954" spans="1:4" ht="15" customHeight="1">
      <c r="A9954" s="642">
        <v>38915</v>
      </c>
      <c r="B9954" s="651" t="s">
        <v>32559</v>
      </c>
      <c r="C9954" s="642" t="s">
        <v>18348</v>
      </c>
      <c r="D9954" s="642" t="s">
        <v>18070</v>
      </c>
    </row>
    <row r="9955" spans="1:4" ht="15" customHeight="1">
      <c r="A9955" s="642">
        <v>38916</v>
      </c>
      <c r="B9955" s="651" t="s">
        <v>32560</v>
      </c>
      <c r="C9955" s="642" t="s">
        <v>18348</v>
      </c>
      <c r="D9955" s="642" t="s">
        <v>20756</v>
      </c>
    </row>
    <row r="9956" spans="1:4" ht="15" customHeight="1">
      <c r="A9956" s="642">
        <v>39300</v>
      </c>
      <c r="B9956" s="651" t="s">
        <v>32561</v>
      </c>
      <c r="C9956" s="642" t="s">
        <v>18348</v>
      </c>
      <c r="D9956" s="642" t="s">
        <v>17657</v>
      </c>
    </row>
    <row r="9957" spans="1:4" ht="15" customHeight="1">
      <c r="A9957" s="642">
        <v>39301</v>
      </c>
      <c r="B9957" s="651" t="s">
        <v>32562</v>
      </c>
      <c r="C9957" s="642" t="s">
        <v>18348</v>
      </c>
      <c r="D9957" s="642" t="s">
        <v>21078</v>
      </c>
    </row>
    <row r="9958" spans="1:4" ht="15" customHeight="1">
      <c r="A9958" s="642">
        <v>39302</v>
      </c>
      <c r="B9958" s="651" t="s">
        <v>32563</v>
      </c>
      <c r="C9958" s="642" t="s">
        <v>18348</v>
      </c>
      <c r="D9958" s="642" t="s">
        <v>22453</v>
      </c>
    </row>
    <row r="9959" spans="1:4" ht="15" customHeight="1">
      <c r="A9959" s="642">
        <v>39303</v>
      </c>
      <c r="B9959" s="651" t="s">
        <v>32564</v>
      </c>
      <c r="C9959" s="642" t="s">
        <v>18348</v>
      </c>
      <c r="D9959" s="642" t="s">
        <v>26286</v>
      </c>
    </row>
    <row r="9960" spans="1:4" ht="15" customHeight="1">
      <c r="A9960" s="642">
        <v>38923</v>
      </c>
      <c r="B9960" s="651" t="s">
        <v>32565</v>
      </c>
      <c r="C9960" s="642" t="s">
        <v>18348</v>
      </c>
      <c r="D9960" s="642" t="s">
        <v>18629</v>
      </c>
    </row>
    <row r="9961" spans="1:4" ht="15" customHeight="1">
      <c r="A9961" s="642">
        <v>38925</v>
      </c>
      <c r="B9961" s="651" t="s">
        <v>32566</v>
      </c>
      <c r="C9961" s="642" t="s">
        <v>18348</v>
      </c>
      <c r="D9961" s="642" t="s">
        <v>17826</v>
      </c>
    </row>
    <row r="9962" spans="1:4" ht="15" customHeight="1">
      <c r="A9962" s="642">
        <v>38926</v>
      </c>
      <c r="B9962" s="651" t="s">
        <v>32567</v>
      </c>
      <c r="C9962" s="642" t="s">
        <v>18348</v>
      </c>
      <c r="D9962" s="642" t="s">
        <v>21184</v>
      </c>
    </row>
    <row r="9963" spans="1:4" ht="15" customHeight="1">
      <c r="A9963" s="642">
        <v>38927</v>
      </c>
      <c r="B9963" s="651" t="s">
        <v>32568</v>
      </c>
      <c r="C9963" s="642" t="s">
        <v>18348</v>
      </c>
      <c r="D9963" s="642" t="s">
        <v>18140</v>
      </c>
    </row>
    <row r="9964" spans="1:4" ht="15" customHeight="1">
      <c r="A9964" s="642">
        <v>39304</v>
      </c>
      <c r="B9964" s="651" t="s">
        <v>32569</v>
      </c>
      <c r="C9964" s="642" t="s">
        <v>18348</v>
      </c>
      <c r="D9964" s="642" t="s">
        <v>17991</v>
      </c>
    </row>
    <row r="9965" spans="1:4" ht="15" customHeight="1">
      <c r="A9965" s="642">
        <v>38924</v>
      </c>
      <c r="B9965" s="651" t="s">
        <v>32570</v>
      </c>
      <c r="C9965" s="642" t="s">
        <v>18348</v>
      </c>
      <c r="D9965" s="642" t="s">
        <v>18537</v>
      </c>
    </row>
    <row r="9966" spans="1:4" ht="15" customHeight="1">
      <c r="A9966" s="642">
        <v>39305</v>
      </c>
      <c r="B9966" s="651" t="s">
        <v>32571</v>
      </c>
      <c r="C9966" s="642" t="s">
        <v>18348</v>
      </c>
      <c r="D9966" s="642" t="s">
        <v>25724</v>
      </c>
    </row>
    <row r="9967" spans="1:4" ht="15" customHeight="1">
      <c r="A9967" s="642">
        <v>39306</v>
      </c>
      <c r="B9967" s="651" t="s">
        <v>32572</v>
      </c>
      <c r="C9967" s="642" t="s">
        <v>18348</v>
      </c>
      <c r="D9967" s="642" t="s">
        <v>17967</v>
      </c>
    </row>
    <row r="9968" spans="1:4" ht="15" customHeight="1">
      <c r="A9968" s="642">
        <v>38928</v>
      </c>
      <c r="B9968" s="651" t="s">
        <v>32573</v>
      </c>
      <c r="C9968" s="642" t="s">
        <v>18348</v>
      </c>
      <c r="D9968" s="642" t="s">
        <v>20564</v>
      </c>
    </row>
    <row r="9969" spans="1:4" ht="15" customHeight="1">
      <c r="A9969" s="642">
        <v>38929</v>
      </c>
      <c r="B9969" s="651" t="s">
        <v>32574</v>
      </c>
      <c r="C9969" s="642" t="s">
        <v>18348</v>
      </c>
      <c r="D9969" s="642" t="s">
        <v>20572</v>
      </c>
    </row>
    <row r="9970" spans="1:4" ht="15" customHeight="1">
      <c r="A9970" s="642">
        <v>39307</v>
      </c>
      <c r="B9970" s="651" t="s">
        <v>32575</v>
      </c>
      <c r="C9970" s="642" t="s">
        <v>18348</v>
      </c>
      <c r="D9970" s="642" t="s">
        <v>21170</v>
      </c>
    </row>
    <row r="9971" spans="1:4" ht="15" customHeight="1">
      <c r="A9971" s="642">
        <v>38930</v>
      </c>
      <c r="B9971" s="651" t="s">
        <v>32576</v>
      </c>
      <c r="C9971" s="642" t="s">
        <v>18348</v>
      </c>
      <c r="D9971" s="642" t="s">
        <v>36185</v>
      </c>
    </row>
    <row r="9972" spans="1:4" ht="15" customHeight="1">
      <c r="A9972" s="642">
        <v>38931</v>
      </c>
      <c r="B9972" s="651" t="s">
        <v>32577</v>
      </c>
      <c r="C9972" s="642" t="s">
        <v>18348</v>
      </c>
      <c r="D9972" s="642" t="s">
        <v>18122</v>
      </c>
    </row>
    <row r="9973" spans="1:4" ht="15" customHeight="1">
      <c r="A9973" s="642">
        <v>38932</v>
      </c>
      <c r="B9973" s="651" t="s">
        <v>32578</v>
      </c>
      <c r="C9973" s="642" t="s">
        <v>18348</v>
      </c>
      <c r="D9973" s="642" t="s">
        <v>20993</v>
      </c>
    </row>
    <row r="9974" spans="1:4" ht="15" customHeight="1">
      <c r="A9974" s="642">
        <v>38934</v>
      </c>
      <c r="B9974" s="651" t="s">
        <v>32579</v>
      </c>
      <c r="C9974" s="642" t="s">
        <v>18348</v>
      </c>
      <c r="D9974" s="642" t="s">
        <v>20462</v>
      </c>
    </row>
    <row r="9975" spans="1:4" ht="15" customHeight="1">
      <c r="A9975" s="642">
        <v>38935</v>
      </c>
      <c r="B9975" s="651" t="s">
        <v>32580</v>
      </c>
      <c r="C9975" s="642" t="s">
        <v>18348</v>
      </c>
      <c r="D9975" s="642" t="s">
        <v>18045</v>
      </c>
    </row>
    <row r="9976" spans="1:4" ht="15" customHeight="1">
      <c r="A9976" s="642">
        <v>38936</v>
      </c>
      <c r="B9976" s="651" t="s">
        <v>32581</v>
      </c>
      <c r="C9976" s="642" t="s">
        <v>18348</v>
      </c>
      <c r="D9976" s="642" t="s">
        <v>17451</v>
      </c>
    </row>
    <row r="9977" spans="1:4" ht="15" customHeight="1">
      <c r="A9977" s="642">
        <v>38937</v>
      </c>
      <c r="B9977" s="651" t="s">
        <v>32582</v>
      </c>
      <c r="C9977" s="642" t="s">
        <v>18348</v>
      </c>
      <c r="D9977" s="642" t="s">
        <v>36186</v>
      </c>
    </row>
    <row r="9978" spans="1:4" ht="15" customHeight="1">
      <c r="A9978" s="642">
        <v>38938</v>
      </c>
      <c r="B9978" s="651" t="s">
        <v>32583</v>
      </c>
      <c r="C9978" s="642" t="s">
        <v>18348</v>
      </c>
      <c r="D9978" s="642" t="s">
        <v>17921</v>
      </c>
    </row>
    <row r="9979" spans="1:4" ht="15" customHeight="1">
      <c r="A9979" s="642">
        <v>20151</v>
      </c>
      <c r="B9979" s="651" t="s">
        <v>32584</v>
      </c>
      <c r="C9979" s="642" t="s">
        <v>18348</v>
      </c>
      <c r="D9979" s="642" t="s">
        <v>21241</v>
      </c>
    </row>
    <row r="9980" spans="1:4" ht="15" customHeight="1">
      <c r="A9980" s="642">
        <v>20152</v>
      </c>
      <c r="B9980" s="651" t="s">
        <v>32585</v>
      </c>
      <c r="C9980" s="642" t="s">
        <v>18348</v>
      </c>
      <c r="D9980" s="642" t="s">
        <v>36187</v>
      </c>
    </row>
    <row r="9981" spans="1:4" ht="15" customHeight="1">
      <c r="A9981" s="642">
        <v>20148</v>
      </c>
      <c r="B9981" s="651" t="s">
        <v>32586</v>
      </c>
      <c r="C9981" s="642" t="s">
        <v>18348</v>
      </c>
      <c r="D9981" s="642" t="s">
        <v>17527</v>
      </c>
    </row>
    <row r="9982" spans="1:4" ht="15" customHeight="1">
      <c r="A9982" s="642">
        <v>20149</v>
      </c>
      <c r="B9982" s="651" t="s">
        <v>32587</v>
      </c>
      <c r="C9982" s="642" t="s">
        <v>18348</v>
      </c>
      <c r="D9982" s="642" t="s">
        <v>18074</v>
      </c>
    </row>
    <row r="9983" spans="1:4" ht="15" customHeight="1">
      <c r="A9983" s="642">
        <v>20150</v>
      </c>
      <c r="B9983" s="651" t="s">
        <v>32588</v>
      </c>
      <c r="C9983" s="642" t="s">
        <v>18348</v>
      </c>
      <c r="D9983" s="642" t="s">
        <v>22665</v>
      </c>
    </row>
    <row r="9984" spans="1:4" ht="15" customHeight="1">
      <c r="A9984" s="642">
        <v>20157</v>
      </c>
      <c r="B9984" s="651" t="s">
        <v>32589</v>
      </c>
      <c r="C9984" s="642" t="s">
        <v>18348</v>
      </c>
      <c r="D9984" s="642" t="s">
        <v>18653</v>
      </c>
    </row>
    <row r="9985" spans="1:4" ht="15" customHeight="1">
      <c r="A9985" s="642">
        <v>20158</v>
      </c>
      <c r="B9985" s="651" t="s">
        <v>32590</v>
      </c>
      <c r="C9985" s="642" t="s">
        <v>18348</v>
      </c>
      <c r="D9985" s="642" t="s">
        <v>36188</v>
      </c>
    </row>
    <row r="9986" spans="1:4" ht="15" customHeight="1">
      <c r="A9986" s="642">
        <v>20154</v>
      </c>
      <c r="B9986" s="651" t="s">
        <v>32591</v>
      </c>
      <c r="C9986" s="642" t="s">
        <v>18348</v>
      </c>
      <c r="D9986" s="642" t="s">
        <v>17898</v>
      </c>
    </row>
    <row r="9987" spans="1:4" ht="15" customHeight="1">
      <c r="A9987" s="642">
        <v>20155</v>
      </c>
      <c r="B9987" s="651" t="s">
        <v>32592</v>
      </c>
      <c r="C9987" s="642" t="s">
        <v>18348</v>
      </c>
      <c r="D9987" s="642" t="s">
        <v>17868</v>
      </c>
    </row>
    <row r="9988" spans="1:4" ht="15" customHeight="1">
      <c r="A9988" s="642">
        <v>20156</v>
      </c>
      <c r="B9988" s="651" t="s">
        <v>32593</v>
      </c>
      <c r="C9988" s="642" t="s">
        <v>18348</v>
      </c>
      <c r="D9988" s="642" t="s">
        <v>18558</v>
      </c>
    </row>
    <row r="9989" spans="1:4" ht="15" customHeight="1">
      <c r="A9989" s="642">
        <v>3499</v>
      </c>
      <c r="B9989" s="651" t="s">
        <v>32594</v>
      </c>
      <c r="C9989" s="642" t="s">
        <v>18348</v>
      </c>
      <c r="D9989" s="642" t="s">
        <v>18638</v>
      </c>
    </row>
    <row r="9990" spans="1:4" ht="15" customHeight="1">
      <c r="A9990" s="642">
        <v>3500</v>
      </c>
      <c r="B9990" s="651" t="s">
        <v>32595</v>
      </c>
      <c r="C9990" s="642" t="s">
        <v>18348</v>
      </c>
      <c r="D9990" s="642" t="s">
        <v>18512</v>
      </c>
    </row>
    <row r="9991" spans="1:4" ht="15" customHeight="1">
      <c r="A9991" s="642">
        <v>3501</v>
      </c>
      <c r="B9991" s="651" t="s">
        <v>32596</v>
      </c>
      <c r="C9991" s="642" t="s">
        <v>18348</v>
      </c>
      <c r="D9991" s="642" t="s">
        <v>22440</v>
      </c>
    </row>
    <row r="9992" spans="1:4" ht="15" customHeight="1">
      <c r="A9992" s="642">
        <v>3502</v>
      </c>
      <c r="B9992" s="651" t="s">
        <v>32597</v>
      </c>
      <c r="C9992" s="642" t="s">
        <v>18348</v>
      </c>
      <c r="D9992" s="642" t="s">
        <v>26821</v>
      </c>
    </row>
    <row r="9993" spans="1:4" ht="15" customHeight="1">
      <c r="A9993" s="642">
        <v>3503</v>
      </c>
      <c r="B9993" s="651" t="s">
        <v>32598</v>
      </c>
      <c r="C9993" s="642" t="s">
        <v>18348</v>
      </c>
      <c r="D9993" s="642" t="s">
        <v>18498</v>
      </c>
    </row>
    <row r="9994" spans="1:4" ht="15" customHeight="1">
      <c r="A9994" s="642">
        <v>3477</v>
      </c>
      <c r="B9994" s="651" t="s">
        <v>32599</v>
      </c>
      <c r="C9994" s="642" t="s">
        <v>18348</v>
      </c>
      <c r="D9994" s="642" t="s">
        <v>36189</v>
      </c>
    </row>
    <row r="9995" spans="1:4" ht="15" customHeight="1">
      <c r="A9995" s="642">
        <v>3478</v>
      </c>
      <c r="B9995" s="651" t="s">
        <v>32600</v>
      </c>
      <c r="C9995" s="642" t="s">
        <v>18348</v>
      </c>
      <c r="D9995" s="642" t="s">
        <v>36190</v>
      </c>
    </row>
    <row r="9996" spans="1:4" ht="15" customHeight="1">
      <c r="A9996" s="642">
        <v>3525</v>
      </c>
      <c r="B9996" s="651" t="s">
        <v>32601</v>
      </c>
      <c r="C9996" s="642" t="s">
        <v>18348</v>
      </c>
      <c r="D9996" s="642" t="s">
        <v>36191</v>
      </c>
    </row>
    <row r="9997" spans="1:4" ht="15" customHeight="1">
      <c r="A9997" s="642">
        <v>3511</v>
      </c>
      <c r="B9997" s="651" t="s">
        <v>32602</v>
      </c>
      <c r="C9997" s="642" t="s">
        <v>18348</v>
      </c>
      <c r="D9997" s="642" t="s">
        <v>36192</v>
      </c>
    </row>
    <row r="9998" spans="1:4" ht="15" customHeight="1">
      <c r="A9998" s="642">
        <v>38917</v>
      </c>
      <c r="B9998" s="651" t="s">
        <v>32603</v>
      </c>
      <c r="C9998" s="642" t="s">
        <v>18348</v>
      </c>
      <c r="D9998" s="642" t="s">
        <v>20995</v>
      </c>
    </row>
    <row r="9999" spans="1:4" ht="15" customHeight="1">
      <c r="A9999" s="642">
        <v>38919</v>
      </c>
      <c r="B9999" s="651" t="s">
        <v>32604</v>
      </c>
      <c r="C9999" s="642" t="s">
        <v>18348</v>
      </c>
      <c r="D9999" s="642" t="s">
        <v>21357</v>
      </c>
    </row>
    <row r="10000" spans="1:4" ht="15" customHeight="1">
      <c r="A10000" s="642">
        <v>38922</v>
      </c>
      <c r="B10000" s="651" t="s">
        <v>32605</v>
      </c>
      <c r="C10000" s="642" t="s">
        <v>18348</v>
      </c>
      <c r="D10000" s="642" t="s">
        <v>17570</v>
      </c>
    </row>
    <row r="10001" spans="1:4" ht="15" customHeight="1">
      <c r="A10001" s="642">
        <v>38921</v>
      </c>
      <c r="B10001" s="651" t="s">
        <v>32606</v>
      </c>
      <c r="C10001" s="642" t="s">
        <v>18348</v>
      </c>
      <c r="D10001" s="642" t="s">
        <v>22278</v>
      </c>
    </row>
    <row r="10002" spans="1:4" ht="15" customHeight="1">
      <c r="A10002" s="642">
        <v>38918</v>
      </c>
      <c r="B10002" s="651" t="s">
        <v>32607</v>
      </c>
      <c r="C10002" s="642" t="s">
        <v>18348</v>
      </c>
      <c r="D10002" s="642" t="s">
        <v>18404</v>
      </c>
    </row>
    <row r="10003" spans="1:4" ht="15" customHeight="1">
      <c r="A10003" s="642">
        <v>38920</v>
      </c>
      <c r="B10003" s="651" t="s">
        <v>32608</v>
      </c>
      <c r="C10003" s="642" t="s">
        <v>18348</v>
      </c>
      <c r="D10003" s="642" t="s">
        <v>26618</v>
      </c>
    </row>
    <row r="10004" spans="1:4" ht="15" customHeight="1">
      <c r="A10004" s="642">
        <v>12032</v>
      </c>
      <c r="B10004" s="651" t="s">
        <v>32609</v>
      </c>
      <c r="C10004" s="642" t="s">
        <v>18357</v>
      </c>
      <c r="D10004" s="642" t="s">
        <v>36193</v>
      </c>
    </row>
    <row r="10005" spans="1:4" ht="15" customHeight="1">
      <c r="A10005" s="642">
        <v>12030</v>
      </c>
      <c r="B10005" s="651" t="s">
        <v>32610</v>
      </c>
      <c r="C10005" s="642" t="s">
        <v>18357</v>
      </c>
      <c r="D10005" s="642" t="s">
        <v>18590</v>
      </c>
    </row>
    <row r="10006" spans="1:4" ht="15" customHeight="1">
      <c r="A10006" s="642">
        <v>10908</v>
      </c>
      <c r="B10006" s="651" t="s">
        <v>32611</v>
      </c>
      <c r="C10006" s="642" t="s">
        <v>18348</v>
      </c>
      <c r="D10006" s="642" t="s">
        <v>28092</v>
      </c>
    </row>
    <row r="10007" spans="1:4" ht="15" customHeight="1">
      <c r="A10007" s="642">
        <v>10909</v>
      </c>
      <c r="B10007" s="651" t="s">
        <v>32612</v>
      </c>
      <c r="C10007" s="642" t="s">
        <v>18348</v>
      </c>
      <c r="D10007" s="642" t="s">
        <v>22205</v>
      </c>
    </row>
    <row r="10008" spans="1:4" ht="15" customHeight="1">
      <c r="A10008" s="642">
        <v>3669</v>
      </c>
      <c r="B10008" s="651" t="s">
        <v>32613</v>
      </c>
      <c r="C10008" s="642" t="s">
        <v>18348</v>
      </c>
      <c r="D10008" s="642" t="s">
        <v>36194</v>
      </c>
    </row>
    <row r="10009" spans="1:4" ht="15" customHeight="1">
      <c r="A10009" s="642">
        <v>20139</v>
      </c>
      <c r="B10009" s="651" t="s">
        <v>32614</v>
      </c>
      <c r="C10009" s="642" t="s">
        <v>18348</v>
      </c>
      <c r="D10009" s="642" t="s">
        <v>36195</v>
      </c>
    </row>
    <row r="10010" spans="1:4" ht="15" customHeight="1">
      <c r="A10010" s="642">
        <v>3668</v>
      </c>
      <c r="B10010" s="651" t="s">
        <v>32615</v>
      </c>
      <c r="C10010" s="642" t="s">
        <v>18348</v>
      </c>
      <c r="D10010" s="642" t="s">
        <v>36196</v>
      </c>
    </row>
    <row r="10011" spans="1:4" ht="15" customHeight="1">
      <c r="A10011" s="642">
        <v>10911</v>
      </c>
      <c r="B10011" s="651" t="s">
        <v>32616</v>
      </c>
      <c r="C10011" s="642" t="s">
        <v>18348</v>
      </c>
      <c r="D10011" s="642" t="s">
        <v>18011</v>
      </c>
    </row>
    <row r="10012" spans="1:4" ht="15" customHeight="1">
      <c r="A10012" s="642">
        <v>3659</v>
      </c>
      <c r="B10012" s="651" t="s">
        <v>32617</v>
      </c>
      <c r="C10012" s="642" t="s">
        <v>18348</v>
      </c>
      <c r="D10012" s="642" t="s">
        <v>18176</v>
      </c>
    </row>
    <row r="10013" spans="1:4" ht="15" customHeight="1">
      <c r="A10013" s="642">
        <v>3660</v>
      </c>
      <c r="B10013" s="651" t="s">
        <v>32618</v>
      </c>
      <c r="C10013" s="642" t="s">
        <v>18348</v>
      </c>
      <c r="D10013" s="642" t="s">
        <v>18484</v>
      </c>
    </row>
    <row r="10014" spans="1:4" ht="15" customHeight="1">
      <c r="A10014" s="642">
        <v>20144</v>
      </c>
      <c r="B10014" s="651" t="s">
        <v>32619</v>
      </c>
      <c r="C10014" s="642" t="s">
        <v>18348</v>
      </c>
      <c r="D10014" s="642" t="s">
        <v>22228</v>
      </c>
    </row>
    <row r="10015" spans="1:4" ht="15" customHeight="1">
      <c r="A10015" s="642">
        <v>20143</v>
      </c>
      <c r="B10015" s="651" t="s">
        <v>32620</v>
      </c>
      <c r="C10015" s="642" t="s">
        <v>18348</v>
      </c>
      <c r="D10015" s="642" t="s">
        <v>36197</v>
      </c>
    </row>
    <row r="10016" spans="1:4" ht="15" customHeight="1">
      <c r="A10016" s="642">
        <v>20145</v>
      </c>
      <c r="B10016" s="651" t="s">
        <v>32621</v>
      </c>
      <c r="C10016" s="642" t="s">
        <v>18348</v>
      </c>
      <c r="D10016" s="642" t="s">
        <v>36198</v>
      </c>
    </row>
    <row r="10017" spans="1:4" ht="15" customHeight="1">
      <c r="A10017" s="642">
        <v>20146</v>
      </c>
      <c r="B10017" s="651" t="s">
        <v>32622</v>
      </c>
      <c r="C10017" s="642" t="s">
        <v>18348</v>
      </c>
      <c r="D10017" s="642" t="s">
        <v>36199</v>
      </c>
    </row>
    <row r="10018" spans="1:4" ht="15" customHeight="1">
      <c r="A10018" s="642">
        <v>20140</v>
      </c>
      <c r="B10018" s="651" t="s">
        <v>32623</v>
      </c>
      <c r="C10018" s="642" t="s">
        <v>18348</v>
      </c>
      <c r="D10018" s="642" t="s">
        <v>17814</v>
      </c>
    </row>
    <row r="10019" spans="1:4" ht="15" customHeight="1">
      <c r="A10019" s="642">
        <v>20141</v>
      </c>
      <c r="B10019" s="651" t="s">
        <v>32624</v>
      </c>
      <c r="C10019" s="642" t="s">
        <v>18348</v>
      </c>
      <c r="D10019" s="642" t="s">
        <v>18098</v>
      </c>
    </row>
    <row r="10020" spans="1:4" ht="15" customHeight="1">
      <c r="A10020" s="642">
        <v>20142</v>
      </c>
      <c r="B10020" s="651" t="s">
        <v>32625</v>
      </c>
      <c r="C10020" s="642" t="s">
        <v>18348</v>
      </c>
      <c r="D10020" s="642" t="s">
        <v>25997</v>
      </c>
    </row>
    <row r="10021" spans="1:4" ht="15" customHeight="1">
      <c r="A10021" s="642">
        <v>3670</v>
      </c>
      <c r="B10021" s="651" t="s">
        <v>32626</v>
      </c>
      <c r="C10021" s="642" t="s">
        <v>18348</v>
      </c>
      <c r="D10021" s="642" t="s">
        <v>36200</v>
      </c>
    </row>
    <row r="10022" spans="1:4" ht="15" customHeight="1">
      <c r="A10022" s="642">
        <v>3666</v>
      </c>
      <c r="B10022" s="651" t="s">
        <v>32627</v>
      </c>
      <c r="C10022" s="642" t="s">
        <v>18348</v>
      </c>
      <c r="D10022" s="642" t="s">
        <v>21531</v>
      </c>
    </row>
    <row r="10023" spans="1:4" ht="15" customHeight="1">
      <c r="A10023" s="642">
        <v>3662</v>
      </c>
      <c r="B10023" s="651" t="s">
        <v>32628</v>
      </c>
      <c r="C10023" s="642" t="s">
        <v>18348</v>
      </c>
      <c r="D10023" s="642" t="s">
        <v>28023</v>
      </c>
    </row>
    <row r="10024" spans="1:4" ht="15" customHeight="1">
      <c r="A10024" s="642">
        <v>3658</v>
      </c>
      <c r="B10024" s="651" t="s">
        <v>32629</v>
      </c>
      <c r="C10024" s="642" t="s">
        <v>18348</v>
      </c>
      <c r="D10024" s="642" t="s">
        <v>21080</v>
      </c>
    </row>
    <row r="10025" spans="1:4" ht="15" customHeight="1">
      <c r="A10025" s="642">
        <v>14157</v>
      </c>
      <c r="B10025" s="651" t="s">
        <v>32630</v>
      </c>
      <c r="C10025" s="642" t="s">
        <v>18348</v>
      </c>
      <c r="D10025" s="642" t="s">
        <v>36201</v>
      </c>
    </row>
    <row r="10026" spans="1:4" ht="15" customHeight="1">
      <c r="A10026" s="642">
        <v>42696</v>
      </c>
      <c r="B10026" s="651" t="s">
        <v>32631</v>
      </c>
      <c r="C10026" s="642" t="s">
        <v>18348</v>
      </c>
      <c r="D10026" s="642" t="s">
        <v>36202</v>
      </c>
    </row>
    <row r="10027" spans="1:4" ht="15" customHeight="1">
      <c r="A10027" s="642">
        <v>39875</v>
      </c>
      <c r="B10027" s="651" t="s">
        <v>32632</v>
      </c>
      <c r="C10027" s="642" t="s">
        <v>18348</v>
      </c>
      <c r="D10027" s="642" t="s">
        <v>36203</v>
      </c>
    </row>
    <row r="10028" spans="1:4" ht="15" customHeight="1">
      <c r="A10028" s="642">
        <v>39876</v>
      </c>
      <c r="B10028" s="651" t="s">
        <v>32633</v>
      </c>
      <c r="C10028" s="642" t="s">
        <v>18348</v>
      </c>
      <c r="D10028" s="642" t="s">
        <v>36204</v>
      </c>
    </row>
    <row r="10029" spans="1:4" ht="15" customHeight="1">
      <c r="A10029" s="642">
        <v>39877</v>
      </c>
      <c r="B10029" s="651" t="s">
        <v>32634</v>
      </c>
      <c r="C10029" s="642" t="s">
        <v>18348</v>
      </c>
      <c r="D10029" s="642" t="s">
        <v>36205</v>
      </c>
    </row>
    <row r="10030" spans="1:4" ht="15" customHeight="1">
      <c r="A10030" s="642">
        <v>39878</v>
      </c>
      <c r="B10030" s="651" t="s">
        <v>32635</v>
      </c>
      <c r="C10030" s="642" t="s">
        <v>18348</v>
      </c>
      <c r="D10030" s="642" t="s">
        <v>36206</v>
      </c>
    </row>
    <row r="10031" spans="1:4" ht="15" customHeight="1">
      <c r="A10031" s="642">
        <v>39872</v>
      </c>
      <c r="B10031" s="651" t="s">
        <v>32636</v>
      </c>
      <c r="C10031" s="642" t="s">
        <v>18348</v>
      </c>
      <c r="D10031" s="642" t="s">
        <v>36207</v>
      </c>
    </row>
    <row r="10032" spans="1:4" ht="15" customHeight="1">
      <c r="A10032" s="642">
        <v>39873</v>
      </c>
      <c r="B10032" s="651" t="s">
        <v>32637</v>
      </c>
      <c r="C10032" s="642" t="s">
        <v>18348</v>
      </c>
      <c r="D10032" s="642" t="s">
        <v>36208</v>
      </c>
    </row>
    <row r="10033" spans="1:4" ht="15" customHeight="1">
      <c r="A10033" s="642">
        <v>39874</v>
      </c>
      <c r="B10033" s="651" t="s">
        <v>32638</v>
      </c>
      <c r="C10033" s="642" t="s">
        <v>18348</v>
      </c>
      <c r="D10033" s="642" t="s">
        <v>36209</v>
      </c>
    </row>
    <row r="10034" spans="1:4" ht="15" customHeight="1">
      <c r="A10034" s="642">
        <v>3674</v>
      </c>
      <c r="B10034" s="651" t="s">
        <v>32639</v>
      </c>
      <c r="C10034" s="642" t="s">
        <v>18350</v>
      </c>
      <c r="D10034" s="642" t="s">
        <v>36210</v>
      </c>
    </row>
    <row r="10035" spans="1:4" ht="15" customHeight="1">
      <c r="A10035" s="642">
        <v>3681</v>
      </c>
      <c r="B10035" s="651" t="s">
        <v>32640</v>
      </c>
      <c r="C10035" s="642" t="s">
        <v>18350</v>
      </c>
      <c r="D10035" s="642" t="s">
        <v>36211</v>
      </c>
    </row>
    <row r="10036" spans="1:4" ht="15" customHeight="1">
      <c r="A10036" s="642">
        <v>3676</v>
      </c>
      <c r="B10036" s="651" t="s">
        <v>32641</v>
      </c>
      <c r="C10036" s="642" t="s">
        <v>18350</v>
      </c>
      <c r="D10036" s="642" t="s">
        <v>36212</v>
      </c>
    </row>
    <row r="10037" spans="1:4" ht="15" customHeight="1">
      <c r="A10037" s="642">
        <v>3679</v>
      </c>
      <c r="B10037" s="651" t="s">
        <v>32642</v>
      </c>
      <c r="C10037" s="642" t="s">
        <v>18350</v>
      </c>
      <c r="D10037" s="642" t="s">
        <v>36213</v>
      </c>
    </row>
    <row r="10038" spans="1:4" ht="15" customHeight="1">
      <c r="A10038" s="642">
        <v>3672</v>
      </c>
      <c r="B10038" s="651" t="s">
        <v>32643</v>
      </c>
      <c r="C10038" s="642" t="s">
        <v>18350</v>
      </c>
      <c r="D10038" s="642" t="s">
        <v>18107</v>
      </c>
    </row>
    <row r="10039" spans="1:4" ht="15" customHeight="1">
      <c r="A10039" s="642">
        <v>3671</v>
      </c>
      <c r="B10039" s="651" t="s">
        <v>32644</v>
      </c>
      <c r="C10039" s="642" t="s">
        <v>18350</v>
      </c>
      <c r="D10039" s="642" t="s">
        <v>18474</v>
      </c>
    </row>
    <row r="10040" spans="1:4" ht="15" customHeight="1">
      <c r="A10040" s="642">
        <v>3673</v>
      </c>
      <c r="B10040" s="651" t="s">
        <v>32645</v>
      </c>
      <c r="C10040" s="642" t="s">
        <v>18350</v>
      </c>
      <c r="D10040" s="642" t="s">
        <v>18409</v>
      </c>
    </row>
    <row r="10041" spans="1:4" ht="15" customHeight="1">
      <c r="A10041" s="642">
        <v>38394</v>
      </c>
      <c r="B10041" s="651" t="s">
        <v>32646</v>
      </c>
      <c r="C10041" s="642" t="s">
        <v>18348</v>
      </c>
      <c r="D10041" s="642" t="s">
        <v>36214</v>
      </c>
    </row>
    <row r="10042" spans="1:4" ht="15" customHeight="1">
      <c r="A10042" s="642">
        <v>3729</v>
      </c>
      <c r="B10042" s="651" t="s">
        <v>32647</v>
      </c>
      <c r="C10042" s="642" t="s">
        <v>18348</v>
      </c>
      <c r="D10042" s="642" t="s">
        <v>36215</v>
      </c>
    </row>
    <row r="10043" spans="1:4" ht="15" customHeight="1">
      <c r="A10043" s="642">
        <v>39357</v>
      </c>
      <c r="B10043" s="651" t="s">
        <v>32648</v>
      </c>
      <c r="C10043" s="642" t="s">
        <v>18348</v>
      </c>
      <c r="D10043" s="642" t="s">
        <v>22525</v>
      </c>
    </row>
    <row r="10044" spans="1:4" ht="15" customHeight="1">
      <c r="A10044" s="642">
        <v>39358</v>
      </c>
      <c r="B10044" s="651" t="s">
        <v>32649</v>
      </c>
      <c r="C10044" s="642" t="s">
        <v>18348</v>
      </c>
      <c r="D10044" s="642" t="s">
        <v>22629</v>
      </c>
    </row>
    <row r="10045" spans="1:4" ht="15" customHeight="1">
      <c r="A10045" s="642">
        <v>39356</v>
      </c>
      <c r="B10045" s="651" t="s">
        <v>32650</v>
      </c>
      <c r="C10045" s="642" t="s">
        <v>18348</v>
      </c>
      <c r="D10045" s="642" t="s">
        <v>25535</v>
      </c>
    </row>
    <row r="10046" spans="1:4" ht="15" customHeight="1">
      <c r="A10046" s="642">
        <v>39355</v>
      </c>
      <c r="B10046" s="651" t="s">
        <v>32651</v>
      </c>
      <c r="C10046" s="642" t="s">
        <v>18348</v>
      </c>
      <c r="D10046" s="642" t="s">
        <v>36216</v>
      </c>
    </row>
    <row r="10047" spans="1:4" ht="15" customHeight="1">
      <c r="A10047" s="642">
        <v>39353</v>
      </c>
      <c r="B10047" s="651" t="s">
        <v>32652</v>
      </c>
      <c r="C10047" s="642" t="s">
        <v>18348</v>
      </c>
      <c r="D10047" s="642" t="s">
        <v>36217</v>
      </c>
    </row>
    <row r="10048" spans="1:4" ht="15" customHeight="1">
      <c r="A10048" s="642">
        <v>39354</v>
      </c>
      <c r="B10048" s="651" t="s">
        <v>32653</v>
      </c>
      <c r="C10048" s="642" t="s">
        <v>18348</v>
      </c>
      <c r="D10048" s="642" t="s">
        <v>36218</v>
      </c>
    </row>
    <row r="10049" spans="1:4" ht="15" customHeight="1">
      <c r="A10049" s="642">
        <v>39398</v>
      </c>
      <c r="B10049" s="651" t="s">
        <v>32654</v>
      </c>
      <c r="C10049" s="642" t="s">
        <v>18348</v>
      </c>
      <c r="D10049" s="642" t="s">
        <v>21765</v>
      </c>
    </row>
    <row r="10050" spans="1:4" ht="15" customHeight="1">
      <c r="A10050" s="642">
        <v>13343</v>
      </c>
      <c r="B10050" s="651" t="s">
        <v>32655</v>
      </c>
      <c r="C10050" s="642" t="s">
        <v>18348</v>
      </c>
      <c r="D10050" s="642" t="s">
        <v>21757</v>
      </c>
    </row>
    <row r="10051" spans="1:4" ht="15" customHeight="1">
      <c r="A10051" s="642">
        <v>12118</v>
      </c>
      <c r="B10051" s="651" t="s">
        <v>32656</v>
      </c>
      <c r="C10051" s="642" t="s">
        <v>18348</v>
      </c>
      <c r="D10051" s="642" t="s">
        <v>17983</v>
      </c>
    </row>
    <row r="10052" spans="1:4" ht="15" customHeight="1">
      <c r="A10052" s="642">
        <v>39482</v>
      </c>
      <c r="B10052" s="651" t="s">
        <v>32657</v>
      </c>
      <c r="C10052" s="642" t="s">
        <v>18348</v>
      </c>
      <c r="D10052" s="642" t="s">
        <v>36219</v>
      </c>
    </row>
    <row r="10053" spans="1:4" ht="15" customHeight="1">
      <c r="A10053" s="642">
        <v>39486</v>
      </c>
      <c r="B10053" s="651" t="s">
        <v>32658</v>
      </c>
      <c r="C10053" s="642" t="s">
        <v>18348</v>
      </c>
      <c r="D10053" s="642" t="s">
        <v>36220</v>
      </c>
    </row>
    <row r="10054" spans="1:4" ht="15" customHeight="1">
      <c r="A10054" s="642">
        <v>39484</v>
      </c>
      <c r="B10054" s="651" t="s">
        <v>32659</v>
      </c>
      <c r="C10054" s="642" t="s">
        <v>18348</v>
      </c>
      <c r="D10054" s="642" t="s">
        <v>36219</v>
      </c>
    </row>
    <row r="10055" spans="1:4" ht="15" customHeight="1">
      <c r="A10055" s="642">
        <v>39488</v>
      </c>
      <c r="B10055" s="651" t="s">
        <v>32660</v>
      </c>
      <c r="C10055" s="642" t="s">
        <v>18348</v>
      </c>
      <c r="D10055" s="642" t="s">
        <v>36221</v>
      </c>
    </row>
    <row r="10056" spans="1:4" ht="15" customHeight="1">
      <c r="A10056" s="642">
        <v>39485</v>
      </c>
      <c r="B10056" s="651" t="s">
        <v>32661</v>
      </c>
      <c r="C10056" s="642" t="s">
        <v>18348</v>
      </c>
      <c r="D10056" s="642" t="s">
        <v>36219</v>
      </c>
    </row>
    <row r="10057" spans="1:4" ht="15" customHeight="1">
      <c r="A10057" s="642">
        <v>39489</v>
      </c>
      <c r="B10057" s="651" t="s">
        <v>32662</v>
      </c>
      <c r="C10057" s="642" t="s">
        <v>18348</v>
      </c>
      <c r="D10057" s="642" t="s">
        <v>36222</v>
      </c>
    </row>
    <row r="10058" spans="1:4" ht="15" customHeight="1">
      <c r="A10058" s="642">
        <v>39490</v>
      </c>
      <c r="B10058" s="651" t="s">
        <v>32663</v>
      </c>
      <c r="C10058" s="642" t="s">
        <v>18348</v>
      </c>
      <c r="D10058" s="642" t="s">
        <v>36223</v>
      </c>
    </row>
    <row r="10059" spans="1:4" ht="15" customHeight="1">
      <c r="A10059" s="642">
        <v>39494</v>
      </c>
      <c r="B10059" s="651" t="s">
        <v>32664</v>
      </c>
      <c r="C10059" s="642" t="s">
        <v>18348</v>
      </c>
      <c r="D10059" s="642" t="s">
        <v>21767</v>
      </c>
    </row>
    <row r="10060" spans="1:4" ht="15" customHeight="1">
      <c r="A10060" s="642">
        <v>39495</v>
      </c>
      <c r="B10060" s="651" t="s">
        <v>32665</v>
      </c>
      <c r="C10060" s="642" t="s">
        <v>18348</v>
      </c>
      <c r="D10060" s="642" t="s">
        <v>36224</v>
      </c>
    </row>
    <row r="10061" spans="1:4" ht="15" customHeight="1">
      <c r="A10061" s="642">
        <v>39496</v>
      </c>
      <c r="B10061" s="651" t="s">
        <v>32666</v>
      </c>
      <c r="C10061" s="642" t="s">
        <v>18348</v>
      </c>
      <c r="D10061" s="642" t="s">
        <v>36225</v>
      </c>
    </row>
    <row r="10062" spans="1:4" ht="15" customHeight="1">
      <c r="A10062" s="642">
        <v>39492</v>
      </c>
      <c r="B10062" s="651" t="s">
        <v>32667</v>
      </c>
      <c r="C10062" s="642" t="s">
        <v>18348</v>
      </c>
      <c r="D10062" s="642" t="s">
        <v>36226</v>
      </c>
    </row>
    <row r="10063" spans="1:4" ht="15" customHeight="1">
      <c r="A10063" s="642">
        <v>39497</v>
      </c>
      <c r="B10063" s="651" t="s">
        <v>32668</v>
      </c>
      <c r="C10063" s="642" t="s">
        <v>18348</v>
      </c>
      <c r="D10063" s="642" t="s">
        <v>36227</v>
      </c>
    </row>
    <row r="10064" spans="1:4" ht="15" customHeight="1">
      <c r="A10064" s="642">
        <v>39493</v>
      </c>
      <c r="B10064" s="651" t="s">
        <v>32669</v>
      </c>
      <c r="C10064" s="642" t="s">
        <v>18348</v>
      </c>
      <c r="D10064" s="642" t="s">
        <v>36228</v>
      </c>
    </row>
    <row r="10065" spans="1:4" ht="15" customHeight="1">
      <c r="A10065" s="642">
        <v>39500</v>
      </c>
      <c r="B10065" s="651" t="s">
        <v>32670</v>
      </c>
      <c r="C10065" s="642" t="s">
        <v>18348</v>
      </c>
      <c r="D10065" s="642" t="s">
        <v>36229</v>
      </c>
    </row>
    <row r="10066" spans="1:4" ht="15" customHeight="1">
      <c r="A10066" s="642">
        <v>39498</v>
      </c>
      <c r="B10066" s="651" t="s">
        <v>32671</v>
      </c>
      <c r="C10066" s="642" t="s">
        <v>18348</v>
      </c>
      <c r="D10066" s="642" t="s">
        <v>36230</v>
      </c>
    </row>
    <row r="10067" spans="1:4" ht="15" customHeight="1">
      <c r="A10067" s="642">
        <v>43628</v>
      </c>
      <c r="B10067" s="651" t="s">
        <v>32672</v>
      </c>
      <c r="C10067" s="642" t="s">
        <v>18348</v>
      </c>
      <c r="D10067" s="642" t="s">
        <v>36231</v>
      </c>
    </row>
    <row r="10068" spans="1:4" ht="15" customHeight="1">
      <c r="A10068" s="642">
        <v>39501</v>
      </c>
      <c r="B10068" s="651" t="s">
        <v>32673</v>
      </c>
      <c r="C10068" s="642" t="s">
        <v>18348</v>
      </c>
      <c r="D10068" s="642" t="s">
        <v>36232</v>
      </c>
    </row>
    <row r="10069" spans="1:4" ht="15" customHeight="1">
      <c r="A10069" s="642">
        <v>39499</v>
      </c>
      <c r="B10069" s="651" t="s">
        <v>32674</v>
      </c>
      <c r="C10069" s="642" t="s">
        <v>18348</v>
      </c>
      <c r="D10069" s="642" t="s">
        <v>36233</v>
      </c>
    </row>
    <row r="10070" spans="1:4" ht="15" customHeight="1">
      <c r="A10070" s="642">
        <v>43621</v>
      </c>
      <c r="B10070" s="651" t="s">
        <v>32675</v>
      </c>
      <c r="C10070" s="642" t="s">
        <v>18348</v>
      </c>
      <c r="D10070" s="642" t="s">
        <v>36234</v>
      </c>
    </row>
    <row r="10071" spans="1:4" ht="15" customHeight="1">
      <c r="A10071" s="642">
        <v>3733</v>
      </c>
      <c r="B10071" s="651" t="s">
        <v>32676</v>
      </c>
      <c r="C10071" s="642" t="s">
        <v>18349</v>
      </c>
      <c r="D10071" s="642" t="s">
        <v>21623</v>
      </c>
    </row>
    <row r="10072" spans="1:4" ht="15" customHeight="1">
      <c r="A10072" s="642">
        <v>3731</v>
      </c>
      <c r="B10072" s="651" t="s">
        <v>32677</v>
      </c>
      <c r="C10072" s="642" t="s">
        <v>18349</v>
      </c>
      <c r="D10072" s="642" t="s">
        <v>26056</v>
      </c>
    </row>
    <row r="10073" spans="1:4" ht="15" customHeight="1">
      <c r="A10073" s="642">
        <v>38137</v>
      </c>
      <c r="B10073" s="651" t="s">
        <v>32678</v>
      </c>
      <c r="C10073" s="642" t="s">
        <v>18349</v>
      </c>
      <c r="D10073" s="642" t="s">
        <v>36235</v>
      </c>
    </row>
    <row r="10074" spans="1:4" ht="15" customHeight="1">
      <c r="A10074" s="642">
        <v>38135</v>
      </c>
      <c r="B10074" s="651" t="s">
        <v>32679</v>
      </c>
      <c r="C10074" s="642" t="s">
        <v>18349</v>
      </c>
      <c r="D10074" s="642" t="s">
        <v>36236</v>
      </c>
    </row>
    <row r="10075" spans="1:4" ht="15" customHeight="1">
      <c r="A10075" s="642">
        <v>38138</v>
      </c>
      <c r="B10075" s="651" t="s">
        <v>32680</v>
      </c>
      <c r="C10075" s="642" t="s">
        <v>18349</v>
      </c>
      <c r="D10075" s="642" t="s">
        <v>18637</v>
      </c>
    </row>
    <row r="10076" spans="1:4" ht="15" customHeight="1">
      <c r="A10076" s="642">
        <v>3736</v>
      </c>
      <c r="B10076" s="651" t="s">
        <v>32681</v>
      </c>
      <c r="C10076" s="642" t="s">
        <v>18349</v>
      </c>
      <c r="D10076" s="642" t="s">
        <v>36237</v>
      </c>
    </row>
    <row r="10077" spans="1:4" ht="15" customHeight="1">
      <c r="A10077" s="642">
        <v>3741</v>
      </c>
      <c r="B10077" s="651" t="s">
        <v>32682</v>
      </c>
      <c r="C10077" s="642" t="s">
        <v>18349</v>
      </c>
      <c r="D10077" s="642" t="s">
        <v>21172</v>
      </c>
    </row>
    <row r="10078" spans="1:4" ht="15" customHeight="1">
      <c r="A10078" s="642">
        <v>3745</v>
      </c>
      <c r="B10078" s="651" t="s">
        <v>32683</v>
      </c>
      <c r="C10078" s="642" t="s">
        <v>18349</v>
      </c>
      <c r="D10078" s="642" t="s">
        <v>36238</v>
      </c>
    </row>
    <row r="10079" spans="1:4" ht="15" customHeight="1">
      <c r="A10079" s="642">
        <v>3743</v>
      </c>
      <c r="B10079" s="651" t="s">
        <v>32684</v>
      </c>
      <c r="C10079" s="642" t="s">
        <v>18349</v>
      </c>
      <c r="D10079" s="642" t="s">
        <v>36239</v>
      </c>
    </row>
    <row r="10080" spans="1:4" ht="15" customHeight="1">
      <c r="A10080" s="642">
        <v>3744</v>
      </c>
      <c r="B10080" s="651" t="s">
        <v>32685</v>
      </c>
      <c r="C10080" s="642" t="s">
        <v>18349</v>
      </c>
      <c r="D10080" s="642" t="s">
        <v>36240</v>
      </c>
    </row>
    <row r="10081" spans="1:4" ht="15" customHeight="1">
      <c r="A10081" s="642">
        <v>3739</v>
      </c>
      <c r="B10081" s="651" t="s">
        <v>32686</v>
      </c>
      <c r="C10081" s="642" t="s">
        <v>18349</v>
      </c>
      <c r="D10081" s="642" t="s">
        <v>36241</v>
      </c>
    </row>
    <row r="10082" spans="1:4" ht="15" customHeight="1">
      <c r="A10082" s="642">
        <v>3737</v>
      </c>
      <c r="B10082" s="651" t="s">
        <v>32687</v>
      </c>
      <c r="C10082" s="642" t="s">
        <v>18349</v>
      </c>
      <c r="D10082" s="642" t="s">
        <v>36242</v>
      </c>
    </row>
    <row r="10083" spans="1:4" ht="15" customHeight="1">
      <c r="A10083" s="642">
        <v>3738</v>
      </c>
      <c r="B10083" s="651" t="s">
        <v>32688</v>
      </c>
      <c r="C10083" s="642" t="s">
        <v>18349</v>
      </c>
      <c r="D10083" s="642" t="s">
        <v>36243</v>
      </c>
    </row>
    <row r="10084" spans="1:4" ht="15" customHeight="1">
      <c r="A10084" s="642">
        <v>3747</v>
      </c>
      <c r="B10084" s="651" t="s">
        <v>32689</v>
      </c>
      <c r="C10084" s="642" t="s">
        <v>18349</v>
      </c>
      <c r="D10084" s="642" t="s">
        <v>36240</v>
      </c>
    </row>
    <row r="10085" spans="1:4" ht="15" customHeight="1">
      <c r="A10085" s="642">
        <v>11649</v>
      </c>
      <c r="B10085" s="651" t="s">
        <v>32690</v>
      </c>
      <c r="C10085" s="642" t="s">
        <v>18348</v>
      </c>
      <c r="D10085" s="642" t="s">
        <v>36244</v>
      </c>
    </row>
    <row r="10086" spans="1:4" ht="15" customHeight="1">
      <c r="A10086" s="642">
        <v>11650</v>
      </c>
      <c r="B10086" s="651" t="s">
        <v>32691</v>
      </c>
      <c r="C10086" s="642" t="s">
        <v>18348</v>
      </c>
      <c r="D10086" s="642" t="s">
        <v>36245</v>
      </c>
    </row>
    <row r="10087" spans="1:4" ht="15" customHeight="1">
      <c r="A10087" s="642">
        <v>3742</v>
      </c>
      <c r="B10087" s="651" t="s">
        <v>32692</v>
      </c>
      <c r="C10087" s="642" t="s">
        <v>18349</v>
      </c>
      <c r="D10087" s="642" t="s">
        <v>36246</v>
      </c>
    </row>
    <row r="10088" spans="1:4" ht="15" customHeight="1">
      <c r="A10088" s="642">
        <v>3746</v>
      </c>
      <c r="B10088" s="651" t="s">
        <v>32693</v>
      </c>
      <c r="C10088" s="642" t="s">
        <v>18349</v>
      </c>
      <c r="D10088" s="642" t="s">
        <v>36247</v>
      </c>
    </row>
    <row r="10089" spans="1:4" ht="15" customHeight="1">
      <c r="A10089" s="642">
        <v>21106</v>
      </c>
      <c r="B10089" s="651" t="s">
        <v>32694</v>
      </c>
      <c r="C10089" s="642" t="s">
        <v>18351</v>
      </c>
      <c r="D10089" s="642" t="s">
        <v>36248</v>
      </c>
    </row>
    <row r="10090" spans="1:4" ht="15" customHeight="1">
      <c r="A10090" s="642">
        <v>3755</v>
      </c>
      <c r="B10090" s="651" t="s">
        <v>32695</v>
      </c>
      <c r="C10090" s="642" t="s">
        <v>18348</v>
      </c>
      <c r="D10090" s="642" t="s">
        <v>22639</v>
      </c>
    </row>
    <row r="10091" spans="1:4" ht="15" customHeight="1">
      <c r="A10091" s="642">
        <v>3750</v>
      </c>
      <c r="B10091" s="651" t="s">
        <v>32696</v>
      </c>
      <c r="C10091" s="642" t="s">
        <v>18348</v>
      </c>
      <c r="D10091" s="642" t="s">
        <v>25907</v>
      </c>
    </row>
    <row r="10092" spans="1:4" ht="15" customHeight="1">
      <c r="A10092" s="642">
        <v>3756</v>
      </c>
      <c r="B10092" s="651" t="s">
        <v>32697</v>
      </c>
      <c r="C10092" s="642" t="s">
        <v>18348</v>
      </c>
      <c r="D10092" s="642" t="s">
        <v>18682</v>
      </c>
    </row>
    <row r="10093" spans="1:4" ht="15" customHeight="1">
      <c r="A10093" s="642">
        <v>39377</v>
      </c>
      <c r="B10093" s="651" t="s">
        <v>32698</v>
      </c>
      <c r="C10093" s="642" t="s">
        <v>18348</v>
      </c>
      <c r="D10093" s="642" t="s">
        <v>36249</v>
      </c>
    </row>
    <row r="10094" spans="1:4" ht="15" customHeight="1">
      <c r="A10094" s="642">
        <v>38191</v>
      </c>
      <c r="B10094" s="651" t="s">
        <v>32699</v>
      </c>
      <c r="C10094" s="642" t="s">
        <v>18348</v>
      </c>
      <c r="D10094" s="642" t="s">
        <v>17854</v>
      </c>
    </row>
    <row r="10095" spans="1:4" ht="15" customHeight="1">
      <c r="A10095" s="642">
        <v>39381</v>
      </c>
      <c r="B10095" s="651" t="s">
        <v>32700</v>
      </c>
      <c r="C10095" s="642" t="s">
        <v>18348</v>
      </c>
      <c r="D10095" s="642" t="s">
        <v>21000</v>
      </c>
    </row>
    <row r="10096" spans="1:4" ht="15" customHeight="1">
      <c r="A10096" s="642">
        <v>38780</v>
      </c>
      <c r="B10096" s="651" t="s">
        <v>32701</v>
      </c>
      <c r="C10096" s="642" t="s">
        <v>18348</v>
      </c>
      <c r="D10096" s="642" t="s">
        <v>21339</v>
      </c>
    </row>
    <row r="10097" spans="1:4" ht="15" customHeight="1">
      <c r="A10097" s="642">
        <v>38781</v>
      </c>
      <c r="B10097" s="651" t="s">
        <v>32702</v>
      </c>
      <c r="C10097" s="642" t="s">
        <v>18348</v>
      </c>
      <c r="D10097" s="642" t="s">
        <v>20490</v>
      </c>
    </row>
    <row r="10098" spans="1:4" ht="15" customHeight="1">
      <c r="A10098" s="642">
        <v>38192</v>
      </c>
      <c r="B10098" s="651" t="s">
        <v>32703</v>
      </c>
      <c r="C10098" s="642" t="s">
        <v>18348</v>
      </c>
      <c r="D10098" s="642" t="s">
        <v>21868</v>
      </c>
    </row>
    <row r="10099" spans="1:4" ht="15" customHeight="1">
      <c r="A10099" s="642">
        <v>3753</v>
      </c>
      <c r="B10099" s="651" t="s">
        <v>32704</v>
      </c>
      <c r="C10099" s="642" t="s">
        <v>18348</v>
      </c>
      <c r="D10099" s="642" t="s">
        <v>18222</v>
      </c>
    </row>
    <row r="10100" spans="1:4" ht="15" customHeight="1">
      <c r="A10100" s="642">
        <v>38782</v>
      </c>
      <c r="B10100" s="651" t="s">
        <v>32705</v>
      </c>
      <c r="C10100" s="642" t="s">
        <v>18348</v>
      </c>
      <c r="D10100" s="642" t="s">
        <v>17849</v>
      </c>
    </row>
    <row r="10101" spans="1:4" ht="15" customHeight="1">
      <c r="A10101" s="642">
        <v>38778</v>
      </c>
      <c r="B10101" s="651" t="s">
        <v>32706</v>
      </c>
      <c r="C10101" s="642" t="s">
        <v>18348</v>
      </c>
      <c r="D10101" s="642" t="s">
        <v>36250</v>
      </c>
    </row>
    <row r="10102" spans="1:4" ht="15" customHeight="1">
      <c r="A10102" s="642">
        <v>38779</v>
      </c>
      <c r="B10102" s="651" t="s">
        <v>32707</v>
      </c>
      <c r="C10102" s="642" t="s">
        <v>18348</v>
      </c>
      <c r="D10102" s="642" t="s">
        <v>18092</v>
      </c>
    </row>
    <row r="10103" spans="1:4" ht="15" customHeight="1">
      <c r="A10103" s="642">
        <v>39388</v>
      </c>
      <c r="B10103" s="651" t="s">
        <v>32708</v>
      </c>
      <c r="C10103" s="642" t="s">
        <v>18348</v>
      </c>
      <c r="D10103" s="642" t="s">
        <v>36251</v>
      </c>
    </row>
    <row r="10104" spans="1:4" ht="15" customHeight="1">
      <c r="A10104" s="642">
        <v>39387</v>
      </c>
      <c r="B10104" s="651" t="s">
        <v>32709</v>
      </c>
      <c r="C10104" s="642" t="s">
        <v>18348</v>
      </c>
      <c r="D10104" s="642" t="s">
        <v>36252</v>
      </c>
    </row>
    <row r="10105" spans="1:4" ht="15" customHeight="1">
      <c r="A10105" s="642">
        <v>39386</v>
      </c>
      <c r="B10105" s="651" t="s">
        <v>32710</v>
      </c>
      <c r="C10105" s="642" t="s">
        <v>18348</v>
      </c>
      <c r="D10105" s="642" t="s">
        <v>26765</v>
      </c>
    </row>
    <row r="10106" spans="1:4" ht="15" customHeight="1">
      <c r="A10106" s="642">
        <v>38194</v>
      </c>
      <c r="B10106" s="651" t="s">
        <v>32711</v>
      </c>
      <c r="C10106" s="642" t="s">
        <v>18348</v>
      </c>
      <c r="D10106" s="642" t="s">
        <v>17803</v>
      </c>
    </row>
    <row r="10107" spans="1:4" ht="15" customHeight="1">
      <c r="A10107" s="642">
        <v>38193</v>
      </c>
      <c r="B10107" s="651" t="s">
        <v>32712</v>
      </c>
      <c r="C10107" s="642" t="s">
        <v>18348</v>
      </c>
      <c r="D10107" s="642" t="s">
        <v>18550</v>
      </c>
    </row>
    <row r="10108" spans="1:4" ht="15" customHeight="1">
      <c r="A10108" s="642">
        <v>12216</v>
      </c>
      <c r="B10108" s="651" t="s">
        <v>32713</v>
      </c>
      <c r="C10108" s="642" t="s">
        <v>18348</v>
      </c>
      <c r="D10108" s="642" t="s">
        <v>20673</v>
      </c>
    </row>
    <row r="10109" spans="1:4" ht="15" customHeight="1">
      <c r="A10109" s="642">
        <v>3757</v>
      </c>
      <c r="B10109" s="651" t="s">
        <v>32714</v>
      </c>
      <c r="C10109" s="642" t="s">
        <v>18348</v>
      </c>
      <c r="D10109" s="642" t="s">
        <v>21879</v>
      </c>
    </row>
    <row r="10110" spans="1:4" ht="15" customHeight="1">
      <c r="A10110" s="642">
        <v>3758</v>
      </c>
      <c r="B10110" s="651" t="s">
        <v>32715</v>
      </c>
      <c r="C10110" s="642" t="s">
        <v>18348</v>
      </c>
      <c r="D10110" s="642" t="s">
        <v>21544</v>
      </c>
    </row>
    <row r="10111" spans="1:4" ht="15" customHeight="1">
      <c r="A10111" s="642">
        <v>12214</v>
      </c>
      <c r="B10111" s="651" t="s">
        <v>32716</v>
      </c>
      <c r="C10111" s="642" t="s">
        <v>18348</v>
      </c>
      <c r="D10111" s="642" t="s">
        <v>17786</v>
      </c>
    </row>
    <row r="10112" spans="1:4" ht="15" customHeight="1">
      <c r="A10112" s="642">
        <v>3749</v>
      </c>
      <c r="B10112" s="651" t="s">
        <v>32717</v>
      </c>
      <c r="C10112" s="642" t="s">
        <v>18348</v>
      </c>
      <c r="D10112" s="642" t="s">
        <v>20470</v>
      </c>
    </row>
    <row r="10113" spans="1:4" ht="15" customHeight="1">
      <c r="A10113" s="642">
        <v>3751</v>
      </c>
      <c r="B10113" s="651" t="s">
        <v>32718</v>
      </c>
      <c r="C10113" s="642" t="s">
        <v>18348</v>
      </c>
      <c r="D10113" s="642" t="s">
        <v>36253</v>
      </c>
    </row>
    <row r="10114" spans="1:4" ht="15" customHeight="1">
      <c r="A10114" s="642">
        <v>39376</v>
      </c>
      <c r="B10114" s="651" t="s">
        <v>32719</v>
      </c>
      <c r="C10114" s="642" t="s">
        <v>18348</v>
      </c>
      <c r="D10114" s="642" t="s">
        <v>24694</v>
      </c>
    </row>
    <row r="10115" spans="1:4" ht="15" customHeight="1">
      <c r="A10115" s="642">
        <v>3752</v>
      </c>
      <c r="B10115" s="651" t="s">
        <v>32720</v>
      </c>
      <c r="C10115" s="642" t="s">
        <v>18348</v>
      </c>
      <c r="D10115" s="642" t="s">
        <v>36254</v>
      </c>
    </row>
    <row r="10116" spans="1:4" ht="15" customHeight="1">
      <c r="A10116" s="642">
        <v>746</v>
      </c>
      <c r="B10116" s="651" t="s">
        <v>32721</v>
      </c>
      <c r="C10116" s="642" t="s">
        <v>18348</v>
      </c>
      <c r="D10116" s="642" t="s">
        <v>36255</v>
      </c>
    </row>
    <row r="10117" spans="1:4" ht="15" customHeight="1">
      <c r="A10117" s="642">
        <v>20269</v>
      </c>
      <c r="B10117" s="651" t="s">
        <v>32722</v>
      </c>
      <c r="C10117" s="642" t="s">
        <v>18348</v>
      </c>
      <c r="D10117" s="642" t="s">
        <v>21304</v>
      </c>
    </row>
    <row r="10118" spans="1:4" ht="15" customHeight="1">
      <c r="A10118" s="642">
        <v>20270</v>
      </c>
      <c r="B10118" s="651" t="s">
        <v>32723</v>
      </c>
      <c r="C10118" s="642" t="s">
        <v>18348</v>
      </c>
      <c r="D10118" s="642" t="s">
        <v>21305</v>
      </c>
    </row>
    <row r="10119" spans="1:4" ht="15" customHeight="1">
      <c r="A10119" s="642">
        <v>11696</v>
      </c>
      <c r="B10119" s="651" t="s">
        <v>32724</v>
      </c>
      <c r="C10119" s="642" t="s">
        <v>18348</v>
      </c>
      <c r="D10119" s="642" t="s">
        <v>21306</v>
      </c>
    </row>
    <row r="10120" spans="1:4" ht="15" customHeight="1">
      <c r="A10120" s="642">
        <v>10427</v>
      </c>
      <c r="B10120" s="651" t="s">
        <v>32725</v>
      </c>
      <c r="C10120" s="642" t="s">
        <v>18348</v>
      </c>
      <c r="D10120" s="642" t="s">
        <v>21307</v>
      </c>
    </row>
    <row r="10121" spans="1:4" ht="15" customHeight="1">
      <c r="A10121" s="642">
        <v>10428</v>
      </c>
      <c r="B10121" s="651" t="s">
        <v>32726</v>
      </c>
      <c r="C10121" s="642" t="s">
        <v>18348</v>
      </c>
      <c r="D10121" s="642" t="s">
        <v>21308</v>
      </c>
    </row>
    <row r="10122" spans="1:4" ht="15" customHeight="1">
      <c r="A10122" s="642">
        <v>36521</v>
      </c>
      <c r="B10122" s="651" t="s">
        <v>32727</v>
      </c>
      <c r="C10122" s="642" t="s">
        <v>18348</v>
      </c>
      <c r="D10122" s="642" t="s">
        <v>21309</v>
      </c>
    </row>
    <row r="10123" spans="1:4" ht="15" customHeight="1">
      <c r="A10123" s="642">
        <v>36794</v>
      </c>
      <c r="B10123" s="651" t="s">
        <v>32728</v>
      </c>
      <c r="C10123" s="642" t="s">
        <v>18348</v>
      </c>
      <c r="D10123" s="642" t="s">
        <v>21310</v>
      </c>
    </row>
    <row r="10124" spans="1:4" ht="15" customHeight="1">
      <c r="A10124" s="642">
        <v>10426</v>
      </c>
      <c r="B10124" s="651" t="s">
        <v>32729</v>
      </c>
      <c r="C10124" s="642" t="s">
        <v>18348</v>
      </c>
      <c r="D10124" s="642" t="s">
        <v>21311</v>
      </c>
    </row>
    <row r="10125" spans="1:4" ht="15" customHeight="1">
      <c r="A10125" s="642">
        <v>10425</v>
      </c>
      <c r="B10125" s="651" t="s">
        <v>32730</v>
      </c>
      <c r="C10125" s="642" t="s">
        <v>18348</v>
      </c>
      <c r="D10125" s="642" t="s">
        <v>21312</v>
      </c>
    </row>
    <row r="10126" spans="1:4" ht="15" customHeight="1">
      <c r="A10126" s="642">
        <v>10431</v>
      </c>
      <c r="B10126" s="651" t="s">
        <v>32731</v>
      </c>
      <c r="C10126" s="642" t="s">
        <v>18348</v>
      </c>
      <c r="D10126" s="642" t="s">
        <v>21313</v>
      </c>
    </row>
    <row r="10127" spans="1:4" ht="15" customHeight="1">
      <c r="A10127" s="642">
        <v>10429</v>
      </c>
      <c r="B10127" s="651" t="s">
        <v>32732</v>
      </c>
      <c r="C10127" s="642" t="s">
        <v>18348</v>
      </c>
      <c r="D10127" s="642" t="s">
        <v>21314</v>
      </c>
    </row>
    <row r="10128" spans="1:4" ht="15" customHeight="1">
      <c r="A10128" s="642">
        <v>2354</v>
      </c>
      <c r="B10128" s="651" t="s">
        <v>32733</v>
      </c>
      <c r="C10128" s="642" t="s">
        <v>18354</v>
      </c>
      <c r="D10128" s="642" t="s">
        <v>21847</v>
      </c>
    </row>
    <row r="10129" spans="1:4" ht="15" customHeight="1">
      <c r="A10129" s="642">
        <v>40932</v>
      </c>
      <c r="B10129" s="651" t="s">
        <v>32734</v>
      </c>
      <c r="C10129" s="642" t="s">
        <v>18355</v>
      </c>
      <c r="D10129" s="642" t="s">
        <v>36256</v>
      </c>
    </row>
    <row r="10130" spans="1:4" ht="15" customHeight="1">
      <c r="A10130" s="642">
        <v>10853</v>
      </c>
      <c r="B10130" s="651" t="s">
        <v>32735</v>
      </c>
      <c r="C10130" s="642" t="s">
        <v>18348</v>
      </c>
      <c r="D10130" s="642" t="s">
        <v>36257</v>
      </c>
    </row>
    <row r="10131" spans="1:4" ht="15" customHeight="1">
      <c r="A10131" s="642">
        <v>5093</v>
      </c>
      <c r="B10131" s="651" t="s">
        <v>32736</v>
      </c>
      <c r="C10131" s="642" t="s">
        <v>18356</v>
      </c>
      <c r="D10131" s="642" t="s">
        <v>17947</v>
      </c>
    </row>
    <row r="10132" spans="1:4" ht="15" customHeight="1">
      <c r="A10132" s="642">
        <v>44331</v>
      </c>
      <c r="B10132" s="651" t="s">
        <v>32737</v>
      </c>
      <c r="C10132" s="642" t="s">
        <v>18352</v>
      </c>
      <c r="D10132" s="642" t="s">
        <v>36258</v>
      </c>
    </row>
    <row r="10133" spans="1:4" ht="15" customHeight="1">
      <c r="A10133" s="642">
        <v>37768</v>
      </c>
      <c r="B10133" s="651" t="s">
        <v>32738</v>
      </c>
      <c r="C10133" s="642" t="s">
        <v>18348</v>
      </c>
      <c r="D10133" s="642" t="s">
        <v>36259</v>
      </c>
    </row>
    <row r="10134" spans="1:4" ht="15" customHeight="1">
      <c r="A10134" s="642">
        <v>37773</v>
      </c>
      <c r="B10134" s="651" t="s">
        <v>32739</v>
      </c>
      <c r="C10134" s="642" t="s">
        <v>18348</v>
      </c>
      <c r="D10134" s="642" t="s">
        <v>36260</v>
      </c>
    </row>
    <row r="10135" spans="1:4" ht="15" customHeight="1">
      <c r="A10135" s="642">
        <v>37769</v>
      </c>
      <c r="B10135" s="651" t="s">
        <v>32740</v>
      </c>
      <c r="C10135" s="642" t="s">
        <v>18348</v>
      </c>
      <c r="D10135" s="642" t="s">
        <v>36261</v>
      </c>
    </row>
    <row r="10136" spans="1:4" ht="15" customHeight="1">
      <c r="A10136" s="642">
        <v>37770</v>
      </c>
      <c r="B10136" s="651" t="s">
        <v>32741</v>
      </c>
      <c r="C10136" s="642" t="s">
        <v>18348</v>
      </c>
      <c r="D10136" s="642" t="s">
        <v>36262</v>
      </c>
    </row>
    <row r="10137" spans="1:4" ht="15" customHeight="1">
      <c r="A10137" s="642">
        <v>38382</v>
      </c>
      <c r="B10137" s="651" t="s">
        <v>32742</v>
      </c>
      <c r="C10137" s="642" t="s">
        <v>18348</v>
      </c>
      <c r="D10137" s="642" t="s">
        <v>17768</v>
      </c>
    </row>
    <row r="10138" spans="1:4" ht="15" customHeight="1">
      <c r="A10138" s="642">
        <v>38383</v>
      </c>
      <c r="B10138" s="651" t="s">
        <v>32743</v>
      </c>
      <c r="C10138" s="642" t="s">
        <v>18348</v>
      </c>
      <c r="D10138" s="642" t="s">
        <v>22424</v>
      </c>
    </row>
    <row r="10139" spans="1:4" ht="15" customHeight="1">
      <c r="A10139" s="642">
        <v>3768</v>
      </c>
      <c r="B10139" s="651" t="s">
        <v>32744</v>
      </c>
      <c r="C10139" s="642" t="s">
        <v>18348</v>
      </c>
      <c r="D10139" s="642" t="s">
        <v>18725</v>
      </c>
    </row>
    <row r="10140" spans="1:4" ht="15" customHeight="1">
      <c r="A10140" s="642">
        <v>3767</v>
      </c>
      <c r="B10140" s="651" t="s">
        <v>32745</v>
      </c>
      <c r="C10140" s="642" t="s">
        <v>18348</v>
      </c>
      <c r="D10140" s="642" t="s">
        <v>17743</v>
      </c>
    </row>
    <row r="10141" spans="1:4" ht="15" customHeight="1">
      <c r="A10141" s="642">
        <v>13192</v>
      </c>
      <c r="B10141" s="651" t="s">
        <v>32746</v>
      </c>
      <c r="C10141" s="642" t="s">
        <v>18348</v>
      </c>
      <c r="D10141" s="642" t="s">
        <v>36263</v>
      </c>
    </row>
    <row r="10142" spans="1:4" ht="15" customHeight="1">
      <c r="A10142" s="642">
        <v>38413</v>
      </c>
      <c r="B10142" s="651" t="s">
        <v>32747</v>
      </c>
      <c r="C10142" s="642" t="s">
        <v>18348</v>
      </c>
      <c r="D10142" s="642" t="s">
        <v>36264</v>
      </c>
    </row>
    <row r="10143" spans="1:4" ht="15" customHeight="1">
      <c r="A10143" s="642">
        <v>42440</v>
      </c>
      <c r="B10143" s="651" t="s">
        <v>32748</v>
      </c>
      <c r="C10143" s="642" t="s">
        <v>18348</v>
      </c>
      <c r="D10143" s="642" t="s">
        <v>36265</v>
      </c>
    </row>
    <row r="10144" spans="1:4" ht="15" customHeight="1">
      <c r="A10144" s="642">
        <v>20193</v>
      </c>
      <c r="B10144" s="651" t="s">
        <v>32749</v>
      </c>
      <c r="C10144" s="642" t="s">
        <v>18364</v>
      </c>
      <c r="D10144" s="642" t="s">
        <v>17855</v>
      </c>
    </row>
    <row r="10145" spans="1:4" ht="15" customHeight="1">
      <c r="A10145" s="642">
        <v>10527</v>
      </c>
      <c r="B10145" s="651" t="s">
        <v>32750</v>
      </c>
      <c r="C10145" s="642" t="s">
        <v>18365</v>
      </c>
      <c r="D10145" s="642" t="s">
        <v>18666</v>
      </c>
    </row>
    <row r="10146" spans="1:4" ht="15" customHeight="1">
      <c r="A10146" s="642">
        <v>41805</v>
      </c>
      <c r="B10146" s="651" t="s">
        <v>32751</v>
      </c>
      <c r="C10146" s="642" t="s">
        <v>18355</v>
      </c>
      <c r="D10146" s="642" t="s">
        <v>36266</v>
      </c>
    </row>
    <row r="10147" spans="1:4" ht="15" customHeight="1">
      <c r="A10147" s="642">
        <v>40271</v>
      </c>
      <c r="B10147" s="651" t="s">
        <v>32752</v>
      </c>
      <c r="C10147" s="642" t="s">
        <v>18355</v>
      </c>
      <c r="D10147" s="642" t="s">
        <v>18543</v>
      </c>
    </row>
    <row r="10148" spans="1:4" ht="15" customHeight="1">
      <c r="A10148" s="642">
        <v>40287</v>
      </c>
      <c r="B10148" s="651" t="s">
        <v>32753</v>
      </c>
      <c r="C10148" s="642" t="s">
        <v>18355</v>
      </c>
      <c r="D10148" s="642" t="s">
        <v>17643</v>
      </c>
    </row>
    <row r="10149" spans="1:4" ht="15" customHeight="1">
      <c r="A10149" s="642">
        <v>4084</v>
      </c>
      <c r="B10149" s="651" t="s">
        <v>32754</v>
      </c>
      <c r="C10149" s="642" t="s">
        <v>18354</v>
      </c>
      <c r="D10149" s="642" t="s">
        <v>17544</v>
      </c>
    </row>
    <row r="10150" spans="1:4" ht="15" customHeight="1">
      <c r="A10150" s="642">
        <v>743</v>
      </c>
      <c r="B10150" s="651" t="s">
        <v>32755</v>
      </c>
      <c r="C10150" s="642" t="s">
        <v>18354</v>
      </c>
      <c r="D10150" s="642" t="s">
        <v>17544</v>
      </c>
    </row>
    <row r="10151" spans="1:4" ht="15" customHeight="1">
      <c r="A10151" s="642">
        <v>40293</v>
      </c>
      <c r="B10151" s="651" t="s">
        <v>32756</v>
      </c>
      <c r="C10151" s="642" t="s">
        <v>18354</v>
      </c>
      <c r="D10151" s="642" t="s">
        <v>21315</v>
      </c>
    </row>
    <row r="10152" spans="1:4" ht="15" customHeight="1">
      <c r="A10152" s="642">
        <v>40294</v>
      </c>
      <c r="B10152" s="651" t="s">
        <v>32757</v>
      </c>
      <c r="C10152" s="642" t="s">
        <v>18354</v>
      </c>
      <c r="D10152" s="642" t="s">
        <v>17544</v>
      </c>
    </row>
    <row r="10153" spans="1:4" ht="15" customHeight="1">
      <c r="A10153" s="642">
        <v>4085</v>
      </c>
      <c r="B10153" s="651" t="s">
        <v>32758</v>
      </c>
      <c r="C10153" s="642" t="s">
        <v>18354</v>
      </c>
      <c r="D10153" s="642" t="s">
        <v>18267</v>
      </c>
    </row>
    <row r="10154" spans="1:4" ht="15" customHeight="1">
      <c r="A10154" s="642">
        <v>10779</v>
      </c>
      <c r="B10154" s="651" t="s">
        <v>32759</v>
      </c>
      <c r="C10154" s="642" t="s">
        <v>18355</v>
      </c>
      <c r="D10154" s="642" t="s">
        <v>36267</v>
      </c>
    </row>
    <row r="10155" spans="1:4" ht="15" customHeight="1">
      <c r="A10155" s="642">
        <v>10777</v>
      </c>
      <c r="B10155" s="651" t="s">
        <v>32760</v>
      </c>
      <c r="C10155" s="642" t="s">
        <v>18355</v>
      </c>
      <c r="D10155" s="642" t="s">
        <v>36268</v>
      </c>
    </row>
    <row r="10156" spans="1:4" ht="15" customHeight="1">
      <c r="A10156" s="642">
        <v>10775</v>
      </c>
      <c r="B10156" s="651" t="s">
        <v>32761</v>
      </c>
      <c r="C10156" s="642" t="s">
        <v>18355</v>
      </c>
      <c r="D10156" s="642" t="s">
        <v>36269</v>
      </c>
    </row>
    <row r="10157" spans="1:4" ht="15" customHeight="1">
      <c r="A10157" s="642">
        <v>10776</v>
      </c>
      <c r="B10157" s="651" t="s">
        <v>32762</v>
      </c>
      <c r="C10157" s="642" t="s">
        <v>18355</v>
      </c>
      <c r="D10157" s="642" t="s">
        <v>36270</v>
      </c>
    </row>
    <row r="10158" spans="1:4" ht="15" customHeight="1">
      <c r="A10158" s="642">
        <v>10778</v>
      </c>
      <c r="B10158" s="651" t="s">
        <v>32763</v>
      </c>
      <c r="C10158" s="642" t="s">
        <v>18355</v>
      </c>
      <c r="D10158" s="642" t="s">
        <v>36267</v>
      </c>
    </row>
    <row r="10159" spans="1:4" ht="15" customHeight="1">
      <c r="A10159" s="642">
        <v>40339</v>
      </c>
      <c r="B10159" s="651" t="s">
        <v>32764</v>
      </c>
      <c r="C10159" s="642" t="s">
        <v>18355</v>
      </c>
      <c r="D10159" s="642" t="s">
        <v>17643</v>
      </c>
    </row>
    <row r="10160" spans="1:4" ht="15" customHeight="1">
      <c r="A10160" s="642">
        <v>10749</v>
      </c>
      <c r="B10160" s="651" t="s">
        <v>32765</v>
      </c>
      <c r="C10160" s="642" t="s">
        <v>18355</v>
      </c>
      <c r="D10160" s="642" t="s">
        <v>18136</v>
      </c>
    </row>
    <row r="10161" spans="1:4" ht="15" customHeight="1">
      <c r="A10161" s="642">
        <v>40290</v>
      </c>
      <c r="B10161" s="651" t="s">
        <v>32766</v>
      </c>
      <c r="C10161" s="642" t="s">
        <v>32767</v>
      </c>
      <c r="D10161" s="642" t="s">
        <v>20724</v>
      </c>
    </row>
    <row r="10162" spans="1:4" ht="15" customHeight="1">
      <c r="A10162" s="642">
        <v>3346</v>
      </c>
      <c r="B10162" s="651" t="s">
        <v>32768</v>
      </c>
      <c r="C10162" s="642" t="s">
        <v>18354</v>
      </c>
      <c r="D10162" s="642" t="s">
        <v>18700</v>
      </c>
    </row>
    <row r="10163" spans="1:4" ht="15" customHeight="1">
      <c r="A10163" s="642">
        <v>3348</v>
      </c>
      <c r="B10163" s="651" t="s">
        <v>32769</v>
      </c>
      <c r="C10163" s="642" t="s">
        <v>18354</v>
      </c>
      <c r="D10163" s="642" t="s">
        <v>17533</v>
      </c>
    </row>
    <row r="10164" spans="1:4" ht="15" customHeight="1">
      <c r="A10164" s="642">
        <v>39833</v>
      </c>
      <c r="B10164" s="651" t="s">
        <v>32770</v>
      </c>
      <c r="C10164" s="642" t="s">
        <v>18354</v>
      </c>
      <c r="D10164" s="642" t="s">
        <v>17954</v>
      </c>
    </row>
    <row r="10165" spans="1:4" ht="15" customHeight="1">
      <c r="A10165" s="642">
        <v>7252</v>
      </c>
      <c r="B10165" s="651" t="s">
        <v>32771</v>
      </c>
      <c r="C10165" s="642" t="s">
        <v>18354</v>
      </c>
      <c r="D10165" s="642" t="s">
        <v>18612</v>
      </c>
    </row>
    <row r="10166" spans="1:4" ht="15" customHeight="1">
      <c r="A10166" s="642">
        <v>7247</v>
      </c>
      <c r="B10166" s="651" t="s">
        <v>32772</v>
      </c>
      <c r="C10166" s="642" t="s">
        <v>18354</v>
      </c>
      <c r="D10166" s="642" t="s">
        <v>18612</v>
      </c>
    </row>
    <row r="10167" spans="1:4" ht="15" customHeight="1">
      <c r="A10167" s="642">
        <v>40291</v>
      </c>
      <c r="B10167" s="651" t="s">
        <v>32773</v>
      </c>
      <c r="C10167" s="642" t="s">
        <v>18355</v>
      </c>
      <c r="D10167" s="642" t="s">
        <v>20725</v>
      </c>
    </row>
    <row r="10168" spans="1:4" ht="15" customHeight="1">
      <c r="A10168" s="642">
        <v>40275</v>
      </c>
      <c r="B10168" s="651" t="s">
        <v>32774</v>
      </c>
      <c r="C10168" s="642" t="s">
        <v>18355</v>
      </c>
      <c r="D10168" s="642" t="s">
        <v>18666</v>
      </c>
    </row>
    <row r="10169" spans="1:4" ht="15" customHeight="1">
      <c r="A10169" s="642">
        <v>42408</v>
      </c>
      <c r="B10169" s="651" t="s">
        <v>32775</v>
      </c>
      <c r="C10169" s="642" t="s">
        <v>18349</v>
      </c>
      <c r="D10169" s="642" t="s">
        <v>17627</v>
      </c>
    </row>
    <row r="10170" spans="1:4" ht="15" customHeight="1">
      <c r="A10170" s="642">
        <v>3777</v>
      </c>
      <c r="B10170" s="651" t="s">
        <v>32776</v>
      </c>
      <c r="C10170" s="642" t="s">
        <v>18349</v>
      </c>
      <c r="D10170" s="642" t="s">
        <v>24714</v>
      </c>
    </row>
    <row r="10171" spans="1:4" ht="15" customHeight="1">
      <c r="A10171" s="642">
        <v>3798</v>
      </c>
      <c r="B10171" s="651" t="s">
        <v>32777</v>
      </c>
      <c r="C10171" s="642" t="s">
        <v>18348</v>
      </c>
      <c r="D10171" s="642" t="s">
        <v>21811</v>
      </c>
    </row>
    <row r="10172" spans="1:4" ht="15" customHeight="1">
      <c r="A10172" s="642">
        <v>38769</v>
      </c>
      <c r="B10172" s="651" t="s">
        <v>32778</v>
      </c>
      <c r="C10172" s="642" t="s">
        <v>18348</v>
      </c>
      <c r="D10172" s="642" t="s">
        <v>22395</v>
      </c>
    </row>
    <row r="10173" spans="1:4" ht="15" customHeight="1">
      <c r="A10173" s="642">
        <v>39510</v>
      </c>
      <c r="B10173" s="651" t="s">
        <v>32779</v>
      </c>
      <c r="C10173" s="642" t="s">
        <v>18348</v>
      </c>
      <c r="D10173" s="642" t="s">
        <v>36271</v>
      </c>
    </row>
    <row r="10174" spans="1:4" ht="15" customHeight="1">
      <c r="A10174" s="642">
        <v>38776</v>
      </c>
      <c r="B10174" s="651" t="s">
        <v>32780</v>
      </c>
      <c r="C10174" s="642" t="s">
        <v>18348</v>
      </c>
      <c r="D10174" s="642" t="s">
        <v>25913</v>
      </c>
    </row>
    <row r="10175" spans="1:4" ht="15" customHeight="1">
      <c r="A10175" s="642">
        <v>38774</v>
      </c>
      <c r="B10175" s="651" t="s">
        <v>32781</v>
      </c>
      <c r="C10175" s="642" t="s">
        <v>18348</v>
      </c>
      <c r="D10175" s="642" t="s">
        <v>21149</v>
      </c>
    </row>
    <row r="10176" spans="1:4" ht="15" customHeight="1">
      <c r="A10176" s="642">
        <v>42247</v>
      </c>
      <c r="B10176" s="651" t="s">
        <v>32782</v>
      </c>
      <c r="C10176" s="642" t="s">
        <v>18348</v>
      </c>
      <c r="D10176" s="642" t="s">
        <v>36272</v>
      </c>
    </row>
    <row r="10177" spans="1:4" ht="15" customHeight="1">
      <c r="A10177" s="642">
        <v>42248</v>
      </c>
      <c r="B10177" s="651" t="s">
        <v>32783</v>
      </c>
      <c r="C10177" s="642" t="s">
        <v>18348</v>
      </c>
      <c r="D10177" s="642" t="s">
        <v>36273</v>
      </c>
    </row>
    <row r="10178" spans="1:4" ht="15" customHeight="1">
      <c r="A10178" s="642">
        <v>42249</v>
      </c>
      <c r="B10178" s="651" t="s">
        <v>32784</v>
      </c>
      <c r="C10178" s="642" t="s">
        <v>18348</v>
      </c>
      <c r="D10178" s="642" t="s">
        <v>36274</v>
      </c>
    </row>
    <row r="10179" spans="1:4" ht="15" customHeight="1">
      <c r="A10179" s="642">
        <v>42244</v>
      </c>
      <c r="B10179" s="651" t="s">
        <v>32785</v>
      </c>
      <c r="C10179" s="642" t="s">
        <v>18348</v>
      </c>
      <c r="D10179" s="642" t="s">
        <v>36275</v>
      </c>
    </row>
    <row r="10180" spans="1:4" ht="15" customHeight="1">
      <c r="A10180" s="642">
        <v>42245</v>
      </c>
      <c r="B10180" s="651" t="s">
        <v>32786</v>
      </c>
      <c r="C10180" s="642" t="s">
        <v>18348</v>
      </c>
      <c r="D10180" s="642" t="s">
        <v>36276</v>
      </c>
    </row>
    <row r="10181" spans="1:4" ht="15" customHeight="1">
      <c r="A10181" s="642">
        <v>42246</v>
      </c>
      <c r="B10181" s="651" t="s">
        <v>32787</v>
      </c>
      <c r="C10181" s="642" t="s">
        <v>18348</v>
      </c>
      <c r="D10181" s="642" t="s">
        <v>36277</v>
      </c>
    </row>
    <row r="10182" spans="1:4" ht="15" customHeight="1">
      <c r="A10182" s="642">
        <v>42243</v>
      </c>
      <c r="B10182" s="651" t="s">
        <v>32788</v>
      </c>
      <c r="C10182" s="642" t="s">
        <v>18348</v>
      </c>
      <c r="D10182" s="642" t="s">
        <v>36278</v>
      </c>
    </row>
    <row r="10183" spans="1:4" ht="15" customHeight="1">
      <c r="A10183" s="642">
        <v>38889</v>
      </c>
      <c r="B10183" s="651" t="s">
        <v>32789</v>
      </c>
      <c r="C10183" s="642" t="s">
        <v>18348</v>
      </c>
      <c r="D10183" s="642" t="s">
        <v>36279</v>
      </c>
    </row>
    <row r="10184" spans="1:4" ht="15" customHeight="1">
      <c r="A10184" s="642">
        <v>38784</v>
      </c>
      <c r="B10184" s="651" t="s">
        <v>32790</v>
      </c>
      <c r="C10184" s="642" t="s">
        <v>18348</v>
      </c>
      <c r="D10184" s="642" t="s">
        <v>22231</v>
      </c>
    </row>
    <row r="10185" spans="1:4" ht="15" customHeight="1">
      <c r="A10185" s="642">
        <v>3788</v>
      </c>
      <c r="B10185" s="651" t="s">
        <v>32791</v>
      </c>
      <c r="C10185" s="642" t="s">
        <v>18348</v>
      </c>
      <c r="D10185" s="642" t="s">
        <v>36280</v>
      </c>
    </row>
    <row r="10186" spans="1:4" ht="15" customHeight="1">
      <c r="A10186" s="642">
        <v>12230</v>
      </c>
      <c r="B10186" s="651" t="s">
        <v>32792</v>
      </c>
      <c r="C10186" s="642" t="s">
        <v>18348</v>
      </c>
      <c r="D10186" s="642" t="s">
        <v>18015</v>
      </c>
    </row>
    <row r="10187" spans="1:4" ht="15" customHeight="1">
      <c r="A10187" s="642">
        <v>3780</v>
      </c>
      <c r="B10187" s="651" t="s">
        <v>32793</v>
      </c>
      <c r="C10187" s="642" t="s">
        <v>18348</v>
      </c>
      <c r="D10187" s="642" t="s">
        <v>22416</v>
      </c>
    </row>
    <row r="10188" spans="1:4" ht="15" customHeight="1">
      <c r="A10188" s="642">
        <v>12231</v>
      </c>
      <c r="B10188" s="651" t="s">
        <v>32794</v>
      </c>
      <c r="C10188" s="642" t="s">
        <v>18348</v>
      </c>
      <c r="D10188" s="642" t="s">
        <v>26286</v>
      </c>
    </row>
    <row r="10189" spans="1:4" ht="15" customHeight="1">
      <c r="A10189" s="642">
        <v>3811</v>
      </c>
      <c r="B10189" s="651" t="s">
        <v>32795</v>
      </c>
      <c r="C10189" s="642" t="s">
        <v>18348</v>
      </c>
      <c r="D10189" s="642" t="s">
        <v>24742</v>
      </c>
    </row>
    <row r="10190" spans="1:4" ht="15" customHeight="1">
      <c r="A10190" s="642">
        <v>12232</v>
      </c>
      <c r="B10190" s="651" t="s">
        <v>32796</v>
      </c>
      <c r="C10190" s="642" t="s">
        <v>18348</v>
      </c>
      <c r="D10190" s="642" t="s">
        <v>36281</v>
      </c>
    </row>
    <row r="10191" spans="1:4" ht="15" customHeight="1">
      <c r="A10191" s="642">
        <v>3799</v>
      </c>
      <c r="B10191" s="651" t="s">
        <v>32797</v>
      </c>
      <c r="C10191" s="642" t="s">
        <v>18348</v>
      </c>
      <c r="D10191" s="642" t="s">
        <v>36282</v>
      </c>
    </row>
    <row r="10192" spans="1:4" ht="15" customHeight="1">
      <c r="A10192" s="642">
        <v>12239</v>
      </c>
      <c r="B10192" s="651" t="s">
        <v>32798</v>
      </c>
      <c r="C10192" s="642" t="s">
        <v>18348</v>
      </c>
      <c r="D10192" s="642" t="s">
        <v>22581</v>
      </c>
    </row>
    <row r="10193" spans="1:4" ht="15" customHeight="1">
      <c r="A10193" s="642">
        <v>38773</v>
      </c>
      <c r="B10193" s="651" t="s">
        <v>32799</v>
      </c>
      <c r="C10193" s="642" t="s">
        <v>18348</v>
      </c>
      <c r="D10193" s="642" t="s">
        <v>18137</v>
      </c>
    </row>
    <row r="10194" spans="1:4" ht="15" customHeight="1">
      <c r="A10194" s="642">
        <v>12271</v>
      </c>
      <c r="B10194" s="651" t="s">
        <v>32800</v>
      </c>
      <c r="C10194" s="642" t="s">
        <v>18348</v>
      </c>
      <c r="D10194" s="642" t="s">
        <v>36283</v>
      </c>
    </row>
    <row r="10195" spans="1:4" ht="15" customHeight="1">
      <c r="A10195" s="642">
        <v>13382</v>
      </c>
      <c r="B10195" s="651" t="s">
        <v>32801</v>
      </c>
      <c r="C10195" s="642" t="s">
        <v>18348</v>
      </c>
      <c r="D10195" s="642" t="s">
        <v>36284</v>
      </c>
    </row>
    <row r="10196" spans="1:4" ht="15" customHeight="1">
      <c r="A10196" s="642">
        <v>38785</v>
      </c>
      <c r="B10196" s="651" t="s">
        <v>32802</v>
      </c>
      <c r="C10196" s="642" t="s">
        <v>18348</v>
      </c>
      <c r="D10196" s="642" t="s">
        <v>36285</v>
      </c>
    </row>
    <row r="10197" spans="1:4" ht="15" customHeight="1">
      <c r="A10197" s="642">
        <v>38786</v>
      </c>
      <c r="B10197" s="651" t="s">
        <v>32803</v>
      </c>
      <c r="C10197" s="642" t="s">
        <v>18348</v>
      </c>
      <c r="D10197" s="642" t="s">
        <v>36286</v>
      </c>
    </row>
    <row r="10198" spans="1:4" ht="15" customHeight="1">
      <c r="A10198" s="642">
        <v>39385</v>
      </c>
      <c r="B10198" s="651" t="s">
        <v>32804</v>
      </c>
      <c r="C10198" s="642" t="s">
        <v>18348</v>
      </c>
      <c r="D10198" s="642" t="s">
        <v>26958</v>
      </c>
    </row>
    <row r="10199" spans="1:4" ht="15" customHeight="1">
      <c r="A10199" s="642">
        <v>39389</v>
      </c>
      <c r="B10199" s="651" t="s">
        <v>32805</v>
      </c>
      <c r="C10199" s="642" t="s">
        <v>18348</v>
      </c>
      <c r="D10199" s="642" t="s">
        <v>21853</v>
      </c>
    </row>
    <row r="10200" spans="1:4" ht="15" customHeight="1">
      <c r="A10200" s="642">
        <v>39390</v>
      </c>
      <c r="B10200" s="651" t="s">
        <v>32806</v>
      </c>
      <c r="C10200" s="642" t="s">
        <v>18348</v>
      </c>
      <c r="D10200" s="642" t="s">
        <v>36287</v>
      </c>
    </row>
    <row r="10201" spans="1:4" ht="15" customHeight="1">
      <c r="A10201" s="642">
        <v>39391</v>
      </c>
      <c r="B10201" s="651" t="s">
        <v>32807</v>
      </c>
      <c r="C10201" s="642" t="s">
        <v>18348</v>
      </c>
      <c r="D10201" s="642" t="s">
        <v>36288</v>
      </c>
    </row>
    <row r="10202" spans="1:4" ht="15" customHeight="1">
      <c r="A10202" s="642">
        <v>3803</v>
      </c>
      <c r="B10202" s="651" t="s">
        <v>32808</v>
      </c>
      <c r="C10202" s="642" t="s">
        <v>18348</v>
      </c>
      <c r="D10202" s="642" t="s">
        <v>18413</v>
      </c>
    </row>
    <row r="10203" spans="1:4" ht="15" customHeight="1">
      <c r="A10203" s="642">
        <v>38770</v>
      </c>
      <c r="B10203" s="651" t="s">
        <v>32809</v>
      </c>
      <c r="C10203" s="642" t="s">
        <v>18348</v>
      </c>
      <c r="D10203" s="642" t="s">
        <v>27623</v>
      </c>
    </row>
    <row r="10204" spans="1:4" ht="15" customHeight="1">
      <c r="A10204" s="642">
        <v>12267</v>
      </c>
      <c r="B10204" s="651" t="s">
        <v>32810</v>
      </c>
      <c r="C10204" s="642" t="s">
        <v>18348</v>
      </c>
      <c r="D10204" s="642" t="s">
        <v>36289</v>
      </c>
    </row>
    <row r="10205" spans="1:4" ht="15" customHeight="1">
      <c r="A10205" s="642">
        <v>43265</v>
      </c>
      <c r="B10205" s="651" t="s">
        <v>32811</v>
      </c>
      <c r="C10205" s="642" t="s">
        <v>18348</v>
      </c>
      <c r="D10205" s="642" t="s">
        <v>36290</v>
      </c>
    </row>
    <row r="10206" spans="1:4" ht="15" customHeight="1">
      <c r="A10206" s="642">
        <v>12266</v>
      </c>
      <c r="B10206" s="651" t="s">
        <v>32812</v>
      </c>
      <c r="C10206" s="642" t="s">
        <v>18348</v>
      </c>
      <c r="D10206" s="642" t="s">
        <v>36291</v>
      </c>
    </row>
    <row r="10207" spans="1:4" ht="15" customHeight="1">
      <c r="A10207" s="642">
        <v>39378</v>
      </c>
      <c r="B10207" s="651" t="s">
        <v>32813</v>
      </c>
      <c r="C10207" s="642" t="s">
        <v>18348</v>
      </c>
      <c r="D10207" s="642" t="s">
        <v>36292</v>
      </c>
    </row>
    <row r="10208" spans="1:4" ht="15" customHeight="1">
      <c r="A10208" s="642">
        <v>43543</v>
      </c>
      <c r="B10208" s="651" t="s">
        <v>32814</v>
      </c>
      <c r="C10208" s="642" t="s">
        <v>18348</v>
      </c>
      <c r="D10208" s="642" t="s">
        <v>21595</v>
      </c>
    </row>
    <row r="10209" spans="1:4" ht="15" customHeight="1">
      <c r="A10209" s="642">
        <v>38775</v>
      </c>
      <c r="B10209" s="651" t="s">
        <v>32815</v>
      </c>
      <c r="C10209" s="642" t="s">
        <v>18348</v>
      </c>
      <c r="D10209" s="642" t="s">
        <v>36293</v>
      </c>
    </row>
    <row r="10210" spans="1:4" ht="15" customHeight="1">
      <c r="A10210" s="642">
        <v>44252</v>
      </c>
      <c r="B10210" s="651" t="s">
        <v>32816</v>
      </c>
      <c r="C10210" s="642" t="s">
        <v>18348</v>
      </c>
      <c r="D10210" s="642" t="s">
        <v>36294</v>
      </c>
    </row>
    <row r="10211" spans="1:4" ht="15" customHeight="1">
      <c r="A10211" s="642">
        <v>21119</v>
      </c>
      <c r="B10211" s="651" t="s">
        <v>32817</v>
      </c>
      <c r="C10211" s="642" t="s">
        <v>18348</v>
      </c>
      <c r="D10211" s="642" t="s">
        <v>21315</v>
      </c>
    </row>
    <row r="10212" spans="1:4" ht="15" customHeight="1">
      <c r="A10212" s="642">
        <v>37974</v>
      </c>
      <c r="B10212" s="651" t="s">
        <v>32818</v>
      </c>
      <c r="C10212" s="642" t="s">
        <v>18348</v>
      </c>
      <c r="D10212" s="642" t="s">
        <v>21557</v>
      </c>
    </row>
    <row r="10213" spans="1:4" ht="15" customHeight="1">
      <c r="A10213" s="642">
        <v>37975</v>
      </c>
      <c r="B10213" s="651" t="s">
        <v>32819</v>
      </c>
      <c r="C10213" s="642" t="s">
        <v>18348</v>
      </c>
      <c r="D10213" s="642" t="s">
        <v>21540</v>
      </c>
    </row>
    <row r="10214" spans="1:4" ht="15" customHeight="1">
      <c r="A10214" s="642">
        <v>37976</v>
      </c>
      <c r="B10214" s="651" t="s">
        <v>32820</v>
      </c>
      <c r="C10214" s="642" t="s">
        <v>18348</v>
      </c>
      <c r="D10214" s="642" t="s">
        <v>18490</v>
      </c>
    </row>
    <row r="10215" spans="1:4" ht="15" customHeight="1">
      <c r="A10215" s="642">
        <v>37977</v>
      </c>
      <c r="B10215" s="651" t="s">
        <v>32821</v>
      </c>
      <c r="C10215" s="642" t="s">
        <v>18348</v>
      </c>
      <c r="D10215" s="642" t="s">
        <v>18740</v>
      </c>
    </row>
    <row r="10216" spans="1:4" ht="15" customHeight="1">
      <c r="A10216" s="642">
        <v>37978</v>
      </c>
      <c r="B10216" s="651" t="s">
        <v>32822</v>
      </c>
      <c r="C10216" s="642" t="s">
        <v>18348</v>
      </c>
      <c r="D10216" s="642" t="s">
        <v>17941</v>
      </c>
    </row>
    <row r="10217" spans="1:4" ht="15" customHeight="1">
      <c r="A10217" s="642">
        <v>37979</v>
      </c>
      <c r="B10217" s="651" t="s">
        <v>32823</v>
      </c>
      <c r="C10217" s="642" t="s">
        <v>18348</v>
      </c>
      <c r="D10217" s="642" t="s">
        <v>21670</v>
      </c>
    </row>
    <row r="10218" spans="1:4" ht="15" customHeight="1">
      <c r="A10218" s="642">
        <v>37980</v>
      </c>
      <c r="B10218" s="651" t="s">
        <v>32824</v>
      </c>
      <c r="C10218" s="642" t="s">
        <v>18348</v>
      </c>
      <c r="D10218" s="642" t="s">
        <v>36295</v>
      </c>
    </row>
    <row r="10219" spans="1:4" ht="15" customHeight="1">
      <c r="A10219" s="642">
        <v>36147</v>
      </c>
      <c r="B10219" s="651" t="s">
        <v>32825</v>
      </c>
      <c r="C10219" s="642" t="s">
        <v>18356</v>
      </c>
      <c r="D10219" s="642" t="s">
        <v>36296</v>
      </c>
    </row>
    <row r="10220" spans="1:4" ht="15" customHeight="1">
      <c r="A10220" s="642">
        <v>12731</v>
      </c>
      <c r="B10220" s="651" t="s">
        <v>32826</v>
      </c>
      <c r="C10220" s="642" t="s">
        <v>18348</v>
      </c>
      <c r="D10220" s="642" t="s">
        <v>36297</v>
      </c>
    </row>
    <row r="10221" spans="1:4" ht="15" customHeight="1">
      <c r="A10221" s="642">
        <v>12723</v>
      </c>
      <c r="B10221" s="651" t="s">
        <v>32827</v>
      </c>
      <c r="C10221" s="642" t="s">
        <v>18348</v>
      </c>
      <c r="D10221" s="642" t="s">
        <v>20460</v>
      </c>
    </row>
    <row r="10222" spans="1:4" ht="15" customHeight="1">
      <c r="A10222" s="642">
        <v>12724</v>
      </c>
      <c r="B10222" s="651" t="s">
        <v>32828</v>
      </c>
      <c r="C10222" s="642" t="s">
        <v>18348</v>
      </c>
      <c r="D10222" s="642" t="s">
        <v>20459</v>
      </c>
    </row>
    <row r="10223" spans="1:4" ht="15" customHeight="1">
      <c r="A10223" s="642">
        <v>12725</v>
      </c>
      <c r="B10223" s="651" t="s">
        <v>32829</v>
      </c>
      <c r="C10223" s="642" t="s">
        <v>18348</v>
      </c>
      <c r="D10223" s="642" t="s">
        <v>35928</v>
      </c>
    </row>
    <row r="10224" spans="1:4" ht="15" customHeight="1">
      <c r="A10224" s="642">
        <v>12726</v>
      </c>
      <c r="B10224" s="651" t="s">
        <v>32830</v>
      </c>
      <c r="C10224" s="642" t="s">
        <v>18348</v>
      </c>
      <c r="D10224" s="642" t="s">
        <v>22033</v>
      </c>
    </row>
    <row r="10225" spans="1:4" ht="15" customHeight="1">
      <c r="A10225" s="642">
        <v>12727</v>
      </c>
      <c r="B10225" s="651" t="s">
        <v>32831</v>
      </c>
      <c r="C10225" s="642" t="s">
        <v>18348</v>
      </c>
      <c r="D10225" s="642" t="s">
        <v>21236</v>
      </c>
    </row>
    <row r="10226" spans="1:4" ht="15" customHeight="1">
      <c r="A10226" s="642">
        <v>12728</v>
      </c>
      <c r="B10226" s="651" t="s">
        <v>32832</v>
      </c>
      <c r="C10226" s="642" t="s">
        <v>18348</v>
      </c>
      <c r="D10226" s="642" t="s">
        <v>36298</v>
      </c>
    </row>
    <row r="10227" spans="1:4" ht="15" customHeight="1">
      <c r="A10227" s="642">
        <v>12729</v>
      </c>
      <c r="B10227" s="651" t="s">
        <v>32833</v>
      </c>
      <c r="C10227" s="642" t="s">
        <v>18348</v>
      </c>
      <c r="D10227" s="642" t="s">
        <v>36299</v>
      </c>
    </row>
    <row r="10228" spans="1:4" ht="15" customHeight="1">
      <c r="A10228" s="642">
        <v>12730</v>
      </c>
      <c r="B10228" s="651" t="s">
        <v>32834</v>
      </c>
      <c r="C10228" s="642" t="s">
        <v>18348</v>
      </c>
      <c r="D10228" s="642" t="s">
        <v>36300</v>
      </c>
    </row>
    <row r="10229" spans="1:4" ht="15" customHeight="1">
      <c r="A10229" s="642">
        <v>3840</v>
      </c>
      <c r="B10229" s="651" t="s">
        <v>32835</v>
      </c>
      <c r="C10229" s="642" t="s">
        <v>18348</v>
      </c>
      <c r="D10229" s="642" t="s">
        <v>36301</v>
      </c>
    </row>
    <row r="10230" spans="1:4" ht="15" customHeight="1">
      <c r="A10230" s="642">
        <v>3838</v>
      </c>
      <c r="B10230" s="651" t="s">
        <v>32836</v>
      </c>
      <c r="C10230" s="642" t="s">
        <v>18348</v>
      </c>
      <c r="D10230" s="642" t="s">
        <v>36302</v>
      </c>
    </row>
    <row r="10231" spans="1:4" ht="15" customHeight="1">
      <c r="A10231" s="642">
        <v>3844</v>
      </c>
      <c r="B10231" s="651" t="s">
        <v>32837</v>
      </c>
      <c r="C10231" s="642" t="s">
        <v>18348</v>
      </c>
      <c r="D10231" s="642" t="s">
        <v>36303</v>
      </c>
    </row>
    <row r="10232" spans="1:4" ht="15" customHeight="1">
      <c r="A10232" s="642">
        <v>3839</v>
      </c>
      <c r="B10232" s="651" t="s">
        <v>32838</v>
      </c>
      <c r="C10232" s="642" t="s">
        <v>18348</v>
      </c>
      <c r="D10232" s="642" t="s">
        <v>36304</v>
      </c>
    </row>
    <row r="10233" spans="1:4" ht="15" customHeight="1">
      <c r="A10233" s="642">
        <v>3843</v>
      </c>
      <c r="B10233" s="651" t="s">
        <v>32839</v>
      </c>
      <c r="C10233" s="642" t="s">
        <v>18348</v>
      </c>
      <c r="D10233" s="642" t="s">
        <v>36305</v>
      </c>
    </row>
    <row r="10234" spans="1:4" ht="15" customHeight="1">
      <c r="A10234" s="642">
        <v>3900</v>
      </c>
      <c r="B10234" s="651" t="s">
        <v>32840</v>
      </c>
      <c r="C10234" s="642" t="s">
        <v>18348</v>
      </c>
      <c r="D10234" s="642" t="s">
        <v>22499</v>
      </c>
    </row>
    <row r="10235" spans="1:4" ht="15" customHeight="1">
      <c r="A10235" s="642">
        <v>3846</v>
      </c>
      <c r="B10235" s="651" t="s">
        <v>32841</v>
      </c>
      <c r="C10235" s="642" t="s">
        <v>18348</v>
      </c>
      <c r="D10235" s="642" t="s">
        <v>22446</v>
      </c>
    </row>
    <row r="10236" spans="1:4" ht="15" customHeight="1">
      <c r="A10236" s="642">
        <v>3886</v>
      </c>
      <c r="B10236" s="651" t="s">
        <v>32842</v>
      </c>
      <c r="C10236" s="642" t="s">
        <v>18348</v>
      </c>
      <c r="D10236" s="642" t="s">
        <v>17904</v>
      </c>
    </row>
    <row r="10237" spans="1:4" ht="15" customHeight="1">
      <c r="A10237" s="642">
        <v>3854</v>
      </c>
      <c r="B10237" s="651" t="s">
        <v>32843</v>
      </c>
      <c r="C10237" s="642" t="s">
        <v>18348</v>
      </c>
      <c r="D10237" s="642" t="s">
        <v>17776</v>
      </c>
    </row>
    <row r="10238" spans="1:4" ht="15" customHeight="1">
      <c r="A10238" s="642">
        <v>3873</v>
      </c>
      <c r="B10238" s="651" t="s">
        <v>32844</v>
      </c>
      <c r="C10238" s="642" t="s">
        <v>18348</v>
      </c>
      <c r="D10238" s="642" t="s">
        <v>18086</v>
      </c>
    </row>
    <row r="10239" spans="1:4" ht="15" customHeight="1">
      <c r="A10239" s="642">
        <v>38021</v>
      </c>
      <c r="B10239" s="651" t="s">
        <v>32845</v>
      </c>
      <c r="C10239" s="642" t="s">
        <v>18348</v>
      </c>
      <c r="D10239" s="642" t="s">
        <v>24958</v>
      </c>
    </row>
    <row r="10240" spans="1:4" ht="15" customHeight="1">
      <c r="A10240" s="642">
        <v>43838</v>
      </c>
      <c r="B10240" s="651" t="s">
        <v>32846</v>
      </c>
      <c r="C10240" s="642" t="s">
        <v>18348</v>
      </c>
      <c r="D10240" s="642" t="s">
        <v>36306</v>
      </c>
    </row>
    <row r="10241" spans="1:4" ht="15" customHeight="1">
      <c r="A10241" s="642">
        <v>3847</v>
      </c>
      <c r="B10241" s="651" t="s">
        <v>32847</v>
      </c>
      <c r="C10241" s="642" t="s">
        <v>18348</v>
      </c>
      <c r="D10241" s="642" t="s">
        <v>21504</v>
      </c>
    </row>
    <row r="10242" spans="1:4" ht="15" customHeight="1">
      <c r="A10242" s="642">
        <v>38022</v>
      </c>
      <c r="B10242" s="651" t="s">
        <v>32848</v>
      </c>
      <c r="C10242" s="642" t="s">
        <v>18348</v>
      </c>
      <c r="D10242" s="642" t="s">
        <v>36307</v>
      </c>
    </row>
    <row r="10243" spans="1:4" ht="15" customHeight="1">
      <c r="A10243" s="642">
        <v>3830</v>
      </c>
      <c r="B10243" s="651" t="s">
        <v>32849</v>
      </c>
      <c r="C10243" s="642" t="s">
        <v>18348</v>
      </c>
      <c r="D10243" s="642" t="s">
        <v>36308</v>
      </c>
    </row>
    <row r="10244" spans="1:4" ht="15" customHeight="1">
      <c r="A10244" s="642">
        <v>37981</v>
      </c>
      <c r="B10244" s="651" t="s">
        <v>32850</v>
      </c>
      <c r="C10244" s="642" t="s">
        <v>18348</v>
      </c>
      <c r="D10244" s="642" t="s">
        <v>22557</v>
      </c>
    </row>
    <row r="10245" spans="1:4" ht="15" customHeight="1">
      <c r="A10245" s="642">
        <v>37982</v>
      </c>
      <c r="B10245" s="651" t="s">
        <v>32851</v>
      </c>
      <c r="C10245" s="642" t="s">
        <v>18348</v>
      </c>
      <c r="D10245" s="642" t="s">
        <v>17998</v>
      </c>
    </row>
    <row r="10246" spans="1:4" ht="15" customHeight="1">
      <c r="A10246" s="642">
        <v>37983</v>
      </c>
      <c r="B10246" s="651" t="s">
        <v>32852</v>
      </c>
      <c r="C10246" s="642" t="s">
        <v>18348</v>
      </c>
      <c r="D10246" s="642" t="s">
        <v>18126</v>
      </c>
    </row>
    <row r="10247" spans="1:4" ht="15" customHeight="1">
      <c r="A10247" s="642">
        <v>37984</v>
      </c>
      <c r="B10247" s="651" t="s">
        <v>32853</v>
      </c>
      <c r="C10247" s="642" t="s">
        <v>18348</v>
      </c>
      <c r="D10247" s="642" t="s">
        <v>20626</v>
      </c>
    </row>
    <row r="10248" spans="1:4" ht="15" customHeight="1">
      <c r="A10248" s="642">
        <v>37985</v>
      </c>
      <c r="B10248" s="651" t="s">
        <v>32854</v>
      </c>
      <c r="C10248" s="642" t="s">
        <v>18348</v>
      </c>
      <c r="D10248" s="642" t="s">
        <v>36309</v>
      </c>
    </row>
    <row r="10249" spans="1:4" ht="15" customHeight="1">
      <c r="A10249" s="642">
        <v>3826</v>
      </c>
      <c r="B10249" s="651" t="s">
        <v>32855</v>
      </c>
      <c r="C10249" s="642" t="s">
        <v>18348</v>
      </c>
      <c r="D10249" s="642" t="s">
        <v>36310</v>
      </c>
    </row>
    <row r="10250" spans="1:4" ht="15" customHeight="1">
      <c r="A10250" s="642">
        <v>3825</v>
      </c>
      <c r="B10250" s="651" t="s">
        <v>32856</v>
      </c>
      <c r="C10250" s="642" t="s">
        <v>18348</v>
      </c>
      <c r="D10250" s="642" t="s">
        <v>18146</v>
      </c>
    </row>
    <row r="10251" spans="1:4" ht="15" customHeight="1">
      <c r="A10251" s="642">
        <v>3827</v>
      </c>
      <c r="B10251" s="651" t="s">
        <v>32857</v>
      </c>
      <c r="C10251" s="642" t="s">
        <v>18348</v>
      </c>
      <c r="D10251" s="642" t="s">
        <v>36311</v>
      </c>
    </row>
    <row r="10252" spans="1:4" ht="15" customHeight="1">
      <c r="A10252" s="642">
        <v>20165</v>
      </c>
      <c r="B10252" s="651" t="s">
        <v>32858</v>
      </c>
      <c r="C10252" s="642" t="s">
        <v>18348</v>
      </c>
      <c r="D10252" s="642" t="s">
        <v>36312</v>
      </c>
    </row>
    <row r="10253" spans="1:4" ht="15" customHeight="1">
      <c r="A10253" s="642">
        <v>20166</v>
      </c>
      <c r="B10253" s="651" t="s">
        <v>32859</v>
      </c>
      <c r="C10253" s="642" t="s">
        <v>18348</v>
      </c>
      <c r="D10253" s="642" t="s">
        <v>36313</v>
      </c>
    </row>
    <row r="10254" spans="1:4" ht="15" customHeight="1">
      <c r="A10254" s="642">
        <v>20164</v>
      </c>
      <c r="B10254" s="651" t="s">
        <v>32860</v>
      </c>
      <c r="C10254" s="642" t="s">
        <v>18348</v>
      </c>
      <c r="D10254" s="642" t="s">
        <v>21111</v>
      </c>
    </row>
    <row r="10255" spans="1:4" ht="15" customHeight="1">
      <c r="A10255" s="642">
        <v>3893</v>
      </c>
      <c r="B10255" s="651" t="s">
        <v>32861</v>
      </c>
      <c r="C10255" s="642" t="s">
        <v>18348</v>
      </c>
      <c r="D10255" s="642" t="s">
        <v>35693</v>
      </c>
    </row>
    <row r="10256" spans="1:4" ht="15" customHeight="1">
      <c r="A10256" s="642">
        <v>3848</v>
      </c>
      <c r="B10256" s="651" t="s">
        <v>32862</v>
      </c>
      <c r="C10256" s="642" t="s">
        <v>18348</v>
      </c>
      <c r="D10256" s="642" t="s">
        <v>26486</v>
      </c>
    </row>
    <row r="10257" spans="1:4" ht="15" customHeight="1">
      <c r="A10257" s="642">
        <v>3895</v>
      </c>
      <c r="B10257" s="651" t="s">
        <v>32863</v>
      </c>
      <c r="C10257" s="642" t="s">
        <v>18348</v>
      </c>
      <c r="D10257" s="642" t="s">
        <v>17679</v>
      </c>
    </row>
    <row r="10258" spans="1:4" ht="15" customHeight="1">
      <c r="A10258" s="642">
        <v>12404</v>
      </c>
      <c r="B10258" s="651" t="s">
        <v>32864</v>
      </c>
      <c r="C10258" s="642" t="s">
        <v>18348</v>
      </c>
      <c r="D10258" s="642" t="s">
        <v>22436</v>
      </c>
    </row>
    <row r="10259" spans="1:4" ht="15" customHeight="1">
      <c r="A10259" s="642">
        <v>3939</v>
      </c>
      <c r="B10259" s="651" t="s">
        <v>32865</v>
      </c>
      <c r="C10259" s="642" t="s">
        <v>18348</v>
      </c>
      <c r="D10259" s="642" t="s">
        <v>26305</v>
      </c>
    </row>
    <row r="10260" spans="1:4" ht="15" customHeight="1">
      <c r="A10260" s="642">
        <v>3911</v>
      </c>
      <c r="B10260" s="651" t="s">
        <v>32866</v>
      </c>
      <c r="C10260" s="642" t="s">
        <v>18348</v>
      </c>
      <c r="D10260" s="642" t="s">
        <v>21084</v>
      </c>
    </row>
    <row r="10261" spans="1:4" ht="15" customHeight="1">
      <c r="A10261" s="642">
        <v>3908</v>
      </c>
      <c r="B10261" s="651" t="s">
        <v>32867</v>
      </c>
      <c r="C10261" s="642" t="s">
        <v>18348</v>
      </c>
      <c r="D10261" s="642" t="s">
        <v>18453</v>
      </c>
    </row>
    <row r="10262" spans="1:4" ht="15" customHeight="1">
      <c r="A10262" s="642">
        <v>3910</v>
      </c>
      <c r="B10262" s="651" t="s">
        <v>32868</v>
      </c>
      <c r="C10262" s="642" t="s">
        <v>18348</v>
      </c>
      <c r="D10262" s="642" t="s">
        <v>17573</v>
      </c>
    </row>
    <row r="10263" spans="1:4" ht="15" customHeight="1">
      <c r="A10263" s="642">
        <v>3913</v>
      </c>
      <c r="B10263" s="651" t="s">
        <v>32869</v>
      </c>
      <c r="C10263" s="642" t="s">
        <v>18348</v>
      </c>
      <c r="D10263" s="642" t="s">
        <v>36314</v>
      </c>
    </row>
    <row r="10264" spans="1:4" ht="15" customHeight="1">
      <c r="A10264" s="642">
        <v>3912</v>
      </c>
      <c r="B10264" s="651" t="s">
        <v>32870</v>
      </c>
      <c r="C10264" s="642" t="s">
        <v>18348</v>
      </c>
      <c r="D10264" s="642" t="s">
        <v>26483</v>
      </c>
    </row>
    <row r="10265" spans="1:4" ht="15" customHeight="1">
      <c r="A10265" s="642">
        <v>3909</v>
      </c>
      <c r="B10265" s="651" t="s">
        <v>32871</v>
      </c>
      <c r="C10265" s="642" t="s">
        <v>18348</v>
      </c>
      <c r="D10265" s="642" t="s">
        <v>18679</v>
      </c>
    </row>
    <row r="10266" spans="1:4" ht="15" customHeight="1">
      <c r="A10266" s="642">
        <v>3914</v>
      </c>
      <c r="B10266" s="651" t="s">
        <v>32872</v>
      </c>
      <c r="C10266" s="642" t="s">
        <v>18348</v>
      </c>
      <c r="D10266" s="642" t="s">
        <v>21708</v>
      </c>
    </row>
    <row r="10267" spans="1:4" ht="15" customHeight="1">
      <c r="A10267" s="642">
        <v>3915</v>
      </c>
      <c r="B10267" s="651" t="s">
        <v>32873</v>
      </c>
      <c r="C10267" s="642" t="s">
        <v>18348</v>
      </c>
      <c r="D10267" s="642" t="s">
        <v>36315</v>
      </c>
    </row>
    <row r="10268" spans="1:4" ht="15" customHeight="1">
      <c r="A10268" s="642">
        <v>3916</v>
      </c>
      <c r="B10268" s="651" t="s">
        <v>32874</v>
      </c>
      <c r="C10268" s="642" t="s">
        <v>18348</v>
      </c>
      <c r="D10268" s="642" t="s">
        <v>36316</v>
      </c>
    </row>
    <row r="10269" spans="1:4" ht="15" customHeight="1">
      <c r="A10269" s="642">
        <v>3917</v>
      </c>
      <c r="B10269" s="651" t="s">
        <v>32875</v>
      </c>
      <c r="C10269" s="642" t="s">
        <v>18348</v>
      </c>
      <c r="D10269" s="642" t="s">
        <v>36317</v>
      </c>
    </row>
    <row r="10270" spans="1:4" ht="15" customHeight="1">
      <c r="A10270" s="642">
        <v>1904</v>
      </c>
      <c r="B10270" s="651" t="s">
        <v>32876</v>
      </c>
      <c r="C10270" s="642" t="s">
        <v>18348</v>
      </c>
      <c r="D10270" s="642" t="s">
        <v>18442</v>
      </c>
    </row>
    <row r="10271" spans="1:4" ht="15" customHeight="1">
      <c r="A10271" s="642">
        <v>1899</v>
      </c>
      <c r="B10271" s="651" t="s">
        <v>32877</v>
      </c>
      <c r="C10271" s="642" t="s">
        <v>18348</v>
      </c>
      <c r="D10271" s="642" t="s">
        <v>24534</v>
      </c>
    </row>
    <row r="10272" spans="1:4" ht="15" customHeight="1">
      <c r="A10272" s="642">
        <v>1900</v>
      </c>
      <c r="B10272" s="651" t="s">
        <v>32878</v>
      </c>
      <c r="C10272" s="642" t="s">
        <v>18348</v>
      </c>
      <c r="D10272" s="642" t="s">
        <v>20650</v>
      </c>
    </row>
    <row r="10273" spans="1:4" ht="15" customHeight="1">
      <c r="A10273" s="642">
        <v>12407</v>
      </c>
      <c r="B10273" s="651" t="s">
        <v>32879</v>
      </c>
      <c r="C10273" s="642" t="s">
        <v>18348</v>
      </c>
      <c r="D10273" s="642" t="s">
        <v>24247</v>
      </c>
    </row>
    <row r="10274" spans="1:4" ht="15" customHeight="1">
      <c r="A10274" s="642">
        <v>12408</v>
      </c>
      <c r="B10274" s="651" t="s">
        <v>32880</v>
      </c>
      <c r="C10274" s="642" t="s">
        <v>18348</v>
      </c>
      <c r="D10274" s="642" t="s">
        <v>26441</v>
      </c>
    </row>
    <row r="10275" spans="1:4" ht="15" customHeight="1">
      <c r="A10275" s="642">
        <v>12409</v>
      </c>
      <c r="B10275" s="651" t="s">
        <v>32881</v>
      </c>
      <c r="C10275" s="642" t="s">
        <v>18348</v>
      </c>
      <c r="D10275" s="642" t="s">
        <v>26441</v>
      </c>
    </row>
    <row r="10276" spans="1:4" ht="15" customHeight="1">
      <c r="A10276" s="642">
        <v>12410</v>
      </c>
      <c r="B10276" s="651" t="s">
        <v>32882</v>
      </c>
      <c r="C10276" s="642" t="s">
        <v>18348</v>
      </c>
      <c r="D10276" s="642" t="s">
        <v>24234</v>
      </c>
    </row>
    <row r="10277" spans="1:4" ht="15" customHeight="1">
      <c r="A10277" s="642">
        <v>3936</v>
      </c>
      <c r="B10277" s="651" t="s">
        <v>32883</v>
      </c>
      <c r="C10277" s="642" t="s">
        <v>18348</v>
      </c>
      <c r="D10277" s="642" t="s">
        <v>18701</v>
      </c>
    </row>
    <row r="10278" spans="1:4" ht="15" customHeight="1">
      <c r="A10278" s="642">
        <v>3922</v>
      </c>
      <c r="B10278" s="651" t="s">
        <v>32884</v>
      </c>
      <c r="C10278" s="642" t="s">
        <v>18348</v>
      </c>
      <c r="D10278" s="642" t="s">
        <v>22656</v>
      </c>
    </row>
    <row r="10279" spans="1:4" ht="15" customHeight="1">
      <c r="A10279" s="642">
        <v>3924</v>
      </c>
      <c r="B10279" s="651" t="s">
        <v>32885</v>
      </c>
      <c r="C10279" s="642" t="s">
        <v>18348</v>
      </c>
      <c r="D10279" s="642" t="s">
        <v>18701</v>
      </c>
    </row>
    <row r="10280" spans="1:4" ht="15" customHeight="1">
      <c r="A10280" s="642">
        <v>3923</v>
      </c>
      <c r="B10280" s="651" t="s">
        <v>32886</v>
      </c>
      <c r="C10280" s="642" t="s">
        <v>18348</v>
      </c>
      <c r="D10280" s="642" t="s">
        <v>18701</v>
      </c>
    </row>
    <row r="10281" spans="1:4" ht="15" customHeight="1">
      <c r="A10281" s="642">
        <v>3937</v>
      </c>
      <c r="B10281" s="651" t="s">
        <v>32887</v>
      </c>
      <c r="C10281" s="642" t="s">
        <v>18348</v>
      </c>
      <c r="D10281" s="642" t="s">
        <v>20988</v>
      </c>
    </row>
    <row r="10282" spans="1:4" ht="15" customHeight="1">
      <c r="A10282" s="642">
        <v>3921</v>
      </c>
      <c r="B10282" s="651" t="s">
        <v>32888</v>
      </c>
      <c r="C10282" s="642" t="s">
        <v>18348</v>
      </c>
      <c r="D10282" s="642" t="s">
        <v>20614</v>
      </c>
    </row>
    <row r="10283" spans="1:4" ht="15" customHeight="1">
      <c r="A10283" s="642">
        <v>3920</v>
      </c>
      <c r="B10283" s="651" t="s">
        <v>32889</v>
      </c>
      <c r="C10283" s="642" t="s">
        <v>18348</v>
      </c>
      <c r="D10283" s="642" t="s">
        <v>20988</v>
      </c>
    </row>
    <row r="10284" spans="1:4" ht="15" customHeight="1">
      <c r="A10284" s="642">
        <v>3938</v>
      </c>
      <c r="B10284" s="651" t="s">
        <v>32890</v>
      </c>
      <c r="C10284" s="642" t="s">
        <v>18348</v>
      </c>
      <c r="D10284" s="642" t="s">
        <v>18055</v>
      </c>
    </row>
    <row r="10285" spans="1:4" ht="15" customHeight="1">
      <c r="A10285" s="642">
        <v>3919</v>
      </c>
      <c r="B10285" s="651" t="s">
        <v>32891</v>
      </c>
      <c r="C10285" s="642" t="s">
        <v>18348</v>
      </c>
      <c r="D10285" s="642" t="s">
        <v>27368</v>
      </c>
    </row>
    <row r="10286" spans="1:4" ht="15" customHeight="1">
      <c r="A10286" s="642">
        <v>3927</v>
      </c>
      <c r="B10286" s="651" t="s">
        <v>32892</v>
      </c>
      <c r="C10286" s="642" t="s">
        <v>18348</v>
      </c>
      <c r="D10286" s="642" t="s">
        <v>36318</v>
      </c>
    </row>
    <row r="10287" spans="1:4" ht="15" customHeight="1">
      <c r="A10287" s="642">
        <v>3928</v>
      </c>
      <c r="B10287" s="651" t="s">
        <v>32893</v>
      </c>
      <c r="C10287" s="642" t="s">
        <v>18348</v>
      </c>
      <c r="D10287" s="642" t="s">
        <v>36318</v>
      </c>
    </row>
    <row r="10288" spans="1:4" ht="15" customHeight="1">
      <c r="A10288" s="642">
        <v>3926</v>
      </c>
      <c r="B10288" s="651" t="s">
        <v>32894</v>
      </c>
      <c r="C10288" s="642" t="s">
        <v>18348</v>
      </c>
      <c r="D10288" s="642" t="s">
        <v>28020</v>
      </c>
    </row>
    <row r="10289" spans="1:4" ht="15" customHeight="1">
      <c r="A10289" s="642">
        <v>3935</v>
      </c>
      <c r="B10289" s="651" t="s">
        <v>32895</v>
      </c>
      <c r="C10289" s="642" t="s">
        <v>18348</v>
      </c>
      <c r="D10289" s="642" t="s">
        <v>28020</v>
      </c>
    </row>
    <row r="10290" spans="1:4" ht="15" customHeight="1">
      <c r="A10290" s="642">
        <v>3925</v>
      </c>
      <c r="B10290" s="651" t="s">
        <v>32896</v>
      </c>
      <c r="C10290" s="642" t="s">
        <v>18348</v>
      </c>
      <c r="D10290" s="642" t="s">
        <v>28020</v>
      </c>
    </row>
    <row r="10291" spans="1:4" ht="15" customHeight="1">
      <c r="A10291" s="642">
        <v>12406</v>
      </c>
      <c r="B10291" s="651" t="s">
        <v>32897</v>
      </c>
      <c r="C10291" s="642" t="s">
        <v>18348</v>
      </c>
      <c r="D10291" s="642" t="s">
        <v>18209</v>
      </c>
    </row>
    <row r="10292" spans="1:4" ht="15" customHeight="1">
      <c r="A10292" s="642">
        <v>3929</v>
      </c>
      <c r="B10292" s="651" t="s">
        <v>32898</v>
      </c>
      <c r="C10292" s="642" t="s">
        <v>18348</v>
      </c>
      <c r="D10292" s="642" t="s">
        <v>28037</v>
      </c>
    </row>
    <row r="10293" spans="1:4" ht="15" customHeight="1">
      <c r="A10293" s="642">
        <v>3931</v>
      </c>
      <c r="B10293" s="651" t="s">
        <v>32899</v>
      </c>
      <c r="C10293" s="642" t="s">
        <v>18348</v>
      </c>
      <c r="D10293" s="642" t="s">
        <v>28037</v>
      </c>
    </row>
    <row r="10294" spans="1:4" ht="15" customHeight="1">
      <c r="A10294" s="642">
        <v>3930</v>
      </c>
      <c r="B10294" s="651" t="s">
        <v>32900</v>
      </c>
      <c r="C10294" s="642" t="s">
        <v>18348</v>
      </c>
      <c r="D10294" s="642" t="s">
        <v>28037</v>
      </c>
    </row>
    <row r="10295" spans="1:4" ht="15" customHeight="1">
      <c r="A10295" s="642">
        <v>3932</v>
      </c>
      <c r="B10295" s="651" t="s">
        <v>32901</v>
      </c>
      <c r="C10295" s="642" t="s">
        <v>18348</v>
      </c>
      <c r="D10295" s="642" t="s">
        <v>36319</v>
      </c>
    </row>
    <row r="10296" spans="1:4" ht="15" customHeight="1">
      <c r="A10296" s="642">
        <v>3933</v>
      </c>
      <c r="B10296" s="651" t="s">
        <v>32902</v>
      </c>
      <c r="C10296" s="642" t="s">
        <v>18348</v>
      </c>
      <c r="D10296" s="642" t="s">
        <v>36319</v>
      </c>
    </row>
    <row r="10297" spans="1:4" ht="15" customHeight="1">
      <c r="A10297" s="642">
        <v>3934</v>
      </c>
      <c r="B10297" s="651" t="s">
        <v>32903</v>
      </c>
      <c r="C10297" s="642" t="s">
        <v>18348</v>
      </c>
      <c r="D10297" s="642" t="s">
        <v>36319</v>
      </c>
    </row>
    <row r="10298" spans="1:4" ht="15" customHeight="1">
      <c r="A10298" s="642">
        <v>40355</v>
      </c>
      <c r="B10298" s="651" t="s">
        <v>32904</v>
      </c>
      <c r="C10298" s="642" t="s">
        <v>18348</v>
      </c>
      <c r="D10298" s="642" t="s">
        <v>18669</v>
      </c>
    </row>
    <row r="10299" spans="1:4" ht="15" customHeight="1">
      <c r="A10299" s="642">
        <v>40364</v>
      </c>
      <c r="B10299" s="651" t="s">
        <v>32905</v>
      </c>
      <c r="C10299" s="642" t="s">
        <v>18348</v>
      </c>
      <c r="D10299" s="642" t="s">
        <v>35838</v>
      </c>
    </row>
    <row r="10300" spans="1:4" ht="15" customHeight="1">
      <c r="A10300" s="642">
        <v>40361</v>
      </c>
      <c r="B10300" s="651" t="s">
        <v>32906</v>
      </c>
      <c r="C10300" s="642" t="s">
        <v>18348</v>
      </c>
      <c r="D10300" s="642" t="s">
        <v>20486</v>
      </c>
    </row>
    <row r="10301" spans="1:4" ht="15" customHeight="1">
      <c r="A10301" s="642">
        <v>40358</v>
      </c>
      <c r="B10301" s="651" t="s">
        <v>32907</v>
      </c>
      <c r="C10301" s="642" t="s">
        <v>18348</v>
      </c>
      <c r="D10301" s="642" t="s">
        <v>21340</v>
      </c>
    </row>
    <row r="10302" spans="1:4" ht="15" customHeight="1">
      <c r="A10302" s="642">
        <v>40370</v>
      </c>
      <c r="B10302" s="651" t="s">
        <v>32908</v>
      </c>
      <c r="C10302" s="642" t="s">
        <v>18348</v>
      </c>
      <c r="D10302" s="642" t="s">
        <v>36320</v>
      </c>
    </row>
    <row r="10303" spans="1:4" ht="15" customHeight="1">
      <c r="A10303" s="642">
        <v>40367</v>
      </c>
      <c r="B10303" s="651" t="s">
        <v>32909</v>
      </c>
      <c r="C10303" s="642" t="s">
        <v>18348</v>
      </c>
      <c r="D10303" s="642" t="s">
        <v>36321</v>
      </c>
    </row>
    <row r="10304" spans="1:4" ht="15" customHeight="1">
      <c r="A10304" s="642">
        <v>40373</v>
      </c>
      <c r="B10304" s="651" t="s">
        <v>32910</v>
      </c>
      <c r="C10304" s="642" t="s">
        <v>18348</v>
      </c>
      <c r="D10304" s="642" t="s">
        <v>36322</v>
      </c>
    </row>
    <row r="10305" spans="1:4" ht="15" customHeight="1">
      <c r="A10305" s="642">
        <v>38947</v>
      </c>
      <c r="B10305" s="651" t="s">
        <v>32911</v>
      </c>
      <c r="C10305" s="642" t="s">
        <v>18348</v>
      </c>
      <c r="D10305" s="642" t="s">
        <v>35694</v>
      </c>
    </row>
    <row r="10306" spans="1:4" ht="15" customHeight="1">
      <c r="A10306" s="642">
        <v>38948</v>
      </c>
      <c r="B10306" s="651" t="s">
        <v>32912</v>
      </c>
      <c r="C10306" s="642" t="s">
        <v>18348</v>
      </c>
      <c r="D10306" s="642" t="s">
        <v>22648</v>
      </c>
    </row>
    <row r="10307" spans="1:4" ht="15" customHeight="1">
      <c r="A10307" s="642">
        <v>38949</v>
      </c>
      <c r="B10307" s="651" t="s">
        <v>32913</v>
      </c>
      <c r="C10307" s="642" t="s">
        <v>18348</v>
      </c>
      <c r="D10307" s="642" t="s">
        <v>17811</v>
      </c>
    </row>
    <row r="10308" spans="1:4" ht="15" customHeight="1">
      <c r="A10308" s="642">
        <v>38951</v>
      </c>
      <c r="B10308" s="651" t="s">
        <v>32914</v>
      </c>
      <c r="C10308" s="642" t="s">
        <v>18348</v>
      </c>
      <c r="D10308" s="642" t="s">
        <v>18620</v>
      </c>
    </row>
    <row r="10309" spans="1:4" ht="15" customHeight="1">
      <c r="A10309" s="642">
        <v>39312</v>
      </c>
      <c r="B10309" s="651" t="s">
        <v>32915</v>
      </c>
      <c r="C10309" s="642" t="s">
        <v>18348</v>
      </c>
      <c r="D10309" s="642" t="s">
        <v>20680</v>
      </c>
    </row>
    <row r="10310" spans="1:4" ht="15" customHeight="1">
      <c r="A10310" s="642">
        <v>39313</v>
      </c>
      <c r="B10310" s="651" t="s">
        <v>32916</v>
      </c>
      <c r="C10310" s="642" t="s">
        <v>18348</v>
      </c>
      <c r="D10310" s="642" t="s">
        <v>18300</v>
      </c>
    </row>
    <row r="10311" spans="1:4" ht="15" customHeight="1">
      <c r="A10311" s="642">
        <v>38950</v>
      </c>
      <c r="B10311" s="651" t="s">
        <v>32917</v>
      </c>
      <c r="C10311" s="642" t="s">
        <v>18348</v>
      </c>
      <c r="D10311" s="642" t="s">
        <v>22664</v>
      </c>
    </row>
    <row r="10312" spans="1:4" ht="15" customHeight="1">
      <c r="A10312" s="642">
        <v>39314</v>
      </c>
      <c r="B10312" s="651" t="s">
        <v>32918</v>
      </c>
      <c r="C10312" s="642" t="s">
        <v>18348</v>
      </c>
      <c r="D10312" s="642" t="s">
        <v>17733</v>
      </c>
    </row>
    <row r="10313" spans="1:4" ht="15" customHeight="1">
      <c r="A10313" s="642">
        <v>3907</v>
      </c>
      <c r="B10313" s="651" t="s">
        <v>32919</v>
      </c>
      <c r="C10313" s="642" t="s">
        <v>18348</v>
      </c>
      <c r="D10313" s="642" t="s">
        <v>35320</v>
      </c>
    </row>
    <row r="10314" spans="1:4" ht="15" customHeight="1">
      <c r="A10314" s="642">
        <v>3889</v>
      </c>
      <c r="B10314" s="651" t="s">
        <v>32920</v>
      </c>
      <c r="C10314" s="642" t="s">
        <v>18348</v>
      </c>
      <c r="D10314" s="642" t="s">
        <v>17715</v>
      </c>
    </row>
    <row r="10315" spans="1:4" ht="15" customHeight="1">
      <c r="A10315" s="642">
        <v>3868</v>
      </c>
      <c r="B10315" s="651" t="s">
        <v>32921</v>
      </c>
      <c r="C10315" s="642" t="s">
        <v>18348</v>
      </c>
      <c r="D10315" s="642" t="s">
        <v>20956</v>
      </c>
    </row>
    <row r="10316" spans="1:4" ht="15" customHeight="1">
      <c r="A10316" s="642">
        <v>3869</v>
      </c>
      <c r="B10316" s="651" t="s">
        <v>32922</v>
      </c>
      <c r="C10316" s="642" t="s">
        <v>18348</v>
      </c>
      <c r="D10316" s="642" t="s">
        <v>22474</v>
      </c>
    </row>
    <row r="10317" spans="1:4" ht="15" customHeight="1">
      <c r="A10317" s="642">
        <v>3872</v>
      </c>
      <c r="B10317" s="651" t="s">
        <v>32923</v>
      </c>
      <c r="C10317" s="642" t="s">
        <v>18348</v>
      </c>
      <c r="D10317" s="642" t="s">
        <v>17516</v>
      </c>
    </row>
    <row r="10318" spans="1:4" ht="15" customHeight="1">
      <c r="A10318" s="642">
        <v>3850</v>
      </c>
      <c r="B10318" s="651" t="s">
        <v>32924</v>
      </c>
      <c r="C10318" s="642" t="s">
        <v>18348</v>
      </c>
      <c r="D10318" s="642" t="s">
        <v>21570</v>
      </c>
    </row>
    <row r="10319" spans="1:4" ht="15" customHeight="1">
      <c r="A10319" s="642">
        <v>38023</v>
      </c>
      <c r="B10319" s="651" t="s">
        <v>32925</v>
      </c>
      <c r="C10319" s="642" t="s">
        <v>18348</v>
      </c>
      <c r="D10319" s="642" t="s">
        <v>24747</v>
      </c>
    </row>
    <row r="10320" spans="1:4" ht="15" customHeight="1">
      <c r="A10320" s="642">
        <v>37986</v>
      </c>
      <c r="B10320" s="651" t="s">
        <v>32926</v>
      </c>
      <c r="C10320" s="642" t="s">
        <v>18348</v>
      </c>
      <c r="D10320" s="642" t="s">
        <v>20666</v>
      </c>
    </row>
    <row r="10321" spans="1:4" ht="15" customHeight="1">
      <c r="A10321" s="642">
        <v>37987</v>
      </c>
      <c r="B10321" s="651" t="s">
        <v>32927</v>
      </c>
      <c r="C10321" s="642" t="s">
        <v>18348</v>
      </c>
      <c r="D10321" s="642" t="s">
        <v>36323</v>
      </c>
    </row>
    <row r="10322" spans="1:4" ht="15" customHeight="1">
      <c r="A10322" s="642">
        <v>37988</v>
      </c>
      <c r="B10322" s="651" t="s">
        <v>32928</v>
      </c>
      <c r="C10322" s="642" t="s">
        <v>18348</v>
      </c>
      <c r="D10322" s="642" t="s">
        <v>36324</v>
      </c>
    </row>
    <row r="10323" spans="1:4" ht="15" customHeight="1">
      <c r="A10323" s="642">
        <v>21120</v>
      </c>
      <c r="B10323" s="651" t="s">
        <v>32929</v>
      </c>
      <c r="C10323" s="642" t="s">
        <v>18348</v>
      </c>
      <c r="D10323" s="642" t="s">
        <v>18173</v>
      </c>
    </row>
    <row r="10324" spans="1:4" ht="15" customHeight="1">
      <c r="A10324" s="642">
        <v>39318</v>
      </c>
      <c r="B10324" s="651" t="s">
        <v>32930</v>
      </c>
      <c r="C10324" s="642" t="s">
        <v>18348</v>
      </c>
      <c r="D10324" s="642" t="s">
        <v>17977</v>
      </c>
    </row>
    <row r="10325" spans="1:4" ht="15" customHeight="1">
      <c r="A10325" s="642">
        <v>40366</v>
      </c>
      <c r="B10325" s="651" t="s">
        <v>32931</v>
      </c>
      <c r="C10325" s="642" t="s">
        <v>18348</v>
      </c>
      <c r="D10325" s="642" t="s">
        <v>36325</v>
      </c>
    </row>
    <row r="10326" spans="1:4" ht="15" customHeight="1">
      <c r="A10326" s="642">
        <v>40363</v>
      </c>
      <c r="B10326" s="651" t="s">
        <v>32932</v>
      </c>
      <c r="C10326" s="642" t="s">
        <v>18348</v>
      </c>
      <c r="D10326" s="642" t="s">
        <v>21808</v>
      </c>
    </row>
    <row r="10327" spans="1:4" ht="15" customHeight="1">
      <c r="A10327" s="642">
        <v>40354</v>
      </c>
      <c r="B10327" s="651" t="s">
        <v>32933</v>
      </c>
      <c r="C10327" s="642" t="s">
        <v>18348</v>
      </c>
      <c r="D10327" s="642" t="s">
        <v>17841</v>
      </c>
    </row>
    <row r="10328" spans="1:4" ht="15" customHeight="1">
      <c r="A10328" s="642">
        <v>40360</v>
      </c>
      <c r="B10328" s="651" t="s">
        <v>32934</v>
      </c>
      <c r="C10328" s="642" t="s">
        <v>18348</v>
      </c>
      <c r="D10328" s="642" t="s">
        <v>20578</v>
      </c>
    </row>
    <row r="10329" spans="1:4" ht="15" customHeight="1">
      <c r="A10329" s="642">
        <v>40372</v>
      </c>
      <c r="B10329" s="651" t="s">
        <v>32935</v>
      </c>
      <c r="C10329" s="642" t="s">
        <v>18348</v>
      </c>
      <c r="D10329" s="642" t="s">
        <v>36326</v>
      </c>
    </row>
    <row r="10330" spans="1:4" ht="15" customHeight="1">
      <c r="A10330" s="642">
        <v>40369</v>
      </c>
      <c r="B10330" s="651" t="s">
        <v>32936</v>
      </c>
      <c r="C10330" s="642" t="s">
        <v>18348</v>
      </c>
      <c r="D10330" s="642" t="s">
        <v>36327</v>
      </c>
    </row>
    <row r="10331" spans="1:4" ht="15" customHeight="1">
      <c r="A10331" s="642">
        <v>40357</v>
      </c>
      <c r="B10331" s="651" t="s">
        <v>32937</v>
      </c>
      <c r="C10331" s="642" t="s">
        <v>18348</v>
      </c>
      <c r="D10331" s="642" t="s">
        <v>21340</v>
      </c>
    </row>
    <row r="10332" spans="1:4" ht="15" customHeight="1">
      <c r="A10332" s="642">
        <v>40375</v>
      </c>
      <c r="B10332" s="651" t="s">
        <v>32938</v>
      </c>
      <c r="C10332" s="642" t="s">
        <v>18348</v>
      </c>
      <c r="D10332" s="642" t="s">
        <v>36328</v>
      </c>
    </row>
    <row r="10333" spans="1:4" ht="15" customHeight="1">
      <c r="A10333" s="642">
        <v>1893</v>
      </c>
      <c r="B10333" s="651" t="s">
        <v>32939</v>
      </c>
      <c r="C10333" s="642" t="s">
        <v>18348</v>
      </c>
      <c r="D10333" s="642" t="s">
        <v>17620</v>
      </c>
    </row>
    <row r="10334" spans="1:4" ht="15" customHeight="1">
      <c r="A10334" s="642">
        <v>1902</v>
      </c>
      <c r="B10334" s="651" t="s">
        <v>32940</v>
      </c>
      <c r="C10334" s="642" t="s">
        <v>18348</v>
      </c>
      <c r="D10334" s="642" t="s">
        <v>35549</v>
      </c>
    </row>
    <row r="10335" spans="1:4" ht="15" customHeight="1">
      <c r="A10335" s="642">
        <v>1901</v>
      </c>
      <c r="B10335" s="651" t="s">
        <v>32941</v>
      </c>
      <c r="C10335" s="642" t="s">
        <v>18348</v>
      </c>
      <c r="D10335" s="642" t="s">
        <v>17591</v>
      </c>
    </row>
    <row r="10336" spans="1:4" ht="15" customHeight="1">
      <c r="A10336" s="642">
        <v>1892</v>
      </c>
      <c r="B10336" s="651" t="s">
        <v>32942</v>
      </c>
      <c r="C10336" s="642" t="s">
        <v>18348</v>
      </c>
      <c r="D10336" s="642" t="s">
        <v>27825</v>
      </c>
    </row>
    <row r="10337" spans="1:4" ht="15" customHeight="1">
      <c r="A10337" s="642">
        <v>1907</v>
      </c>
      <c r="B10337" s="651" t="s">
        <v>32943</v>
      </c>
      <c r="C10337" s="642" t="s">
        <v>18348</v>
      </c>
      <c r="D10337" s="642" t="s">
        <v>17817</v>
      </c>
    </row>
    <row r="10338" spans="1:4" ht="15" customHeight="1">
      <c r="A10338" s="642">
        <v>1894</v>
      </c>
      <c r="B10338" s="651" t="s">
        <v>32944</v>
      </c>
      <c r="C10338" s="642" t="s">
        <v>18348</v>
      </c>
      <c r="D10338" s="642" t="s">
        <v>18053</v>
      </c>
    </row>
    <row r="10339" spans="1:4" ht="15" customHeight="1">
      <c r="A10339" s="642">
        <v>1891</v>
      </c>
      <c r="B10339" s="651" t="s">
        <v>32945</v>
      </c>
      <c r="C10339" s="642" t="s">
        <v>18348</v>
      </c>
      <c r="D10339" s="642" t="s">
        <v>17720</v>
      </c>
    </row>
    <row r="10340" spans="1:4" ht="15" customHeight="1">
      <c r="A10340" s="642">
        <v>1896</v>
      </c>
      <c r="B10340" s="651" t="s">
        <v>32946</v>
      </c>
      <c r="C10340" s="642" t="s">
        <v>18348</v>
      </c>
      <c r="D10340" s="642" t="s">
        <v>17739</v>
      </c>
    </row>
    <row r="10341" spans="1:4" ht="15" customHeight="1">
      <c r="A10341" s="642">
        <v>1895</v>
      </c>
      <c r="B10341" s="651" t="s">
        <v>32947</v>
      </c>
      <c r="C10341" s="642" t="s">
        <v>18348</v>
      </c>
      <c r="D10341" s="642" t="s">
        <v>36329</v>
      </c>
    </row>
    <row r="10342" spans="1:4" ht="15" customHeight="1">
      <c r="A10342" s="642">
        <v>2641</v>
      </c>
      <c r="B10342" s="651" t="s">
        <v>32948</v>
      </c>
      <c r="C10342" s="642" t="s">
        <v>18348</v>
      </c>
      <c r="D10342" s="642" t="s">
        <v>22492</v>
      </c>
    </row>
    <row r="10343" spans="1:4" ht="15" customHeight="1">
      <c r="A10343" s="642">
        <v>2636</v>
      </c>
      <c r="B10343" s="651" t="s">
        <v>32949</v>
      </c>
      <c r="C10343" s="642" t="s">
        <v>18348</v>
      </c>
      <c r="D10343" s="642" t="s">
        <v>21573</v>
      </c>
    </row>
    <row r="10344" spans="1:4" ht="15" customHeight="1">
      <c r="A10344" s="642">
        <v>2637</v>
      </c>
      <c r="B10344" s="651" t="s">
        <v>32950</v>
      </c>
      <c r="C10344" s="642" t="s">
        <v>18348</v>
      </c>
      <c r="D10344" s="642" t="s">
        <v>17588</v>
      </c>
    </row>
    <row r="10345" spans="1:4" ht="15" customHeight="1">
      <c r="A10345" s="642">
        <v>2638</v>
      </c>
      <c r="B10345" s="651" t="s">
        <v>32951</v>
      </c>
      <c r="C10345" s="642" t="s">
        <v>18348</v>
      </c>
      <c r="D10345" s="642" t="s">
        <v>22438</v>
      </c>
    </row>
    <row r="10346" spans="1:4" ht="15" customHeight="1">
      <c r="A10346" s="642">
        <v>2639</v>
      </c>
      <c r="B10346" s="651" t="s">
        <v>32952</v>
      </c>
      <c r="C10346" s="642" t="s">
        <v>18348</v>
      </c>
      <c r="D10346" s="642" t="s">
        <v>17613</v>
      </c>
    </row>
    <row r="10347" spans="1:4" ht="15" customHeight="1">
      <c r="A10347" s="642">
        <v>2644</v>
      </c>
      <c r="B10347" s="651" t="s">
        <v>32953</v>
      </c>
      <c r="C10347" s="642" t="s">
        <v>18348</v>
      </c>
      <c r="D10347" s="642" t="s">
        <v>18041</v>
      </c>
    </row>
    <row r="10348" spans="1:4" ht="15" customHeight="1">
      <c r="A10348" s="642">
        <v>2643</v>
      </c>
      <c r="B10348" s="651" t="s">
        <v>32954</v>
      </c>
      <c r="C10348" s="642" t="s">
        <v>18348</v>
      </c>
      <c r="D10348" s="642" t="s">
        <v>18662</v>
      </c>
    </row>
    <row r="10349" spans="1:4" ht="15" customHeight="1">
      <c r="A10349" s="642">
        <v>2640</v>
      </c>
      <c r="B10349" s="651" t="s">
        <v>32955</v>
      </c>
      <c r="C10349" s="642" t="s">
        <v>18348</v>
      </c>
      <c r="D10349" s="642" t="s">
        <v>21699</v>
      </c>
    </row>
    <row r="10350" spans="1:4" ht="15" customHeight="1">
      <c r="A10350" s="642">
        <v>2642</v>
      </c>
      <c r="B10350" s="651" t="s">
        <v>32956</v>
      </c>
      <c r="C10350" s="642" t="s">
        <v>18348</v>
      </c>
      <c r="D10350" s="642" t="s">
        <v>20523</v>
      </c>
    </row>
    <row r="10351" spans="1:4" ht="15" customHeight="1">
      <c r="A10351" s="642">
        <v>38943</v>
      </c>
      <c r="B10351" s="651" t="s">
        <v>32957</v>
      </c>
      <c r="C10351" s="642" t="s">
        <v>18348</v>
      </c>
      <c r="D10351" s="642" t="s">
        <v>18149</v>
      </c>
    </row>
    <row r="10352" spans="1:4" ht="15" customHeight="1">
      <c r="A10352" s="642">
        <v>38944</v>
      </c>
      <c r="B10352" s="651" t="s">
        <v>32958</v>
      </c>
      <c r="C10352" s="642" t="s">
        <v>18348</v>
      </c>
      <c r="D10352" s="642" t="s">
        <v>22543</v>
      </c>
    </row>
    <row r="10353" spans="1:4" ht="15" customHeight="1">
      <c r="A10353" s="642">
        <v>38945</v>
      </c>
      <c r="B10353" s="651" t="s">
        <v>32959</v>
      </c>
      <c r="C10353" s="642" t="s">
        <v>18348</v>
      </c>
      <c r="D10353" s="642" t="s">
        <v>17999</v>
      </c>
    </row>
    <row r="10354" spans="1:4" ht="15" customHeight="1">
      <c r="A10354" s="642">
        <v>38946</v>
      </c>
      <c r="B10354" s="651" t="s">
        <v>32960</v>
      </c>
      <c r="C10354" s="642" t="s">
        <v>18348</v>
      </c>
      <c r="D10354" s="642" t="s">
        <v>18210</v>
      </c>
    </row>
    <row r="10355" spans="1:4" ht="15" customHeight="1">
      <c r="A10355" s="642">
        <v>39308</v>
      </c>
      <c r="B10355" s="651" t="s">
        <v>32961</v>
      </c>
      <c r="C10355" s="642" t="s">
        <v>18348</v>
      </c>
      <c r="D10355" s="642" t="s">
        <v>35731</v>
      </c>
    </row>
    <row r="10356" spans="1:4" ht="15" customHeight="1">
      <c r="A10356" s="642">
        <v>39309</v>
      </c>
      <c r="B10356" s="651" t="s">
        <v>32962</v>
      </c>
      <c r="C10356" s="642" t="s">
        <v>18348</v>
      </c>
      <c r="D10356" s="642" t="s">
        <v>17916</v>
      </c>
    </row>
    <row r="10357" spans="1:4" ht="15" customHeight="1">
      <c r="A10357" s="642">
        <v>39310</v>
      </c>
      <c r="B10357" s="651" t="s">
        <v>32963</v>
      </c>
      <c r="C10357" s="642" t="s">
        <v>18348</v>
      </c>
      <c r="D10357" s="642" t="s">
        <v>21288</v>
      </c>
    </row>
    <row r="10358" spans="1:4" ht="15" customHeight="1">
      <c r="A10358" s="642">
        <v>39311</v>
      </c>
      <c r="B10358" s="651" t="s">
        <v>32964</v>
      </c>
      <c r="C10358" s="642" t="s">
        <v>18348</v>
      </c>
      <c r="D10358" s="642" t="s">
        <v>21287</v>
      </c>
    </row>
    <row r="10359" spans="1:4" ht="15" customHeight="1">
      <c r="A10359" s="642">
        <v>39855</v>
      </c>
      <c r="B10359" s="651" t="s">
        <v>32965</v>
      </c>
      <c r="C10359" s="642" t="s">
        <v>18348</v>
      </c>
      <c r="D10359" s="642" t="s">
        <v>18278</v>
      </c>
    </row>
    <row r="10360" spans="1:4" ht="15" customHeight="1">
      <c r="A10360" s="642">
        <v>39856</v>
      </c>
      <c r="B10360" s="651" t="s">
        <v>32966</v>
      </c>
      <c r="C10360" s="642" t="s">
        <v>18348</v>
      </c>
      <c r="D10360" s="642" t="s">
        <v>21578</v>
      </c>
    </row>
    <row r="10361" spans="1:4" ht="15" customHeight="1">
      <c r="A10361" s="642">
        <v>39857</v>
      </c>
      <c r="B10361" s="651" t="s">
        <v>32967</v>
      </c>
      <c r="C10361" s="642" t="s">
        <v>18348</v>
      </c>
      <c r="D10361" s="642" t="s">
        <v>35928</v>
      </c>
    </row>
    <row r="10362" spans="1:4" ht="15" customHeight="1">
      <c r="A10362" s="642">
        <v>39858</v>
      </c>
      <c r="B10362" s="651" t="s">
        <v>32968</v>
      </c>
      <c r="C10362" s="642" t="s">
        <v>18348</v>
      </c>
      <c r="D10362" s="642" t="s">
        <v>22578</v>
      </c>
    </row>
    <row r="10363" spans="1:4" ht="15" customHeight="1">
      <c r="A10363" s="642">
        <v>39859</v>
      </c>
      <c r="B10363" s="651" t="s">
        <v>32969</v>
      </c>
      <c r="C10363" s="642" t="s">
        <v>18348</v>
      </c>
      <c r="D10363" s="642" t="s">
        <v>36330</v>
      </c>
    </row>
    <row r="10364" spans="1:4" ht="15" customHeight="1">
      <c r="A10364" s="642">
        <v>39860</v>
      </c>
      <c r="B10364" s="651" t="s">
        <v>32970</v>
      </c>
      <c r="C10364" s="642" t="s">
        <v>18348</v>
      </c>
      <c r="D10364" s="642" t="s">
        <v>21729</v>
      </c>
    </row>
    <row r="10365" spans="1:4" ht="15" customHeight="1">
      <c r="A10365" s="642">
        <v>39861</v>
      </c>
      <c r="B10365" s="651" t="s">
        <v>32971</v>
      </c>
      <c r="C10365" s="642" t="s">
        <v>18348</v>
      </c>
      <c r="D10365" s="642" t="s">
        <v>36299</v>
      </c>
    </row>
    <row r="10366" spans="1:4" ht="15" customHeight="1">
      <c r="A10366" s="642">
        <v>3867</v>
      </c>
      <c r="B10366" s="651" t="s">
        <v>32972</v>
      </c>
      <c r="C10366" s="642" t="s">
        <v>18348</v>
      </c>
      <c r="D10366" s="642" t="s">
        <v>36331</v>
      </c>
    </row>
    <row r="10367" spans="1:4" ht="15" customHeight="1">
      <c r="A10367" s="642">
        <v>3861</v>
      </c>
      <c r="B10367" s="651" t="s">
        <v>32973</v>
      </c>
      <c r="C10367" s="642" t="s">
        <v>18348</v>
      </c>
      <c r="D10367" s="642" t="s">
        <v>17639</v>
      </c>
    </row>
    <row r="10368" spans="1:4" ht="15" customHeight="1">
      <c r="A10368" s="642">
        <v>3904</v>
      </c>
      <c r="B10368" s="651" t="s">
        <v>32974</v>
      </c>
      <c r="C10368" s="642" t="s">
        <v>18348</v>
      </c>
      <c r="D10368" s="642" t="s">
        <v>17480</v>
      </c>
    </row>
    <row r="10369" spans="1:4" ht="15" customHeight="1">
      <c r="A10369" s="642">
        <v>3903</v>
      </c>
      <c r="B10369" s="651" t="s">
        <v>32975</v>
      </c>
      <c r="C10369" s="642" t="s">
        <v>18348</v>
      </c>
      <c r="D10369" s="642" t="s">
        <v>17716</v>
      </c>
    </row>
    <row r="10370" spans="1:4" ht="15" customHeight="1">
      <c r="A10370" s="642">
        <v>3862</v>
      </c>
      <c r="B10370" s="651" t="s">
        <v>32976</v>
      </c>
      <c r="C10370" s="642" t="s">
        <v>18348</v>
      </c>
      <c r="D10370" s="642" t="s">
        <v>18265</v>
      </c>
    </row>
    <row r="10371" spans="1:4" ht="15" customHeight="1">
      <c r="A10371" s="642">
        <v>3863</v>
      </c>
      <c r="B10371" s="651" t="s">
        <v>32977</v>
      </c>
      <c r="C10371" s="642" t="s">
        <v>18348</v>
      </c>
      <c r="D10371" s="642" t="s">
        <v>27297</v>
      </c>
    </row>
    <row r="10372" spans="1:4" ht="15" customHeight="1">
      <c r="A10372" s="642">
        <v>3864</v>
      </c>
      <c r="B10372" s="651" t="s">
        <v>32978</v>
      </c>
      <c r="C10372" s="642" t="s">
        <v>18348</v>
      </c>
      <c r="D10372" s="642" t="s">
        <v>18200</v>
      </c>
    </row>
    <row r="10373" spans="1:4" ht="15" customHeight="1">
      <c r="A10373" s="642">
        <v>3865</v>
      </c>
      <c r="B10373" s="651" t="s">
        <v>32979</v>
      </c>
      <c r="C10373" s="642" t="s">
        <v>18348</v>
      </c>
      <c r="D10373" s="642" t="s">
        <v>21027</v>
      </c>
    </row>
    <row r="10374" spans="1:4" ht="15" customHeight="1">
      <c r="A10374" s="642">
        <v>3866</v>
      </c>
      <c r="B10374" s="651" t="s">
        <v>32980</v>
      </c>
      <c r="C10374" s="642" t="s">
        <v>18348</v>
      </c>
      <c r="D10374" s="642" t="s">
        <v>36332</v>
      </c>
    </row>
    <row r="10375" spans="1:4" ht="15" customHeight="1">
      <c r="A10375" s="642">
        <v>3878</v>
      </c>
      <c r="B10375" s="651" t="s">
        <v>32981</v>
      </c>
      <c r="C10375" s="642" t="s">
        <v>18348</v>
      </c>
      <c r="D10375" s="642" t="s">
        <v>18689</v>
      </c>
    </row>
    <row r="10376" spans="1:4" ht="15" customHeight="1">
      <c r="A10376" s="642">
        <v>3883</v>
      </c>
      <c r="B10376" s="651" t="s">
        <v>32982</v>
      </c>
      <c r="C10376" s="642" t="s">
        <v>18348</v>
      </c>
      <c r="D10376" s="642" t="s">
        <v>20675</v>
      </c>
    </row>
    <row r="10377" spans="1:4" ht="15" customHeight="1">
      <c r="A10377" s="642">
        <v>3876</v>
      </c>
      <c r="B10377" s="651" t="s">
        <v>32983</v>
      </c>
      <c r="C10377" s="642" t="s">
        <v>18348</v>
      </c>
      <c r="D10377" s="642" t="s">
        <v>26476</v>
      </c>
    </row>
    <row r="10378" spans="1:4" ht="15" customHeight="1">
      <c r="A10378" s="642">
        <v>3884</v>
      </c>
      <c r="B10378" s="651" t="s">
        <v>32984</v>
      </c>
      <c r="C10378" s="642" t="s">
        <v>18348</v>
      </c>
      <c r="D10378" s="642" t="s">
        <v>27296</v>
      </c>
    </row>
    <row r="10379" spans="1:4" ht="15" customHeight="1">
      <c r="A10379" s="642">
        <v>12892</v>
      </c>
      <c r="B10379" s="651" t="s">
        <v>32985</v>
      </c>
      <c r="C10379" s="642" t="s">
        <v>18356</v>
      </c>
      <c r="D10379" s="642" t="s">
        <v>18120</v>
      </c>
    </row>
    <row r="10380" spans="1:4" ht="15" customHeight="1">
      <c r="A10380" s="642">
        <v>38447</v>
      </c>
      <c r="B10380" s="651" t="s">
        <v>32986</v>
      </c>
      <c r="C10380" s="642" t="s">
        <v>18348</v>
      </c>
      <c r="D10380" s="642" t="s">
        <v>36333</v>
      </c>
    </row>
    <row r="10381" spans="1:4" ht="15" customHeight="1">
      <c r="A10381" s="642">
        <v>36320</v>
      </c>
      <c r="B10381" s="651" t="s">
        <v>32987</v>
      </c>
      <c r="C10381" s="642" t="s">
        <v>18348</v>
      </c>
      <c r="D10381" s="642" t="s">
        <v>17478</v>
      </c>
    </row>
    <row r="10382" spans="1:4" ht="15" customHeight="1">
      <c r="A10382" s="642">
        <v>36324</v>
      </c>
      <c r="B10382" s="651" t="s">
        <v>32988</v>
      </c>
      <c r="C10382" s="642" t="s">
        <v>18348</v>
      </c>
      <c r="D10382" s="642" t="s">
        <v>22480</v>
      </c>
    </row>
    <row r="10383" spans="1:4" ht="15" customHeight="1">
      <c r="A10383" s="642">
        <v>38441</v>
      </c>
      <c r="B10383" s="651" t="s">
        <v>32989</v>
      </c>
      <c r="C10383" s="642" t="s">
        <v>18348</v>
      </c>
      <c r="D10383" s="642" t="s">
        <v>20546</v>
      </c>
    </row>
    <row r="10384" spans="1:4" ht="15" customHeight="1">
      <c r="A10384" s="642">
        <v>38442</v>
      </c>
      <c r="B10384" s="651" t="s">
        <v>32990</v>
      </c>
      <c r="C10384" s="642" t="s">
        <v>18348</v>
      </c>
      <c r="D10384" s="642" t="s">
        <v>17524</v>
      </c>
    </row>
    <row r="10385" spans="1:4" ht="15" customHeight="1">
      <c r="A10385" s="642">
        <v>38443</v>
      </c>
      <c r="B10385" s="651" t="s">
        <v>32991</v>
      </c>
      <c r="C10385" s="642" t="s">
        <v>18348</v>
      </c>
      <c r="D10385" s="642" t="s">
        <v>18128</v>
      </c>
    </row>
    <row r="10386" spans="1:4" ht="15" customHeight="1">
      <c r="A10386" s="642">
        <v>38444</v>
      </c>
      <c r="B10386" s="651" t="s">
        <v>32992</v>
      </c>
      <c r="C10386" s="642" t="s">
        <v>18348</v>
      </c>
      <c r="D10386" s="642" t="s">
        <v>21209</v>
      </c>
    </row>
    <row r="10387" spans="1:4" ht="15" customHeight="1">
      <c r="A10387" s="642">
        <v>38445</v>
      </c>
      <c r="B10387" s="651" t="s">
        <v>32993</v>
      </c>
      <c r="C10387" s="642" t="s">
        <v>18348</v>
      </c>
      <c r="D10387" s="642" t="s">
        <v>22114</v>
      </c>
    </row>
    <row r="10388" spans="1:4" ht="15" customHeight="1">
      <c r="A10388" s="642">
        <v>38446</v>
      </c>
      <c r="B10388" s="651" t="s">
        <v>32994</v>
      </c>
      <c r="C10388" s="642" t="s">
        <v>18348</v>
      </c>
      <c r="D10388" s="642" t="s">
        <v>36334</v>
      </c>
    </row>
    <row r="10389" spans="1:4" ht="15" customHeight="1">
      <c r="A10389" s="642">
        <v>3837</v>
      </c>
      <c r="B10389" s="651" t="s">
        <v>32995</v>
      </c>
      <c r="C10389" s="642" t="s">
        <v>18348</v>
      </c>
      <c r="D10389" s="642" t="s">
        <v>36335</v>
      </c>
    </row>
    <row r="10390" spans="1:4" ht="15" customHeight="1">
      <c r="A10390" s="642">
        <v>3845</v>
      </c>
      <c r="B10390" s="651" t="s">
        <v>32996</v>
      </c>
      <c r="C10390" s="642" t="s">
        <v>18348</v>
      </c>
      <c r="D10390" s="642" t="s">
        <v>22465</v>
      </c>
    </row>
    <row r="10391" spans="1:4" ht="15" customHeight="1">
      <c r="A10391" s="642">
        <v>11045</v>
      </c>
      <c r="B10391" s="651" t="s">
        <v>32997</v>
      </c>
      <c r="C10391" s="642" t="s">
        <v>18348</v>
      </c>
      <c r="D10391" s="642" t="s">
        <v>27671</v>
      </c>
    </row>
    <row r="10392" spans="1:4" ht="15" customHeight="1">
      <c r="A10392" s="642">
        <v>20170</v>
      </c>
      <c r="B10392" s="651" t="s">
        <v>32998</v>
      </c>
      <c r="C10392" s="642" t="s">
        <v>18348</v>
      </c>
      <c r="D10392" s="642" t="s">
        <v>20481</v>
      </c>
    </row>
    <row r="10393" spans="1:4" ht="15" customHeight="1">
      <c r="A10393" s="642">
        <v>20171</v>
      </c>
      <c r="B10393" s="651" t="s">
        <v>32999</v>
      </c>
      <c r="C10393" s="642" t="s">
        <v>18348</v>
      </c>
      <c r="D10393" s="642" t="s">
        <v>36336</v>
      </c>
    </row>
    <row r="10394" spans="1:4" ht="15" customHeight="1">
      <c r="A10394" s="642">
        <v>20167</v>
      </c>
      <c r="B10394" s="651" t="s">
        <v>33000</v>
      </c>
      <c r="C10394" s="642" t="s">
        <v>18348</v>
      </c>
      <c r="D10394" s="642" t="s">
        <v>18738</v>
      </c>
    </row>
    <row r="10395" spans="1:4" ht="15" customHeight="1">
      <c r="A10395" s="642">
        <v>20168</v>
      </c>
      <c r="B10395" s="651" t="s">
        <v>33001</v>
      </c>
      <c r="C10395" s="642" t="s">
        <v>18348</v>
      </c>
      <c r="D10395" s="642" t="s">
        <v>17895</v>
      </c>
    </row>
    <row r="10396" spans="1:4" ht="15" customHeight="1">
      <c r="A10396" s="642">
        <v>20169</v>
      </c>
      <c r="B10396" s="651" t="s">
        <v>33002</v>
      </c>
      <c r="C10396" s="642" t="s">
        <v>18348</v>
      </c>
      <c r="D10396" s="642" t="s">
        <v>20707</v>
      </c>
    </row>
    <row r="10397" spans="1:4" ht="15" customHeight="1">
      <c r="A10397" s="642">
        <v>3899</v>
      </c>
      <c r="B10397" s="651" t="s">
        <v>33003</v>
      </c>
      <c r="C10397" s="642" t="s">
        <v>18348</v>
      </c>
      <c r="D10397" s="642" t="s">
        <v>24747</v>
      </c>
    </row>
    <row r="10398" spans="1:4" ht="15" customHeight="1">
      <c r="A10398" s="642">
        <v>38676</v>
      </c>
      <c r="B10398" s="651" t="s">
        <v>33004</v>
      </c>
      <c r="C10398" s="642" t="s">
        <v>18348</v>
      </c>
      <c r="D10398" s="642" t="s">
        <v>36337</v>
      </c>
    </row>
    <row r="10399" spans="1:4" ht="15" customHeight="1">
      <c r="A10399" s="642">
        <v>3897</v>
      </c>
      <c r="B10399" s="651" t="s">
        <v>33005</v>
      </c>
      <c r="C10399" s="642" t="s">
        <v>18348</v>
      </c>
      <c r="D10399" s="642" t="s">
        <v>18722</v>
      </c>
    </row>
    <row r="10400" spans="1:4" ht="15" customHeight="1">
      <c r="A10400" s="642">
        <v>3875</v>
      </c>
      <c r="B10400" s="651" t="s">
        <v>33006</v>
      </c>
      <c r="C10400" s="642" t="s">
        <v>18348</v>
      </c>
      <c r="D10400" s="642" t="s">
        <v>36338</v>
      </c>
    </row>
    <row r="10401" spans="1:4" ht="15" customHeight="1">
      <c r="A10401" s="642">
        <v>3898</v>
      </c>
      <c r="B10401" s="651" t="s">
        <v>33007</v>
      </c>
      <c r="C10401" s="642" t="s">
        <v>18348</v>
      </c>
      <c r="D10401" s="642" t="s">
        <v>18074</v>
      </c>
    </row>
    <row r="10402" spans="1:4" ht="15" customHeight="1">
      <c r="A10402" s="642">
        <v>3855</v>
      </c>
      <c r="B10402" s="651" t="s">
        <v>33008</v>
      </c>
      <c r="C10402" s="642" t="s">
        <v>18348</v>
      </c>
      <c r="D10402" s="642" t="s">
        <v>18020</v>
      </c>
    </row>
    <row r="10403" spans="1:4" ht="15" customHeight="1">
      <c r="A10403" s="642">
        <v>3874</v>
      </c>
      <c r="B10403" s="651" t="s">
        <v>33009</v>
      </c>
      <c r="C10403" s="642" t="s">
        <v>18348</v>
      </c>
      <c r="D10403" s="642" t="s">
        <v>22435</v>
      </c>
    </row>
    <row r="10404" spans="1:4" ht="15" customHeight="1">
      <c r="A10404" s="642">
        <v>3870</v>
      </c>
      <c r="B10404" s="651" t="s">
        <v>33010</v>
      </c>
      <c r="C10404" s="642" t="s">
        <v>18348</v>
      </c>
      <c r="D10404" s="642" t="s">
        <v>18379</v>
      </c>
    </row>
    <row r="10405" spans="1:4" ht="15" customHeight="1">
      <c r="A10405" s="642">
        <v>38678</v>
      </c>
      <c r="B10405" s="651" t="s">
        <v>33011</v>
      </c>
      <c r="C10405" s="642" t="s">
        <v>18348</v>
      </c>
      <c r="D10405" s="642" t="s">
        <v>27970</v>
      </c>
    </row>
    <row r="10406" spans="1:4" ht="15" customHeight="1">
      <c r="A10406" s="642">
        <v>3859</v>
      </c>
      <c r="B10406" s="651" t="s">
        <v>33012</v>
      </c>
      <c r="C10406" s="642" t="s">
        <v>18348</v>
      </c>
      <c r="D10406" s="642" t="s">
        <v>18482</v>
      </c>
    </row>
    <row r="10407" spans="1:4" ht="15" customHeight="1">
      <c r="A10407" s="642">
        <v>3856</v>
      </c>
      <c r="B10407" s="651" t="s">
        <v>33013</v>
      </c>
      <c r="C10407" s="642" t="s">
        <v>18348</v>
      </c>
      <c r="D10407" s="642" t="s">
        <v>17746</v>
      </c>
    </row>
    <row r="10408" spans="1:4" ht="15" customHeight="1">
      <c r="A10408" s="642">
        <v>3906</v>
      </c>
      <c r="B10408" s="651" t="s">
        <v>33014</v>
      </c>
      <c r="C10408" s="642" t="s">
        <v>18348</v>
      </c>
      <c r="D10408" s="642" t="s">
        <v>18722</v>
      </c>
    </row>
    <row r="10409" spans="1:4" ht="15" customHeight="1">
      <c r="A10409" s="642">
        <v>3860</v>
      </c>
      <c r="B10409" s="651" t="s">
        <v>33015</v>
      </c>
      <c r="C10409" s="642" t="s">
        <v>18348</v>
      </c>
      <c r="D10409" s="642" t="s">
        <v>18027</v>
      </c>
    </row>
    <row r="10410" spans="1:4" ht="15" customHeight="1">
      <c r="A10410" s="642">
        <v>3905</v>
      </c>
      <c r="B10410" s="651" t="s">
        <v>33016</v>
      </c>
      <c r="C10410" s="642" t="s">
        <v>18348</v>
      </c>
      <c r="D10410" s="642" t="s">
        <v>21701</v>
      </c>
    </row>
    <row r="10411" spans="1:4" ht="15" customHeight="1">
      <c r="A10411" s="642">
        <v>3871</v>
      </c>
      <c r="B10411" s="651" t="s">
        <v>33017</v>
      </c>
      <c r="C10411" s="642" t="s">
        <v>18348</v>
      </c>
      <c r="D10411" s="642" t="s">
        <v>22221</v>
      </c>
    </row>
    <row r="10412" spans="1:4" ht="15" customHeight="1">
      <c r="A10412" s="642">
        <v>37429</v>
      </c>
      <c r="B10412" s="651" t="s">
        <v>33018</v>
      </c>
      <c r="C10412" s="642" t="s">
        <v>18348</v>
      </c>
      <c r="D10412" s="642" t="s">
        <v>36339</v>
      </c>
    </row>
    <row r="10413" spans="1:4" ht="15" customHeight="1">
      <c r="A10413" s="642">
        <v>37426</v>
      </c>
      <c r="B10413" s="651" t="s">
        <v>33019</v>
      </c>
      <c r="C10413" s="642" t="s">
        <v>18348</v>
      </c>
      <c r="D10413" s="642" t="s">
        <v>18219</v>
      </c>
    </row>
    <row r="10414" spans="1:4" ht="15" customHeight="1">
      <c r="A10414" s="642">
        <v>37427</v>
      </c>
      <c r="B10414" s="651" t="s">
        <v>33020</v>
      </c>
      <c r="C10414" s="642" t="s">
        <v>18348</v>
      </c>
      <c r="D10414" s="642" t="s">
        <v>36340</v>
      </c>
    </row>
    <row r="10415" spans="1:4" ht="15" customHeight="1">
      <c r="A10415" s="642">
        <v>37424</v>
      </c>
      <c r="B10415" s="651" t="s">
        <v>33021</v>
      </c>
      <c r="C10415" s="642" t="s">
        <v>18348</v>
      </c>
      <c r="D10415" s="642" t="s">
        <v>18145</v>
      </c>
    </row>
    <row r="10416" spans="1:4" ht="15" customHeight="1">
      <c r="A10416" s="642">
        <v>37428</v>
      </c>
      <c r="B10416" s="651" t="s">
        <v>33022</v>
      </c>
      <c r="C10416" s="642" t="s">
        <v>18348</v>
      </c>
      <c r="D10416" s="642" t="s">
        <v>36341</v>
      </c>
    </row>
    <row r="10417" spans="1:4" ht="15" customHeight="1">
      <c r="A10417" s="642">
        <v>37425</v>
      </c>
      <c r="B10417" s="651" t="s">
        <v>33023</v>
      </c>
      <c r="C10417" s="642" t="s">
        <v>18348</v>
      </c>
      <c r="D10417" s="642" t="s">
        <v>17991</v>
      </c>
    </row>
    <row r="10418" spans="1:4" ht="15" customHeight="1">
      <c r="A10418" s="642">
        <v>11519</v>
      </c>
      <c r="B10418" s="651" t="s">
        <v>33024</v>
      </c>
      <c r="C10418" s="642" t="s">
        <v>18356</v>
      </c>
      <c r="D10418" s="642" t="s">
        <v>35398</v>
      </c>
    </row>
    <row r="10419" spans="1:4" ht="15" customHeight="1">
      <c r="A10419" s="642">
        <v>11520</v>
      </c>
      <c r="B10419" s="651" t="s">
        <v>33025</v>
      </c>
      <c r="C10419" s="642" t="s">
        <v>18356</v>
      </c>
      <c r="D10419" s="642" t="s">
        <v>21983</v>
      </c>
    </row>
    <row r="10420" spans="1:4" ht="15" customHeight="1">
      <c r="A10420" s="642">
        <v>11518</v>
      </c>
      <c r="B10420" s="651" t="s">
        <v>33026</v>
      </c>
      <c r="C10420" s="642" t="s">
        <v>18356</v>
      </c>
      <c r="D10420" s="642" t="s">
        <v>36342</v>
      </c>
    </row>
    <row r="10421" spans="1:4" ht="15" customHeight="1">
      <c r="A10421" s="642">
        <v>38473</v>
      </c>
      <c r="B10421" s="651" t="s">
        <v>33027</v>
      </c>
      <c r="C10421" s="642" t="s">
        <v>18348</v>
      </c>
      <c r="D10421" s="642" t="s">
        <v>22526</v>
      </c>
    </row>
    <row r="10422" spans="1:4" ht="15" customHeight="1">
      <c r="A10422" s="642">
        <v>4244</v>
      </c>
      <c r="B10422" s="651" t="s">
        <v>33028</v>
      </c>
      <c r="C10422" s="642" t="s">
        <v>18354</v>
      </c>
      <c r="D10422" s="642" t="s">
        <v>36343</v>
      </c>
    </row>
    <row r="10423" spans="1:4" ht="15" customHeight="1">
      <c r="A10423" s="642">
        <v>40977</v>
      </c>
      <c r="B10423" s="651" t="s">
        <v>33029</v>
      </c>
      <c r="C10423" s="642" t="s">
        <v>18355</v>
      </c>
      <c r="D10423" s="642" t="s">
        <v>36344</v>
      </c>
    </row>
    <row r="10424" spans="1:4" ht="15" customHeight="1">
      <c r="A10424" s="642">
        <v>4115</v>
      </c>
      <c r="B10424" s="651" t="s">
        <v>33030</v>
      </c>
      <c r="C10424" s="642" t="s">
        <v>18350</v>
      </c>
      <c r="D10424" s="642" t="s">
        <v>27240</v>
      </c>
    </row>
    <row r="10425" spans="1:4" ht="15" customHeight="1">
      <c r="A10425" s="642">
        <v>4119</v>
      </c>
      <c r="B10425" s="651" t="s">
        <v>33031</v>
      </c>
      <c r="C10425" s="642" t="s">
        <v>18350</v>
      </c>
      <c r="D10425" s="642" t="s">
        <v>26010</v>
      </c>
    </row>
    <row r="10426" spans="1:4" ht="15" customHeight="1">
      <c r="A10426" s="642">
        <v>2794</v>
      </c>
      <c r="B10426" s="651" t="s">
        <v>33032</v>
      </c>
      <c r="C10426" s="642" t="s">
        <v>18350</v>
      </c>
      <c r="D10426" s="642" t="s">
        <v>36345</v>
      </c>
    </row>
    <row r="10427" spans="1:4" ht="15" customHeight="1">
      <c r="A10427" s="642">
        <v>2788</v>
      </c>
      <c r="B10427" s="651" t="s">
        <v>33033</v>
      </c>
      <c r="C10427" s="642" t="s">
        <v>18350</v>
      </c>
      <c r="D10427" s="642" t="s">
        <v>36346</v>
      </c>
    </row>
    <row r="10428" spans="1:4" ht="15" customHeight="1">
      <c r="A10428" s="642">
        <v>4006</v>
      </c>
      <c r="B10428" s="651" t="s">
        <v>33034</v>
      </c>
      <c r="C10428" s="642" t="s">
        <v>18353</v>
      </c>
      <c r="D10428" s="642" t="s">
        <v>36347</v>
      </c>
    </row>
    <row r="10429" spans="1:4" ht="15" customHeight="1">
      <c r="A10429" s="642">
        <v>36151</v>
      </c>
      <c r="B10429" s="651" t="s">
        <v>33035</v>
      </c>
      <c r="C10429" s="642" t="s">
        <v>18348</v>
      </c>
      <c r="D10429" s="642" t="s">
        <v>21066</v>
      </c>
    </row>
    <row r="10430" spans="1:4" ht="15" customHeight="1">
      <c r="A10430" s="642">
        <v>37457</v>
      </c>
      <c r="B10430" s="651" t="s">
        <v>33036</v>
      </c>
      <c r="C10430" s="642" t="s">
        <v>18350</v>
      </c>
      <c r="D10430" s="642" t="s">
        <v>18542</v>
      </c>
    </row>
    <row r="10431" spans="1:4" ht="15" customHeight="1">
      <c r="A10431" s="642">
        <v>37456</v>
      </c>
      <c r="B10431" s="651" t="s">
        <v>33037</v>
      </c>
      <c r="C10431" s="642" t="s">
        <v>18350</v>
      </c>
      <c r="D10431" s="642" t="s">
        <v>18478</v>
      </c>
    </row>
    <row r="10432" spans="1:4" ht="15" customHeight="1">
      <c r="A10432" s="642">
        <v>37461</v>
      </c>
      <c r="B10432" s="651" t="s">
        <v>33038</v>
      </c>
      <c r="C10432" s="642" t="s">
        <v>18350</v>
      </c>
      <c r="D10432" s="642" t="s">
        <v>17816</v>
      </c>
    </row>
    <row r="10433" spans="1:4" ht="15" customHeight="1">
      <c r="A10433" s="642">
        <v>37460</v>
      </c>
      <c r="B10433" s="651" t="s">
        <v>33039</v>
      </c>
      <c r="C10433" s="642" t="s">
        <v>18350</v>
      </c>
      <c r="D10433" s="642" t="s">
        <v>18198</v>
      </c>
    </row>
    <row r="10434" spans="1:4" ht="15" customHeight="1">
      <c r="A10434" s="642">
        <v>37458</v>
      </c>
      <c r="B10434" s="651" t="s">
        <v>33040</v>
      </c>
      <c r="C10434" s="642" t="s">
        <v>18350</v>
      </c>
      <c r="D10434" s="642" t="s">
        <v>17643</v>
      </c>
    </row>
    <row r="10435" spans="1:4" ht="15" customHeight="1">
      <c r="A10435" s="642">
        <v>37454</v>
      </c>
      <c r="B10435" s="651" t="s">
        <v>33041</v>
      </c>
      <c r="C10435" s="642" t="s">
        <v>18350</v>
      </c>
      <c r="D10435" s="642" t="s">
        <v>18281</v>
      </c>
    </row>
    <row r="10436" spans="1:4" ht="15" customHeight="1">
      <c r="A10436" s="642">
        <v>37455</v>
      </c>
      <c r="B10436" s="651" t="s">
        <v>33042</v>
      </c>
      <c r="C10436" s="642" t="s">
        <v>18350</v>
      </c>
      <c r="D10436" s="642" t="s">
        <v>17732</v>
      </c>
    </row>
    <row r="10437" spans="1:4" ht="15" customHeight="1">
      <c r="A10437" s="642">
        <v>37459</v>
      </c>
      <c r="B10437" s="651" t="s">
        <v>33043</v>
      </c>
      <c r="C10437" s="642" t="s">
        <v>18350</v>
      </c>
      <c r="D10437" s="642" t="s">
        <v>21334</v>
      </c>
    </row>
    <row r="10438" spans="1:4" ht="15" customHeight="1">
      <c r="A10438" s="642">
        <v>21029</v>
      </c>
      <c r="B10438" s="651" t="s">
        <v>33044</v>
      </c>
      <c r="C10438" s="642" t="s">
        <v>18348</v>
      </c>
      <c r="D10438" s="642" t="s">
        <v>36348</v>
      </c>
    </row>
    <row r="10439" spans="1:4" ht="15" customHeight="1">
      <c r="A10439" s="642">
        <v>21030</v>
      </c>
      <c r="B10439" s="651" t="s">
        <v>33045</v>
      </c>
      <c r="C10439" s="642" t="s">
        <v>18348</v>
      </c>
      <c r="D10439" s="642" t="s">
        <v>36349</v>
      </c>
    </row>
    <row r="10440" spans="1:4" ht="15" customHeight="1">
      <c r="A10440" s="642">
        <v>21031</v>
      </c>
      <c r="B10440" s="651" t="s">
        <v>33046</v>
      </c>
      <c r="C10440" s="642" t="s">
        <v>18348</v>
      </c>
      <c r="D10440" s="642" t="s">
        <v>36350</v>
      </c>
    </row>
    <row r="10441" spans="1:4" ht="15" customHeight="1">
      <c r="A10441" s="642">
        <v>21032</v>
      </c>
      <c r="B10441" s="651" t="s">
        <v>33047</v>
      </c>
      <c r="C10441" s="642" t="s">
        <v>18348</v>
      </c>
      <c r="D10441" s="642" t="s">
        <v>36351</v>
      </c>
    </row>
    <row r="10442" spans="1:4" ht="15" customHeight="1">
      <c r="A10442" s="642">
        <v>37527</v>
      </c>
      <c r="B10442" s="651" t="s">
        <v>33048</v>
      </c>
      <c r="C10442" s="642" t="s">
        <v>18348</v>
      </c>
      <c r="D10442" s="642" t="s">
        <v>36352</v>
      </c>
    </row>
    <row r="10443" spans="1:4" ht="15" customHeight="1">
      <c r="A10443" s="642">
        <v>37528</v>
      </c>
      <c r="B10443" s="651" t="s">
        <v>33049</v>
      </c>
      <c r="C10443" s="642" t="s">
        <v>18348</v>
      </c>
      <c r="D10443" s="642" t="s">
        <v>36353</v>
      </c>
    </row>
    <row r="10444" spans="1:4" ht="15" customHeight="1">
      <c r="A10444" s="642">
        <v>37529</v>
      </c>
      <c r="B10444" s="651" t="s">
        <v>33050</v>
      </c>
      <c r="C10444" s="642" t="s">
        <v>18348</v>
      </c>
      <c r="D10444" s="642" t="s">
        <v>36354</v>
      </c>
    </row>
    <row r="10445" spans="1:4" ht="15" customHeight="1">
      <c r="A10445" s="642">
        <v>37530</v>
      </c>
      <c r="B10445" s="651" t="s">
        <v>33051</v>
      </c>
      <c r="C10445" s="642" t="s">
        <v>18348</v>
      </c>
      <c r="D10445" s="642" t="s">
        <v>36355</v>
      </c>
    </row>
    <row r="10446" spans="1:4" ht="15" customHeight="1">
      <c r="A10446" s="642">
        <v>21034</v>
      </c>
      <c r="B10446" s="651" t="s">
        <v>33052</v>
      </c>
      <c r="C10446" s="642" t="s">
        <v>18348</v>
      </c>
      <c r="D10446" s="642" t="s">
        <v>36356</v>
      </c>
    </row>
    <row r="10447" spans="1:4" ht="15" customHeight="1">
      <c r="A10447" s="642">
        <v>37531</v>
      </c>
      <c r="B10447" s="651" t="s">
        <v>33053</v>
      </c>
      <c r="C10447" s="642" t="s">
        <v>18348</v>
      </c>
      <c r="D10447" s="642" t="s">
        <v>36357</v>
      </c>
    </row>
    <row r="10448" spans="1:4" ht="15" customHeight="1">
      <c r="A10448" s="642">
        <v>21036</v>
      </c>
      <c r="B10448" s="651" t="s">
        <v>33054</v>
      </c>
      <c r="C10448" s="642" t="s">
        <v>18348</v>
      </c>
      <c r="D10448" s="642" t="s">
        <v>36358</v>
      </c>
    </row>
    <row r="10449" spans="1:4" ht="15" customHeight="1">
      <c r="A10449" s="642">
        <v>21037</v>
      </c>
      <c r="B10449" s="651" t="s">
        <v>33055</v>
      </c>
      <c r="C10449" s="642" t="s">
        <v>18348</v>
      </c>
      <c r="D10449" s="642" t="s">
        <v>36359</v>
      </c>
    </row>
    <row r="10450" spans="1:4" ht="15" customHeight="1">
      <c r="A10450" s="642">
        <v>20185</v>
      </c>
      <c r="B10450" s="651" t="s">
        <v>33056</v>
      </c>
      <c r="C10450" s="642" t="s">
        <v>18350</v>
      </c>
      <c r="D10450" s="642" t="s">
        <v>36145</v>
      </c>
    </row>
    <row r="10451" spans="1:4" ht="15" customHeight="1">
      <c r="A10451" s="642">
        <v>20260</v>
      </c>
      <c r="B10451" s="651" t="s">
        <v>33057</v>
      </c>
      <c r="C10451" s="642" t="s">
        <v>18348</v>
      </c>
      <c r="D10451" s="642" t="s">
        <v>20942</v>
      </c>
    </row>
    <row r="10452" spans="1:4" ht="15" customHeight="1">
      <c r="A10452" s="642">
        <v>37523</v>
      </c>
      <c r="B10452" s="651" t="s">
        <v>33058</v>
      </c>
      <c r="C10452" s="642" t="s">
        <v>18348</v>
      </c>
      <c r="D10452" s="642" t="s">
        <v>36360</v>
      </c>
    </row>
    <row r="10453" spans="1:4" ht="15" customHeight="1">
      <c r="A10453" s="642">
        <v>37515</v>
      </c>
      <c r="B10453" s="651" t="s">
        <v>33059</v>
      </c>
      <c r="C10453" s="642" t="s">
        <v>18348</v>
      </c>
      <c r="D10453" s="642" t="s">
        <v>36361</v>
      </c>
    </row>
    <row r="10454" spans="1:4" ht="15" customHeight="1">
      <c r="A10454" s="642">
        <v>12899</v>
      </c>
      <c r="B10454" s="651" t="s">
        <v>33060</v>
      </c>
      <c r="C10454" s="642" t="s">
        <v>18348</v>
      </c>
      <c r="D10454" s="642" t="s">
        <v>36362</v>
      </c>
    </row>
    <row r="10455" spans="1:4" ht="15" customHeight="1">
      <c r="A10455" s="642">
        <v>12898</v>
      </c>
      <c r="B10455" s="651" t="s">
        <v>33061</v>
      </c>
      <c r="C10455" s="642" t="s">
        <v>18348</v>
      </c>
      <c r="D10455" s="642" t="s">
        <v>36363</v>
      </c>
    </row>
    <row r="10456" spans="1:4" ht="15" customHeight="1">
      <c r="A10456" s="642">
        <v>42528</v>
      </c>
      <c r="B10456" s="651" t="s">
        <v>33062</v>
      </c>
      <c r="C10456" s="642" t="s">
        <v>18349</v>
      </c>
      <c r="D10456" s="642" t="s">
        <v>22398</v>
      </c>
    </row>
    <row r="10457" spans="1:4" ht="15" customHeight="1">
      <c r="A10457" s="642">
        <v>39696</v>
      </c>
      <c r="B10457" s="651" t="s">
        <v>33063</v>
      </c>
      <c r="C10457" s="642" t="s">
        <v>18349</v>
      </c>
      <c r="D10457" s="642" t="s">
        <v>20949</v>
      </c>
    </row>
    <row r="10458" spans="1:4" ht="15" customHeight="1">
      <c r="A10458" s="642">
        <v>39700</v>
      </c>
      <c r="B10458" s="651" t="s">
        <v>33064</v>
      </c>
      <c r="C10458" s="642" t="s">
        <v>18349</v>
      </c>
      <c r="D10458" s="642" t="s">
        <v>26579</v>
      </c>
    </row>
    <row r="10459" spans="1:4" ht="15" customHeight="1">
      <c r="A10459" s="642">
        <v>11621</v>
      </c>
      <c r="B10459" s="651" t="s">
        <v>33065</v>
      </c>
      <c r="C10459" s="642" t="s">
        <v>18349</v>
      </c>
      <c r="D10459" s="642" t="s">
        <v>21018</v>
      </c>
    </row>
    <row r="10460" spans="1:4" ht="15" customHeight="1">
      <c r="A10460" s="642">
        <v>4014</v>
      </c>
      <c r="B10460" s="651" t="s">
        <v>33066</v>
      </c>
      <c r="C10460" s="642" t="s">
        <v>18349</v>
      </c>
      <c r="D10460" s="642" t="s">
        <v>20692</v>
      </c>
    </row>
    <row r="10461" spans="1:4" ht="15" customHeight="1">
      <c r="A10461" s="642">
        <v>4015</v>
      </c>
      <c r="B10461" s="651" t="s">
        <v>33067</v>
      </c>
      <c r="C10461" s="642" t="s">
        <v>18349</v>
      </c>
      <c r="D10461" s="642" t="s">
        <v>36364</v>
      </c>
    </row>
    <row r="10462" spans="1:4" ht="15" customHeight="1">
      <c r="A10462" s="642">
        <v>4017</v>
      </c>
      <c r="B10462" s="651" t="s">
        <v>33068</v>
      </c>
      <c r="C10462" s="642" t="s">
        <v>18349</v>
      </c>
      <c r="D10462" s="642" t="s">
        <v>27643</v>
      </c>
    </row>
    <row r="10463" spans="1:4" ht="15" customHeight="1">
      <c r="A10463" s="642">
        <v>4016</v>
      </c>
      <c r="B10463" s="651" t="s">
        <v>33069</v>
      </c>
      <c r="C10463" s="642" t="s">
        <v>18349</v>
      </c>
      <c r="D10463" s="642" t="s">
        <v>22485</v>
      </c>
    </row>
    <row r="10464" spans="1:4" ht="15" customHeight="1">
      <c r="A10464" s="642">
        <v>39699</v>
      </c>
      <c r="B10464" s="651" t="s">
        <v>33070</v>
      </c>
      <c r="C10464" s="642" t="s">
        <v>18349</v>
      </c>
      <c r="D10464" s="642" t="s">
        <v>18622</v>
      </c>
    </row>
    <row r="10465" spans="1:4" ht="15" customHeight="1">
      <c r="A10465" s="642">
        <v>38544</v>
      </c>
      <c r="B10465" s="651" t="s">
        <v>33071</v>
      </c>
      <c r="C10465" s="642" t="s">
        <v>18349</v>
      </c>
      <c r="D10465" s="642" t="s">
        <v>35418</v>
      </c>
    </row>
    <row r="10466" spans="1:4" ht="15" customHeight="1">
      <c r="A10466" s="642">
        <v>38545</v>
      </c>
      <c r="B10466" s="651" t="s">
        <v>33072</v>
      </c>
      <c r="C10466" s="642" t="s">
        <v>18349</v>
      </c>
      <c r="D10466" s="642" t="s">
        <v>21141</v>
      </c>
    </row>
    <row r="10467" spans="1:4" ht="15" customHeight="1">
      <c r="A10467" s="642">
        <v>42527</v>
      </c>
      <c r="B10467" s="651" t="s">
        <v>33073</v>
      </c>
      <c r="C10467" s="642" t="s">
        <v>18349</v>
      </c>
      <c r="D10467" s="642" t="s">
        <v>18143</v>
      </c>
    </row>
    <row r="10468" spans="1:4" ht="15" customHeight="1">
      <c r="A10468" s="642">
        <v>39323</v>
      </c>
      <c r="B10468" s="651" t="s">
        <v>33074</v>
      </c>
      <c r="C10468" s="642" t="s">
        <v>18349</v>
      </c>
      <c r="D10468" s="642" t="s">
        <v>27511</v>
      </c>
    </row>
    <row r="10469" spans="1:4" ht="15" customHeight="1">
      <c r="A10469" s="642">
        <v>626</v>
      </c>
      <c r="B10469" s="651" t="s">
        <v>33075</v>
      </c>
      <c r="C10469" s="642" t="s">
        <v>18351</v>
      </c>
      <c r="D10469" s="642" t="s">
        <v>22660</v>
      </c>
    </row>
    <row r="10470" spans="1:4" ht="15" customHeight="1">
      <c r="A10470" s="642">
        <v>44504</v>
      </c>
      <c r="B10470" s="651" t="s">
        <v>33076</v>
      </c>
      <c r="C10470" s="642" t="s">
        <v>18349</v>
      </c>
      <c r="D10470" s="642" t="s">
        <v>22005</v>
      </c>
    </row>
    <row r="10471" spans="1:4" ht="15" customHeight="1">
      <c r="A10471" s="642">
        <v>44505</v>
      </c>
      <c r="B10471" s="651" t="s">
        <v>33077</v>
      </c>
      <c r="C10471" s="642" t="s">
        <v>18349</v>
      </c>
      <c r="D10471" s="642" t="s">
        <v>21299</v>
      </c>
    </row>
    <row r="10472" spans="1:4" ht="15" customHeight="1">
      <c r="A10472" s="642">
        <v>44506</v>
      </c>
      <c r="B10472" s="651" t="s">
        <v>33078</v>
      </c>
      <c r="C10472" s="642" t="s">
        <v>18349</v>
      </c>
      <c r="D10472" s="642" t="s">
        <v>17962</v>
      </c>
    </row>
    <row r="10473" spans="1:4" ht="15" customHeight="1">
      <c r="A10473" s="642">
        <v>44507</v>
      </c>
      <c r="B10473" s="651" t="s">
        <v>33079</v>
      </c>
      <c r="C10473" s="642" t="s">
        <v>18349</v>
      </c>
      <c r="D10473" s="642" t="s">
        <v>26240</v>
      </c>
    </row>
    <row r="10474" spans="1:4" ht="15" customHeight="1">
      <c r="A10474" s="642">
        <v>44508</v>
      </c>
      <c r="B10474" s="651" t="s">
        <v>33080</v>
      </c>
      <c r="C10474" s="642" t="s">
        <v>18349</v>
      </c>
      <c r="D10474" s="642" t="s">
        <v>35742</v>
      </c>
    </row>
    <row r="10475" spans="1:4" ht="15" customHeight="1">
      <c r="A10475" s="642">
        <v>44509</v>
      </c>
      <c r="B10475" s="651" t="s">
        <v>33081</v>
      </c>
      <c r="C10475" s="642" t="s">
        <v>18349</v>
      </c>
      <c r="D10475" s="642" t="s">
        <v>36365</v>
      </c>
    </row>
    <row r="10476" spans="1:4" ht="15" customHeight="1">
      <c r="A10476" s="642">
        <v>44510</v>
      </c>
      <c r="B10476" s="651" t="s">
        <v>33082</v>
      </c>
      <c r="C10476" s="642" t="s">
        <v>18349</v>
      </c>
      <c r="D10476" s="642" t="s">
        <v>36366</v>
      </c>
    </row>
    <row r="10477" spans="1:4" ht="15" customHeight="1">
      <c r="A10477" s="642">
        <v>44512</v>
      </c>
      <c r="B10477" s="651" t="s">
        <v>33083</v>
      </c>
      <c r="C10477" s="642" t="s">
        <v>18349</v>
      </c>
      <c r="D10477" s="642" t="s">
        <v>20521</v>
      </c>
    </row>
    <row r="10478" spans="1:4" ht="15" customHeight="1">
      <c r="A10478" s="642">
        <v>44513</v>
      </c>
      <c r="B10478" s="651" t="s">
        <v>33084</v>
      </c>
      <c r="C10478" s="642" t="s">
        <v>18349</v>
      </c>
      <c r="D10478" s="642" t="s">
        <v>21983</v>
      </c>
    </row>
    <row r="10479" spans="1:4" ht="15" customHeight="1">
      <c r="A10479" s="642">
        <v>44514</v>
      </c>
      <c r="B10479" s="651" t="s">
        <v>33085</v>
      </c>
      <c r="C10479" s="642" t="s">
        <v>18349</v>
      </c>
      <c r="D10479" s="642" t="s">
        <v>22301</v>
      </c>
    </row>
    <row r="10480" spans="1:4" ht="15" customHeight="1">
      <c r="A10480" s="642">
        <v>44515</v>
      </c>
      <c r="B10480" s="651" t="s">
        <v>33086</v>
      </c>
      <c r="C10480" s="642" t="s">
        <v>18349</v>
      </c>
      <c r="D10480" s="642" t="s">
        <v>36367</v>
      </c>
    </row>
    <row r="10481" spans="1:4" ht="15" customHeight="1">
      <c r="A10481" s="642">
        <v>44511</v>
      </c>
      <c r="B10481" s="651" t="s">
        <v>33087</v>
      </c>
      <c r="C10481" s="642" t="s">
        <v>18349</v>
      </c>
      <c r="D10481" s="642" t="s">
        <v>36368</v>
      </c>
    </row>
    <row r="10482" spans="1:4" ht="15" customHeight="1">
      <c r="A10482" s="642">
        <v>44516</v>
      </c>
      <c r="B10482" s="651" t="s">
        <v>33088</v>
      </c>
      <c r="C10482" s="642" t="s">
        <v>18349</v>
      </c>
      <c r="D10482" s="642" t="s">
        <v>24592</v>
      </c>
    </row>
    <row r="10483" spans="1:4" ht="15" customHeight="1">
      <c r="A10483" s="642">
        <v>44517</v>
      </c>
      <c r="B10483" s="651" t="s">
        <v>33089</v>
      </c>
      <c r="C10483" s="642" t="s">
        <v>18349</v>
      </c>
      <c r="D10483" s="642" t="s">
        <v>36369</v>
      </c>
    </row>
    <row r="10484" spans="1:4" ht="15" customHeight="1">
      <c r="A10484" s="642">
        <v>11479</v>
      </c>
      <c r="B10484" s="651" t="s">
        <v>33090</v>
      </c>
      <c r="C10484" s="642" t="s">
        <v>18348</v>
      </c>
      <c r="D10484" s="642" t="s">
        <v>21916</v>
      </c>
    </row>
    <row r="10485" spans="1:4" ht="15" customHeight="1">
      <c r="A10485" s="642">
        <v>11481</v>
      </c>
      <c r="B10485" s="651" t="s">
        <v>33091</v>
      </c>
      <c r="C10485" s="642" t="s">
        <v>18348</v>
      </c>
      <c r="D10485" s="642" t="s">
        <v>22471</v>
      </c>
    </row>
    <row r="10486" spans="1:4" ht="15" customHeight="1">
      <c r="A10486" s="642">
        <v>43609</v>
      </c>
      <c r="B10486" s="651" t="s">
        <v>33092</v>
      </c>
      <c r="C10486" s="642" t="s">
        <v>18348</v>
      </c>
      <c r="D10486" s="642" t="s">
        <v>22471</v>
      </c>
    </row>
    <row r="10487" spans="1:4" ht="15" customHeight="1">
      <c r="A10487" s="642">
        <v>11478</v>
      </c>
      <c r="B10487" s="651" t="s">
        <v>33093</v>
      </c>
      <c r="C10487" s="642" t="s">
        <v>18348</v>
      </c>
      <c r="D10487" s="642" t="s">
        <v>36370</v>
      </c>
    </row>
    <row r="10488" spans="1:4" ht="15" customHeight="1">
      <c r="A10488" s="642">
        <v>43608</v>
      </c>
      <c r="B10488" s="651" t="s">
        <v>33094</v>
      </c>
      <c r="C10488" s="642" t="s">
        <v>18348</v>
      </c>
      <c r="D10488" s="642" t="s">
        <v>22239</v>
      </c>
    </row>
    <row r="10489" spans="1:4" ht="15" customHeight="1">
      <c r="A10489" s="642">
        <v>11476</v>
      </c>
      <c r="B10489" s="651" t="s">
        <v>33095</v>
      </c>
      <c r="C10489" s="642" t="s">
        <v>18348</v>
      </c>
      <c r="D10489" s="642" t="s">
        <v>22239</v>
      </c>
    </row>
    <row r="10490" spans="1:4" ht="15" customHeight="1">
      <c r="A10490" s="642">
        <v>40637</v>
      </c>
      <c r="B10490" s="651" t="s">
        <v>33096</v>
      </c>
      <c r="C10490" s="642" t="s">
        <v>18348</v>
      </c>
      <c r="D10490" s="642" t="s">
        <v>36371</v>
      </c>
    </row>
    <row r="10491" spans="1:4" ht="15" customHeight="1">
      <c r="A10491" s="642">
        <v>13836</v>
      </c>
      <c r="B10491" s="651" t="s">
        <v>33097</v>
      </c>
      <c r="C10491" s="642" t="s">
        <v>18348</v>
      </c>
      <c r="D10491" s="642" t="s">
        <v>36372</v>
      </c>
    </row>
    <row r="10492" spans="1:4" ht="15" customHeight="1">
      <c r="A10492" s="642">
        <v>14534</v>
      </c>
      <c r="B10492" s="651" t="s">
        <v>33098</v>
      </c>
      <c r="C10492" s="642" t="s">
        <v>18348</v>
      </c>
      <c r="D10492" s="642" t="s">
        <v>36373</v>
      </c>
    </row>
    <row r="10493" spans="1:4" ht="15" customHeight="1">
      <c r="A10493" s="642">
        <v>14619</v>
      </c>
      <c r="B10493" s="651" t="s">
        <v>33099</v>
      </c>
      <c r="C10493" s="642" t="s">
        <v>18348</v>
      </c>
      <c r="D10493" s="642" t="s">
        <v>36374</v>
      </c>
    </row>
    <row r="10494" spans="1:4" ht="15" customHeight="1">
      <c r="A10494" s="642">
        <v>14535</v>
      </c>
      <c r="B10494" s="651" t="s">
        <v>33100</v>
      </c>
      <c r="C10494" s="642" t="s">
        <v>18348</v>
      </c>
      <c r="D10494" s="642" t="s">
        <v>36375</v>
      </c>
    </row>
    <row r="10495" spans="1:4" ht="15" customHeight="1">
      <c r="A10495" s="642">
        <v>39813</v>
      </c>
      <c r="B10495" s="651" t="s">
        <v>33101</v>
      </c>
      <c r="C10495" s="642" t="s">
        <v>18348</v>
      </c>
      <c r="D10495" s="642" t="s">
        <v>36376</v>
      </c>
    </row>
    <row r="10496" spans="1:4" ht="15" customHeight="1">
      <c r="A10496" s="642">
        <v>40403</v>
      </c>
      <c r="B10496" s="651" t="s">
        <v>33102</v>
      </c>
      <c r="C10496" s="642" t="s">
        <v>18348</v>
      </c>
      <c r="D10496" s="642" t="s">
        <v>36377</v>
      </c>
    </row>
    <row r="10497" spans="1:4" ht="15" customHeight="1">
      <c r="A10497" s="642">
        <v>12868</v>
      </c>
      <c r="B10497" s="651" t="s">
        <v>33103</v>
      </c>
      <c r="C10497" s="642" t="s">
        <v>18354</v>
      </c>
      <c r="D10497" s="642" t="s">
        <v>18504</v>
      </c>
    </row>
    <row r="10498" spans="1:4" ht="15" customHeight="1">
      <c r="A10498" s="642">
        <v>40916</v>
      </c>
      <c r="B10498" s="651" t="s">
        <v>33104</v>
      </c>
      <c r="C10498" s="642" t="s">
        <v>18355</v>
      </c>
      <c r="D10498" s="642" t="s">
        <v>36378</v>
      </c>
    </row>
    <row r="10499" spans="1:4" ht="15" customHeight="1">
      <c r="A10499" s="642">
        <v>4755</v>
      </c>
      <c r="B10499" s="651" t="s">
        <v>33105</v>
      </c>
      <c r="C10499" s="642" t="s">
        <v>18354</v>
      </c>
      <c r="D10499" s="642" t="s">
        <v>21228</v>
      </c>
    </row>
    <row r="10500" spans="1:4" ht="15" customHeight="1">
      <c r="A10500" s="642">
        <v>41067</v>
      </c>
      <c r="B10500" s="651" t="s">
        <v>33106</v>
      </c>
      <c r="C10500" s="642" t="s">
        <v>18355</v>
      </c>
      <c r="D10500" s="642" t="s">
        <v>36379</v>
      </c>
    </row>
    <row r="10501" spans="1:4" ht="15" customHeight="1">
      <c r="A10501" s="642">
        <v>38463</v>
      </c>
      <c r="B10501" s="651" t="s">
        <v>33107</v>
      </c>
      <c r="C10501" s="642" t="s">
        <v>18348</v>
      </c>
      <c r="D10501" s="642" t="s">
        <v>17629</v>
      </c>
    </row>
    <row r="10502" spans="1:4" ht="15" customHeight="1">
      <c r="A10502" s="642">
        <v>40703</v>
      </c>
      <c r="B10502" s="651" t="s">
        <v>33108</v>
      </c>
      <c r="C10502" s="642" t="s">
        <v>18348</v>
      </c>
      <c r="D10502" s="642" t="s">
        <v>36380</v>
      </c>
    </row>
    <row r="10503" spans="1:4" ht="15" customHeight="1">
      <c r="A10503" s="642">
        <v>14531</v>
      </c>
      <c r="B10503" s="651" t="s">
        <v>33109</v>
      </c>
      <c r="C10503" s="642" t="s">
        <v>18348</v>
      </c>
      <c r="D10503" s="642" t="s">
        <v>36381</v>
      </c>
    </row>
    <row r="10504" spans="1:4" ht="15" customHeight="1">
      <c r="A10504" s="642">
        <v>36533</v>
      </c>
      <c r="B10504" s="651" t="s">
        <v>33110</v>
      </c>
      <c r="C10504" s="642" t="s">
        <v>18348</v>
      </c>
      <c r="D10504" s="642" t="s">
        <v>36382</v>
      </c>
    </row>
    <row r="10505" spans="1:4" ht="15" customHeight="1">
      <c r="A10505" s="642">
        <v>11616</v>
      </c>
      <c r="B10505" s="651" t="s">
        <v>33111</v>
      </c>
      <c r="C10505" s="642" t="s">
        <v>18348</v>
      </c>
      <c r="D10505" s="642" t="s">
        <v>36383</v>
      </c>
    </row>
    <row r="10506" spans="1:4" ht="15" customHeight="1">
      <c r="A10506" s="642">
        <v>41898</v>
      </c>
      <c r="B10506" s="651" t="s">
        <v>33112</v>
      </c>
      <c r="C10506" s="642" t="s">
        <v>18348</v>
      </c>
      <c r="D10506" s="642" t="s">
        <v>36384</v>
      </c>
    </row>
    <row r="10507" spans="1:4" ht="15" customHeight="1">
      <c r="A10507" s="642">
        <v>13447</v>
      </c>
      <c r="B10507" s="651" t="s">
        <v>33113</v>
      </c>
      <c r="C10507" s="642" t="s">
        <v>18348</v>
      </c>
      <c r="D10507" s="642" t="s">
        <v>36385</v>
      </c>
    </row>
    <row r="10508" spans="1:4" ht="15" customHeight="1">
      <c r="A10508" s="642">
        <v>14529</v>
      </c>
      <c r="B10508" s="651" t="s">
        <v>33114</v>
      </c>
      <c r="C10508" s="642" t="s">
        <v>18348</v>
      </c>
      <c r="D10508" s="642" t="s">
        <v>36386</v>
      </c>
    </row>
    <row r="10509" spans="1:4" ht="15" customHeight="1">
      <c r="A10509" s="642">
        <v>10747</v>
      </c>
      <c r="B10509" s="651" t="s">
        <v>33115</v>
      </c>
      <c r="C10509" s="642" t="s">
        <v>18348</v>
      </c>
      <c r="D10509" s="642" t="s">
        <v>36387</v>
      </c>
    </row>
    <row r="10510" spans="1:4" ht="15" customHeight="1">
      <c r="A10510" s="642">
        <v>36141</v>
      </c>
      <c r="B10510" s="651" t="s">
        <v>33116</v>
      </c>
      <c r="C10510" s="642" t="s">
        <v>18348</v>
      </c>
      <c r="D10510" s="642" t="s">
        <v>20764</v>
      </c>
    </row>
    <row r="10511" spans="1:4" ht="15" customHeight="1">
      <c r="A10511" s="642">
        <v>43651</v>
      </c>
      <c r="B10511" s="651" t="s">
        <v>33117</v>
      </c>
      <c r="C10511" s="642" t="s">
        <v>18351</v>
      </c>
      <c r="D10511" s="642" t="s">
        <v>17900</v>
      </c>
    </row>
    <row r="10512" spans="1:4" ht="15" customHeight="1">
      <c r="A10512" s="642">
        <v>43626</v>
      </c>
      <c r="B10512" s="651" t="s">
        <v>33118</v>
      </c>
      <c r="C10512" s="642" t="s">
        <v>18351</v>
      </c>
      <c r="D10512" s="642" t="s">
        <v>17652</v>
      </c>
    </row>
    <row r="10513" spans="1:4" ht="15" customHeight="1">
      <c r="A10513" s="642">
        <v>39434</v>
      </c>
      <c r="B10513" s="651" t="s">
        <v>33119</v>
      </c>
      <c r="C10513" s="642" t="s">
        <v>18351</v>
      </c>
      <c r="D10513" s="642" t="s">
        <v>20530</v>
      </c>
    </row>
    <row r="10514" spans="1:4" ht="15" customHeight="1">
      <c r="A10514" s="642">
        <v>39433</v>
      </c>
      <c r="B10514" s="651" t="s">
        <v>33120</v>
      </c>
      <c r="C10514" s="642" t="s">
        <v>18351</v>
      </c>
      <c r="D10514" s="642" t="s">
        <v>20731</v>
      </c>
    </row>
    <row r="10515" spans="1:4" ht="15" customHeight="1">
      <c r="A10515" s="642">
        <v>4049</v>
      </c>
      <c r="B10515" s="651" t="s">
        <v>33121</v>
      </c>
      <c r="C10515" s="642" t="s">
        <v>18352</v>
      </c>
      <c r="D10515" s="642" t="s">
        <v>36388</v>
      </c>
    </row>
    <row r="10516" spans="1:4" ht="15" customHeight="1">
      <c r="A10516" s="642">
        <v>38120</v>
      </c>
      <c r="B10516" s="651" t="s">
        <v>33122</v>
      </c>
      <c r="C10516" s="642" t="s">
        <v>18351</v>
      </c>
      <c r="D10516" s="642" t="s">
        <v>36389</v>
      </c>
    </row>
    <row r="10517" spans="1:4" ht="15" customHeight="1">
      <c r="A10517" s="642">
        <v>43652</v>
      </c>
      <c r="B10517" s="651" t="s">
        <v>33123</v>
      </c>
      <c r="C10517" s="642" t="s">
        <v>18351</v>
      </c>
      <c r="D10517" s="642" t="s">
        <v>26236</v>
      </c>
    </row>
    <row r="10518" spans="1:4" ht="15" customHeight="1">
      <c r="A10518" s="642">
        <v>10498</v>
      </c>
      <c r="B10518" s="651" t="s">
        <v>33124</v>
      </c>
      <c r="C10518" s="642" t="s">
        <v>18351</v>
      </c>
      <c r="D10518" s="642" t="s">
        <v>18068</v>
      </c>
    </row>
    <row r="10519" spans="1:4" ht="15" customHeight="1">
      <c r="A10519" s="642">
        <v>4823</v>
      </c>
      <c r="B10519" s="651" t="s">
        <v>33125</v>
      </c>
      <c r="C10519" s="642" t="s">
        <v>18351</v>
      </c>
      <c r="D10519" s="642" t="s">
        <v>26701</v>
      </c>
    </row>
    <row r="10520" spans="1:4" ht="15" customHeight="1">
      <c r="A10520" s="642">
        <v>38877</v>
      </c>
      <c r="B10520" s="651" t="s">
        <v>33126</v>
      </c>
      <c r="C10520" s="642" t="s">
        <v>18351</v>
      </c>
      <c r="D10520" s="642" t="s">
        <v>17987</v>
      </c>
    </row>
    <row r="10521" spans="1:4" ht="15" customHeight="1">
      <c r="A10521" s="642">
        <v>34546</v>
      </c>
      <c r="B10521" s="651" t="s">
        <v>33127</v>
      </c>
      <c r="C10521" s="642" t="s">
        <v>18351</v>
      </c>
      <c r="D10521" s="642" t="s">
        <v>18696</v>
      </c>
    </row>
    <row r="10522" spans="1:4" ht="15" customHeight="1">
      <c r="A10522" s="642">
        <v>41387</v>
      </c>
      <c r="B10522" s="651" t="s">
        <v>33128</v>
      </c>
      <c r="C10522" s="642" t="s">
        <v>18350</v>
      </c>
      <c r="D10522" s="642" t="s">
        <v>36390</v>
      </c>
    </row>
    <row r="10523" spans="1:4" ht="15" customHeight="1">
      <c r="A10523" s="642">
        <v>41388</v>
      </c>
      <c r="B10523" s="651" t="s">
        <v>33129</v>
      </c>
      <c r="C10523" s="642" t="s">
        <v>18350</v>
      </c>
      <c r="D10523" s="642" t="s">
        <v>36391</v>
      </c>
    </row>
    <row r="10524" spans="1:4" ht="15" customHeight="1">
      <c r="A10524" s="642">
        <v>41380</v>
      </c>
      <c r="B10524" s="651" t="s">
        <v>33130</v>
      </c>
      <c r="C10524" s="642" t="s">
        <v>18348</v>
      </c>
      <c r="D10524" s="642" t="s">
        <v>36392</v>
      </c>
    </row>
    <row r="10525" spans="1:4" ht="15" customHeight="1">
      <c r="A10525" s="642">
        <v>41381</v>
      </c>
      <c r="B10525" s="651" t="s">
        <v>33131</v>
      </c>
      <c r="C10525" s="642" t="s">
        <v>18348</v>
      </c>
      <c r="D10525" s="642" t="s">
        <v>36393</v>
      </c>
    </row>
    <row r="10526" spans="1:4" ht="15" customHeight="1">
      <c r="A10526" s="642">
        <v>41382</v>
      </c>
      <c r="B10526" s="651" t="s">
        <v>33132</v>
      </c>
      <c r="C10526" s="642" t="s">
        <v>18348</v>
      </c>
      <c r="D10526" s="642" t="s">
        <v>22658</v>
      </c>
    </row>
    <row r="10527" spans="1:4" ht="15" customHeight="1">
      <c r="A10527" s="642">
        <v>41383</v>
      </c>
      <c r="B10527" s="651" t="s">
        <v>33133</v>
      </c>
      <c r="C10527" s="642" t="s">
        <v>18348</v>
      </c>
      <c r="D10527" s="642" t="s">
        <v>36394</v>
      </c>
    </row>
    <row r="10528" spans="1:4" ht="15" customHeight="1">
      <c r="A10528" s="642">
        <v>41385</v>
      </c>
      <c r="B10528" s="651" t="s">
        <v>33134</v>
      </c>
      <c r="C10528" s="642" t="s">
        <v>18348</v>
      </c>
      <c r="D10528" s="642" t="s">
        <v>36395</v>
      </c>
    </row>
    <row r="10529" spans="1:4" ht="15" customHeight="1">
      <c r="A10529" s="642">
        <v>11079</v>
      </c>
      <c r="B10529" s="651" t="s">
        <v>33135</v>
      </c>
      <c r="C10529" s="642" t="s">
        <v>18353</v>
      </c>
      <c r="D10529" s="642" t="s">
        <v>36396</v>
      </c>
    </row>
    <row r="10530" spans="1:4" ht="15" customHeight="1">
      <c r="A10530" s="642">
        <v>11082</v>
      </c>
      <c r="B10530" s="651" t="s">
        <v>33136</v>
      </c>
      <c r="C10530" s="642" t="s">
        <v>18353</v>
      </c>
      <c r="D10530" s="642" t="s">
        <v>36396</v>
      </c>
    </row>
    <row r="10531" spans="1:4" ht="15" customHeight="1">
      <c r="A10531" s="642">
        <v>4058</v>
      </c>
      <c r="B10531" s="651" t="s">
        <v>33137</v>
      </c>
      <c r="C10531" s="642" t="s">
        <v>18354</v>
      </c>
      <c r="D10531" s="642" t="s">
        <v>36397</v>
      </c>
    </row>
    <row r="10532" spans="1:4" ht="15" customHeight="1">
      <c r="A10532" s="642">
        <v>40974</v>
      </c>
      <c r="B10532" s="651" t="s">
        <v>33138</v>
      </c>
      <c r="C10532" s="642" t="s">
        <v>18355</v>
      </c>
      <c r="D10532" s="642" t="s">
        <v>36398</v>
      </c>
    </row>
    <row r="10533" spans="1:4" ht="15" customHeight="1">
      <c r="A10533" s="642">
        <v>34794</v>
      </c>
      <c r="B10533" s="651" t="s">
        <v>33139</v>
      </c>
      <c r="C10533" s="642" t="s">
        <v>18354</v>
      </c>
      <c r="D10533" s="642" t="s">
        <v>21721</v>
      </c>
    </row>
    <row r="10534" spans="1:4" ht="15" customHeight="1">
      <c r="A10534" s="642">
        <v>40925</v>
      </c>
      <c r="B10534" s="651" t="s">
        <v>33140</v>
      </c>
      <c r="C10534" s="642" t="s">
        <v>18355</v>
      </c>
      <c r="D10534" s="642" t="s">
        <v>36399</v>
      </c>
    </row>
    <row r="10535" spans="1:4" ht="15" customHeight="1">
      <c r="A10535" s="642">
        <v>13741</v>
      </c>
      <c r="B10535" s="651" t="s">
        <v>33141</v>
      </c>
      <c r="C10535" s="642" t="s">
        <v>18348</v>
      </c>
      <c r="D10535" s="642" t="s">
        <v>36400</v>
      </c>
    </row>
    <row r="10536" spans="1:4" ht="15" customHeight="1">
      <c r="A10536" s="642">
        <v>3288</v>
      </c>
      <c r="B10536" s="651" t="s">
        <v>33142</v>
      </c>
      <c r="C10536" s="642" t="s">
        <v>18350</v>
      </c>
      <c r="D10536" s="642" t="s">
        <v>17868</v>
      </c>
    </row>
    <row r="10537" spans="1:4" ht="15" customHeight="1">
      <c r="A10537" s="642">
        <v>13587</v>
      </c>
      <c r="B10537" s="651" t="s">
        <v>33143</v>
      </c>
      <c r="C10537" s="642" t="s">
        <v>18350</v>
      </c>
      <c r="D10537" s="642" t="s">
        <v>17590</v>
      </c>
    </row>
    <row r="10538" spans="1:4" ht="15" customHeight="1">
      <c r="A10538" s="642">
        <v>38598</v>
      </c>
      <c r="B10538" s="651" t="s">
        <v>33144</v>
      </c>
      <c r="C10538" s="642" t="s">
        <v>18348</v>
      </c>
      <c r="D10538" s="642" t="s">
        <v>18217</v>
      </c>
    </row>
    <row r="10539" spans="1:4" ht="15" customHeight="1">
      <c r="A10539" s="642">
        <v>38595</v>
      </c>
      <c r="B10539" s="651" t="s">
        <v>33145</v>
      </c>
      <c r="C10539" s="642" t="s">
        <v>18348</v>
      </c>
      <c r="D10539" s="642" t="s">
        <v>17948</v>
      </c>
    </row>
    <row r="10540" spans="1:4" ht="15" customHeight="1">
      <c r="A10540" s="642">
        <v>38592</v>
      </c>
      <c r="B10540" s="651" t="s">
        <v>33146</v>
      </c>
      <c r="C10540" s="642" t="s">
        <v>18348</v>
      </c>
      <c r="D10540" s="642" t="s">
        <v>22433</v>
      </c>
    </row>
    <row r="10541" spans="1:4" ht="15" customHeight="1">
      <c r="A10541" s="642">
        <v>38588</v>
      </c>
      <c r="B10541" s="651" t="s">
        <v>33147</v>
      </c>
      <c r="C10541" s="642" t="s">
        <v>18348</v>
      </c>
      <c r="D10541" s="642" t="s">
        <v>17513</v>
      </c>
    </row>
    <row r="10542" spans="1:4" ht="15" customHeight="1">
      <c r="A10542" s="642">
        <v>38593</v>
      </c>
      <c r="B10542" s="651" t="s">
        <v>33148</v>
      </c>
      <c r="C10542" s="642" t="s">
        <v>18348</v>
      </c>
      <c r="D10542" s="642" t="s">
        <v>18247</v>
      </c>
    </row>
    <row r="10543" spans="1:4" ht="15" customHeight="1">
      <c r="A10543" s="642">
        <v>38589</v>
      </c>
      <c r="B10543" s="651" t="s">
        <v>33149</v>
      </c>
      <c r="C10543" s="642" t="s">
        <v>18348</v>
      </c>
      <c r="D10543" s="642" t="s">
        <v>18480</v>
      </c>
    </row>
    <row r="10544" spans="1:4" ht="15" customHeight="1">
      <c r="A10544" s="642">
        <v>38594</v>
      </c>
      <c r="B10544" s="651" t="s">
        <v>33150</v>
      </c>
      <c r="C10544" s="642" t="s">
        <v>18348</v>
      </c>
      <c r="D10544" s="642" t="s">
        <v>17939</v>
      </c>
    </row>
    <row r="10545" spans="1:4" ht="15" customHeight="1">
      <c r="A10545" s="642">
        <v>34773</v>
      </c>
      <c r="B10545" s="651" t="s">
        <v>33151</v>
      </c>
      <c r="C10545" s="642" t="s">
        <v>18348</v>
      </c>
      <c r="D10545" s="642" t="s">
        <v>18410</v>
      </c>
    </row>
    <row r="10546" spans="1:4" ht="15" customHeight="1">
      <c r="A10546" s="642">
        <v>34769</v>
      </c>
      <c r="B10546" s="651" t="s">
        <v>33152</v>
      </c>
      <c r="C10546" s="642" t="s">
        <v>18348</v>
      </c>
      <c r="D10546" s="642" t="s">
        <v>21567</v>
      </c>
    </row>
    <row r="10547" spans="1:4" ht="15" customHeight="1">
      <c r="A10547" s="642">
        <v>34763</v>
      </c>
      <c r="B10547" s="651" t="s">
        <v>33153</v>
      </c>
      <c r="C10547" s="642" t="s">
        <v>18348</v>
      </c>
      <c r="D10547" s="642" t="s">
        <v>17633</v>
      </c>
    </row>
    <row r="10548" spans="1:4" ht="15" customHeight="1">
      <c r="A10548" s="642">
        <v>34774</v>
      </c>
      <c r="B10548" s="651" t="s">
        <v>33154</v>
      </c>
      <c r="C10548" s="642" t="s">
        <v>18348</v>
      </c>
      <c r="D10548" s="642" t="s">
        <v>17495</v>
      </c>
    </row>
    <row r="10549" spans="1:4" ht="15" customHeight="1">
      <c r="A10549" s="642">
        <v>34771</v>
      </c>
      <c r="B10549" s="651" t="s">
        <v>33155</v>
      </c>
      <c r="C10549" s="642" t="s">
        <v>18348</v>
      </c>
      <c r="D10549" s="642" t="s">
        <v>17713</v>
      </c>
    </row>
    <row r="10550" spans="1:4" ht="15" customHeight="1">
      <c r="A10550" s="642">
        <v>34764</v>
      </c>
      <c r="B10550" s="651" t="s">
        <v>33156</v>
      </c>
      <c r="C10550" s="642" t="s">
        <v>18348</v>
      </c>
      <c r="D10550" s="642" t="s">
        <v>22248</v>
      </c>
    </row>
    <row r="10551" spans="1:4" ht="15" customHeight="1">
      <c r="A10551" s="642">
        <v>34788</v>
      </c>
      <c r="B10551" s="651" t="s">
        <v>33157</v>
      </c>
      <c r="C10551" s="642" t="s">
        <v>18348</v>
      </c>
      <c r="D10551" s="642" t="s">
        <v>18274</v>
      </c>
    </row>
    <row r="10552" spans="1:4" ht="15" customHeight="1">
      <c r="A10552" s="642">
        <v>34781</v>
      </c>
      <c r="B10552" s="651" t="s">
        <v>33158</v>
      </c>
      <c r="C10552" s="642" t="s">
        <v>18348</v>
      </c>
      <c r="D10552" s="642" t="s">
        <v>18414</v>
      </c>
    </row>
    <row r="10553" spans="1:4" ht="15" customHeight="1">
      <c r="A10553" s="642">
        <v>41682</v>
      </c>
      <c r="B10553" s="651" t="s">
        <v>33159</v>
      </c>
      <c r="C10553" s="642" t="s">
        <v>18348</v>
      </c>
      <c r="D10553" s="642" t="s">
        <v>21875</v>
      </c>
    </row>
    <row r="10554" spans="1:4" ht="15" customHeight="1">
      <c r="A10554" s="642">
        <v>41683</v>
      </c>
      <c r="B10554" s="651" t="s">
        <v>33160</v>
      </c>
      <c r="C10554" s="642" t="s">
        <v>18348</v>
      </c>
      <c r="D10554" s="642" t="s">
        <v>21234</v>
      </c>
    </row>
    <row r="10555" spans="1:4" ht="15" customHeight="1">
      <c r="A10555" s="642">
        <v>41680</v>
      </c>
      <c r="B10555" s="651" t="s">
        <v>33161</v>
      </c>
      <c r="C10555" s="642" t="s">
        <v>18348</v>
      </c>
      <c r="D10555" s="642" t="s">
        <v>28017</v>
      </c>
    </row>
    <row r="10556" spans="1:4" ht="15" customHeight="1">
      <c r="A10556" s="642">
        <v>41679</v>
      </c>
      <c r="B10556" s="651" t="s">
        <v>33162</v>
      </c>
      <c r="C10556" s="642" t="s">
        <v>18348</v>
      </c>
      <c r="D10556" s="642" t="s">
        <v>36401</v>
      </c>
    </row>
    <row r="10557" spans="1:4" ht="15" customHeight="1">
      <c r="A10557" s="642">
        <v>41681</v>
      </c>
      <c r="B10557" s="651" t="s">
        <v>33163</v>
      </c>
      <c r="C10557" s="642" t="s">
        <v>18348</v>
      </c>
      <c r="D10557" s="642" t="s">
        <v>26238</v>
      </c>
    </row>
    <row r="10558" spans="1:4" ht="15" customHeight="1">
      <c r="A10558" s="642">
        <v>43386</v>
      </c>
      <c r="B10558" s="651" t="s">
        <v>33164</v>
      </c>
      <c r="C10558" s="642" t="s">
        <v>18348</v>
      </c>
      <c r="D10558" s="642" t="s">
        <v>36402</v>
      </c>
    </row>
    <row r="10559" spans="1:4" ht="15" customHeight="1">
      <c r="A10559" s="642">
        <v>4059</v>
      </c>
      <c r="B10559" s="651" t="s">
        <v>33165</v>
      </c>
      <c r="C10559" s="642" t="s">
        <v>18350</v>
      </c>
      <c r="D10559" s="642" t="s">
        <v>21875</v>
      </c>
    </row>
    <row r="10560" spans="1:4" ht="15" customHeight="1">
      <c r="A10560" s="642">
        <v>4062</v>
      </c>
      <c r="B10560" s="651" t="s">
        <v>33166</v>
      </c>
      <c r="C10560" s="642" t="s">
        <v>18348</v>
      </c>
      <c r="D10560" s="642" t="s">
        <v>21875</v>
      </c>
    </row>
    <row r="10561" spans="1:4" ht="15" customHeight="1">
      <c r="A10561" s="642">
        <v>4061</v>
      </c>
      <c r="B10561" s="651" t="s">
        <v>33167</v>
      </c>
      <c r="C10561" s="642" t="s">
        <v>18348</v>
      </c>
      <c r="D10561" s="642" t="s">
        <v>27497</v>
      </c>
    </row>
    <row r="10562" spans="1:4" ht="15" customHeight="1">
      <c r="A10562" s="642">
        <v>41315</v>
      </c>
      <c r="B10562" s="651" t="s">
        <v>33168</v>
      </c>
      <c r="C10562" s="642" t="s">
        <v>18351</v>
      </c>
      <c r="D10562" s="642" t="s">
        <v>21860</v>
      </c>
    </row>
    <row r="10563" spans="1:4" ht="15" customHeight="1">
      <c r="A10563" s="642">
        <v>43148</v>
      </c>
      <c r="B10563" s="651" t="s">
        <v>33169</v>
      </c>
      <c r="C10563" s="642" t="s">
        <v>18351</v>
      </c>
      <c r="D10563" s="642" t="s">
        <v>21097</v>
      </c>
    </row>
    <row r="10564" spans="1:4" ht="15" customHeight="1">
      <c r="A10564" s="642">
        <v>43147</v>
      </c>
      <c r="B10564" s="651" t="s">
        <v>33170</v>
      </c>
      <c r="C10564" s="642" t="s">
        <v>18351</v>
      </c>
      <c r="D10564" s="642" t="s">
        <v>18034</v>
      </c>
    </row>
    <row r="10565" spans="1:4" ht="15" customHeight="1">
      <c r="A10565" s="642">
        <v>10608</v>
      </c>
      <c r="B10565" s="651" t="s">
        <v>33171</v>
      </c>
      <c r="C10565" s="642" t="s">
        <v>18348</v>
      </c>
      <c r="D10565" s="642" t="s">
        <v>36403</v>
      </c>
    </row>
    <row r="10566" spans="1:4" ht="15" customHeight="1">
      <c r="A10566" s="642">
        <v>4069</v>
      </c>
      <c r="B10566" s="651" t="s">
        <v>33172</v>
      </c>
      <c r="C10566" s="642" t="s">
        <v>18354</v>
      </c>
      <c r="D10566" s="642" t="s">
        <v>22426</v>
      </c>
    </row>
    <row r="10567" spans="1:4" ht="15" customHeight="1">
      <c r="A10567" s="642">
        <v>40819</v>
      </c>
      <c r="B10567" s="651" t="s">
        <v>33173</v>
      </c>
      <c r="C10567" s="642" t="s">
        <v>18355</v>
      </c>
      <c r="D10567" s="642" t="s">
        <v>36404</v>
      </c>
    </row>
    <row r="10568" spans="1:4" ht="15" customHeight="1">
      <c r="A10568" s="642">
        <v>34361</v>
      </c>
      <c r="B10568" s="651" t="s">
        <v>33174</v>
      </c>
      <c r="C10568" s="642" t="s">
        <v>18351</v>
      </c>
      <c r="D10568" s="642" t="s">
        <v>18165</v>
      </c>
    </row>
    <row r="10569" spans="1:4" ht="15" customHeight="1">
      <c r="A10569" s="642">
        <v>36512</v>
      </c>
      <c r="B10569" s="651" t="s">
        <v>33175</v>
      </c>
      <c r="C10569" s="642" t="s">
        <v>18348</v>
      </c>
      <c r="D10569" s="642" t="s">
        <v>36405</v>
      </c>
    </row>
    <row r="10570" spans="1:4" ht="15" customHeight="1">
      <c r="A10570" s="642">
        <v>44478</v>
      </c>
      <c r="B10570" s="651" t="s">
        <v>33176</v>
      </c>
      <c r="C10570" s="642" t="s">
        <v>18351</v>
      </c>
      <c r="D10570" s="642" t="s">
        <v>21186</v>
      </c>
    </row>
    <row r="10571" spans="1:4" ht="15" customHeight="1">
      <c r="A10571" s="642">
        <v>44477</v>
      </c>
      <c r="B10571" s="651" t="s">
        <v>33177</v>
      </c>
      <c r="C10571" s="642" t="s">
        <v>18351</v>
      </c>
      <c r="D10571" s="642" t="s">
        <v>21186</v>
      </c>
    </row>
    <row r="10572" spans="1:4" ht="15" customHeight="1">
      <c r="A10572" s="642">
        <v>11697</v>
      </c>
      <c r="B10572" s="651" t="s">
        <v>33178</v>
      </c>
      <c r="C10572" s="642" t="s">
        <v>18348</v>
      </c>
      <c r="D10572" s="642" t="s">
        <v>36406</v>
      </c>
    </row>
    <row r="10573" spans="1:4" ht="15" customHeight="1">
      <c r="A10573" s="642">
        <v>11698</v>
      </c>
      <c r="B10573" s="651" t="s">
        <v>33179</v>
      </c>
      <c r="C10573" s="642" t="s">
        <v>18348</v>
      </c>
      <c r="D10573" s="642" t="s">
        <v>36407</v>
      </c>
    </row>
    <row r="10574" spans="1:4" ht="15" customHeight="1">
      <c r="A10574" s="642">
        <v>10432</v>
      </c>
      <c r="B10574" s="651" t="s">
        <v>33180</v>
      </c>
      <c r="C10574" s="642" t="s">
        <v>18348</v>
      </c>
      <c r="D10574" s="642" t="s">
        <v>21322</v>
      </c>
    </row>
    <row r="10575" spans="1:4" ht="15" customHeight="1">
      <c r="A10575" s="642">
        <v>11699</v>
      </c>
      <c r="B10575" s="651" t="s">
        <v>33181</v>
      </c>
      <c r="C10575" s="642" t="s">
        <v>18348</v>
      </c>
      <c r="D10575" s="642" t="s">
        <v>36408</v>
      </c>
    </row>
    <row r="10576" spans="1:4" ht="15" customHeight="1">
      <c r="A10576" s="642">
        <v>44020</v>
      </c>
      <c r="B10576" s="651" t="s">
        <v>33182</v>
      </c>
      <c r="C10576" s="642" t="s">
        <v>18348</v>
      </c>
      <c r="D10576" s="642" t="s">
        <v>21323</v>
      </c>
    </row>
    <row r="10577" spans="1:4" ht="15" customHeight="1">
      <c r="A10577" s="642">
        <v>41420</v>
      </c>
      <c r="B10577" s="651" t="s">
        <v>33183</v>
      </c>
      <c r="C10577" s="642" t="s">
        <v>18348</v>
      </c>
      <c r="D10577" s="642" t="s">
        <v>20995</v>
      </c>
    </row>
    <row r="10578" spans="1:4" ht="15" customHeight="1">
      <c r="A10578" s="642">
        <v>41422</v>
      </c>
      <c r="B10578" s="651" t="s">
        <v>33184</v>
      </c>
      <c r="C10578" s="642" t="s">
        <v>18348</v>
      </c>
      <c r="D10578" s="642" t="s">
        <v>17984</v>
      </c>
    </row>
    <row r="10579" spans="1:4" ht="15" customHeight="1">
      <c r="A10579" s="642">
        <v>41425</v>
      </c>
      <c r="B10579" s="651" t="s">
        <v>33185</v>
      </c>
      <c r="C10579" s="642" t="s">
        <v>18348</v>
      </c>
      <c r="D10579" s="642" t="s">
        <v>18183</v>
      </c>
    </row>
    <row r="10580" spans="1:4" ht="15" customHeight="1">
      <c r="A10580" s="642">
        <v>41426</v>
      </c>
      <c r="B10580" s="651" t="s">
        <v>33186</v>
      </c>
      <c r="C10580" s="642" t="s">
        <v>18348</v>
      </c>
      <c r="D10580" s="642" t="s">
        <v>20477</v>
      </c>
    </row>
    <row r="10581" spans="1:4" ht="15" customHeight="1">
      <c r="A10581" s="642">
        <v>41419</v>
      </c>
      <c r="B10581" s="651" t="s">
        <v>33187</v>
      </c>
      <c r="C10581" s="642" t="s">
        <v>18348</v>
      </c>
      <c r="D10581" s="642" t="s">
        <v>17605</v>
      </c>
    </row>
    <row r="10582" spans="1:4" ht="15" customHeight="1">
      <c r="A10582" s="642">
        <v>41421</v>
      </c>
      <c r="B10582" s="651" t="s">
        <v>33188</v>
      </c>
      <c r="C10582" s="642" t="s">
        <v>18348</v>
      </c>
      <c r="D10582" s="642" t="s">
        <v>18255</v>
      </c>
    </row>
    <row r="10583" spans="1:4" ht="15" customHeight="1">
      <c r="A10583" s="642">
        <v>41414</v>
      </c>
      <c r="B10583" s="651" t="s">
        <v>33189</v>
      </c>
      <c r="C10583" s="642" t="s">
        <v>18348</v>
      </c>
      <c r="D10583" s="642" t="s">
        <v>36409</v>
      </c>
    </row>
    <row r="10584" spans="1:4" ht="15" customHeight="1">
      <c r="A10584" s="642">
        <v>41415</v>
      </c>
      <c r="B10584" s="651" t="s">
        <v>33190</v>
      </c>
      <c r="C10584" s="642" t="s">
        <v>18348</v>
      </c>
      <c r="D10584" s="642" t="s">
        <v>21158</v>
      </c>
    </row>
    <row r="10585" spans="1:4" ht="15" customHeight="1">
      <c r="A10585" s="642">
        <v>37514</v>
      </c>
      <c r="B10585" s="651" t="s">
        <v>33191</v>
      </c>
      <c r="C10585" s="642" t="s">
        <v>18348</v>
      </c>
      <c r="D10585" s="642" t="s">
        <v>36410</v>
      </c>
    </row>
    <row r="10586" spans="1:4" ht="15" customHeight="1">
      <c r="A10586" s="642">
        <v>37519</v>
      </c>
      <c r="B10586" s="651" t="s">
        <v>33192</v>
      </c>
      <c r="C10586" s="642" t="s">
        <v>18348</v>
      </c>
      <c r="D10586" s="642" t="s">
        <v>36411</v>
      </c>
    </row>
    <row r="10587" spans="1:4" ht="15" customHeight="1">
      <c r="A10587" s="642">
        <v>37520</v>
      </c>
      <c r="B10587" s="651" t="s">
        <v>33193</v>
      </c>
      <c r="C10587" s="642" t="s">
        <v>18348</v>
      </c>
      <c r="D10587" s="642" t="s">
        <v>36412</v>
      </c>
    </row>
    <row r="10588" spans="1:4" ht="15" customHeight="1">
      <c r="A10588" s="642">
        <v>37521</v>
      </c>
      <c r="B10588" s="651" t="s">
        <v>33194</v>
      </c>
      <c r="C10588" s="642" t="s">
        <v>18348</v>
      </c>
      <c r="D10588" s="642" t="s">
        <v>36413</v>
      </c>
    </row>
    <row r="10589" spans="1:4" ht="15" customHeight="1">
      <c r="A10589" s="642">
        <v>37522</v>
      </c>
      <c r="B10589" s="651" t="s">
        <v>33195</v>
      </c>
      <c r="C10589" s="642" t="s">
        <v>18348</v>
      </c>
      <c r="D10589" s="642" t="s">
        <v>36414</v>
      </c>
    </row>
    <row r="10590" spans="1:4" ht="15" customHeight="1">
      <c r="A10590" s="642">
        <v>21109</v>
      </c>
      <c r="B10590" s="651" t="s">
        <v>33196</v>
      </c>
      <c r="C10590" s="642" t="s">
        <v>18348</v>
      </c>
      <c r="D10590" s="642" t="s">
        <v>20990</v>
      </c>
    </row>
    <row r="10591" spans="1:4" ht="15" customHeight="1">
      <c r="A10591" s="642">
        <v>37546</v>
      </c>
      <c r="B10591" s="651" t="s">
        <v>33197</v>
      </c>
      <c r="C10591" s="642" t="s">
        <v>18348</v>
      </c>
      <c r="D10591" s="642" t="s">
        <v>36415</v>
      </c>
    </row>
    <row r="10592" spans="1:4" ht="15" customHeight="1">
      <c r="A10592" s="642">
        <v>37544</v>
      </c>
      <c r="B10592" s="651" t="s">
        <v>33198</v>
      </c>
      <c r="C10592" s="642" t="s">
        <v>18348</v>
      </c>
      <c r="D10592" s="642" t="s">
        <v>36416</v>
      </c>
    </row>
    <row r="10593" spans="1:4" ht="15" customHeight="1">
      <c r="A10593" s="642">
        <v>37545</v>
      </c>
      <c r="B10593" s="651" t="s">
        <v>33199</v>
      </c>
      <c r="C10593" s="642" t="s">
        <v>18348</v>
      </c>
      <c r="D10593" s="642" t="s">
        <v>36417</v>
      </c>
    </row>
    <row r="10594" spans="1:4" ht="15" customHeight="1">
      <c r="A10594" s="642">
        <v>36793</v>
      </c>
      <c r="B10594" s="651" t="s">
        <v>33200</v>
      </c>
      <c r="C10594" s="642" t="s">
        <v>18348</v>
      </c>
      <c r="D10594" s="642" t="s">
        <v>36418</v>
      </c>
    </row>
    <row r="10595" spans="1:4" ht="15" customHeight="1">
      <c r="A10595" s="642">
        <v>11769</v>
      </c>
      <c r="B10595" s="651" t="s">
        <v>33201</v>
      </c>
      <c r="C10595" s="642" t="s">
        <v>18348</v>
      </c>
      <c r="D10595" s="642" t="s">
        <v>36419</v>
      </c>
    </row>
    <row r="10596" spans="1:4" ht="15" customHeight="1">
      <c r="A10596" s="642">
        <v>11771</v>
      </c>
      <c r="B10596" s="651" t="s">
        <v>33202</v>
      </c>
      <c r="C10596" s="642" t="s">
        <v>18348</v>
      </c>
      <c r="D10596" s="642" t="s">
        <v>36420</v>
      </c>
    </row>
    <row r="10597" spans="1:4" ht="15" customHeight="1">
      <c r="A10597" s="642">
        <v>39919</v>
      </c>
      <c r="B10597" s="651" t="s">
        <v>33203</v>
      </c>
      <c r="C10597" s="642" t="s">
        <v>18348</v>
      </c>
      <c r="D10597" s="642" t="s">
        <v>36421</v>
      </c>
    </row>
    <row r="10598" spans="1:4" ht="15" customHeight="1">
      <c r="A10598" s="642">
        <v>38385</v>
      </c>
      <c r="B10598" s="651" t="s">
        <v>33204</v>
      </c>
      <c r="C10598" s="642" t="s">
        <v>18348</v>
      </c>
      <c r="D10598" s="642" t="s">
        <v>36422</v>
      </c>
    </row>
    <row r="10599" spans="1:4" ht="15" customHeight="1">
      <c r="A10599" s="642">
        <v>36800</v>
      </c>
      <c r="B10599" s="651" t="s">
        <v>33205</v>
      </c>
      <c r="C10599" s="642" t="s">
        <v>18348</v>
      </c>
      <c r="D10599" s="642" t="s">
        <v>36423</v>
      </c>
    </row>
    <row r="10600" spans="1:4" ht="15" customHeight="1">
      <c r="A10600" s="642">
        <v>37587</v>
      </c>
      <c r="B10600" s="651" t="s">
        <v>33206</v>
      </c>
      <c r="C10600" s="642" t="s">
        <v>18348</v>
      </c>
      <c r="D10600" s="642" t="s">
        <v>36424</v>
      </c>
    </row>
    <row r="10601" spans="1:4" ht="15" customHeight="1">
      <c r="A10601" s="642">
        <v>11561</v>
      </c>
      <c r="B10601" s="651" t="s">
        <v>33207</v>
      </c>
      <c r="C10601" s="642" t="s">
        <v>18348</v>
      </c>
      <c r="D10601" s="642" t="s">
        <v>36425</v>
      </c>
    </row>
    <row r="10602" spans="1:4" ht="15" customHeight="1">
      <c r="A10602" s="642">
        <v>43604</v>
      </c>
      <c r="B10602" s="651" t="s">
        <v>33208</v>
      </c>
      <c r="C10602" s="642" t="s">
        <v>18348</v>
      </c>
      <c r="D10602" s="642" t="s">
        <v>36426</v>
      </c>
    </row>
    <row r="10603" spans="1:4" ht="15" customHeight="1">
      <c r="A10603" s="642">
        <v>11560</v>
      </c>
      <c r="B10603" s="651" t="s">
        <v>33209</v>
      </c>
      <c r="C10603" s="642" t="s">
        <v>18348</v>
      </c>
      <c r="D10603" s="642" t="s">
        <v>36427</v>
      </c>
    </row>
    <row r="10604" spans="1:4" ht="15" customHeight="1">
      <c r="A10604" s="642">
        <v>11499</v>
      </c>
      <c r="B10604" s="651" t="s">
        <v>33210</v>
      </c>
      <c r="C10604" s="642" t="s">
        <v>18348</v>
      </c>
      <c r="D10604" s="642" t="s">
        <v>36428</v>
      </c>
    </row>
    <row r="10605" spans="1:4" ht="15" customHeight="1">
      <c r="A10605" s="642">
        <v>34761</v>
      </c>
      <c r="B10605" s="651" t="s">
        <v>33211</v>
      </c>
      <c r="C10605" s="642" t="s">
        <v>18354</v>
      </c>
      <c r="D10605" s="642" t="s">
        <v>18146</v>
      </c>
    </row>
    <row r="10606" spans="1:4" ht="15" customHeight="1">
      <c r="A10606" s="642">
        <v>40924</v>
      </c>
      <c r="B10606" s="651" t="s">
        <v>33212</v>
      </c>
      <c r="C10606" s="642" t="s">
        <v>18355</v>
      </c>
      <c r="D10606" s="642" t="s">
        <v>36429</v>
      </c>
    </row>
    <row r="10607" spans="1:4" ht="15" customHeight="1">
      <c r="A10607" s="642">
        <v>40983</v>
      </c>
      <c r="B10607" s="651" t="s">
        <v>33213</v>
      </c>
      <c r="C10607" s="642" t="s">
        <v>18355</v>
      </c>
      <c r="D10607" s="642" t="s">
        <v>36430</v>
      </c>
    </row>
    <row r="10608" spans="1:4" ht="15" customHeight="1">
      <c r="A10608" s="642">
        <v>44497</v>
      </c>
      <c r="B10608" s="651" t="s">
        <v>33214</v>
      </c>
      <c r="C10608" s="642" t="s">
        <v>18354</v>
      </c>
      <c r="D10608" s="642" t="s">
        <v>18331</v>
      </c>
    </row>
    <row r="10609" spans="1:4" ht="15" customHeight="1">
      <c r="A10609" s="642">
        <v>2437</v>
      </c>
      <c r="B10609" s="651" t="s">
        <v>33215</v>
      </c>
      <c r="C10609" s="642" t="s">
        <v>18354</v>
      </c>
      <c r="D10609" s="642" t="s">
        <v>18338</v>
      </c>
    </row>
    <row r="10610" spans="1:4" ht="15" customHeight="1">
      <c r="A10610" s="642">
        <v>40921</v>
      </c>
      <c r="B10610" s="651" t="s">
        <v>33216</v>
      </c>
      <c r="C10610" s="642" t="s">
        <v>18355</v>
      </c>
      <c r="D10610" s="642" t="s">
        <v>36431</v>
      </c>
    </row>
    <row r="10611" spans="1:4" ht="15" customHeight="1">
      <c r="A10611" s="642">
        <v>14252</v>
      </c>
      <c r="B10611" s="651" t="s">
        <v>33217</v>
      </c>
      <c r="C10611" s="642" t="s">
        <v>18348</v>
      </c>
      <c r="D10611" s="642" t="s">
        <v>36432</v>
      </c>
    </row>
    <row r="10612" spans="1:4" ht="15" customHeight="1">
      <c r="A10612" s="642">
        <v>730</v>
      </c>
      <c r="B10612" s="651" t="s">
        <v>33218</v>
      </c>
      <c r="C10612" s="642" t="s">
        <v>18348</v>
      </c>
      <c r="D10612" s="642" t="s">
        <v>36433</v>
      </c>
    </row>
    <row r="10613" spans="1:4" ht="15" customHeight="1">
      <c r="A10613" s="642">
        <v>723</v>
      </c>
      <c r="B10613" s="651" t="s">
        <v>33219</v>
      </c>
      <c r="C10613" s="642" t="s">
        <v>18348</v>
      </c>
      <c r="D10613" s="642" t="s">
        <v>36434</v>
      </c>
    </row>
    <row r="10614" spans="1:4" ht="15" customHeight="1">
      <c r="A10614" s="642">
        <v>36502</v>
      </c>
      <c r="B10614" s="651" t="s">
        <v>33220</v>
      </c>
      <c r="C10614" s="642" t="s">
        <v>18348</v>
      </c>
      <c r="D10614" s="642" t="s">
        <v>36435</v>
      </c>
    </row>
    <row r="10615" spans="1:4" ht="15" customHeight="1">
      <c r="A10615" s="642">
        <v>36503</v>
      </c>
      <c r="B10615" s="651" t="s">
        <v>33221</v>
      </c>
      <c r="C10615" s="642" t="s">
        <v>18348</v>
      </c>
      <c r="D10615" s="642" t="s">
        <v>36436</v>
      </c>
    </row>
    <row r="10616" spans="1:4" ht="15" customHeight="1">
      <c r="A10616" s="642">
        <v>4090</v>
      </c>
      <c r="B10616" s="651" t="s">
        <v>33222</v>
      </c>
      <c r="C10616" s="642" t="s">
        <v>18348</v>
      </c>
      <c r="D10616" s="642" t="s">
        <v>36437</v>
      </c>
    </row>
    <row r="10617" spans="1:4" ht="15" customHeight="1">
      <c r="A10617" s="642">
        <v>13227</v>
      </c>
      <c r="B10617" s="651" t="s">
        <v>33223</v>
      </c>
      <c r="C10617" s="642" t="s">
        <v>18348</v>
      </c>
      <c r="D10617" s="642" t="s">
        <v>36438</v>
      </c>
    </row>
    <row r="10618" spans="1:4" ht="15" customHeight="1">
      <c r="A10618" s="642">
        <v>10597</v>
      </c>
      <c r="B10618" s="651" t="s">
        <v>33224</v>
      </c>
      <c r="C10618" s="642" t="s">
        <v>18348</v>
      </c>
      <c r="D10618" s="642" t="s">
        <v>36439</v>
      </c>
    </row>
    <row r="10619" spans="1:4" ht="15" customHeight="1">
      <c r="A10619" s="642">
        <v>39628</v>
      </c>
      <c r="B10619" s="651" t="s">
        <v>33225</v>
      </c>
      <c r="C10619" s="642" t="s">
        <v>18348</v>
      </c>
      <c r="D10619" s="642" t="s">
        <v>36440</v>
      </c>
    </row>
    <row r="10620" spans="1:4" ht="15" customHeight="1">
      <c r="A10620" s="642">
        <v>39404</v>
      </c>
      <c r="B10620" s="651" t="s">
        <v>33226</v>
      </c>
      <c r="C10620" s="642" t="s">
        <v>18348</v>
      </c>
      <c r="D10620" s="642" t="s">
        <v>36441</v>
      </c>
    </row>
    <row r="10621" spans="1:4" ht="15" customHeight="1">
      <c r="A10621" s="642">
        <v>39402</v>
      </c>
      <c r="B10621" s="651" t="s">
        <v>33227</v>
      </c>
      <c r="C10621" s="642" t="s">
        <v>18348</v>
      </c>
      <c r="D10621" s="642" t="s">
        <v>36442</v>
      </c>
    </row>
    <row r="10622" spans="1:4" ht="15" customHeight="1">
      <c r="A10622" s="642">
        <v>39403</v>
      </c>
      <c r="B10622" s="651" t="s">
        <v>33228</v>
      </c>
      <c r="C10622" s="642" t="s">
        <v>18348</v>
      </c>
      <c r="D10622" s="642" t="s">
        <v>36443</v>
      </c>
    </row>
    <row r="10623" spans="1:4" ht="15" customHeight="1">
      <c r="A10623" s="642">
        <v>4093</v>
      </c>
      <c r="B10623" s="651" t="s">
        <v>33229</v>
      </c>
      <c r="C10623" s="642" t="s">
        <v>18354</v>
      </c>
      <c r="D10623" s="642" t="s">
        <v>18143</v>
      </c>
    </row>
    <row r="10624" spans="1:4" ht="15" customHeight="1">
      <c r="A10624" s="642">
        <v>10512</v>
      </c>
      <c r="B10624" s="651" t="s">
        <v>33230</v>
      </c>
      <c r="C10624" s="642" t="s">
        <v>18355</v>
      </c>
      <c r="D10624" s="642" t="s">
        <v>36444</v>
      </c>
    </row>
    <row r="10625" spans="1:4" ht="15" customHeight="1">
      <c r="A10625" s="642">
        <v>20020</v>
      </c>
      <c r="B10625" s="651" t="s">
        <v>33231</v>
      </c>
      <c r="C10625" s="642" t="s">
        <v>18354</v>
      </c>
      <c r="D10625" s="642" t="s">
        <v>20683</v>
      </c>
    </row>
    <row r="10626" spans="1:4" ht="15" customHeight="1">
      <c r="A10626" s="642">
        <v>41038</v>
      </c>
      <c r="B10626" s="651" t="s">
        <v>33232</v>
      </c>
      <c r="C10626" s="642" t="s">
        <v>18355</v>
      </c>
      <c r="D10626" s="642" t="s">
        <v>36445</v>
      </c>
    </row>
    <row r="10627" spans="1:4" ht="15" customHeight="1">
      <c r="A10627" s="642">
        <v>4094</v>
      </c>
      <c r="B10627" s="651" t="s">
        <v>33233</v>
      </c>
      <c r="C10627" s="642" t="s">
        <v>18354</v>
      </c>
      <c r="D10627" s="642" t="s">
        <v>27513</v>
      </c>
    </row>
    <row r="10628" spans="1:4" ht="15" customHeight="1">
      <c r="A10628" s="642">
        <v>40988</v>
      </c>
      <c r="B10628" s="651" t="s">
        <v>33234</v>
      </c>
      <c r="C10628" s="642" t="s">
        <v>18355</v>
      </c>
      <c r="D10628" s="642" t="s">
        <v>36446</v>
      </c>
    </row>
    <row r="10629" spans="1:4" ht="15" customHeight="1">
      <c r="A10629" s="642">
        <v>4095</v>
      </c>
      <c r="B10629" s="651" t="s">
        <v>33235</v>
      </c>
      <c r="C10629" s="642" t="s">
        <v>18354</v>
      </c>
      <c r="D10629" s="642" t="s">
        <v>21239</v>
      </c>
    </row>
    <row r="10630" spans="1:4" ht="15" customHeight="1">
      <c r="A10630" s="642">
        <v>40990</v>
      </c>
      <c r="B10630" s="651" t="s">
        <v>33236</v>
      </c>
      <c r="C10630" s="642" t="s">
        <v>18355</v>
      </c>
      <c r="D10630" s="642" t="s">
        <v>36447</v>
      </c>
    </row>
    <row r="10631" spans="1:4" ht="15" customHeight="1">
      <c r="A10631" s="642">
        <v>4097</v>
      </c>
      <c r="B10631" s="651" t="s">
        <v>33237</v>
      </c>
      <c r="C10631" s="642" t="s">
        <v>18354</v>
      </c>
      <c r="D10631" s="642" t="s">
        <v>20566</v>
      </c>
    </row>
    <row r="10632" spans="1:4" ht="15" customHeight="1">
      <c r="A10632" s="642">
        <v>40994</v>
      </c>
      <c r="B10632" s="651" t="s">
        <v>33238</v>
      </c>
      <c r="C10632" s="642" t="s">
        <v>18355</v>
      </c>
      <c r="D10632" s="642" t="s">
        <v>36448</v>
      </c>
    </row>
    <row r="10633" spans="1:4" ht="15" customHeight="1">
      <c r="A10633" s="642">
        <v>4096</v>
      </c>
      <c r="B10633" s="651" t="s">
        <v>33239</v>
      </c>
      <c r="C10633" s="642" t="s">
        <v>18354</v>
      </c>
      <c r="D10633" s="642" t="s">
        <v>18636</v>
      </c>
    </row>
    <row r="10634" spans="1:4" ht="15" customHeight="1">
      <c r="A10634" s="642">
        <v>40992</v>
      </c>
      <c r="B10634" s="651" t="s">
        <v>33240</v>
      </c>
      <c r="C10634" s="642" t="s">
        <v>18355</v>
      </c>
      <c r="D10634" s="642" t="s">
        <v>36449</v>
      </c>
    </row>
    <row r="10635" spans="1:4" ht="15" customHeight="1">
      <c r="A10635" s="642">
        <v>4114</v>
      </c>
      <c r="B10635" s="651" t="s">
        <v>33241</v>
      </c>
      <c r="C10635" s="642" t="s">
        <v>18348</v>
      </c>
      <c r="D10635" s="642" t="s">
        <v>22241</v>
      </c>
    </row>
    <row r="10636" spans="1:4" ht="15" customHeight="1">
      <c r="A10636" s="642">
        <v>36797</v>
      </c>
      <c r="B10636" s="651" t="s">
        <v>33242</v>
      </c>
      <c r="C10636" s="642" t="s">
        <v>18348</v>
      </c>
      <c r="D10636" s="642" t="s">
        <v>36450</v>
      </c>
    </row>
    <row r="10637" spans="1:4" ht="15" customHeight="1">
      <c r="A10637" s="642">
        <v>4107</v>
      </c>
      <c r="B10637" s="651" t="s">
        <v>33243</v>
      </c>
      <c r="C10637" s="642" t="s">
        <v>18348</v>
      </c>
      <c r="D10637" s="642" t="s">
        <v>36451</v>
      </c>
    </row>
    <row r="10638" spans="1:4" ht="15" customHeight="1">
      <c r="A10638" s="642">
        <v>4102</v>
      </c>
      <c r="B10638" s="651" t="s">
        <v>33244</v>
      </c>
      <c r="C10638" s="642" t="s">
        <v>18348</v>
      </c>
      <c r="D10638" s="642" t="s">
        <v>36452</v>
      </c>
    </row>
    <row r="10639" spans="1:4" ht="15" customHeight="1">
      <c r="A10639" s="642">
        <v>36799</v>
      </c>
      <c r="B10639" s="651" t="s">
        <v>33245</v>
      </c>
      <c r="C10639" s="642" t="s">
        <v>18348</v>
      </c>
      <c r="D10639" s="642" t="s">
        <v>36453</v>
      </c>
    </row>
    <row r="10640" spans="1:4" ht="15" customHeight="1">
      <c r="A10640" s="642">
        <v>2747</v>
      </c>
      <c r="B10640" s="651" t="s">
        <v>33246</v>
      </c>
      <c r="C10640" s="642" t="s">
        <v>18350</v>
      </c>
      <c r="D10640" s="642" t="s">
        <v>22279</v>
      </c>
    </row>
    <row r="10641" spans="1:4" ht="15" customHeight="1">
      <c r="A10641" s="642">
        <v>21138</v>
      </c>
      <c r="B10641" s="651" t="s">
        <v>33247</v>
      </c>
      <c r="C10641" s="642" t="s">
        <v>18350</v>
      </c>
      <c r="D10641" s="642" t="s">
        <v>17979</v>
      </c>
    </row>
    <row r="10642" spans="1:4" ht="15" customHeight="1">
      <c r="A10642" s="642">
        <v>10826</v>
      </c>
      <c r="B10642" s="651" t="s">
        <v>33248</v>
      </c>
      <c r="C10642" s="642" t="s">
        <v>18348</v>
      </c>
      <c r="D10642" s="642" t="s">
        <v>22599</v>
      </c>
    </row>
    <row r="10643" spans="1:4" ht="15" customHeight="1">
      <c r="A10643" s="642">
        <v>365</v>
      </c>
      <c r="B10643" s="651" t="s">
        <v>33249</v>
      </c>
      <c r="C10643" s="642" t="s">
        <v>18348</v>
      </c>
      <c r="D10643" s="642" t="s">
        <v>22600</v>
      </c>
    </row>
    <row r="10644" spans="1:4" ht="15" customHeight="1">
      <c r="A10644" s="642">
        <v>38639</v>
      </c>
      <c r="B10644" s="651" t="s">
        <v>33250</v>
      </c>
      <c r="C10644" s="642" t="s">
        <v>18348</v>
      </c>
      <c r="D10644" s="642" t="s">
        <v>22601</v>
      </c>
    </row>
    <row r="10645" spans="1:4" ht="15" customHeight="1">
      <c r="A10645" s="642">
        <v>38640</v>
      </c>
      <c r="B10645" s="651" t="s">
        <v>33251</v>
      </c>
      <c r="C10645" s="642" t="s">
        <v>18348</v>
      </c>
      <c r="D10645" s="642" t="s">
        <v>17473</v>
      </c>
    </row>
    <row r="10646" spans="1:4" ht="15" customHeight="1">
      <c r="A10646" s="642">
        <v>358</v>
      </c>
      <c r="B10646" s="651" t="s">
        <v>33252</v>
      </c>
      <c r="C10646" s="642" t="s">
        <v>18348</v>
      </c>
      <c r="D10646" s="642" t="s">
        <v>22602</v>
      </c>
    </row>
    <row r="10647" spans="1:4" ht="15" customHeight="1">
      <c r="A10647" s="642">
        <v>359</v>
      </c>
      <c r="B10647" s="651" t="s">
        <v>33253</v>
      </c>
      <c r="C10647" s="642" t="s">
        <v>18348</v>
      </c>
      <c r="D10647" s="642" t="s">
        <v>22603</v>
      </c>
    </row>
    <row r="10648" spans="1:4" ht="15" customHeight="1">
      <c r="A10648" s="642">
        <v>38641</v>
      </c>
      <c r="B10648" s="651" t="s">
        <v>33254</v>
      </c>
      <c r="C10648" s="642" t="s">
        <v>18348</v>
      </c>
      <c r="D10648" s="642" t="s">
        <v>21268</v>
      </c>
    </row>
    <row r="10649" spans="1:4" ht="15" customHeight="1">
      <c r="A10649" s="642">
        <v>360</v>
      </c>
      <c r="B10649" s="651" t="s">
        <v>33255</v>
      </c>
      <c r="C10649" s="642" t="s">
        <v>18348</v>
      </c>
      <c r="D10649" s="642" t="s">
        <v>21180</v>
      </c>
    </row>
    <row r="10650" spans="1:4" ht="15" customHeight="1">
      <c r="A10650" s="642">
        <v>42430</v>
      </c>
      <c r="B10650" s="651" t="s">
        <v>33256</v>
      </c>
      <c r="C10650" s="642" t="s">
        <v>18348</v>
      </c>
      <c r="D10650" s="642" t="s">
        <v>36454</v>
      </c>
    </row>
    <row r="10651" spans="1:4" ht="15" customHeight="1">
      <c r="A10651" s="642">
        <v>4209</v>
      </c>
      <c r="B10651" s="651" t="s">
        <v>33257</v>
      </c>
      <c r="C10651" s="642" t="s">
        <v>18348</v>
      </c>
      <c r="D10651" s="642" t="s">
        <v>20553</v>
      </c>
    </row>
    <row r="10652" spans="1:4" ht="15" customHeight="1">
      <c r="A10652" s="642">
        <v>4180</v>
      </c>
      <c r="B10652" s="651" t="s">
        <v>33258</v>
      </c>
      <c r="C10652" s="642" t="s">
        <v>18348</v>
      </c>
      <c r="D10652" s="642" t="s">
        <v>17777</v>
      </c>
    </row>
    <row r="10653" spans="1:4" ht="15" customHeight="1">
      <c r="A10653" s="642">
        <v>4177</v>
      </c>
      <c r="B10653" s="651" t="s">
        <v>33259</v>
      </c>
      <c r="C10653" s="642" t="s">
        <v>18348</v>
      </c>
      <c r="D10653" s="642" t="s">
        <v>22561</v>
      </c>
    </row>
    <row r="10654" spans="1:4" ht="15" customHeight="1">
      <c r="A10654" s="642">
        <v>4179</v>
      </c>
      <c r="B10654" s="651" t="s">
        <v>33260</v>
      </c>
      <c r="C10654" s="642" t="s">
        <v>18348</v>
      </c>
      <c r="D10654" s="642" t="s">
        <v>18010</v>
      </c>
    </row>
    <row r="10655" spans="1:4" ht="15" customHeight="1">
      <c r="A10655" s="642">
        <v>4208</v>
      </c>
      <c r="B10655" s="651" t="s">
        <v>33261</v>
      </c>
      <c r="C10655" s="642" t="s">
        <v>18348</v>
      </c>
      <c r="D10655" s="642" t="s">
        <v>36455</v>
      </c>
    </row>
    <row r="10656" spans="1:4" ht="15" customHeight="1">
      <c r="A10656" s="642">
        <v>4181</v>
      </c>
      <c r="B10656" s="651" t="s">
        <v>33262</v>
      </c>
      <c r="C10656" s="642" t="s">
        <v>18348</v>
      </c>
      <c r="D10656" s="642" t="s">
        <v>36456</v>
      </c>
    </row>
    <row r="10657" spans="1:4" ht="15" customHeight="1">
      <c r="A10657" s="642">
        <v>4178</v>
      </c>
      <c r="B10657" s="651" t="s">
        <v>33263</v>
      </c>
      <c r="C10657" s="642" t="s">
        <v>18348</v>
      </c>
      <c r="D10657" s="642" t="s">
        <v>17482</v>
      </c>
    </row>
    <row r="10658" spans="1:4" ht="15" customHeight="1">
      <c r="A10658" s="642">
        <v>4182</v>
      </c>
      <c r="B10658" s="651" t="s">
        <v>33264</v>
      </c>
      <c r="C10658" s="642" t="s">
        <v>18348</v>
      </c>
      <c r="D10658" s="642" t="s">
        <v>36457</v>
      </c>
    </row>
    <row r="10659" spans="1:4" ht="15" customHeight="1">
      <c r="A10659" s="642">
        <v>4183</v>
      </c>
      <c r="B10659" s="651" t="s">
        <v>33265</v>
      </c>
      <c r="C10659" s="642" t="s">
        <v>18348</v>
      </c>
      <c r="D10659" s="642" t="s">
        <v>36458</v>
      </c>
    </row>
    <row r="10660" spans="1:4" ht="15" customHeight="1">
      <c r="A10660" s="642">
        <v>4184</v>
      </c>
      <c r="B10660" s="651" t="s">
        <v>33266</v>
      </c>
      <c r="C10660" s="642" t="s">
        <v>18348</v>
      </c>
      <c r="D10660" s="642" t="s">
        <v>36459</v>
      </c>
    </row>
    <row r="10661" spans="1:4" ht="15" customHeight="1">
      <c r="A10661" s="642">
        <v>4185</v>
      </c>
      <c r="B10661" s="651" t="s">
        <v>33267</v>
      </c>
      <c r="C10661" s="642" t="s">
        <v>18348</v>
      </c>
      <c r="D10661" s="642" t="s">
        <v>36460</v>
      </c>
    </row>
    <row r="10662" spans="1:4" ht="15" customHeight="1">
      <c r="A10662" s="642">
        <v>4205</v>
      </c>
      <c r="B10662" s="651" t="s">
        <v>33268</v>
      </c>
      <c r="C10662" s="642" t="s">
        <v>18348</v>
      </c>
      <c r="D10662" s="642" t="s">
        <v>36461</v>
      </c>
    </row>
    <row r="10663" spans="1:4" ht="15" customHeight="1">
      <c r="A10663" s="642">
        <v>4192</v>
      </c>
      <c r="B10663" s="651" t="s">
        <v>33269</v>
      </c>
      <c r="C10663" s="642" t="s">
        <v>18348</v>
      </c>
      <c r="D10663" s="642" t="s">
        <v>36461</v>
      </c>
    </row>
    <row r="10664" spans="1:4" ht="15" customHeight="1">
      <c r="A10664" s="642">
        <v>4191</v>
      </c>
      <c r="B10664" s="651" t="s">
        <v>33270</v>
      </c>
      <c r="C10664" s="642" t="s">
        <v>18348</v>
      </c>
      <c r="D10664" s="642" t="s">
        <v>36461</v>
      </c>
    </row>
    <row r="10665" spans="1:4" ht="15" customHeight="1">
      <c r="A10665" s="642">
        <v>4207</v>
      </c>
      <c r="B10665" s="651" t="s">
        <v>33271</v>
      </c>
      <c r="C10665" s="642" t="s">
        <v>18348</v>
      </c>
      <c r="D10665" s="642" t="s">
        <v>18310</v>
      </c>
    </row>
    <row r="10666" spans="1:4" ht="15" customHeight="1">
      <c r="A10666" s="642">
        <v>4206</v>
      </c>
      <c r="B10666" s="651" t="s">
        <v>33272</v>
      </c>
      <c r="C10666" s="642" t="s">
        <v>18348</v>
      </c>
      <c r="D10666" s="642" t="s">
        <v>20616</v>
      </c>
    </row>
    <row r="10667" spans="1:4" ht="15" customHeight="1">
      <c r="A10667" s="642">
        <v>4190</v>
      </c>
      <c r="B10667" s="651" t="s">
        <v>33273</v>
      </c>
      <c r="C10667" s="642" t="s">
        <v>18348</v>
      </c>
      <c r="D10667" s="642" t="s">
        <v>20616</v>
      </c>
    </row>
    <row r="10668" spans="1:4" ht="15" customHeight="1">
      <c r="A10668" s="642">
        <v>4186</v>
      </c>
      <c r="B10668" s="651" t="s">
        <v>33274</v>
      </c>
      <c r="C10668" s="642" t="s">
        <v>18348</v>
      </c>
      <c r="D10668" s="642" t="s">
        <v>22247</v>
      </c>
    </row>
    <row r="10669" spans="1:4" ht="15" customHeight="1">
      <c r="A10669" s="642">
        <v>4188</v>
      </c>
      <c r="B10669" s="651" t="s">
        <v>33275</v>
      </c>
      <c r="C10669" s="642" t="s">
        <v>18348</v>
      </c>
      <c r="D10669" s="642" t="s">
        <v>35593</v>
      </c>
    </row>
    <row r="10670" spans="1:4" ht="15" customHeight="1">
      <c r="A10670" s="642">
        <v>4189</v>
      </c>
      <c r="B10670" s="651" t="s">
        <v>33276</v>
      </c>
      <c r="C10670" s="642" t="s">
        <v>18348</v>
      </c>
      <c r="D10670" s="642" t="s">
        <v>35593</v>
      </c>
    </row>
    <row r="10671" spans="1:4" ht="15" customHeight="1">
      <c r="A10671" s="642">
        <v>4197</v>
      </c>
      <c r="B10671" s="651" t="s">
        <v>33277</v>
      </c>
      <c r="C10671" s="642" t="s">
        <v>18348</v>
      </c>
      <c r="D10671" s="642" t="s">
        <v>36462</v>
      </c>
    </row>
    <row r="10672" spans="1:4" ht="15" customHeight="1">
      <c r="A10672" s="642">
        <v>4194</v>
      </c>
      <c r="B10672" s="651" t="s">
        <v>33278</v>
      </c>
      <c r="C10672" s="642" t="s">
        <v>18348</v>
      </c>
      <c r="D10672" s="642" t="s">
        <v>18473</v>
      </c>
    </row>
    <row r="10673" spans="1:4" ht="15" customHeight="1">
      <c r="A10673" s="642">
        <v>4193</v>
      </c>
      <c r="B10673" s="651" t="s">
        <v>33279</v>
      </c>
      <c r="C10673" s="642" t="s">
        <v>18348</v>
      </c>
      <c r="D10673" s="642" t="s">
        <v>18473</v>
      </c>
    </row>
    <row r="10674" spans="1:4" ht="15" customHeight="1">
      <c r="A10674" s="642">
        <v>4204</v>
      </c>
      <c r="B10674" s="651" t="s">
        <v>33280</v>
      </c>
      <c r="C10674" s="642" t="s">
        <v>18348</v>
      </c>
      <c r="D10674" s="642" t="s">
        <v>18473</v>
      </c>
    </row>
    <row r="10675" spans="1:4" ht="15" customHeight="1">
      <c r="A10675" s="642">
        <v>4187</v>
      </c>
      <c r="B10675" s="651" t="s">
        <v>33281</v>
      </c>
      <c r="C10675" s="642" t="s">
        <v>18348</v>
      </c>
      <c r="D10675" s="642" t="s">
        <v>21013</v>
      </c>
    </row>
    <row r="10676" spans="1:4" ht="15" customHeight="1">
      <c r="A10676" s="642">
        <v>4202</v>
      </c>
      <c r="B10676" s="651" t="s">
        <v>33282</v>
      </c>
      <c r="C10676" s="642" t="s">
        <v>18348</v>
      </c>
      <c r="D10676" s="642" t="s">
        <v>36463</v>
      </c>
    </row>
    <row r="10677" spans="1:4" ht="15" customHeight="1">
      <c r="A10677" s="642">
        <v>4203</v>
      </c>
      <c r="B10677" s="651" t="s">
        <v>33283</v>
      </c>
      <c r="C10677" s="642" t="s">
        <v>18348</v>
      </c>
      <c r="D10677" s="642" t="s">
        <v>36464</v>
      </c>
    </row>
    <row r="10678" spans="1:4" ht="15" customHeight="1">
      <c r="A10678" s="642">
        <v>40368</v>
      </c>
      <c r="B10678" s="651" t="s">
        <v>33284</v>
      </c>
      <c r="C10678" s="642" t="s">
        <v>18348</v>
      </c>
      <c r="D10678" s="642" t="s">
        <v>36465</v>
      </c>
    </row>
    <row r="10679" spans="1:4" ht="15" customHeight="1">
      <c r="A10679" s="642">
        <v>40365</v>
      </c>
      <c r="B10679" s="651" t="s">
        <v>33285</v>
      </c>
      <c r="C10679" s="642" t="s">
        <v>18348</v>
      </c>
      <c r="D10679" s="642" t="s">
        <v>21562</v>
      </c>
    </row>
    <row r="10680" spans="1:4" ht="15" customHeight="1">
      <c r="A10680" s="642">
        <v>40356</v>
      </c>
      <c r="B10680" s="651" t="s">
        <v>33286</v>
      </c>
      <c r="C10680" s="642" t="s">
        <v>18348</v>
      </c>
      <c r="D10680" s="642" t="s">
        <v>22277</v>
      </c>
    </row>
    <row r="10681" spans="1:4" ht="15" customHeight="1">
      <c r="A10681" s="642">
        <v>40362</v>
      </c>
      <c r="B10681" s="651" t="s">
        <v>33287</v>
      </c>
      <c r="C10681" s="642" t="s">
        <v>18348</v>
      </c>
      <c r="D10681" s="642" t="s">
        <v>17488</v>
      </c>
    </row>
    <row r="10682" spans="1:4" ht="15" customHeight="1">
      <c r="A10682" s="642">
        <v>40374</v>
      </c>
      <c r="B10682" s="651" t="s">
        <v>33288</v>
      </c>
      <c r="C10682" s="642" t="s">
        <v>18348</v>
      </c>
      <c r="D10682" s="642" t="s">
        <v>36466</v>
      </c>
    </row>
    <row r="10683" spans="1:4" ht="15" customHeight="1">
      <c r="A10683" s="642">
        <v>40371</v>
      </c>
      <c r="B10683" s="651" t="s">
        <v>33289</v>
      </c>
      <c r="C10683" s="642" t="s">
        <v>18348</v>
      </c>
      <c r="D10683" s="642" t="s">
        <v>24952</v>
      </c>
    </row>
    <row r="10684" spans="1:4" ht="15" customHeight="1">
      <c r="A10684" s="642">
        <v>40359</v>
      </c>
      <c r="B10684" s="651" t="s">
        <v>33290</v>
      </c>
      <c r="C10684" s="642" t="s">
        <v>18348</v>
      </c>
      <c r="D10684" s="642" t="s">
        <v>26530</v>
      </c>
    </row>
    <row r="10685" spans="1:4" ht="15" customHeight="1">
      <c r="A10685" s="642">
        <v>7595</v>
      </c>
      <c r="B10685" s="651" t="s">
        <v>33291</v>
      </c>
      <c r="C10685" s="642" t="s">
        <v>18354</v>
      </c>
      <c r="D10685" s="642" t="s">
        <v>21207</v>
      </c>
    </row>
    <row r="10686" spans="1:4" ht="15" customHeight="1">
      <c r="A10686" s="642">
        <v>41094</v>
      </c>
      <c r="B10686" s="651" t="s">
        <v>33292</v>
      </c>
      <c r="C10686" s="642" t="s">
        <v>18355</v>
      </c>
      <c r="D10686" s="642" t="s">
        <v>36467</v>
      </c>
    </row>
    <row r="10687" spans="1:4" ht="15" customHeight="1">
      <c r="A10687" s="642">
        <v>39609</v>
      </c>
      <c r="B10687" s="651" t="s">
        <v>33293</v>
      </c>
      <c r="C10687" s="642" t="s">
        <v>18348</v>
      </c>
      <c r="D10687" s="642" t="s">
        <v>36468</v>
      </c>
    </row>
    <row r="10688" spans="1:4" ht="15" customHeight="1">
      <c r="A10688" s="642">
        <v>39610</v>
      </c>
      <c r="B10688" s="651" t="s">
        <v>33294</v>
      </c>
      <c r="C10688" s="642" t="s">
        <v>18348</v>
      </c>
      <c r="D10688" s="642" t="s">
        <v>36469</v>
      </c>
    </row>
    <row r="10689" spans="1:4" ht="15" customHeight="1">
      <c r="A10689" s="642">
        <v>39611</v>
      </c>
      <c r="B10689" s="651" t="s">
        <v>33295</v>
      </c>
      <c r="C10689" s="642" t="s">
        <v>18348</v>
      </c>
      <c r="D10689" s="642" t="s">
        <v>36470</v>
      </c>
    </row>
    <row r="10690" spans="1:4" ht="15" customHeight="1">
      <c r="A10690" s="642">
        <v>39612</v>
      </c>
      <c r="B10690" s="651" t="s">
        <v>33296</v>
      </c>
      <c r="C10690" s="642" t="s">
        <v>18348</v>
      </c>
      <c r="D10690" s="642" t="s">
        <v>36471</v>
      </c>
    </row>
    <row r="10691" spans="1:4" ht="15" customHeight="1">
      <c r="A10691" s="642">
        <v>39608</v>
      </c>
      <c r="B10691" s="651" t="s">
        <v>33297</v>
      </c>
      <c r="C10691" s="642" t="s">
        <v>18348</v>
      </c>
      <c r="D10691" s="642" t="s">
        <v>36472</v>
      </c>
    </row>
    <row r="10692" spans="1:4" ht="15" customHeight="1">
      <c r="A10692" s="642">
        <v>38175</v>
      </c>
      <c r="B10692" s="651" t="s">
        <v>33298</v>
      </c>
      <c r="C10692" s="642" t="s">
        <v>18348</v>
      </c>
      <c r="D10692" s="642" t="s">
        <v>24769</v>
      </c>
    </row>
    <row r="10693" spans="1:4" ht="15" customHeight="1">
      <c r="A10693" s="642">
        <v>38176</v>
      </c>
      <c r="B10693" s="651" t="s">
        <v>33299</v>
      </c>
      <c r="C10693" s="642" t="s">
        <v>18348</v>
      </c>
      <c r="D10693" s="642" t="s">
        <v>18422</v>
      </c>
    </row>
    <row r="10694" spans="1:4" ht="15" customHeight="1">
      <c r="A10694" s="642">
        <v>36152</v>
      </c>
      <c r="B10694" s="651" t="s">
        <v>33300</v>
      </c>
      <c r="C10694" s="642" t="s">
        <v>18348</v>
      </c>
      <c r="D10694" s="642" t="s">
        <v>17526</v>
      </c>
    </row>
    <row r="10695" spans="1:4" ht="15" customHeight="1">
      <c r="A10695" s="642">
        <v>11138</v>
      </c>
      <c r="B10695" s="651" t="s">
        <v>33301</v>
      </c>
      <c r="C10695" s="642" t="s">
        <v>18352</v>
      </c>
      <c r="D10695" s="642" t="s">
        <v>18187</v>
      </c>
    </row>
    <row r="10696" spans="1:4" ht="15" customHeight="1">
      <c r="A10696" s="642">
        <v>4221</v>
      </c>
      <c r="B10696" s="651" t="s">
        <v>33302</v>
      </c>
      <c r="C10696" s="642" t="s">
        <v>18352</v>
      </c>
      <c r="D10696" s="642" t="s">
        <v>20550</v>
      </c>
    </row>
    <row r="10697" spans="1:4" ht="15" customHeight="1">
      <c r="A10697" s="642">
        <v>4227</v>
      </c>
      <c r="B10697" s="651" t="s">
        <v>33303</v>
      </c>
      <c r="C10697" s="642" t="s">
        <v>18352</v>
      </c>
      <c r="D10697" s="642" t="s">
        <v>25907</v>
      </c>
    </row>
    <row r="10698" spans="1:4" ht="15" customHeight="1">
      <c r="A10698" s="642">
        <v>38170</v>
      </c>
      <c r="B10698" s="651" t="s">
        <v>33304</v>
      </c>
      <c r="C10698" s="642" t="s">
        <v>18348</v>
      </c>
      <c r="D10698" s="642" t="s">
        <v>18050</v>
      </c>
    </row>
    <row r="10699" spans="1:4" ht="15" customHeight="1">
      <c r="A10699" s="642">
        <v>4252</v>
      </c>
      <c r="B10699" s="651" t="s">
        <v>33305</v>
      </c>
      <c r="C10699" s="642" t="s">
        <v>18354</v>
      </c>
      <c r="D10699" s="642" t="s">
        <v>36473</v>
      </c>
    </row>
    <row r="10700" spans="1:4" ht="15" customHeight="1">
      <c r="A10700" s="642">
        <v>40980</v>
      </c>
      <c r="B10700" s="651" t="s">
        <v>33306</v>
      </c>
      <c r="C10700" s="642" t="s">
        <v>18355</v>
      </c>
      <c r="D10700" s="642" t="s">
        <v>36474</v>
      </c>
    </row>
    <row r="10701" spans="1:4" ht="15" customHeight="1">
      <c r="A10701" s="642">
        <v>4243</v>
      </c>
      <c r="B10701" s="651" t="s">
        <v>33307</v>
      </c>
      <c r="C10701" s="642" t="s">
        <v>18354</v>
      </c>
      <c r="D10701" s="642" t="s">
        <v>36145</v>
      </c>
    </row>
    <row r="10702" spans="1:4" ht="15" customHeight="1">
      <c r="A10702" s="642">
        <v>41031</v>
      </c>
      <c r="B10702" s="651" t="s">
        <v>33308</v>
      </c>
      <c r="C10702" s="642" t="s">
        <v>18355</v>
      </c>
      <c r="D10702" s="642" t="s">
        <v>36475</v>
      </c>
    </row>
    <row r="10703" spans="1:4" ht="15" customHeight="1">
      <c r="A10703" s="642">
        <v>37666</v>
      </c>
      <c r="B10703" s="651" t="s">
        <v>33309</v>
      </c>
      <c r="C10703" s="642" t="s">
        <v>18354</v>
      </c>
      <c r="D10703" s="642" t="s">
        <v>21068</v>
      </c>
    </row>
    <row r="10704" spans="1:4" ht="15" customHeight="1">
      <c r="A10704" s="642">
        <v>40986</v>
      </c>
      <c r="B10704" s="651" t="s">
        <v>33310</v>
      </c>
      <c r="C10704" s="642" t="s">
        <v>18355</v>
      </c>
      <c r="D10704" s="642" t="s">
        <v>36476</v>
      </c>
    </row>
    <row r="10705" spans="1:4" ht="15" customHeight="1">
      <c r="A10705" s="642">
        <v>4250</v>
      </c>
      <c r="B10705" s="651" t="s">
        <v>33311</v>
      </c>
      <c r="C10705" s="642" t="s">
        <v>18354</v>
      </c>
      <c r="D10705" s="642" t="s">
        <v>17913</v>
      </c>
    </row>
    <row r="10706" spans="1:4" ht="15" customHeight="1">
      <c r="A10706" s="642">
        <v>40978</v>
      </c>
      <c r="B10706" s="651" t="s">
        <v>33312</v>
      </c>
      <c r="C10706" s="642" t="s">
        <v>18355</v>
      </c>
      <c r="D10706" s="642" t="s">
        <v>36477</v>
      </c>
    </row>
    <row r="10707" spans="1:4" ht="15" customHeight="1">
      <c r="A10707" s="642">
        <v>41043</v>
      </c>
      <c r="B10707" s="651" t="s">
        <v>33313</v>
      </c>
      <c r="C10707" s="642" t="s">
        <v>18355</v>
      </c>
      <c r="D10707" s="642" t="s">
        <v>36478</v>
      </c>
    </row>
    <row r="10708" spans="1:4" ht="15" customHeight="1">
      <c r="A10708" s="642">
        <v>44501</v>
      </c>
      <c r="B10708" s="651" t="s">
        <v>33314</v>
      </c>
      <c r="C10708" s="642" t="s">
        <v>18354</v>
      </c>
      <c r="D10708" s="642" t="s">
        <v>21093</v>
      </c>
    </row>
    <row r="10709" spans="1:4" ht="15" customHeight="1">
      <c r="A10709" s="642">
        <v>4234</v>
      </c>
      <c r="B10709" s="651" t="s">
        <v>33315</v>
      </c>
      <c r="C10709" s="642" t="s">
        <v>18354</v>
      </c>
      <c r="D10709" s="642" t="s">
        <v>20682</v>
      </c>
    </row>
    <row r="10710" spans="1:4" ht="15" customHeight="1">
      <c r="A10710" s="642">
        <v>40987</v>
      </c>
      <c r="B10710" s="651" t="s">
        <v>33316</v>
      </c>
      <c r="C10710" s="642" t="s">
        <v>18355</v>
      </c>
      <c r="D10710" s="642" t="s">
        <v>36479</v>
      </c>
    </row>
    <row r="10711" spans="1:4" ht="15" customHeight="1">
      <c r="A10711" s="642">
        <v>4253</v>
      </c>
      <c r="B10711" s="651" t="s">
        <v>33317</v>
      </c>
      <c r="C10711" s="642" t="s">
        <v>18354</v>
      </c>
      <c r="D10711" s="642" t="s">
        <v>18331</v>
      </c>
    </row>
    <row r="10712" spans="1:4" ht="15" customHeight="1">
      <c r="A10712" s="642">
        <v>40981</v>
      </c>
      <c r="B10712" s="651" t="s">
        <v>33318</v>
      </c>
      <c r="C10712" s="642" t="s">
        <v>18355</v>
      </c>
      <c r="D10712" s="642" t="s">
        <v>36430</v>
      </c>
    </row>
    <row r="10713" spans="1:4" ht="15" customHeight="1">
      <c r="A10713" s="642">
        <v>4254</v>
      </c>
      <c r="B10713" s="651" t="s">
        <v>33319</v>
      </c>
      <c r="C10713" s="642" t="s">
        <v>18354</v>
      </c>
      <c r="D10713" s="642" t="s">
        <v>18606</v>
      </c>
    </row>
    <row r="10714" spans="1:4" ht="15" customHeight="1">
      <c r="A10714" s="642">
        <v>41036</v>
      </c>
      <c r="B10714" s="651" t="s">
        <v>33320</v>
      </c>
      <c r="C10714" s="642" t="s">
        <v>18355</v>
      </c>
      <c r="D10714" s="642" t="s">
        <v>36480</v>
      </c>
    </row>
    <row r="10715" spans="1:4" ht="15" customHeight="1">
      <c r="A10715" s="642">
        <v>4251</v>
      </c>
      <c r="B10715" s="651" t="s">
        <v>33321</v>
      </c>
      <c r="C10715" s="642" t="s">
        <v>18354</v>
      </c>
      <c r="D10715" s="642" t="s">
        <v>18661</v>
      </c>
    </row>
    <row r="10716" spans="1:4" ht="15" customHeight="1">
      <c r="A10716" s="642">
        <v>40979</v>
      </c>
      <c r="B10716" s="651" t="s">
        <v>33322</v>
      </c>
      <c r="C10716" s="642" t="s">
        <v>18355</v>
      </c>
      <c r="D10716" s="642" t="s">
        <v>36481</v>
      </c>
    </row>
    <row r="10717" spans="1:4" ht="15" customHeight="1">
      <c r="A10717" s="642">
        <v>4230</v>
      </c>
      <c r="B10717" s="651" t="s">
        <v>33323</v>
      </c>
      <c r="C10717" s="642" t="s">
        <v>18354</v>
      </c>
      <c r="D10717" s="642" t="s">
        <v>20451</v>
      </c>
    </row>
    <row r="10718" spans="1:4" ht="15" customHeight="1">
      <c r="A10718" s="642">
        <v>40998</v>
      </c>
      <c r="B10718" s="651" t="s">
        <v>33324</v>
      </c>
      <c r="C10718" s="642" t="s">
        <v>18355</v>
      </c>
      <c r="D10718" s="642" t="s">
        <v>36482</v>
      </c>
    </row>
    <row r="10719" spans="1:4" ht="15" customHeight="1">
      <c r="A10719" s="642">
        <v>4257</v>
      </c>
      <c r="B10719" s="651" t="s">
        <v>33325</v>
      </c>
      <c r="C10719" s="642" t="s">
        <v>18354</v>
      </c>
      <c r="D10719" s="642" t="s">
        <v>26830</v>
      </c>
    </row>
    <row r="10720" spans="1:4" ht="15" customHeight="1">
      <c r="A10720" s="642">
        <v>40982</v>
      </c>
      <c r="B10720" s="651" t="s">
        <v>33326</v>
      </c>
      <c r="C10720" s="642" t="s">
        <v>18355</v>
      </c>
      <c r="D10720" s="642" t="s">
        <v>36483</v>
      </c>
    </row>
    <row r="10721" spans="1:4" ht="15" customHeight="1">
      <c r="A10721" s="642">
        <v>4240</v>
      </c>
      <c r="B10721" s="651" t="s">
        <v>33327</v>
      </c>
      <c r="C10721" s="642" t="s">
        <v>18354</v>
      </c>
      <c r="D10721" s="642" t="s">
        <v>26679</v>
      </c>
    </row>
    <row r="10722" spans="1:4" ht="15" customHeight="1">
      <c r="A10722" s="642">
        <v>41026</v>
      </c>
      <c r="B10722" s="651" t="s">
        <v>33328</v>
      </c>
      <c r="C10722" s="642" t="s">
        <v>18355</v>
      </c>
      <c r="D10722" s="642" t="s">
        <v>36484</v>
      </c>
    </row>
    <row r="10723" spans="1:4" ht="15" customHeight="1">
      <c r="A10723" s="642">
        <v>4239</v>
      </c>
      <c r="B10723" s="651" t="s">
        <v>33329</v>
      </c>
      <c r="C10723" s="642" t="s">
        <v>18354</v>
      </c>
      <c r="D10723" s="642" t="s">
        <v>22015</v>
      </c>
    </row>
    <row r="10724" spans="1:4" ht="15" customHeight="1">
      <c r="A10724" s="642">
        <v>41024</v>
      </c>
      <c r="B10724" s="651" t="s">
        <v>33330</v>
      </c>
      <c r="C10724" s="642" t="s">
        <v>18355</v>
      </c>
      <c r="D10724" s="642" t="s">
        <v>36485</v>
      </c>
    </row>
    <row r="10725" spans="1:4" ht="15" customHeight="1">
      <c r="A10725" s="642">
        <v>4248</v>
      </c>
      <c r="B10725" s="651" t="s">
        <v>33331</v>
      </c>
      <c r="C10725" s="642" t="s">
        <v>18354</v>
      </c>
      <c r="D10725" s="642" t="s">
        <v>18494</v>
      </c>
    </row>
    <row r="10726" spans="1:4" ht="15" customHeight="1">
      <c r="A10726" s="642">
        <v>41033</v>
      </c>
      <c r="B10726" s="651" t="s">
        <v>33332</v>
      </c>
      <c r="C10726" s="642" t="s">
        <v>18355</v>
      </c>
      <c r="D10726" s="642" t="s">
        <v>36486</v>
      </c>
    </row>
    <row r="10727" spans="1:4" ht="15" customHeight="1">
      <c r="A10727" s="642">
        <v>41040</v>
      </c>
      <c r="B10727" s="651" t="s">
        <v>33333</v>
      </c>
      <c r="C10727" s="642" t="s">
        <v>18355</v>
      </c>
      <c r="D10727" s="642" t="s">
        <v>36487</v>
      </c>
    </row>
    <row r="10728" spans="1:4" ht="15" customHeight="1">
      <c r="A10728" s="642">
        <v>44500</v>
      </c>
      <c r="B10728" s="651" t="s">
        <v>33334</v>
      </c>
      <c r="C10728" s="642" t="s">
        <v>18354</v>
      </c>
      <c r="D10728" s="642" t="s">
        <v>36488</v>
      </c>
    </row>
    <row r="10729" spans="1:4" ht="15" customHeight="1">
      <c r="A10729" s="642">
        <v>4238</v>
      </c>
      <c r="B10729" s="651" t="s">
        <v>33335</v>
      </c>
      <c r="C10729" s="642" t="s">
        <v>18354</v>
      </c>
      <c r="D10729" s="642" t="s">
        <v>21502</v>
      </c>
    </row>
    <row r="10730" spans="1:4" ht="15" customHeight="1">
      <c r="A10730" s="642">
        <v>41012</v>
      </c>
      <c r="B10730" s="651" t="s">
        <v>33336</v>
      </c>
      <c r="C10730" s="642" t="s">
        <v>18355</v>
      </c>
      <c r="D10730" s="642" t="s">
        <v>36489</v>
      </c>
    </row>
    <row r="10731" spans="1:4" ht="15" customHeight="1">
      <c r="A10731" s="642">
        <v>4237</v>
      </c>
      <c r="B10731" s="651" t="s">
        <v>33337</v>
      </c>
      <c r="C10731" s="642" t="s">
        <v>18354</v>
      </c>
      <c r="D10731" s="642" t="s">
        <v>17760</v>
      </c>
    </row>
    <row r="10732" spans="1:4" ht="15" customHeight="1">
      <c r="A10732" s="642">
        <v>41002</v>
      </c>
      <c r="B10732" s="651" t="s">
        <v>33338</v>
      </c>
      <c r="C10732" s="642" t="s">
        <v>18355</v>
      </c>
      <c r="D10732" s="642" t="s">
        <v>36490</v>
      </c>
    </row>
    <row r="10733" spans="1:4" ht="15" customHeight="1">
      <c r="A10733" s="642">
        <v>4233</v>
      </c>
      <c r="B10733" s="651" t="s">
        <v>33339</v>
      </c>
      <c r="C10733" s="642" t="s">
        <v>18354</v>
      </c>
      <c r="D10733" s="642" t="s">
        <v>17453</v>
      </c>
    </row>
    <row r="10734" spans="1:4" ht="15" customHeight="1">
      <c r="A10734" s="642">
        <v>41001</v>
      </c>
      <c r="B10734" s="651" t="s">
        <v>33340</v>
      </c>
      <c r="C10734" s="642" t="s">
        <v>18355</v>
      </c>
      <c r="D10734" s="642" t="s">
        <v>36491</v>
      </c>
    </row>
    <row r="10735" spans="1:4" ht="15" customHeight="1">
      <c r="A10735" s="642">
        <v>2</v>
      </c>
      <c r="B10735" s="651" t="s">
        <v>33341</v>
      </c>
      <c r="C10735" s="642" t="s">
        <v>18353</v>
      </c>
      <c r="D10735" s="642" t="s">
        <v>24436</v>
      </c>
    </row>
    <row r="10736" spans="1:4" ht="15" customHeight="1">
      <c r="A10736" s="642">
        <v>36517</v>
      </c>
      <c r="B10736" s="651" t="s">
        <v>33342</v>
      </c>
      <c r="C10736" s="642" t="s">
        <v>18348</v>
      </c>
      <c r="D10736" s="642" t="s">
        <v>36492</v>
      </c>
    </row>
    <row r="10737" spans="1:4" ht="15" customHeight="1">
      <c r="A10737" s="642">
        <v>4262</v>
      </c>
      <c r="B10737" s="651" t="s">
        <v>33343</v>
      </c>
      <c r="C10737" s="642" t="s">
        <v>18348</v>
      </c>
      <c r="D10737" s="642" t="s">
        <v>36493</v>
      </c>
    </row>
    <row r="10738" spans="1:4" ht="15" customHeight="1">
      <c r="A10738" s="642">
        <v>4263</v>
      </c>
      <c r="B10738" s="651" t="s">
        <v>33344</v>
      </c>
      <c r="C10738" s="642" t="s">
        <v>18348</v>
      </c>
      <c r="D10738" s="642" t="s">
        <v>36494</v>
      </c>
    </row>
    <row r="10739" spans="1:4" ht="15" customHeight="1">
      <c r="A10739" s="642">
        <v>36518</v>
      </c>
      <c r="B10739" s="651" t="s">
        <v>33345</v>
      </c>
      <c r="C10739" s="642" t="s">
        <v>18348</v>
      </c>
      <c r="D10739" s="642" t="s">
        <v>36495</v>
      </c>
    </row>
    <row r="10740" spans="1:4" ht="15" customHeight="1">
      <c r="A10740" s="642">
        <v>14221</v>
      </c>
      <c r="B10740" s="651" t="s">
        <v>33346</v>
      </c>
      <c r="C10740" s="642" t="s">
        <v>18348</v>
      </c>
      <c r="D10740" s="642" t="s">
        <v>36496</v>
      </c>
    </row>
    <row r="10741" spans="1:4" ht="15" customHeight="1">
      <c r="A10741" s="642">
        <v>38402</v>
      </c>
      <c r="B10741" s="651" t="s">
        <v>33347</v>
      </c>
      <c r="C10741" s="642" t="s">
        <v>18348</v>
      </c>
      <c r="D10741" s="642" t="s">
        <v>17484</v>
      </c>
    </row>
    <row r="10742" spans="1:4" ht="15" customHeight="1">
      <c r="A10742" s="642">
        <v>3412</v>
      </c>
      <c r="B10742" s="651" t="s">
        <v>33348</v>
      </c>
      <c r="C10742" s="642" t="s">
        <v>18349</v>
      </c>
      <c r="D10742" s="642" t="s">
        <v>17767</v>
      </c>
    </row>
    <row r="10743" spans="1:4" ht="15" customHeight="1">
      <c r="A10743" s="642">
        <v>3413</v>
      </c>
      <c r="B10743" s="651" t="s">
        <v>33349</v>
      </c>
      <c r="C10743" s="642" t="s">
        <v>18349</v>
      </c>
      <c r="D10743" s="642" t="s">
        <v>22076</v>
      </c>
    </row>
    <row r="10744" spans="1:4" ht="15" customHeight="1">
      <c r="A10744" s="642">
        <v>39744</v>
      </c>
      <c r="B10744" s="651" t="s">
        <v>33350</v>
      </c>
      <c r="C10744" s="642" t="s">
        <v>18349</v>
      </c>
      <c r="D10744" s="642" t="s">
        <v>22605</v>
      </c>
    </row>
    <row r="10745" spans="1:4" ht="15" customHeight="1">
      <c r="A10745" s="642">
        <v>39745</v>
      </c>
      <c r="B10745" s="651" t="s">
        <v>33351</v>
      </c>
      <c r="C10745" s="642" t="s">
        <v>18349</v>
      </c>
      <c r="D10745" s="642" t="s">
        <v>18737</v>
      </c>
    </row>
    <row r="10746" spans="1:4" ht="15" customHeight="1">
      <c r="A10746" s="642">
        <v>39637</v>
      </c>
      <c r="B10746" s="651" t="s">
        <v>33352</v>
      </c>
      <c r="C10746" s="642" t="s">
        <v>18349</v>
      </c>
      <c r="D10746" s="642" t="s">
        <v>27546</v>
      </c>
    </row>
    <row r="10747" spans="1:4" ht="15" customHeight="1">
      <c r="A10747" s="642">
        <v>39638</v>
      </c>
      <c r="B10747" s="651" t="s">
        <v>33353</v>
      </c>
      <c r="C10747" s="642" t="s">
        <v>18349</v>
      </c>
      <c r="D10747" s="642" t="s">
        <v>36497</v>
      </c>
    </row>
    <row r="10748" spans="1:4" ht="15" customHeight="1">
      <c r="A10748" s="642">
        <v>39639</v>
      </c>
      <c r="B10748" s="651" t="s">
        <v>33354</v>
      </c>
      <c r="C10748" s="642" t="s">
        <v>18349</v>
      </c>
      <c r="D10748" s="642" t="s">
        <v>36498</v>
      </c>
    </row>
    <row r="10749" spans="1:4" ht="15" customHeight="1">
      <c r="A10749" s="642">
        <v>39517</v>
      </c>
      <c r="B10749" s="651" t="s">
        <v>33355</v>
      </c>
      <c r="C10749" s="642" t="s">
        <v>18349</v>
      </c>
      <c r="D10749" s="642" t="s">
        <v>36499</v>
      </c>
    </row>
    <row r="10750" spans="1:4" ht="15" customHeight="1">
      <c r="A10750" s="642">
        <v>39518</v>
      </c>
      <c r="B10750" s="651" t="s">
        <v>33356</v>
      </c>
      <c r="C10750" s="642" t="s">
        <v>18349</v>
      </c>
      <c r="D10750" s="642" t="s">
        <v>36500</v>
      </c>
    </row>
    <row r="10751" spans="1:4" ht="15" customHeight="1">
      <c r="A10751" s="642">
        <v>38366</v>
      </c>
      <c r="B10751" s="651" t="s">
        <v>33357</v>
      </c>
      <c r="C10751" s="642" t="s">
        <v>18349</v>
      </c>
      <c r="D10751" s="642" t="s">
        <v>28018</v>
      </c>
    </row>
    <row r="10752" spans="1:4" ht="15" customHeight="1">
      <c r="A10752" s="642">
        <v>11703</v>
      </c>
      <c r="B10752" s="651" t="s">
        <v>33358</v>
      </c>
      <c r="C10752" s="642" t="s">
        <v>18348</v>
      </c>
      <c r="D10752" s="642" t="s">
        <v>35835</v>
      </c>
    </row>
    <row r="10753" spans="1:4" ht="15" customHeight="1">
      <c r="A10753" s="642">
        <v>37400</v>
      </c>
      <c r="B10753" s="651" t="s">
        <v>33359</v>
      </c>
      <c r="C10753" s="642" t="s">
        <v>18348</v>
      </c>
      <c r="D10753" s="642" t="s">
        <v>21159</v>
      </c>
    </row>
    <row r="10754" spans="1:4" ht="15" customHeight="1">
      <c r="A10754" s="642">
        <v>25400</v>
      </c>
      <c r="B10754" s="651" t="s">
        <v>33360</v>
      </c>
      <c r="C10754" s="642" t="s">
        <v>18348</v>
      </c>
      <c r="D10754" s="642" t="s">
        <v>36501</v>
      </c>
    </row>
    <row r="10755" spans="1:4" ht="15" customHeight="1">
      <c r="A10755" s="642">
        <v>4276</v>
      </c>
      <c r="B10755" s="651" t="s">
        <v>33361</v>
      </c>
      <c r="C10755" s="642" t="s">
        <v>18348</v>
      </c>
      <c r="D10755" s="642" t="s">
        <v>21655</v>
      </c>
    </row>
    <row r="10756" spans="1:4" ht="15" customHeight="1">
      <c r="A10756" s="642">
        <v>4273</v>
      </c>
      <c r="B10756" s="651" t="s">
        <v>33362</v>
      </c>
      <c r="C10756" s="642" t="s">
        <v>18348</v>
      </c>
      <c r="D10756" s="642" t="s">
        <v>36502</v>
      </c>
    </row>
    <row r="10757" spans="1:4" ht="15" customHeight="1">
      <c r="A10757" s="642">
        <v>4274</v>
      </c>
      <c r="B10757" s="651" t="s">
        <v>33363</v>
      </c>
      <c r="C10757" s="642" t="s">
        <v>18348</v>
      </c>
      <c r="D10757" s="642" t="s">
        <v>35561</v>
      </c>
    </row>
    <row r="10758" spans="1:4" ht="15" customHeight="1">
      <c r="A10758" s="642">
        <v>39438</v>
      </c>
      <c r="B10758" s="651" t="s">
        <v>33364</v>
      </c>
      <c r="C10758" s="642" t="s">
        <v>18348</v>
      </c>
      <c r="D10758" s="642" t="s">
        <v>17542</v>
      </c>
    </row>
    <row r="10759" spans="1:4" ht="15" customHeight="1">
      <c r="A10759" s="642">
        <v>11963</v>
      </c>
      <c r="B10759" s="651" t="s">
        <v>33365</v>
      </c>
      <c r="C10759" s="642" t="s">
        <v>18348</v>
      </c>
      <c r="D10759" s="642" t="s">
        <v>21002</v>
      </c>
    </row>
    <row r="10760" spans="1:4" ht="15" customHeight="1">
      <c r="A10760" s="642">
        <v>11964</v>
      </c>
      <c r="B10760" s="651" t="s">
        <v>33366</v>
      </c>
      <c r="C10760" s="642" t="s">
        <v>18348</v>
      </c>
      <c r="D10760" s="642" t="s">
        <v>24273</v>
      </c>
    </row>
    <row r="10761" spans="1:4" ht="15" customHeight="1">
      <c r="A10761" s="642">
        <v>4379</v>
      </c>
      <c r="B10761" s="651" t="s">
        <v>33367</v>
      </c>
      <c r="C10761" s="642" t="s">
        <v>18348</v>
      </c>
      <c r="D10761" s="642" t="s">
        <v>17683</v>
      </c>
    </row>
    <row r="10762" spans="1:4" ht="15" customHeight="1">
      <c r="A10762" s="642">
        <v>4377</v>
      </c>
      <c r="B10762" s="651" t="s">
        <v>33368</v>
      </c>
      <c r="C10762" s="642" t="s">
        <v>18348</v>
      </c>
      <c r="D10762" s="642" t="s">
        <v>17529</v>
      </c>
    </row>
    <row r="10763" spans="1:4" ht="15" customHeight="1">
      <c r="A10763" s="642">
        <v>4356</v>
      </c>
      <c r="B10763" s="651" t="s">
        <v>33369</v>
      </c>
      <c r="C10763" s="642" t="s">
        <v>18348</v>
      </c>
      <c r="D10763" s="642" t="s">
        <v>17542</v>
      </c>
    </row>
    <row r="10764" spans="1:4" ht="15" customHeight="1">
      <c r="A10764" s="642">
        <v>13246</v>
      </c>
      <c r="B10764" s="651" t="s">
        <v>33370</v>
      </c>
      <c r="C10764" s="642" t="s">
        <v>18348</v>
      </c>
      <c r="D10764" s="642" t="s">
        <v>17742</v>
      </c>
    </row>
    <row r="10765" spans="1:4" ht="15" customHeight="1">
      <c r="A10765" s="642">
        <v>4346</v>
      </c>
      <c r="B10765" s="651" t="s">
        <v>33371</v>
      </c>
      <c r="C10765" s="642" t="s">
        <v>18348</v>
      </c>
      <c r="D10765" s="642" t="s">
        <v>20759</v>
      </c>
    </row>
    <row r="10766" spans="1:4" ht="15" customHeight="1">
      <c r="A10766" s="642">
        <v>11955</v>
      </c>
      <c r="B10766" s="651" t="s">
        <v>33372</v>
      </c>
      <c r="C10766" s="642" t="s">
        <v>18348</v>
      </c>
      <c r="D10766" s="642" t="s">
        <v>18226</v>
      </c>
    </row>
    <row r="10767" spans="1:4" ht="15" customHeight="1">
      <c r="A10767" s="642">
        <v>11960</v>
      </c>
      <c r="B10767" s="651" t="s">
        <v>33373</v>
      </c>
      <c r="C10767" s="642" t="s">
        <v>18348</v>
      </c>
      <c r="D10767" s="642" t="s">
        <v>17736</v>
      </c>
    </row>
    <row r="10768" spans="1:4" ht="15" customHeight="1">
      <c r="A10768" s="642">
        <v>4333</v>
      </c>
      <c r="B10768" s="651" t="s">
        <v>33374</v>
      </c>
      <c r="C10768" s="642" t="s">
        <v>18348</v>
      </c>
      <c r="D10768" s="642" t="s">
        <v>17542</v>
      </c>
    </row>
    <row r="10769" spans="1:4" ht="15" customHeight="1">
      <c r="A10769" s="642">
        <v>4358</v>
      </c>
      <c r="B10769" s="651" t="s">
        <v>33375</v>
      </c>
      <c r="C10769" s="642" t="s">
        <v>18348</v>
      </c>
      <c r="D10769" s="642" t="s">
        <v>24685</v>
      </c>
    </row>
    <row r="10770" spans="1:4" ht="15" customHeight="1">
      <c r="A10770" s="642">
        <v>39435</v>
      </c>
      <c r="B10770" s="651" t="s">
        <v>33376</v>
      </c>
      <c r="C10770" s="642" t="s">
        <v>18348</v>
      </c>
      <c r="D10770" s="642" t="s">
        <v>17622</v>
      </c>
    </row>
    <row r="10771" spans="1:4" ht="15" customHeight="1">
      <c r="A10771" s="642">
        <v>39436</v>
      </c>
      <c r="B10771" s="651" t="s">
        <v>33377</v>
      </c>
      <c r="C10771" s="642" t="s">
        <v>18348</v>
      </c>
      <c r="D10771" s="642" t="s">
        <v>18315</v>
      </c>
    </row>
    <row r="10772" spans="1:4" ht="15" customHeight="1">
      <c r="A10772" s="642">
        <v>39437</v>
      </c>
      <c r="B10772" s="651" t="s">
        <v>33378</v>
      </c>
      <c r="C10772" s="642" t="s">
        <v>18348</v>
      </c>
      <c r="D10772" s="642" t="s">
        <v>17609</v>
      </c>
    </row>
    <row r="10773" spans="1:4" ht="15" customHeight="1">
      <c r="A10773" s="642">
        <v>39439</v>
      </c>
      <c r="B10773" s="651" t="s">
        <v>33379</v>
      </c>
      <c r="C10773" s="642" t="s">
        <v>18348</v>
      </c>
      <c r="D10773" s="642" t="s">
        <v>17556</v>
      </c>
    </row>
    <row r="10774" spans="1:4" ht="15" customHeight="1">
      <c r="A10774" s="642">
        <v>39440</v>
      </c>
      <c r="B10774" s="651" t="s">
        <v>33380</v>
      </c>
      <c r="C10774" s="642" t="s">
        <v>18348</v>
      </c>
      <c r="D10774" s="642" t="s">
        <v>18241</v>
      </c>
    </row>
    <row r="10775" spans="1:4" ht="15" customHeight="1">
      <c r="A10775" s="642">
        <v>39441</v>
      </c>
      <c r="B10775" s="651" t="s">
        <v>33381</v>
      </c>
      <c r="C10775" s="642" t="s">
        <v>18348</v>
      </c>
      <c r="D10775" s="642" t="s">
        <v>17541</v>
      </c>
    </row>
    <row r="10776" spans="1:4" ht="15" customHeight="1">
      <c r="A10776" s="642">
        <v>39442</v>
      </c>
      <c r="B10776" s="651" t="s">
        <v>33382</v>
      </c>
      <c r="C10776" s="642" t="s">
        <v>18348</v>
      </c>
      <c r="D10776" s="642" t="s">
        <v>17695</v>
      </c>
    </row>
    <row r="10777" spans="1:4" ht="15" customHeight="1">
      <c r="A10777" s="642">
        <v>39443</v>
      </c>
      <c r="B10777" s="651" t="s">
        <v>33383</v>
      </c>
      <c r="C10777" s="642" t="s">
        <v>18348</v>
      </c>
      <c r="D10777" s="642" t="s">
        <v>21560</v>
      </c>
    </row>
    <row r="10778" spans="1:4" ht="15" customHeight="1">
      <c r="A10778" s="642">
        <v>4329</v>
      </c>
      <c r="B10778" s="651" t="s">
        <v>33384</v>
      </c>
      <c r="C10778" s="642" t="s">
        <v>18348</v>
      </c>
      <c r="D10778" s="642" t="s">
        <v>18429</v>
      </c>
    </row>
    <row r="10779" spans="1:4" ht="15" customHeight="1">
      <c r="A10779" s="642">
        <v>4383</v>
      </c>
      <c r="B10779" s="651" t="s">
        <v>33385</v>
      </c>
      <c r="C10779" s="642" t="s">
        <v>18348</v>
      </c>
      <c r="D10779" s="642" t="s">
        <v>22014</v>
      </c>
    </row>
    <row r="10780" spans="1:4" ht="15" customHeight="1">
      <c r="A10780" s="642">
        <v>4344</v>
      </c>
      <c r="B10780" s="651" t="s">
        <v>33386</v>
      </c>
      <c r="C10780" s="642" t="s">
        <v>18348</v>
      </c>
      <c r="D10780" s="642" t="s">
        <v>20737</v>
      </c>
    </row>
    <row r="10781" spans="1:4" ht="15" customHeight="1">
      <c r="A10781" s="642">
        <v>436</v>
      </c>
      <c r="B10781" s="651" t="s">
        <v>33387</v>
      </c>
      <c r="C10781" s="642" t="s">
        <v>18348</v>
      </c>
      <c r="D10781" s="642" t="s">
        <v>18381</v>
      </c>
    </row>
    <row r="10782" spans="1:4" ht="15" customHeight="1">
      <c r="A10782" s="642">
        <v>442</v>
      </c>
      <c r="B10782" s="651" t="s">
        <v>33388</v>
      </c>
      <c r="C10782" s="642" t="s">
        <v>18348</v>
      </c>
      <c r="D10782" s="642" t="s">
        <v>17511</v>
      </c>
    </row>
    <row r="10783" spans="1:4" ht="15" customHeight="1">
      <c r="A10783" s="642">
        <v>11953</v>
      </c>
      <c r="B10783" s="651" t="s">
        <v>33389</v>
      </c>
      <c r="C10783" s="642" t="s">
        <v>18348</v>
      </c>
      <c r="D10783" s="642" t="s">
        <v>17527</v>
      </c>
    </row>
    <row r="10784" spans="1:4" ht="15" customHeight="1">
      <c r="A10784" s="642">
        <v>4335</v>
      </c>
      <c r="B10784" s="651" t="s">
        <v>33390</v>
      </c>
      <c r="C10784" s="642" t="s">
        <v>18348</v>
      </c>
      <c r="D10784" s="642" t="s">
        <v>21299</v>
      </c>
    </row>
    <row r="10785" spans="1:4" ht="15" customHeight="1">
      <c r="A10785" s="642">
        <v>4334</v>
      </c>
      <c r="B10785" s="651" t="s">
        <v>33391</v>
      </c>
      <c r="C10785" s="642" t="s">
        <v>18348</v>
      </c>
      <c r="D10785" s="642" t="s">
        <v>36503</v>
      </c>
    </row>
    <row r="10786" spans="1:4" ht="15" customHeight="1">
      <c r="A10786" s="642">
        <v>4343</v>
      </c>
      <c r="B10786" s="651" t="s">
        <v>33392</v>
      </c>
      <c r="C10786" s="642" t="s">
        <v>18348</v>
      </c>
      <c r="D10786" s="642" t="s">
        <v>35438</v>
      </c>
    </row>
    <row r="10787" spans="1:4" ht="15" customHeight="1">
      <c r="A10787" s="642">
        <v>430</v>
      </c>
      <c r="B10787" s="651" t="s">
        <v>33393</v>
      </c>
      <c r="C10787" s="642" t="s">
        <v>18348</v>
      </c>
      <c r="D10787" s="642" t="s">
        <v>17850</v>
      </c>
    </row>
    <row r="10788" spans="1:4" ht="15" customHeight="1">
      <c r="A10788" s="642">
        <v>441</v>
      </c>
      <c r="B10788" s="651" t="s">
        <v>33394</v>
      </c>
      <c r="C10788" s="642" t="s">
        <v>18348</v>
      </c>
      <c r="D10788" s="642" t="s">
        <v>20928</v>
      </c>
    </row>
    <row r="10789" spans="1:4" ht="15" customHeight="1">
      <c r="A10789" s="642">
        <v>431</v>
      </c>
      <c r="B10789" s="651" t="s">
        <v>33395</v>
      </c>
      <c r="C10789" s="642" t="s">
        <v>18348</v>
      </c>
      <c r="D10789" s="642" t="s">
        <v>27375</v>
      </c>
    </row>
    <row r="10790" spans="1:4" ht="15" customHeight="1">
      <c r="A10790" s="642">
        <v>432</v>
      </c>
      <c r="B10790" s="651" t="s">
        <v>33396</v>
      </c>
      <c r="C10790" s="642" t="s">
        <v>18348</v>
      </c>
      <c r="D10790" s="642" t="s">
        <v>22562</v>
      </c>
    </row>
    <row r="10791" spans="1:4" ht="15" customHeight="1">
      <c r="A10791" s="642">
        <v>429</v>
      </c>
      <c r="B10791" s="651" t="s">
        <v>33397</v>
      </c>
      <c r="C10791" s="642" t="s">
        <v>18348</v>
      </c>
      <c r="D10791" s="642" t="s">
        <v>21587</v>
      </c>
    </row>
    <row r="10792" spans="1:4" ht="15" customHeight="1">
      <c r="A10792" s="642">
        <v>439</v>
      </c>
      <c r="B10792" s="651" t="s">
        <v>33398</v>
      </c>
      <c r="C10792" s="642" t="s">
        <v>18348</v>
      </c>
      <c r="D10792" s="642" t="s">
        <v>18597</v>
      </c>
    </row>
    <row r="10793" spans="1:4" ht="15" customHeight="1">
      <c r="A10793" s="642">
        <v>433</v>
      </c>
      <c r="B10793" s="651" t="s">
        <v>33399</v>
      </c>
      <c r="C10793" s="642" t="s">
        <v>18348</v>
      </c>
      <c r="D10793" s="642" t="s">
        <v>17739</v>
      </c>
    </row>
    <row r="10794" spans="1:4" ht="15" customHeight="1">
      <c r="A10794" s="642">
        <v>437</v>
      </c>
      <c r="B10794" s="651" t="s">
        <v>33400</v>
      </c>
      <c r="C10794" s="642" t="s">
        <v>18348</v>
      </c>
      <c r="D10794" s="642" t="s">
        <v>36504</v>
      </c>
    </row>
    <row r="10795" spans="1:4" ht="15" customHeight="1">
      <c r="A10795" s="642">
        <v>11790</v>
      </c>
      <c r="B10795" s="651" t="s">
        <v>33401</v>
      </c>
      <c r="C10795" s="642" t="s">
        <v>18348</v>
      </c>
      <c r="D10795" s="642" t="s">
        <v>18051</v>
      </c>
    </row>
    <row r="10796" spans="1:4" ht="15" customHeight="1">
      <c r="A10796" s="642">
        <v>428</v>
      </c>
      <c r="B10796" s="651" t="s">
        <v>33402</v>
      </c>
      <c r="C10796" s="642" t="s">
        <v>18348</v>
      </c>
      <c r="D10796" s="642" t="s">
        <v>36505</v>
      </c>
    </row>
    <row r="10797" spans="1:4" ht="15" customHeight="1">
      <c r="A10797" s="642">
        <v>4384</v>
      </c>
      <c r="B10797" s="651" t="s">
        <v>33403</v>
      </c>
      <c r="C10797" s="642" t="s">
        <v>18348</v>
      </c>
      <c r="D10797" s="642" t="s">
        <v>36506</v>
      </c>
    </row>
    <row r="10798" spans="1:4" ht="15" customHeight="1">
      <c r="A10798" s="642">
        <v>4351</v>
      </c>
      <c r="B10798" s="651" t="s">
        <v>33404</v>
      </c>
      <c r="C10798" s="642" t="s">
        <v>18348</v>
      </c>
      <c r="D10798" s="642" t="s">
        <v>21041</v>
      </c>
    </row>
    <row r="10799" spans="1:4" ht="15" customHeight="1">
      <c r="A10799" s="642">
        <v>11054</v>
      </c>
      <c r="B10799" s="651" t="s">
        <v>33405</v>
      </c>
      <c r="C10799" s="642" t="s">
        <v>18348</v>
      </c>
      <c r="D10799" s="642" t="s">
        <v>17661</v>
      </c>
    </row>
    <row r="10800" spans="1:4" ht="15" customHeight="1">
      <c r="A10800" s="642">
        <v>11055</v>
      </c>
      <c r="B10800" s="651" t="s">
        <v>33406</v>
      </c>
      <c r="C10800" s="642" t="s">
        <v>18348</v>
      </c>
      <c r="D10800" s="642" t="s">
        <v>17601</v>
      </c>
    </row>
    <row r="10801" spans="1:4" ht="15" customHeight="1">
      <c r="A10801" s="642">
        <v>11056</v>
      </c>
      <c r="B10801" s="651" t="s">
        <v>33407</v>
      </c>
      <c r="C10801" s="642" t="s">
        <v>18348</v>
      </c>
      <c r="D10801" s="642" t="s">
        <v>17601</v>
      </c>
    </row>
    <row r="10802" spans="1:4" ht="15" customHeight="1">
      <c r="A10802" s="642">
        <v>11057</v>
      </c>
      <c r="B10802" s="651" t="s">
        <v>33408</v>
      </c>
      <c r="C10802" s="642" t="s">
        <v>18348</v>
      </c>
      <c r="D10802" s="642" t="s">
        <v>17559</v>
      </c>
    </row>
    <row r="10803" spans="1:4" ht="15" customHeight="1">
      <c r="A10803" s="642">
        <v>11059</v>
      </c>
      <c r="B10803" s="651" t="s">
        <v>33409</v>
      </c>
      <c r="C10803" s="642" t="s">
        <v>18348</v>
      </c>
      <c r="D10803" s="642" t="s">
        <v>17723</v>
      </c>
    </row>
    <row r="10804" spans="1:4" ht="15" customHeight="1">
      <c r="A10804" s="642">
        <v>11058</v>
      </c>
      <c r="B10804" s="651" t="s">
        <v>33410</v>
      </c>
      <c r="C10804" s="642" t="s">
        <v>18348</v>
      </c>
      <c r="D10804" s="642" t="s">
        <v>17554</v>
      </c>
    </row>
    <row r="10805" spans="1:4" ht="15" customHeight="1">
      <c r="A10805" s="642">
        <v>4380</v>
      </c>
      <c r="B10805" s="651" t="s">
        <v>33411</v>
      </c>
      <c r="C10805" s="642" t="s">
        <v>18348</v>
      </c>
      <c r="D10805" s="642" t="s">
        <v>20676</v>
      </c>
    </row>
    <row r="10806" spans="1:4" ht="15" customHeight="1">
      <c r="A10806" s="642">
        <v>4299</v>
      </c>
      <c r="B10806" s="651" t="s">
        <v>33412</v>
      </c>
      <c r="C10806" s="642" t="s">
        <v>18348</v>
      </c>
      <c r="D10806" s="642" t="s">
        <v>17625</v>
      </c>
    </row>
    <row r="10807" spans="1:4" ht="15" customHeight="1">
      <c r="A10807" s="642">
        <v>4304</v>
      </c>
      <c r="B10807" s="651" t="s">
        <v>33413</v>
      </c>
      <c r="C10807" s="642" t="s">
        <v>18348</v>
      </c>
      <c r="D10807" s="642" t="s">
        <v>18533</v>
      </c>
    </row>
    <row r="10808" spans="1:4" ht="15" customHeight="1">
      <c r="A10808" s="642">
        <v>4305</v>
      </c>
      <c r="B10808" s="651" t="s">
        <v>33414</v>
      </c>
      <c r="C10808" s="642" t="s">
        <v>18348</v>
      </c>
      <c r="D10808" s="642" t="s">
        <v>17514</v>
      </c>
    </row>
    <row r="10809" spans="1:4" ht="15" customHeight="1">
      <c r="A10809" s="642">
        <v>4306</v>
      </c>
      <c r="B10809" s="651" t="s">
        <v>33415</v>
      </c>
      <c r="C10809" s="642" t="s">
        <v>18348</v>
      </c>
      <c r="D10809" s="642" t="s">
        <v>24804</v>
      </c>
    </row>
    <row r="10810" spans="1:4" ht="15" customHeight="1">
      <c r="A10810" s="642">
        <v>4308</v>
      </c>
      <c r="B10810" s="651" t="s">
        <v>33416</v>
      </c>
      <c r="C10810" s="642" t="s">
        <v>18348</v>
      </c>
      <c r="D10810" s="642" t="s">
        <v>18222</v>
      </c>
    </row>
    <row r="10811" spans="1:4" ht="15" customHeight="1">
      <c r="A10811" s="642">
        <v>4302</v>
      </c>
      <c r="B10811" s="651" t="s">
        <v>33417</v>
      </c>
      <c r="C10811" s="642" t="s">
        <v>18348</v>
      </c>
      <c r="D10811" s="642" t="s">
        <v>17687</v>
      </c>
    </row>
    <row r="10812" spans="1:4" ht="15" customHeight="1">
      <c r="A10812" s="642">
        <v>4300</v>
      </c>
      <c r="B10812" s="651" t="s">
        <v>33418</v>
      </c>
      <c r="C10812" s="642" t="s">
        <v>18348</v>
      </c>
      <c r="D10812" s="642" t="s">
        <v>18178</v>
      </c>
    </row>
    <row r="10813" spans="1:4" ht="15" customHeight="1">
      <c r="A10813" s="642">
        <v>4301</v>
      </c>
      <c r="B10813" s="651" t="s">
        <v>33419</v>
      </c>
      <c r="C10813" s="642" t="s">
        <v>18348</v>
      </c>
      <c r="D10813" s="642" t="s">
        <v>18651</v>
      </c>
    </row>
    <row r="10814" spans="1:4" ht="15" customHeight="1">
      <c r="A10814" s="642">
        <v>4320</v>
      </c>
      <c r="B10814" s="651" t="s">
        <v>33420</v>
      </c>
      <c r="C10814" s="642" t="s">
        <v>18348</v>
      </c>
      <c r="D10814" s="642" t="s">
        <v>18584</v>
      </c>
    </row>
    <row r="10815" spans="1:4" ht="15" customHeight="1">
      <c r="A10815" s="642">
        <v>4318</v>
      </c>
      <c r="B10815" s="651" t="s">
        <v>33421</v>
      </c>
      <c r="C10815" s="642" t="s">
        <v>18348</v>
      </c>
      <c r="D10815" s="642" t="s">
        <v>18433</v>
      </c>
    </row>
    <row r="10816" spans="1:4" ht="15" customHeight="1">
      <c r="A10816" s="642">
        <v>40547</v>
      </c>
      <c r="B10816" s="651" t="s">
        <v>33422</v>
      </c>
      <c r="C10816" s="642" t="s">
        <v>18362</v>
      </c>
      <c r="D10816" s="642" t="s">
        <v>25879</v>
      </c>
    </row>
    <row r="10817" spans="1:4" ht="15" customHeight="1">
      <c r="A10817" s="642">
        <v>11962</v>
      </c>
      <c r="B10817" s="651" t="s">
        <v>33423</v>
      </c>
      <c r="C10817" s="642" t="s">
        <v>18348</v>
      </c>
      <c r="D10817" s="642" t="s">
        <v>17631</v>
      </c>
    </row>
    <row r="10818" spans="1:4" ht="15" customHeight="1">
      <c r="A10818" s="642">
        <v>4332</v>
      </c>
      <c r="B10818" s="651" t="s">
        <v>33424</v>
      </c>
      <c r="C10818" s="642" t="s">
        <v>18348</v>
      </c>
      <c r="D10818" s="642" t="s">
        <v>18414</v>
      </c>
    </row>
    <row r="10819" spans="1:4" ht="15" customHeight="1">
      <c r="A10819" s="642">
        <v>4331</v>
      </c>
      <c r="B10819" s="651" t="s">
        <v>33425</v>
      </c>
      <c r="C10819" s="642" t="s">
        <v>18348</v>
      </c>
      <c r="D10819" s="642" t="s">
        <v>21600</v>
      </c>
    </row>
    <row r="10820" spans="1:4" ht="15" customHeight="1">
      <c r="A10820" s="642">
        <v>4336</v>
      </c>
      <c r="B10820" s="651" t="s">
        <v>33426</v>
      </c>
      <c r="C10820" s="642" t="s">
        <v>18348</v>
      </c>
      <c r="D10820" s="642" t="s">
        <v>17449</v>
      </c>
    </row>
    <row r="10821" spans="1:4" ht="15" customHeight="1">
      <c r="A10821" s="642">
        <v>13294</v>
      </c>
      <c r="B10821" s="651" t="s">
        <v>33427</v>
      </c>
      <c r="C10821" s="642" t="s">
        <v>18348</v>
      </c>
      <c r="D10821" s="642" t="s">
        <v>18412</v>
      </c>
    </row>
    <row r="10822" spans="1:4" ht="15" customHeight="1">
      <c r="A10822" s="642">
        <v>11948</v>
      </c>
      <c r="B10822" s="651" t="s">
        <v>33428</v>
      </c>
      <c r="C10822" s="642" t="s">
        <v>18348</v>
      </c>
      <c r="D10822" s="642" t="s">
        <v>17549</v>
      </c>
    </row>
    <row r="10823" spans="1:4" ht="15" customHeight="1">
      <c r="A10823" s="642">
        <v>4382</v>
      </c>
      <c r="B10823" s="651" t="s">
        <v>33429</v>
      </c>
      <c r="C10823" s="642" t="s">
        <v>18348</v>
      </c>
      <c r="D10823" s="642" t="s">
        <v>18318</v>
      </c>
    </row>
    <row r="10824" spans="1:4" ht="15" customHeight="1">
      <c r="A10824" s="642">
        <v>4354</v>
      </c>
      <c r="B10824" s="651" t="s">
        <v>33430</v>
      </c>
      <c r="C10824" s="642" t="s">
        <v>18348</v>
      </c>
      <c r="D10824" s="642" t="s">
        <v>20992</v>
      </c>
    </row>
    <row r="10825" spans="1:4" ht="15" customHeight="1">
      <c r="A10825" s="642">
        <v>40839</v>
      </c>
      <c r="B10825" s="651" t="s">
        <v>33431</v>
      </c>
      <c r="C10825" s="642" t="s">
        <v>18362</v>
      </c>
      <c r="D10825" s="642" t="s">
        <v>36507</v>
      </c>
    </row>
    <row r="10826" spans="1:4" ht="15" customHeight="1">
      <c r="A10826" s="642">
        <v>40552</v>
      </c>
      <c r="B10826" s="651" t="s">
        <v>33432</v>
      </c>
      <c r="C10826" s="642" t="s">
        <v>18362</v>
      </c>
      <c r="D10826" s="642" t="s">
        <v>36508</v>
      </c>
    </row>
    <row r="10827" spans="1:4" ht="15" customHeight="1">
      <c r="A10827" s="642">
        <v>40549</v>
      </c>
      <c r="B10827" s="651" t="s">
        <v>33433</v>
      </c>
      <c r="C10827" s="642" t="s">
        <v>18362</v>
      </c>
      <c r="D10827" s="642" t="s">
        <v>36509</v>
      </c>
    </row>
    <row r="10828" spans="1:4" ht="15" customHeight="1">
      <c r="A10828" s="642">
        <v>4385</v>
      </c>
      <c r="B10828" s="651" t="s">
        <v>33434</v>
      </c>
      <c r="C10828" s="642" t="s">
        <v>18358</v>
      </c>
      <c r="D10828" s="642" t="s">
        <v>36510</v>
      </c>
    </row>
    <row r="10829" spans="1:4" ht="15" customHeight="1">
      <c r="A10829" s="642">
        <v>20078</v>
      </c>
      <c r="B10829" s="651" t="s">
        <v>33435</v>
      </c>
      <c r="C10829" s="642" t="s">
        <v>18348</v>
      </c>
      <c r="D10829" s="642" t="s">
        <v>17727</v>
      </c>
    </row>
    <row r="10830" spans="1:4" ht="15" customHeight="1">
      <c r="A10830" s="642">
        <v>39897</v>
      </c>
      <c r="B10830" s="651" t="s">
        <v>33436</v>
      </c>
      <c r="C10830" s="642" t="s">
        <v>18348</v>
      </c>
      <c r="D10830" s="642" t="s">
        <v>36511</v>
      </c>
    </row>
    <row r="10831" spans="1:4" ht="15" customHeight="1">
      <c r="A10831" s="642">
        <v>118</v>
      </c>
      <c r="B10831" s="651" t="s">
        <v>33437</v>
      </c>
      <c r="C10831" s="642" t="s">
        <v>18348</v>
      </c>
      <c r="D10831" s="642" t="s">
        <v>22516</v>
      </c>
    </row>
    <row r="10832" spans="1:4" ht="15" customHeight="1">
      <c r="A10832" s="642">
        <v>4396</v>
      </c>
      <c r="B10832" s="651" t="s">
        <v>33438</v>
      </c>
      <c r="C10832" s="642" t="s">
        <v>18349</v>
      </c>
      <c r="D10832" s="642" t="s">
        <v>36512</v>
      </c>
    </row>
    <row r="10833" spans="1:4" ht="15" customHeight="1">
      <c r="A10833" s="642">
        <v>36881</v>
      </c>
      <c r="B10833" s="651" t="s">
        <v>33439</v>
      </c>
      <c r="C10833" s="642" t="s">
        <v>18349</v>
      </c>
      <c r="D10833" s="642" t="s">
        <v>36513</v>
      </c>
    </row>
    <row r="10834" spans="1:4" ht="15" customHeight="1">
      <c r="A10834" s="642">
        <v>4397</v>
      </c>
      <c r="B10834" s="651" t="s">
        <v>33440</v>
      </c>
      <c r="C10834" s="642" t="s">
        <v>18349</v>
      </c>
      <c r="D10834" s="642" t="s">
        <v>36514</v>
      </c>
    </row>
    <row r="10835" spans="1:4" ht="15" customHeight="1">
      <c r="A10835" s="642">
        <v>36882</v>
      </c>
      <c r="B10835" s="651" t="s">
        <v>33441</v>
      </c>
      <c r="C10835" s="642" t="s">
        <v>18349</v>
      </c>
      <c r="D10835" s="642" t="s">
        <v>36515</v>
      </c>
    </row>
    <row r="10836" spans="1:4" ht="15" customHeight="1">
      <c r="A10836" s="642">
        <v>4751</v>
      </c>
      <c r="B10836" s="651" t="s">
        <v>33442</v>
      </c>
      <c r="C10836" s="642" t="s">
        <v>18354</v>
      </c>
      <c r="D10836" s="642" t="s">
        <v>17860</v>
      </c>
    </row>
    <row r="10837" spans="1:4" ht="15" customHeight="1">
      <c r="A10837" s="642">
        <v>41066</v>
      </c>
      <c r="B10837" s="651" t="s">
        <v>33443</v>
      </c>
      <c r="C10837" s="642" t="s">
        <v>18355</v>
      </c>
      <c r="D10837" s="642" t="s">
        <v>36516</v>
      </c>
    </row>
    <row r="10838" spans="1:4" ht="15" customHeight="1">
      <c r="A10838" s="642">
        <v>39604</v>
      </c>
      <c r="B10838" s="651" t="s">
        <v>33444</v>
      </c>
      <c r="C10838" s="642" t="s">
        <v>18348</v>
      </c>
      <c r="D10838" s="642" t="s">
        <v>18120</v>
      </c>
    </row>
    <row r="10839" spans="1:4" ht="15" customHeight="1">
      <c r="A10839" s="642">
        <v>39605</v>
      </c>
      <c r="B10839" s="651" t="s">
        <v>33445</v>
      </c>
      <c r="C10839" s="642" t="s">
        <v>18348</v>
      </c>
      <c r="D10839" s="642" t="s">
        <v>20595</v>
      </c>
    </row>
    <row r="10840" spans="1:4" ht="15" customHeight="1">
      <c r="A10840" s="642">
        <v>39606</v>
      </c>
      <c r="B10840" s="651" t="s">
        <v>33446</v>
      </c>
      <c r="C10840" s="642" t="s">
        <v>18348</v>
      </c>
      <c r="D10840" s="642" t="s">
        <v>18303</v>
      </c>
    </row>
    <row r="10841" spans="1:4" ht="15" customHeight="1">
      <c r="A10841" s="642">
        <v>39607</v>
      </c>
      <c r="B10841" s="651" t="s">
        <v>33447</v>
      </c>
      <c r="C10841" s="642" t="s">
        <v>18348</v>
      </c>
      <c r="D10841" s="642" t="s">
        <v>20633</v>
      </c>
    </row>
    <row r="10842" spans="1:4" ht="15" customHeight="1">
      <c r="A10842" s="642">
        <v>39594</v>
      </c>
      <c r="B10842" s="651" t="s">
        <v>33448</v>
      </c>
      <c r="C10842" s="642" t="s">
        <v>18348</v>
      </c>
      <c r="D10842" s="642" t="s">
        <v>36517</v>
      </c>
    </row>
    <row r="10843" spans="1:4" ht="15" customHeight="1">
      <c r="A10843" s="642">
        <v>39596</v>
      </c>
      <c r="B10843" s="651" t="s">
        <v>33449</v>
      </c>
      <c r="C10843" s="642" t="s">
        <v>18348</v>
      </c>
      <c r="D10843" s="642" t="s">
        <v>36518</v>
      </c>
    </row>
    <row r="10844" spans="1:4" ht="15" customHeight="1">
      <c r="A10844" s="642">
        <v>39595</v>
      </c>
      <c r="B10844" s="651" t="s">
        <v>33450</v>
      </c>
      <c r="C10844" s="642" t="s">
        <v>18348</v>
      </c>
      <c r="D10844" s="642" t="s">
        <v>36519</v>
      </c>
    </row>
    <row r="10845" spans="1:4" ht="15" customHeight="1">
      <c r="A10845" s="642">
        <v>39597</v>
      </c>
      <c r="B10845" s="651" t="s">
        <v>33451</v>
      </c>
      <c r="C10845" s="642" t="s">
        <v>18348</v>
      </c>
      <c r="D10845" s="642" t="s">
        <v>36520</v>
      </c>
    </row>
    <row r="10846" spans="1:4" ht="15" customHeight="1">
      <c r="A10846" s="642">
        <v>10731</v>
      </c>
      <c r="B10846" s="651" t="s">
        <v>33452</v>
      </c>
      <c r="C10846" s="642" t="s">
        <v>18349</v>
      </c>
      <c r="D10846" s="642" t="s">
        <v>20985</v>
      </c>
    </row>
    <row r="10847" spans="1:4" ht="15" customHeight="1">
      <c r="A10847" s="642">
        <v>4704</v>
      </c>
      <c r="B10847" s="651" t="s">
        <v>33453</v>
      </c>
      <c r="C10847" s="642" t="s">
        <v>18349</v>
      </c>
      <c r="D10847" s="642" t="s">
        <v>18437</v>
      </c>
    </row>
    <row r="10848" spans="1:4" ht="15" customHeight="1">
      <c r="A10848" s="642">
        <v>10730</v>
      </c>
      <c r="B10848" s="651" t="s">
        <v>33454</v>
      </c>
      <c r="C10848" s="642" t="s">
        <v>18349</v>
      </c>
      <c r="D10848" s="642" t="s">
        <v>36521</v>
      </c>
    </row>
    <row r="10849" spans="1:4" ht="15" customHeight="1">
      <c r="A10849" s="642">
        <v>4729</v>
      </c>
      <c r="B10849" s="651" t="s">
        <v>33455</v>
      </c>
      <c r="C10849" s="642" t="s">
        <v>18353</v>
      </c>
      <c r="D10849" s="642" t="s">
        <v>36522</v>
      </c>
    </row>
    <row r="10850" spans="1:4" ht="15" customHeight="1">
      <c r="A10850" s="642">
        <v>4720</v>
      </c>
      <c r="B10850" s="651" t="s">
        <v>33456</v>
      </c>
      <c r="C10850" s="642" t="s">
        <v>18353</v>
      </c>
      <c r="D10850" s="642" t="s">
        <v>36523</v>
      </c>
    </row>
    <row r="10851" spans="1:4" ht="15" customHeight="1">
      <c r="A10851" s="642">
        <v>4721</v>
      </c>
      <c r="B10851" s="651" t="s">
        <v>33457</v>
      </c>
      <c r="C10851" s="642" t="s">
        <v>18353</v>
      </c>
      <c r="D10851" s="642" t="s">
        <v>36524</v>
      </c>
    </row>
    <row r="10852" spans="1:4" ht="15" customHeight="1">
      <c r="A10852" s="642">
        <v>4718</v>
      </c>
      <c r="B10852" s="651" t="s">
        <v>33458</v>
      </c>
      <c r="C10852" s="642" t="s">
        <v>18353</v>
      </c>
      <c r="D10852" s="642" t="s">
        <v>36525</v>
      </c>
    </row>
    <row r="10853" spans="1:4" ht="15" customHeight="1">
      <c r="A10853" s="642">
        <v>4722</v>
      </c>
      <c r="B10853" s="651" t="s">
        <v>33459</v>
      </c>
      <c r="C10853" s="642" t="s">
        <v>18353</v>
      </c>
      <c r="D10853" s="642" t="s">
        <v>27813</v>
      </c>
    </row>
    <row r="10854" spans="1:4" ht="15" customHeight="1">
      <c r="A10854" s="642">
        <v>4723</v>
      </c>
      <c r="B10854" s="651" t="s">
        <v>33460</v>
      </c>
      <c r="C10854" s="642" t="s">
        <v>18353</v>
      </c>
      <c r="D10854" s="642" t="s">
        <v>36526</v>
      </c>
    </row>
    <row r="10855" spans="1:4" ht="15" customHeight="1">
      <c r="A10855" s="642">
        <v>4727</v>
      </c>
      <c r="B10855" s="651" t="s">
        <v>33461</v>
      </c>
      <c r="C10855" s="642" t="s">
        <v>18353</v>
      </c>
      <c r="D10855" s="642" t="s">
        <v>36527</v>
      </c>
    </row>
    <row r="10856" spans="1:4" ht="15" customHeight="1">
      <c r="A10856" s="642">
        <v>4748</v>
      </c>
      <c r="B10856" s="651" t="s">
        <v>33462</v>
      </c>
      <c r="C10856" s="642" t="s">
        <v>18353</v>
      </c>
      <c r="D10856" s="642" t="s">
        <v>36528</v>
      </c>
    </row>
    <row r="10857" spans="1:4" ht="15" customHeight="1">
      <c r="A10857" s="642">
        <v>4730</v>
      </c>
      <c r="B10857" s="651" t="s">
        <v>33463</v>
      </c>
      <c r="C10857" s="642" t="s">
        <v>18353</v>
      </c>
      <c r="D10857" s="642" t="s">
        <v>36529</v>
      </c>
    </row>
    <row r="10858" spans="1:4" ht="15" customHeight="1">
      <c r="A10858" s="642">
        <v>13186</v>
      </c>
      <c r="B10858" s="651" t="s">
        <v>33464</v>
      </c>
      <c r="C10858" s="642" t="s">
        <v>18353</v>
      </c>
      <c r="D10858" s="642" t="s">
        <v>36530</v>
      </c>
    </row>
    <row r="10859" spans="1:4" ht="15" customHeight="1">
      <c r="A10859" s="642">
        <v>10737</v>
      </c>
      <c r="B10859" s="651" t="s">
        <v>33465</v>
      </c>
      <c r="C10859" s="642" t="s">
        <v>18349</v>
      </c>
      <c r="D10859" s="642" t="s">
        <v>27978</v>
      </c>
    </row>
    <row r="10860" spans="1:4" ht="15" customHeight="1">
      <c r="A10860" s="642">
        <v>10734</v>
      </c>
      <c r="B10860" s="651" t="s">
        <v>33466</v>
      </c>
      <c r="C10860" s="642" t="s">
        <v>18349</v>
      </c>
      <c r="D10860" s="642" t="s">
        <v>36531</v>
      </c>
    </row>
    <row r="10861" spans="1:4" ht="15" customHeight="1">
      <c r="A10861" s="642">
        <v>4708</v>
      </c>
      <c r="B10861" s="651" t="s">
        <v>33467</v>
      </c>
      <c r="C10861" s="642" t="s">
        <v>18349</v>
      </c>
      <c r="D10861" s="642" t="s">
        <v>36242</v>
      </c>
    </row>
    <row r="10862" spans="1:4" ht="15" customHeight="1">
      <c r="A10862" s="642">
        <v>4712</v>
      </c>
      <c r="B10862" s="651" t="s">
        <v>33468</v>
      </c>
      <c r="C10862" s="642" t="s">
        <v>18349</v>
      </c>
      <c r="D10862" s="642" t="s">
        <v>21050</v>
      </c>
    </row>
    <row r="10863" spans="1:4" ht="15" customHeight="1">
      <c r="A10863" s="642">
        <v>4710</v>
      </c>
      <c r="B10863" s="651" t="s">
        <v>33469</v>
      </c>
      <c r="C10863" s="642" t="s">
        <v>18349</v>
      </c>
      <c r="D10863" s="642" t="s">
        <v>22532</v>
      </c>
    </row>
    <row r="10864" spans="1:4" ht="15" customHeight="1">
      <c r="A10864" s="642">
        <v>4746</v>
      </c>
      <c r="B10864" s="651" t="s">
        <v>33470</v>
      </c>
      <c r="C10864" s="642" t="s">
        <v>18353</v>
      </c>
      <c r="D10864" s="642" t="s">
        <v>21877</v>
      </c>
    </row>
    <row r="10865" spans="1:4" ht="15" customHeight="1">
      <c r="A10865" s="642">
        <v>4750</v>
      </c>
      <c r="B10865" s="651" t="s">
        <v>33471</v>
      </c>
      <c r="C10865" s="642" t="s">
        <v>18354</v>
      </c>
      <c r="D10865" s="642" t="s">
        <v>17860</v>
      </c>
    </row>
    <row r="10866" spans="1:4" ht="15" customHeight="1">
      <c r="A10866" s="642">
        <v>41065</v>
      </c>
      <c r="B10866" s="651" t="s">
        <v>33472</v>
      </c>
      <c r="C10866" s="642" t="s">
        <v>18355</v>
      </c>
      <c r="D10866" s="642" t="s">
        <v>35267</v>
      </c>
    </row>
    <row r="10867" spans="1:4" ht="15" customHeight="1">
      <c r="A10867" s="642">
        <v>34747</v>
      </c>
      <c r="B10867" s="651" t="s">
        <v>33473</v>
      </c>
      <c r="C10867" s="642" t="s">
        <v>18350</v>
      </c>
      <c r="D10867" s="642" t="s">
        <v>36532</v>
      </c>
    </row>
    <row r="10868" spans="1:4" ht="15" customHeight="1">
      <c r="A10868" s="642">
        <v>4826</v>
      </c>
      <c r="B10868" s="651" t="s">
        <v>33474</v>
      </c>
      <c r="C10868" s="642" t="s">
        <v>18350</v>
      </c>
      <c r="D10868" s="642" t="s">
        <v>18171</v>
      </c>
    </row>
    <row r="10869" spans="1:4" ht="15" customHeight="1">
      <c r="A10869" s="642">
        <v>41975</v>
      </c>
      <c r="B10869" s="651" t="s">
        <v>33475</v>
      </c>
      <c r="C10869" s="642" t="s">
        <v>18349</v>
      </c>
      <c r="D10869" s="642" t="s">
        <v>36533</v>
      </c>
    </row>
    <row r="10870" spans="1:4" ht="15" customHeight="1">
      <c r="A10870" s="642">
        <v>4825</v>
      </c>
      <c r="B10870" s="651" t="s">
        <v>33476</v>
      </c>
      <c r="C10870" s="642" t="s">
        <v>18350</v>
      </c>
      <c r="D10870" s="642" t="s">
        <v>36534</v>
      </c>
    </row>
    <row r="10871" spans="1:4" ht="15" customHeight="1">
      <c r="A10871" s="642">
        <v>34744</v>
      </c>
      <c r="B10871" s="651" t="s">
        <v>33477</v>
      </c>
      <c r="C10871" s="642" t="s">
        <v>18349</v>
      </c>
      <c r="D10871" s="642" t="s">
        <v>26555</v>
      </c>
    </row>
    <row r="10872" spans="1:4" ht="15" customHeight="1">
      <c r="A10872" s="642">
        <v>39430</v>
      </c>
      <c r="B10872" s="651" t="s">
        <v>33478</v>
      </c>
      <c r="C10872" s="642" t="s">
        <v>18348</v>
      </c>
      <c r="D10872" s="642" t="s">
        <v>18239</v>
      </c>
    </row>
    <row r="10873" spans="1:4" ht="15" customHeight="1">
      <c r="A10873" s="642">
        <v>39573</v>
      </c>
      <c r="B10873" s="651" t="s">
        <v>33479</v>
      </c>
      <c r="C10873" s="642" t="s">
        <v>18348</v>
      </c>
      <c r="D10873" s="642" t="s">
        <v>18433</v>
      </c>
    </row>
    <row r="10874" spans="1:4" ht="15" customHeight="1">
      <c r="A10874" s="642">
        <v>38410</v>
      </c>
      <c r="B10874" s="651" t="s">
        <v>33480</v>
      </c>
      <c r="C10874" s="642" t="s">
        <v>18348</v>
      </c>
      <c r="D10874" s="642" t="s">
        <v>36535</v>
      </c>
    </row>
    <row r="10875" spans="1:4" ht="15" customHeight="1">
      <c r="A10875" s="642">
        <v>41596</v>
      </c>
      <c r="B10875" s="651" t="s">
        <v>33481</v>
      </c>
      <c r="C10875" s="642" t="s">
        <v>18351</v>
      </c>
      <c r="D10875" s="642" t="s">
        <v>17505</v>
      </c>
    </row>
    <row r="10876" spans="1:4" ht="15" customHeight="1">
      <c r="A10876" s="642">
        <v>41598</v>
      </c>
      <c r="B10876" s="651" t="s">
        <v>33482</v>
      </c>
      <c r="C10876" s="642" t="s">
        <v>18351</v>
      </c>
      <c r="D10876" s="642" t="s">
        <v>17505</v>
      </c>
    </row>
    <row r="10877" spans="1:4" ht="15" customHeight="1">
      <c r="A10877" s="642">
        <v>41594</v>
      </c>
      <c r="B10877" s="651" t="s">
        <v>33483</v>
      </c>
      <c r="C10877" s="642" t="s">
        <v>18351</v>
      </c>
      <c r="D10877" s="642" t="s">
        <v>24950</v>
      </c>
    </row>
    <row r="10878" spans="1:4" ht="15" customHeight="1">
      <c r="A10878" s="642">
        <v>43663</v>
      </c>
      <c r="B10878" s="651" t="s">
        <v>33484</v>
      </c>
      <c r="C10878" s="642" t="s">
        <v>18351</v>
      </c>
      <c r="D10878" s="642" t="s">
        <v>22648</v>
      </c>
    </row>
    <row r="10879" spans="1:4" ht="15" customHeight="1">
      <c r="A10879" s="642">
        <v>4766</v>
      </c>
      <c r="B10879" s="651" t="s">
        <v>33485</v>
      </c>
      <c r="C10879" s="642" t="s">
        <v>18351</v>
      </c>
      <c r="D10879" s="642" t="s">
        <v>17836</v>
      </c>
    </row>
    <row r="10880" spans="1:4" ht="15" customHeight="1">
      <c r="A10880" s="642">
        <v>43664</v>
      </c>
      <c r="B10880" s="651" t="s">
        <v>33486</v>
      </c>
      <c r="C10880" s="642" t="s">
        <v>18351</v>
      </c>
      <c r="D10880" s="642" t="s">
        <v>18016</v>
      </c>
    </row>
    <row r="10881" spans="1:4" ht="15" customHeight="1">
      <c r="A10881" s="642">
        <v>43082</v>
      </c>
      <c r="B10881" s="651" t="s">
        <v>33487</v>
      </c>
      <c r="C10881" s="642" t="s">
        <v>18351</v>
      </c>
      <c r="D10881" s="642" t="s">
        <v>18026</v>
      </c>
    </row>
    <row r="10882" spans="1:4" ht="15" customHeight="1">
      <c r="A10882" s="642">
        <v>43665</v>
      </c>
      <c r="B10882" s="651" t="s">
        <v>33488</v>
      </c>
      <c r="C10882" s="642" t="s">
        <v>18351</v>
      </c>
      <c r="D10882" s="642" t="s">
        <v>17836</v>
      </c>
    </row>
    <row r="10883" spans="1:4" ht="15" customHeight="1">
      <c r="A10883" s="642">
        <v>10966</v>
      </c>
      <c r="B10883" s="651" t="s">
        <v>33489</v>
      </c>
      <c r="C10883" s="642" t="s">
        <v>18351</v>
      </c>
      <c r="D10883" s="642" t="s">
        <v>22648</v>
      </c>
    </row>
    <row r="10884" spans="1:4" ht="15" customHeight="1">
      <c r="A10884" s="642">
        <v>43692</v>
      </c>
      <c r="B10884" s="651" t="s">
        <v>33490</v>
      </c>
      <c r="C10884" s="642" t="s">
        <v>18351</v>
      </c>
      <c r="D10884" s="642" t="s">
        <v>22648</v>
      </c>
    </row>
    <row r="10885" spans="1:4" ht="15" customHeight="1">
      <c r="A10885" s="642">
        <v>43083</v>
      </c>
      <c r="B10885" s="651" t="s">
        <v>33491</v>
      </c>
      <c r="C10885" s="642" t="s">
        <v>18351</v>
      </c>
      <c r="D10885" s="642" t="s">
        <v>20517</v>
      </c>
    </row>
    <row r="10886" spans="1:4" ht="15" customHeight="1">
      <c r="A10886" s="642">
        <v>40535</v>
      </c>
      <c r="B10886" s="651" t="s">
        <v>33492</v>
      </c>
      <c r="C10886" s="642" t="s">
        <v>18351</v>
      </c>
      <c r="D10886" s="642" t="s">
        <v>20517</v>
      </c>
    </row>
    <row r="10887" spans="1:4" ht="15" customHeight="1">
      <c r="A10887" s="642">
        <v>39427</v>
      </c>
      <c r="B10887" s="651" t="s">
        <v>33493</v>
      </c>
      <c r="C10887" s="642" t="s">
        <v>18350</v>
      </c>
      <c r="D10887" s="642" t="s">
        <v>18696</v>
      </c>
    </row>
    <row r="10888" spans="1:4" ht="15" customHeight="1">
      <c r="A10888" s="642">
        <v>39424</v>
      </c>
      <c r="B10888" s="651" t="s">
        <v>33494</v>
      </c>
      <c r="C10888" s="642" t="s">
        <v>18350</v>
      </c>
      <c r="D10888" s="642" t="s">
        <v>17466</v>
      </c>
    </row>
    <row r="10889" spans="1:4" ht="15" customHeight="1">
      <c r="A10889" s="642">
        <v>39425</v>
      </c>
      <c r="B10889" s="651" t="s">
        <v>33495</v>
      </c>
      <c r="C10889" s="642" t="s">
        <v>18350</v>
      </c>
      <c r="D10889" s="642" t="s">
        <v>18542</v>
      </c>
    </row>
    <row r="10890" spans="1:4" ht="15" customHeight="1">
      <c r="A10890" s="642">
        <v>40664</v>
      </c>
      <c r="B10890" s="651" t="s">
        <v>33496</v>
      </c>
      <c r="C10890" s="642" t="s">
        <v>18351</v>
      </c>
      <c r="D10890" s="642" t="s">
        <v>22453</v>
      </c>
    </row>
    <row r="10891" spans="1:4" ht="15" customHeight="1">
      <c r="A10891" s="642">
        <v>34360</v>
      </c>
      <c r="B10891" s="651" t="s">
        <v>33497</v>
      </c>
      <c r="C10891" s="642" t="s">
        <v>18351</v>
      </c>
      <c r="D10891" s="642" t="s">
        <v>36536</v>
      </c>
    </row>
    <row r="10892" spans="1:4" ht="15" customHeight="1">
      <c r="A10892" s="642">
        <v>20259</v>
      </c>
      <c r="B10892" s="651" t="s">
        <v>33498</v>
      </c>
      <c r="C10892" s="642" t="s">
        <v>18350</v>
      </c>
      <c r="D10892" s="642" t="s">
        <v>20724</v>
      </c>
    </row>
    <row r="10893" spans="1:4" ht="15" customHeight="1">
      <c r="A10893" s="642">
        <v>14077</v>
      </c>
      <c r="B10893" s="651" t="s">
        <v>33499</v>
      </c>
      <c r="C10893" s="642" t="s">
        <v>18350</v>
      </c>
      <c r="D10893" s="642" t="s">
        <v>36537</v>
      </c>
    </row>
    <row r="10894" spans="1:4" ht="15" customHeight="1">
      <c r="A10894" s="642">
        <v>3678</v>
      </c>
      <c r="B10894" s="651" t="s">
        <v>33500</v>
      </c>
      <c r="C10894" s="642" t="s">
        <v>18350</v>
      </c>
      <c r="D10894" s="642" t="s">
        <v>27607</v>
      </c>
    </row>
    <row r="10895" spans="1:4" ht="15" customHeight="1">
      <c r="A10895" s="642">
        <v>39418</v>
      </c>
      <c r="B10895" s="651" t="s">
        <v>33501</v>
      </c>
      <c r="C10895" s="642" t="s">
        <v>18350</v>
      </c>
      <c r="D10895" s="642" t="s">
        <v>17539</v>
      </c>
    </row>
    <row r="10896" spans="1:4" ht="15" customHeight="1">
      <c r="A10896" s="642">
        <v>39419</v>
      </c>
      <c r="B10896" s="651" t="s">
        <v>33502</v>
      </c>
      <c r="C10896" s="642" t="s">
        <v>18350</v>
      </c>
      <c r="D10896" s="642" t="s">
        <v>36538</v>
      </c>
    </row>
    <row r="10897" spans="1:4" ht="15" customHeight="1">
      <c r="A10897" s="642">
        <v>39420</v>
      </c>
      <c r="B10897" s="651" t="s">
        <v>33503</v>
      </c>
      <c r="C10897" s="642" t="s">
        <v>18350</v>
      </c>
      <c r="D10897" s="642" t="s">
        <v>17849</v>
      </c>
    </row>
    <row r="10898" spans="1:4" ht="15" customHeight="1">
      <c r="A10898" s="642">
        <v>39571</v>
      </c>
      <c r="B10898" s="651" t="s">
        <v>33504</v>
      </c>
      <c r="C10898" s="642" t="s">
        <v>18350</v>
      </c>
      <c r="D10898" s="642" t="s">
        <v>17653</v>
      </c>
    </row>
    <row r="10899" spans="1:4" ht="15" customHeight="1">
      <c r="A10899" s="642">
        <v>39421</v>
      </c>
      <c r="B10899" s="651" t="s">
        <v>33505</v>
      </c>
      <c r="C10899" s="642" t="s">
        <v>18350</v>
      </c>
      <c r="D10899" s="642" t="s">
        <v>20732</v>
      </c>
    </row>
    <row r="10900" spans="1:4" ht="15" customHeight="1">
      <c r="A10900" s="642">
        <v>39422</v>
      </c>
      <c r="B10900" s="651" t="s">
        <v>33506</v>
      </c>
      <c r="C10900" s="642" t="s">
        <v>18350</v>
      </c>
      <c r="D10900" s="642" t="s">
        <v>18131</v>
      </c>
    </row>
    <row r="10901" spans="1:4" ht="15" customHeight="1">
      <c r="A10901" s="642">
        <v>39423</v>
      </c>
      <c r="B10901" s="651" t="s">
        <v>33507</v>
      </c>
      <c r="C10901" s="642" t="s">
        <v>18350</v>
      </c>
      <c r="D10901" s="642" t="s">
        <v>35132</v>
      </c>
    </row>
    <row r="10902" spans="1:4" ht="15" customHeight="1">
      <c r="A10902" s="642">
        <v>39426</v>
      </c>
      <c r="B10902" s="651" t="s">
        <v>33508</v>
      </c>
      <c r="C10902" s="642" t="s">
        <v>18350</v>
      </c>
      <c r="D10902" s="642" t="s">
        <v>20671</v>
      </c>
    </row>
    <row r="10903" spans="1:4" ht="15" customHeight="1">
      <c r="A10903" s="642">
        <v>39429</v>
      </c>
      <c r="B10903" s="651" t="s">
        <v>33509</v>
      </c>
      <c r="C10903" s="642" t="s">
        <v>18350</v>
      </c>
      <c r="D10903" s="642" t="s">
        <v>18080</v>
      </c>
    </row>
    <row r="10904" spans="1:4" ht="15" customHeight="1">
      <c r="A10904" s="642">
        <v>39428</v>
      </c>
      <c r="B10904" s="651" t="s">
        <v>33510</v>
      </c>
      <c r="C10904" s="642" t="s">
        <v>18350</v>
      </c>
      <c r="D10904" s="642" t="s">
        <v>18628</v>
      </c>
    </row>
    <row r="10905" spans="1:4" ht="15" customHeight="1">
      <c r="A10905" s="642">
        <v>39572</v>
      </c>
      <c r="B10905" s="651" t="s">
        <v>33511</v>
      </c>
      <c r="C10905" s="642" t="s">
        <v>18350</v>
      </c>
      <c r="D10905" s="642" t="s">
        <v>17636</v>
      </c>
    </row>
    <row r="10906" spans="1:4" ht="15" customHeight="1">
      <c r="A10906" s="642">
        <v>39570</v>
      </c>
      <c r="B10906" s="651" t="s">
        <v>33512</v>
      </c>
      <c r="C10906" s="642" t="s">
        <v>18350</v>
      </c>
      <c r="D10906" s="642" t="s">
        <v>18105</v>
      </c>
    </row>
    <row r="10907" spans="1:4" ht="15" customHeight="1">
      <c r="A10907" s="642">
        <v>39569</v>
      </c>
      <c r="B10907" s="651" t="s">
        <v>33513</v>
      </c>
      <c r="C10907" s="642" t="s">
        <v>18350</v>
      </c>
      <c r="D10907" s="642" t="s">
        <v>17527</v>
      </c>
    </row>
    <row r="10908" spans="1:4" ht="15" customHeight="1">
      <c r="A10908" s="642">
        <v>11552</v>
      </c>
      <c r="B10908" s="651" t="s">
        <v>33514</v>
      </c>
      <c r="C10908" s="642" t="s">
        <v>18350</v>
      </c>
      <c r="D10908" s="642" t="s">
        <v>24488</v>
      </c>
    </row>
    <row r="10909" spans="1:4" ht="15" customHeight="1">
      <c r="A10909" s="642">
        <v>40598</v>
      </c>
      <c r="B10909" s="651" t="s">
        <v>33515</v>
      </c>
      <c r="C10909" s="642" t="s">
        <v>18351</v>
      </c>
      <c r="D10909" s="642" t="s">
        <v>21973</v>
      </c>
    </row>
    <row r="10910" spans="1:4" ht="15" customHeight="1">
      <c r="A10910" s="642">
        <v>39029</v>
      </c>
      <c r="B10910" s="651" t="s">
        <v>33516</v>
      </c>
      <c r="C10910" s="642" t="s">
        <v>18350</v>
      </c>
      <c r="D10910" s="642" t="s">
        <v>17485</v>
      </c>
    </row>
    <row r="10911" spans="1:4" ht="15" customHeight="1">
      <c r="A10911" s="642">
        <v>39028</v>
      </c>
      <c r="B10911" s="651" t="s">
        <v>33517</v>
      </c>
      <c r="C10911" s="642" t="s">
        <v>18350</v>
      </c>
      <c r="D10911" s="642" t="s">
        <v>17606</v>
      </c>
    </row>
    <row r="10912" spans="1:4" ht="15" customHeight="1">
      <c r="A10912" s="642">
        <v>39328</v>
      </c>
      <c r="B10912" s="651" t="s">
        <v>33518</v>
      </c>
      <c r="C10912" s="642" t="s">
        <v>18350</v>
      </c>
      <c r="D10912" s="642" t="s">
        <v>17978</v>
      </c>
    </row>
    <row r="10913" spans="1:4" ht="15" customHeight="1">
      <c r="A10913" s="642">
        <v>38541</v>
      </c>
      <c r="B10913" s="651" t="s">
        <v>33519</v>
      </c>
      <c r="C10913" s="642" t="s">
        <v>18348</v>
      </c>
      <c r="D10913" s="642" t="s">
        <v>36539</v>
      </c>
    </row>
    <row r="10914" spans="1:4" ht="15" customHeight="1">
      <c r="A10914" s="642">
        <v>38542</v>
      </c>
      <c r="B10914" s="651" t="s">
        <v>33520</v>
      </c>
      <c r="C10914" s="642" t="s">
        <v>18348</v>
      </c>
      <c r="D10914" s="642" t="s">
        <v>36540</v>
      </c>
    </row>
    <row r="10915" spans="1:4" ht="15" customHeight="1">
      <c r="A10915" s="642">
        <v>38543</v>
      </c>
      <c r="B10915" s="651" t="s">
        <v>33521</v>
      </c>
      <c r="C10915" s="642" t="s">
        <v>18348</v>
      </c>
      <c r="D10915" s="642" t="s">
        <v>36541</v>
      </c>
    </row>
    <row r="10916" spans="1:4" ht="15" customHeight="1">
      <c r="A10916" s="642">
        <v>40406</v>
      </c>
      <c r="B10916" s="651" t="s">
        <v>33522</v>
      </c>
      <c r="C10916" s="642" t="s">
        <v>18348</v>
      </c>
      <c r="D10916" s="642" t="s">
        <v>36542</v>
      </c>
    </row>
    <row r="10917" spans="1:4" ht="15" customHeight="1">
      <c r="A10917" s="642">
        <v>40789</v>
      </c>
      <c r="B10917" s="651" t="s">
        <v>33523</v>
      </c>
      <c r="C10917" s="642" t="s">
        <v>18348</v>
      </c>
      <c r="D10917" s="642" t="s">
        <v>36543</v>
      </c>
    </row>
    <row r="10918" spans="1:4" ht="15" customHeight="1">
      <c r="A10918" s="642">
        <v>40791</v>
      </c>
      <c r="B10918" s="651" t="s">
        <v>33524</v>
      </c>
      <c r="C10918" s="642" t="s">
        <v>18348</v>
      </c>
      <c r="D10918" s="642" t="s">
        <v>36544</v>
      </c>
    </row>
    <row r="10919" spans="1:4" ht="15" customHeight="1">
      <c r="A10919" s="642">
        <v>11651</v>
      </c>
      <c r="B10919" s="651" t="s">
        <v>33525</v>
      </c>
      <c r="C10919" s="642" t="s">
        <v>18348</v>
      </c>
      <c r="D10919" s="642" t="s">
        <v>36545</v>
      </c>
    </row>
    <row r="10920" spans="1:4" ht="15" customHeight="1">
      <c r="A10920" s="642">
        <v>40435</v>
      </c>
      <c r="B10920" s="651" t="s">
        <v>33526</v>
      </c>
      <c r="C10920" s="642" t="s">
        <v>18348</v>
      </c>
      <c r="D10920" s="642" t="s">
        <v>36546</v>
      </c>
    </row>
    <row r="10921" spans="1:4" ht="15" customHeight="1">
      <c r="A10921" s="642">
        <v>39012</v>
      </c>
      <c r="B10921" s="651" t="s">
        <v>33527</v>
      </c>
      <c r="C10921" s="642" t="s">
        <v>18348</v>
      </c>
      <c r="D10921" s="642" t="s">
        <v>36547</v>
      </c>
    </row>
    <row r="10922" spans="1:4" ht="15" customHeight="1">
      <c r="A10922" s="642">
        <v>13617</v>
      </c>
      <c r="B10922" s="651" t="s">
        <v>33528</v>
      </c>
      <c r="C10922" s="642" t="s">
        <v>18348</v>
      </c>
      <c r="D10922" s="642" t="s">
        <v>36548</v>
      </c>
    </row>
    <row r="10923" spans="1:4" ht="15" customHeight="1">
      <c r="A10923" s="642">
        <v>35274</v>
      </c>
      <c r="B10923" s="651" t="s">
        <v>33529</v>
      </c>
      <c r="C10923" s="642" t="s">
        <v>18350</v>
      </c>
      <c r="D10923" s="642" t="s">
        <v>35555</v>
      </c>
    </row>
    <row r="10924" spans="1:4" ht="15" customHeight="1">
      <c r="A10924" s="642">
        <v>35275</v>
      </c>
      <c r="B10924" s="651" t="s">
        <v>33530</v>
      </c>
      <c r="C10924" s="642" t="s">
        <v>18350</v>
      </c>
      <c r="D10924" s="642" t="s">
        <v>36549</v>
      </c>
    </row>
    <row r="10925" spans="1:4" ht="15" customHeight="1">
      <c r="A10925" s="642">
        <v>35276</v>
      </c>
      <c r="B10925" s="651" t="s">
        <v>33531</v>
      </c>
      <c r="C10925" s="642" t="s">
        <v>18350</v>
      </c>
      <c r="D10925" s="642" t="s">
        <v>36550</v>
      </c>
    </row>
    <row r="10926" spans="1:4" ht="15" customHeight="1">
      <c r="A10926" s="642">
        <v>38386</v>
      </c>
      <c r="B10926" s="651" t="s">
        <v>33532</v>
      </c>
      <c r="C10926" s="642" t="s">
        <v>18348</v>
      </c>
      <c r="D10926" s="642" t="s">
        <v>18525</v>
      </c>
    </row>
    <row r="10927" spans="1:4" ht="15" customHeight="1">
      <c r="A10927" s="642">
        <v>11091</v>
      </c>
      <c r="B10927" s="651" t="s">
        <v>33533</v>
      </c>
      <c r="C10927" s="642" t="s">
        <v>18348</v>
      </c>
      <c r="D10927" s="642" t="s">
        <v>18481</v>
      </c>
    </row>
    <row r="10928" spans="1:4" ht="15" customHeight="1">
      <c r="A10928" s="642">
        <v>37586</v>
      </c>
      <c r="B10928" s="651" t="s">
        <v>33534</v>
      </c>
      <c r="C10928" s="642" t="s">
        <v>18362</v>
      </c>
      <c r="D10928" s="642" t="s">
        <v>36551</v>
      </c>
    </row>
    <row r="10929" spans="1:4" ht="15" customHeight="1">
      <c r="A10929" s="642">
        <v>37395</v>
      </c>
      <c r="B10929" s="651" t="s">
        <v>33535</v>
      </c>
      <c r="C10929" s="642" t="s">
        <v>18362</v>
      </c>
      <c r="D10929" s="642" t="s">
        <v>26910</v>
      </c>
    </row>
    <row r="10930" spans="1:4" ht="15" customHeight="1">
      <c r="A10930" s="642">
        <v>14147</v>
      </c>
      <c r="B10930" s="651" t="s">
        <v>33536</v>
      </c>
      <c r="C10930" s="642" t="s">
        <v>18362</v>
      </c>
      <c r="D10930" s="642" t="s">
        <v>22457</v>
      </c>
    </row>
    <row r="10931" spans="1:4" ht="15" customHeight="1">
      <c r="A10931" s="642">
        <v>37396</v>
      </c>
      <c r="B10931" s="651" t="s">
        <v>33537</v>
      </c>
      <c r="C10931" s="642" t="s">
        <v>18362</v>
      </c>
      <c r="D10931" s="642" t="s">
        <v>36552</v>
      </c>
    </row>
    <row r="10932" spans="1:4" ht="15" customHeight="1">
      <c r="A10932" s="642">
        <v>37397</v>
      </c>
      <c r="B10932" s="651" t="s">
        <v>33538</v>
      </c>
      <c r="C10932" s="642" t="s">
        <v>18362</v>
      </c>
      <c r="D10932" s="642" t="s">
        <v>36553</v>
      </c>
    </row>
    <row r="10933" spans="1:4" ht="15" customHeight="1">
      <c r="A10933" s="642">
        <v>43606</v>
      </c>
      <c r="B10933" s="651" t="s">
        <v>33539</v>
      </c>
      <c r="C10933" s="642" t="s">
        <v>18348</v>
      </c>
      <c r="D10933" s="642" t="s">
        <v>18044</v>
      </c>
    </row>
    <row r="10934" spans="1:4" ht="15" customHeight="1">
      <c r="A10934" s="642">
        <v>444</v>
      </c>
      <c r="B10934" s="651" t="s">
        <v>33540</v>
      </c>
      <c r="C10934" s="642" t="s">
        <v>18348</v>
      </c>
      <c r="D10934" s="642" t="s">
        <v>36554</v>
      </c>
    </row>
    <row r="10935" spans="1:4" ht="15" customHeight="1">
      <c r="A10935" s="642">
        <v>445</v>
      </c>
      <c r="B10935" s="651" t="s">
        <v>33541</v>
      </c>
      <c r="C10935" s="642" t="s">
        <v>18348</v>
      </c>
      <c r="D10935" s="642" t="s">
        <v>20659</v>
      </c>
    </row>
    <row r="10936" spans="1:4" ht="15" customHeight="1">
      <c r="A10936" s="642">
        <v>4783</v>
      </c>
      <c r="B10936" s="651" t="s">
        <v>33542</v>
      </c>
      <c r="C10936" s="642" t="s">
        <v>18354</v>
      </c>
      <c r="D10936" s="642" t="s">
        <v>17860</v>
      </c>
    </row>
    <row r="10937" spans="1:4" ht="15" customHeight="1">
      <c r="A10937" s="642">
        <v>41079</v>
      </c>
      <c r="B10937" s="651" t="s">
        <v>33543</v>
      </c>
      <c r="C10937" s="642" t="s">
        <v>18355</v>
      </c>
      <c r="D10937" s="642" t="s">
        <v>35267</v>
      </c>
    </row>
    <row r="10938" spans="1:4" ht="15" customHeight="1">
      <c r="A10938" s="642">
        <v>12874</v>
      </c>
      <c r="B10938" s="651" t="s">
        <v>33544</v>
      </c>
      <c r="C10938" s="642" t="s">
        <v>18354</v>
      </c>
      <c r="D10938" s="642" t="s">
        <v>20565</v>
      </c>
    </row>
    <row r="10939" spans="1:4" ht="15" customHeight="1">
      <c r="A10939" s="642">
        <v>41082</v>
      </c>
      <c r="B10939" s="651" t="s">
        <v>33545</v>
      </c>
      <c r="C10939" s="642" t="s">
        <v>18355</v>
      </c>
      <c r="D10939" s="642" t="s">
        <v>36555</v>
      </c>
    </row>
    <row r="10940" spans="1:4" ht="15" customHeight="1">
      <c r="A10940" s="642">
        <v>4785</v>
      </c>
      <c r="B10940" s="651" t="s">
        <v>33546</v>
      </c>
      <c r="C10940" s="642" t="s">
        <v>18354</v>
      </c>
      <c r="D10940" s="642" t="s">
        <v>17860</v>
      </c>
    </row>
    <row r="10941" spans="1:4" ht="15" customHeight="1">
      <c r="A10941" s="642">
        <v>41081</v>
      </c>
      <c r="B10941" s="651" t="s">
        <v>33547</v>
      </c>
      <c r="C10941" s="642" t="s">
        <v>18355</v>
      </c>
      <c r="D10941" s="642" t="s">
        <v>35267</v>
      </c>
    </row>
    <row r="10942" spans="1:4" ht="15" customHeight="1">
      <c r="A10942" s="642">
        <v>4801</v>
      </c>
      <c r="B10942" s="651" t="s">
        <v>33548</v>
      </c>
      <c r="C10942" s="642" t="s">
        <v>18349</v>
      </c>
      <c r="D10942" s="642" t="s">
        <v>24329</v>
      </c>
    </row>
    <row r="10943" spans="1:4" ht="15" customHeight="1">
      <c r="A10943" s="642">
        <v>4794</v>
      </c>
      <c r="B10943" s="651" t="s">
        <v>33549</v>
      </c>
      <c r="C10943" s="642" t="s">
        <v>18349</v>
      </c>
      <c r="D10943" s="642" t="s">
        <v>36556</v>
      </c>
    </row>
    <row r="10944" spans="1:4" ht="15" customHeight="1">
      <c r="A10944" s="642">
        <v>4796</v>
      </c>
      <c r="B10944" s="651" t="s">
        <v>33550</v>
      </c>
      <c r="C10944" s="642" t="s">
        <v>18349</v>
      </c>
      <c r="D10944" s="642" t="s">
        <v>25803</v>
      </c>
    </row>
    <row r="10945" spans="1:4" ht="15" customHeight="1">
      <c r="A10945" s="642">
        <v>4800</v>
      </c>
      <c r="B10945" s="651" t="s">
        <v>33551</v>
      </c>
      <c r="C10945" s="642" t="s">
        <v>18349</v>
      </c>
      <c r="D10945" s="642" t="s">
        <v>36557</v>
      </c>
    </row>
    <row r="10946" spans="1:4" ht="15" customHeight="1">
      <c r="A10946" s="642">
        <v>4795</v>
      </c>
      <c r="B10946" s="651" t="s">
        <v>33552</v>
      </c>
      <c r="C10946" s="642" t="s">
        <v>18349</v>
      </c>
      <c r="D10946" s="642" t="s">
        <v>36558</v>
      </c>
    </row>
    <row r="10947" spans="1:4" ht="15" customHeight="1">
      <c r="A10947" s="642">
        <v>39694</v>
      </c>
      <c r="B10947" s="651" t="s">
        <v>33553</v>
      </c>
      <c r="C10947" s="642" t="s">
        <v>18349</v>
      </c>
      <c r="D10947" s="642" t="s">
        <v>36559</v>
      </c>
    </row>
    <row r="10948" spans="1:4" ht="15" customHeight="1">
      <c r="A10948" s="642">
        <v>1292</v>
      </c>
      <c r="B10948" s="651" t="s">
        <v>33554</v>
      </c>
      <c r="C10948" s="642" t="s">
        <v>18349</v>
      </c>
      <c r="D10948" s="642" t="s">
        <v>36560</v>
      </c>
    </row>
    <row r="10949" spans="1:4" ht="15" customHeight="1">
      <c r="A10949" s="642">
        <v>1287</v>
      </c>
      <c r="B10949" s="651" t="s">
        <v>33555</v>
      </c>
      <c r="C10949" s="642" t="s">
        <v>18349</v>
      </c>
      <c r="D10949" s="642" t="s">
        <v>25900</v>
      </c>
    </row>
    <row r="10950" spans="1:4" ht="15" customHeight="1">
      <c r="A10950" s="642">
        <v>1297</v>
      </c>
      <c r="B10950" s="651" t="s">
        <v>33556</v>
      </c>
      <c r="C10950" s="642" t="s">
        <v>18349</v>
      </c>
      <c r="D10950" s="642" t="s">
        <v>35387</v>
      </c>
    </row>
    <row r="10951" spans="1:4" ht="15" customHeight="1">
      <c r="A10951" s="642">
        <v>4786</v>
      </c>
      <c r="B10951" s="651" t="s">
        <v>33557</v>
      </c>
      <c r="C10951" s="642" t="s">
        <v>18349</v>
      </c>
      <c r="D10951" s="642" t="s">
        <v>36561</v>
      </c>
    </row>
    <row r="10952" spans="1:4" ht="15" customHeight="1">
      <c r="A10952" s="642">
        <v>10840</v>
      </c>
      <c r="B10952" s="651" t="s">
        <v>33558</v>
      </c>
      <c r="C10952" s="642" t="s">
        <v>18349</v>
      </c>
      <c r="D10952" s="642" t="s">
        <v>36562</v>
      </c>
    </row>
    <row r="10953" spans="1:4" ht="15" customHeight="1">
      <c r="A10953" s="642">
        <v>10841</v>
      </c>
      <c r="B10953" s="651" t="s">
        <v>33559</v>
      </c>
      <c r="C10953" s="642" t="s">
        <v>18349</v>
      </c>
      <c r="D10953" s="642" t="s">
        <v>36563</v>
      </c>
    </row>
    <row r="10954" spans="1:4" ht="15" customHeight="1">
      <c r="A10954" s="642">
        <v>44540</v>
      </c>
      <c r="B10954" s="651" t="s">
        <v>33560</v>
      </c>
      <c r="C10954" s="642" t="s">
        <v>18349</v>
      </c>
      <c r="D10954" s="642" t="s">
        <v>36564</v>
      </c>
    </row>
    <row r="10955" spans="1:4" ht="15" customHeight="1">
      <c r="A10955" s="642">
        <v>10842</v>
      </c>
      <c r="B10955" s="651" t="s">
        <v>33561</v>
      </c>
      <c r="C10955" s="642" t="s">
        <v>18349</v>
      </c>
      <c r="D10955" s="642" t="s">
        <v>36565</v>
      </c>
    </row>
    <row r="10956" spans="1:4" ht="15" customHeight="1">
      <c r="A10956" s="642">
        <v>21108</v>
      </c>
      <c r="B10956" s="651" t="s">
        <v>33562</v>
      </c>
      <c r="C10956" s="642" t="s">
        <v>18349</v>
      </c>
      <c r="D10956" s="642" t="s">
        <v>22289</v>
      </c>
    </row>
    <row r="10957" spans="1:4" ht="15" customHeight="1">
      <c r="A10957" s="642">
        <v>38180</v>
      </c>
      <c r="B10957" s="651" t="s">
        <v>33563</v>
      </c>
      <c r="C10957" s="642" t="s">
        <v>18349</v>
      </c>
      <c r="D10957" s="642" t="s">
        <v>36566</v>
      </c>
    </row>
    <row r="10958" spans="1:4" ht="15" customHeight="1">
      <c r="A10958" s="642">
        <v>40648</v>
      </c>
      <c r="B10958" s="651" t="s">
        <v>33564</v>
      </c>
      <c r="C10958" s="642" t="s">
        <v>18349</v>
      </c>
      <c r="D10958" s="642" t="s">
        <v>36567</v>
      </c>
    </row>
    <row r="10959" spans="1:4" ht="15" customHeight="1">
      <c r="A10959" s="642">
        <v>40649</v>
      </c>
      <c r="B10959" s="651" t="s">
        <v>33565</v>
      </c>
      <c r="C10959" s="642" t="s">
        <v>18349</v>
      </c>
      <c r="D10959" s="642" t="s">
        <v>36568</v>
      </c>
    </row>
    <row r="10960" spans="1:4" ht="15" customHeight="1">
      <c r="A10960" s="642">
        <v>40650</v>
      </c>
      <c r="B10960" s="651" t="s">
        <v>33566</v>
      </c>
      <c r="C10960" s="642" t="s">
        <v>18349</v>
      </c>
      <c r="D10960" s="642" t="s">
        <v>36569</v>
      </c>
    </row>
    <row r="10961" spans="1:4" ht="15" customHeight="1">
      <c r="A10961" s="642">
        <v>40651</v>
      </c>
      <c r="B10961" s="651" t="s">
        <v>33567</v>
      </c>
      <c r="C10961" s="642" t="s">
        <v>18349</v>
      </c>
      <c r="D10961" s="642" t="s">
        <v>36570</v>
      </c>
    </row>
    <row r="10962" spans="1:4" ht="15" customHeight="1">
      <c r="A10962" s="642">
        <v>40652</v>
      </c>
      <c r="B10962" s="651" t="s">
        <v>33568</v>
      </c>
      <c r="C10962" s="642" t="s">
        <v>18349</v>
      </c>
      <c r="D10962" s="642" t="s">
        <v>36571</v>
      </c>
    </row>
    <row r="10963" spans="1:4" ht="15" customHeight="1">
      <c r="A10963" s="642">
        <v>40647</v>
      </c>
      <c r="B10963" s="651" t="s">
        <v>33569</v>
      </c>
      <c r="C10963" s="642" t="s">
        <v>18349</v>
      </c>
      <c r="D10963" s="642" t="s">
        <v>36572</v>
      </c>
    </row>
    <row r="10964" spans="1:4" ht="15" customHeight="1">
      <c r="A10964" s="642">
        <v>40653</v>
      </c>
      <c r="B10964" s="651" t="s">
        <v>33570</v>
      </c>
      <c r="C10964" s="642" t="s">
        <v>18349</v>
      </c>
      <c r="D10964" s="642" t="s">
        <v>27559</v>
      </c>
    </row>
    <row r="10965" spans="1:4" ht="15" customHeight="1">
      <c r="A10965" s="642">
        <v>36178</v>
      </c>
      <c r="B10965" s="651" t="s">
        <v>33571</v>
      </c>
      <c r="C10965" s="642" t="s">
        <v>18348</v>
      </c>
      <c r="D10965" s="642" t="s">
        <v>20554</v>
      </c>
    </row>
    <row r="10966" spans="1:4" ht="15" customHeight="1">
      <c r="A10966" s="642">
        <v>38195</v>
      </c>
      <c r="B10966" s="651" t="s">
        <v>33572</v>
      </c>
      <c r="C10966" s="642" t="s">
        <v>18349</v>
      </c>
      <c r="D10966" s="642" t="s">
        <v>36573</v>
      </c>
    </row>
    <row r="10967" spans="1:4" ht="15" customHeight="1">
      <c r="A10967" s="642">
        <v>38181</v>
      </c>
      <c r="B10967" s="651" t="s">
        <v>33573</v>
      </c>
      <c r="C10967" s="642" t="s">
        <v>18349</v>
      </c>
      <c r="D10967" s="642" t="s">
        <v>36574</v>
      </c>
    </row>
    <row r="10968" spans="1:4" ht="15" customHeight="1">
      <c r="A10968" s="642">
        <v>38182</v>
      </c>
      <c r="B10968" s="651" t="s">
        <v>33574</v>
      </c>
      <c r="C10968" s="642" t="s">
        <v>18349</v>
      </c>
      <c r="D10968" s="642" t="s">
        <v>36575</v>
      </c>
    </row>
    <row r="10969" spans="1:4" ht="15" customHeight="1">
      <c r="A10969" s="642">
        <v>38186</v>
      </c>
      <c r="B10969" s="651" t="s">
        <v>33575</v>
      </c>
      <c r="C10969" s="642" t="s">
        <v>18349</v>
      </c>
      <c r="D10969" s="642" t="s">
        <v>36576</v>
      </c>
    </row>
    <row r="10970" spans="1:4" ht="15" customHeight="1">
      <c r="A10970" s="642">
        <v>38185</v>
      </c>
      <c r="B10970" s="651" t="s">
        <v>33576</v>
      </c>
      <c r="C10970" s="642" t="s">
        <v>18349</v>
      </c>
      <c r="D10970" s="642" t="s">
        <v>36577</v>
      </c>
    </row>
    <row r="10971" spans="1:4" ht="15" customHeight="1">
      <c r="A10971" s="642">
        <v>40654</v>
      </c>
      <c r="B10971" s="651" t="s">
        <v>33577</v>
      </c>
      <c r="C10971" s="642" t="s">
        <v>18349</v>
      </c>
      <c r="D10971" s="642" t="s">
        <v>36578</v>
      </c>
    </row>
    <row r="10972" spans="1:4" ht="15" customHeight="1">
      <c r="A10972" s="642">
        <v>44541</v>
      </c>
      <c r="B10972" s="651" t="s">
        <v>33578</v>
      </c>
      <c r="C10972" s="642" t="s">
        <v>18349</v>
      </c>
      <c r="D10972" s="642" t="s">
        <v>25803</v>
      </c>
    </row>
    <row r="10973" spans="1:4" ht="15" customHeight="1">
      <c r="A10973" s="642">
        <v>4822</v>
      </c>
      <c r="B10973" s="651" t="s">
        <v>33579</v>
      </c>
      <c r="C10973" s="642" t="s">
        <v>18349</v>
      </c>
      <c r="D10973" s="642" t="s">
        <v>36579</v>
      </c>
    </row>
    <row r="10974" spans="1:4" ht="15" customHeight="1">
      <c r="A10974" s="642">
        <v>4818</v>
      </c>
      <c r="B10974" s="651" t="s">
        <v>33580</v>
      </c>
      <c r="C10974" s="642" t="s">
        <v>18349</v>
      </c>
      <c r="D10974" s="642" t="s">
        <v>36580</v>
      </c>
    </row>
    <row r="10975" spans="1:4" ht="15" customHeight="1">
      <c r="A10975" s="642">
        <v>39567</v>
      </c>
      <c r="B10975" s="651" t="s">
        <v>33581</v>
      </c>
      <c r="C10975" s="642" t="s">
        <v>18349</v>
      </c>
      <c r="D10975" s="642" t="s">
        <v>21067</v>
      </c>
    </row>
    <row r="10976" spans="1:4" ht="15" customHeight="1">
      <c r="A10976" s="642">
        <v>39566</v>
      </c>
      <c r="B10976" s="651" t="s">
        <v>33582</v>
      </c>
      <c r="C10976" s="642" t="s">
        <v>18349</v>
      </c>
      <c r="D10976" s="642" t="s">
        <v>36581</v>
      </c>
    </row>
    <row r="10977" spans="1:4" ht="15" customHeight="1">
      <c r="A10977" s="642">
        <v>39416</v>
      </c>
      <c r="B10977" s="651" t="s">
        <v>33583</v>
      </c>
      <c r="C10977" s="642" t="s">
        <v>18349</v>
      </c>
      <c r="D10977" s="642" t="s">
        <v>18676</v>
      </c>
    </row>
    <row r="10978" spans="1:4" ht="15" customHeight="1">
      <c r="A10978" s="642">
        <v>39417</v>
      </c>
      <c r="B10978" s="651" t="s">
        <v>33584</v>
      </c>
      <c r="C10978" s="642" t="s">
        <v>18349</v>
      </c>
      <c r="D10978" s="642" t="s">
        <v>17970</v>
      </c>
    </row>
    <row r="10979" spans="1:4" ht="15" customHeight="1">
      <c r="A10979" s="642">
        <v>43742</v>
      </c>
      <c r="B10979" s="651" t="s">
        <v>33585</v>
      </c>
      <c r="C10979" s="642" t="s">
        <v>18349</v>
      </c>
      <c r="D10979" s="642" t="s">
        <v>26300</v>
      </c>
    </row>
    <row r="10980" spans="1:4" ht="15" customHeight="1">
      <c r="A10980" s="642">
        <v>39414</v>
      </c>
      <c r="B10980" s="651" t="s">
        <v>33586</v>
      </c>
      <c r="C10980" s="642" t="s">
        <v>18349</v>
      </c>
      <c r="D10980" s="642" t="s">
        <v>21154</v>
      </c>
    </row>
    <row r="10981" spans="1:4" ht="15" customHeight="1">
      <c r="A10981" s="642">
        <v>39415</v>
      </c>
      <c r="B10981" s="651" t="s">
        <v>33587</v>
      </c>
      <c r="C10981" s="642" t="s">
        <v>18349</v>
      </c>
      <c r="D10981" s="642" t="s">
        <v>27511</v>
      </c>
    </row>
    <row r="10982" spans="1:4" ht="15" customHeight="1">
      <c r="A10982" s="642">
        <v>43740</v>
      </c>
      <c r="B10982" s="651" t="s">
        <v>33588</v>
      </c>
      <c r="C10982" s="642" t="s">
        <v>18349</v>
      </c>
      <c r="D10982" s="642" t="s">
        <v>18052</v>
      </c>
    </row>
    <row r="10983" spans="1:4" ht="15" customHeight="1">
      <c r="A10983" s="642">
        <v>39412</v>
      </c>
      <c r="B10983" s="651" t="s">
        <v>33589</v>
      </c>
      <c r="C10983" s="642" t="s">
        <v>18349</v>
      </c>
      <c r="D10983" s="642" t="s">
        <v>36343</v>
      </c>
    </row>
    <row r="10984" spans="1:4" ht="15" customHeight="1">
      <c r="A10984" s="642">
        <v>39413</v>
      </c>
      <c r="B10984" s="651" t="s">
        <v>33590</v>
      </c>
      <c r="C10984" s="642" t="s">
        <v>18349</v>
      </c>
      <c r="D10984" s="642" t="s">
        <v>18702</v>
      </c>
    </row>
    <row r="10985" spans="1:4" ht="15" customHeight="1">
      <c r="A10985" s="642">
        <v>43741</v>
      </c>
      <c r="B10985" s="651" t="s">
        <v>33591</v>
      </c>
      <c r="C10985" s="642" t="s">
        <v>18349</v>
      </c>
      <c r="D10985" s="642" t="s">
        <v>27589</v>
      </c>
    </row>
    <row r="10986" spans="1:4" ht="15" customHeight="1">
      <c r="A10986" s="642">
        <v>11062</v>
      </c>
      <c r="B10986" s="651" t="s">
        <v>33592</v>
      </c>
      <c r="C10986" s="642" t="s">
        <v>18349</v>
      </c>
      <c r="D10986" s="642" t="s">
        <v>36582</v>
      </c>
    </row>
    <row r="10987" spans="1:4" ht="15" customHeight="1">
      <c r="A10987" s="642">
        <v>11063</v>
      </c>
      <c r="B10987" s="651" t="s">
        <v>33593</v>
      </c>
      <c r="C10987" s="642" t="s">
        <v>18349</v>
      </c>
      <c r="D10987" s="642" t="s">
        <v>18674</v>
      </c>
    </row>
    <row r="10988" spans="1:4" ht="15" customHeight="1">
      <c r="A10988" s="642">
        <v>13521</v>
      </c>
      <c r="B10988" s="651" t="s">
        <v>33594</v>
      </c>
      <c r="C10988" s="642" t="s">
        <v>18348</v>
      </c>
      <c r="D10988" s="642" t="s">
        <v>36583</v>
      </c>
    </row>
    <row r="10989" spans="1:4" ht="15" customHeight="1">
      <c r="A10989" s="642">
        <v>10851</v>
      </c>
      <c r="B10989" s="651" t="s">
        <v>33595</v>
      </c>
      <c r="C10989" s="642" t="s">
        <v>18348</v>
      </c>
      <c r="D10989" s="642" t="s">
        <v>22226</v>
      </c>
    </row>
    <row r="10990" spans="1:4" ht="15" customHeight="1">
      <c r="A10990" s="642">
        <v>39515</v>
      </c>
      <c r="B10990" s="651" t="s">
        <v>33596</v>
      </c>
      <c r="C10990" s="642" t="s">
        <v>18348</v>
      </c>
      <c r="D10990" s="642" t="s">
        <v>25893</v>
      </c>
    </row>
    <row r="10991" spans="1:4" ht="15" customHeight="1">
      <c r="A10991" s="642">
        <v>39516</v>
      </c>
      <c r="B10991" s="651" t="s">
        <v>33597</v>
      </c>
      <c r="C10991" s="642" t="s">
        <v>18348</v>
      </c>
      <c r="D10991" s="642" t="s">
        <v>20757</v>
      </c>
    </row>
    <row r="10992" spans="1:4" ht="15" customHeight="1">
      <c r="A10992" s="642">
        <v>39514</v>
      </c>
      <c r="B10992" s="651" t="s">
        <v>33598</v>
      </c>
      <c r="C10992" s="642" t="s">
        <v>18348</v>
      </c>
      <c r="D10992" s="642" t="s">
        <v>26566</v>
      </c>
    </row>
    <row r="10993" spans="1:4" ht="15" customHeight="1">
      <c r="A10993" s="642">
        <v>4812</v>
      </c>
      <c r="B10993" s="651" t="s">
        <v>33599</v>
      </c>
      <c r="C10993" s="642" t="s">
        <v>18349</v>
      </c>
      <c r="D10993" s="642" t="s">
        <v>27969</v>
      </c>
    </row>
    <row r="10994" spans="1:4" ht="15" customHeight="1">
      <c r="A10994" s="642">
        <v>10849</v>
      </c>
      <c r="B10994" s="651" t="s">
        <v>33600</v>
      </c>
      <c r="C10994" s="642" t="s">
        <v>18348</v>
      </c>
      <c r="D10994" s="642" t="s">
        <v>36584</v>
      </c>
    </row>
    <row r="10995" spans="1:4" ht="15" customHeight="1">
      <c r="A10995" s="642">
        <v>10848</v>
      </c>
      <c r="B10995" s="651" t="s">
        <v>33601</v>
      </c>
      <c r="C10995" s="642" t="s">
        <v>18348</v>
      </c>
      <c r="D10995" s="642" t="s">
        <v>36585</v>
      </c>
    </row>
    <row r="10996" spans="1:4" ht="15" customHeight="1">
      <c r="A10996" s="642">
        <v>4813</v>
      </c>
      <c r="B10996" s="651" t="s">
        <v>33602</v>
      </c>
      <c r="C10996" s="642" t="s">
        <v>18349</v>
      </c>
      <c r="D10996" s="642" t="s">
        <v>36586</v>
      </c>
    </row>
    <row r="10997" spans="1:4" ht="15" customHeight="1">
      <c r="A10997" s="642">
        <v>37560</v>
      </c>
      <c r="B10997" s="651" t="s">
        <v>33603</v>
      </c>
      <c r="C10997" s="642" t="s">
        <v>18348</v>
      </c>
      <c r="D10997" s="642" t="s">
        <v>21355</v>
      </c>
    </row>
    <row r="10998" spans="1:4" ht="15" customHeight="1">
      <c r="A10998" s="642">
        <v>37557</v>
      </c>
      <c r="B10998" s="651" t="s">
        <v>33604</v>
      </c>
      <c r="C10998" s="642" t="s">
        <v>18348</v>
      </c>
      <c r="D10998" s="642" t="s">
        <v>17800</v>
      </c>
    </row>
    <row r="10999" spans="1:4" ht="15" customHeight="1">
      <c r="A10999" s="642">
        <v>37556</v>
      </c>
      <c r="B10999" s="651" t="s">
        <v>33605</v>
      </c>
      <c r="C10999" s="642" t="s">
        <v>18348</v>
      </c>
      <c r="D10999" s="642" t="s">
        <v>36587</v>
      </c>
    </row>
    <row r="11000" spans="1:4" ht="15" customHeight="1">
      <c r="A11000" s="642">
        <v>37559</v>
      </c>
      <c r="B11000" s="651" t="s">
        <v>33606</v>
      </c>
      <c r="C11000" s="642" t="s">
        <v>18348</v>
      </c>
      <c r="D11000" s="642" t="s">
        <v>21336</v>
      </c>
    </row>
    <row r="11001" spans="1:4" ht="15" customHeight="1">
      <c r="A11001" s="642">
        <v>37539</v>
      </c>
      <c r="B11001" s="651" t="s">
        <v>33607</v>
      </c>
      <c r="C11001" s="642" t="s">
        <v>18348</v>
      </c>
      <c r="D11001" s="642" t="s">
        <v>22305</v>
      </c>
    </row>
    <row r="11002" spans="1:4" ht="15" customHeight="1">
      <c r="A11002" s="642">
        <v>37558</v>
      </c>
      <c r="B11002" s="651" t="s">
        <v>33608</v>
      </c>
      <c r="C11002" s="642" t="s">
        <v>18348</v>
      </c>
      <c r="D11002" s="642" t="s">
        <v>36588</v>
      </c>
    </row>
    <row r="11003" spans="1:4" ht="15" customHeight="1">
      <c r="A11003" s="642">
        <v>34723</v>
      </c>
      <c r="B11003" s="651" t="s">
        <v>33609</v>
      </c>
      <c r="C11003" s="642" t="s">
        <v>18349</v>
      </c>
      <c r="D11003" s="642" t="s">
        <v>36589</v>
      </c>
    </row>
    <row r="11004" spans="1:4" ht="15" customHeight="1">
      <c r="A11004" s="642">
        <v>34721</v>
      </c>
      <c r="B11004" s="651" t="s">
        <v>33610</v>
      </c>
      <c r="C11004" s="642" t="s">
        <v>18349</v>
      </c>
      <c r="D11004" s="642" t="s">
        <v>36590</v>
      </c>
    </row>
    <row r="11005" spans="1:4" ht="15" customHeight="1">
      <c r="A11005" s="642">
        <v>4309</v>
      </c>
      <c r="B11005" s="651" t="s">
        <v>33611</v>
      </c>
      <c r="C11005" s="642" t="s">
        <v>18348</v>
      </c>
      <c r="D11005" s="642" t="s">
        <v>18685</v>
      </c>
    </row>
    <row r="11006" spans="1:4" ht="15" customHeight="1">
      <c r="A11006" s="642">
        <v>4307</v>
      </c>
      <c r="B11006" s="651" t="s">
        <v>33612</v>
      </c>
      <c r="C11006" s="642" t="s">
        <v>18348</v>
      </c>
      <c r="D11006" s="642" t="s">
        <v>18654</v>
      </c>
    </row>
    <row r="11007" spans="1:4" ht="15" customHeight="1">
      <c r="A11007" s="642">
        <v>10850</v>
      </c>
      <c r="B11007" s="651" t="s">
        <v>33613</v>
      </c>
      <c r="C11007" s="642" t="s">
        <v>18348</v>
      </c>
      <c r="D11007" s="642" t="s">
        <v>35382</v>
      </c>
    </row>
    <row r="11008" spans="1:4" ht="15" customHeight="1">
      <c r="A11008" s="642">
        <v>42438</v>
      </c>
      <c r="B11008" s="651" t="s">
        <v>33614</v>
      </c>
      <c r="C11008" s="642" t="s">
        <v>18348</v>
      </c>
      <c r="D11008" s="642" t="s">
        <v>36591</v>
      </c>
    </row>
    <row r="11009" spans="1:4" ht="15" customHeight="1">
      <c r="A11009" s="642">
        <v>4792</v>
      </c>
      <c r="B11009" s="651" t="s">
        <v>33615</v>
      </c>
      <c r="C11009" s="642" t="s">
        <v>18349</v>
      </c>
      <c r="D11009" s="642" t="s">
        <v>36592</v>
      </c>
    </row>
    <row r="11010" spans="1:4" ht="15" customHeight="1">
      <c r="A11010" s="642">
        <v>4790</v>
      </c>
      <c r="B11010" s="651" t="s">
        <v>33616</v>
      </c>
      <c r="C11010" s="642" t="s">
        <v>18349</v>
      </c>
      <c r="D11010" s="642" t="s">
        <v>20577</v>
      </c>
    </row>
    <row r="11011" spans="1:4" ht="15" customHeight="1">
      <c r="A11011" s="642">
        <v>40671</v>
      </c>
      <c r="B11011" s="651" t="s">
        <v>33617</v>
      </c>
      <c r="C11011" s="642" t="s">
        <v>18349</v>
      </c>
      <c r="D11011" s="642" t="s">
        <v>22284</v>
      </c>
    </row>
    <row r="11012" spans="1:4" ht="15" customHeight="1">
      <c r="A11012" s="642">
        <v>7552</v>
      </c>
      <c r="B11012" s="651" t="s">
        <v>33618</v>
      </c>
      <c r="C11012" s="642" t="s">
        <v>18348</v>
      </c>
      <c r="D11012" s="642" t="s">
        <v>35837</v>
      </c>
    </row>
    <row r="11013" spans="1:4" ht="15" customHeight="1">
      <c r="A11013" s="642">
        <v>4893</v>
      </c>
      <c r="B11013" s="651" t="s">
        <v>33619</v>
      </c>
      <c r="C11013" s="642" t="s">
        <v>18348</v>
      </c>
      <c r="D11013" s="642" t="s">
        <v>26486</v>
      </c>
    </row>
    <row r="11014" spans="1:4" ht="15" customHeight="1">
      <c r="A11014" s="642">
        <v>4894</v>
      </c>
      <c r="B11014" s="651" t="s">
        <v>33620</v>
      </c>
      <c r="C11014" s="642" t="s">
        <v>18348</v>
      </c>
      <c r="D11014" s="642" t="s">
        <v>17708</v>
      </c>
    </row>
    <row r="11015" spans="1:4" ht="15" customHeight="1">
      <c r="A11015" s="642">
        <v>4888</v>
      </c>
      <c r="B11015" s="651" t="s">
        <v>33621</v>
      </c>
      <c r="C11015" s="642" t="s">
        <v>18348</v>
      </c>
      <c r="D11015" s="642" t="s">
        <v>20476</v>
      </c>
    </row>
    <row r="11016" spans="1:4" ht="15" customHeight="1">
      <c r="A11016" s="642">
        <v>4890</v>
      </c>
      <c r="B11016" s="651" t="s">
        <v>33622</v>
      </c>
      <c r="C11016" s="642" t="s">
        <v>18348</v>
      </c>
      <c r="D11016" s="642" t="s">
        <v>20498</v>
      </c>
    </row>
    <row r="11017" spans="1:4" ht="15" customHeight="1">
      <c r="A11017" s="642">
        <v>12411</v>
      </c>
      <c r="B11017" s="651" t="s">
        <v>33623</v>
      </c>
      <c r="C11017" s="642" t="s">
        <v>18348</v>
      </c>
      <c r="D11017" s="642" t="s">
        <v>36593</v>
      </c>
    </row>
    <row r="11018" spans="1:4" ht="15" customHeight="1">
      <c r="A11018" s="642">
        <v>4891</v>
      </c>
      <c r="B11018" s="651" t="s">
        <v>33624</v>
      </c>
      <c r="C11018" s="642" t="s">
        <v>18348</v>
      </c>
      <c r="D11018" s="642" t="s">
        <v>24775</v>
      </c>
    </row>
    <row r="11019" spans="1:4" ht="15" customHeight="1">
      <c r="A11019" s="642">
        <v>4889</v>
      </c>
      <c r="B11019" s="651" t="s">
        <v>33625</v>
      </c>
      <c r="C11019" s="642" t="s">
        <v>18348</v>
      </c>
      <c r="D11019" s="642" t="s">
        <v>18072</v>
      </c>
    </row>
    <row r="11020" spans="1:4" ht="15" customHeight="1">
      <c r="A11020" s="642">
        <v>4892</v>
      </c>
      <c r="B11020" s="651" t="s">
        <v>33626</v>
      </c>
      <c r="C11020" s="642" t="s">
        <v>18348</v>
      </c>
      <c r="D11020" s="642" t="s">
        <v>22597</v>
      </c>
    </row>
    <row r="11021" spans="1:4" ht="15" customHeight="1">
      <c r="A11021" s="642">
        <v>12412</v>
      </c>
      <c r="B11021" s="651" t="s">
        <v>33627</v>
      </c>
      <c r="C11021" s="642" t="s">
        <v>18348</v>
      </c>
      <c r="D11021" s="642" t="s">
        <v>36594</v>
      </c>
    </row>
    <row r="11022" spans="1:4" ht="15" customHeight="1">
      <c r="A11022" s="642">
        <v>4907</v>
      </c>
      <c r="B11022" s="651" t="s">
        <v>33628</v>
      </c>
      <c r="C11022" s="642" t="s">
        <v>18348</v>
      </c>
      <c r="D11022" s="642" t="s">
        <v>18513</v>
      </c>
    </row>
    <row r="11023" spans="1:4" ht="15" customHeight="1">
      <c r="A11023" s="642">
        <v>4902</v>
      </c>
      <c r="B11023" s="651" t="s">
        <v>33629</v>
      </c>
      <c r="C11023" s="642" t="s">
        <v>18348</v>
      </c>
      <c r="D11023" s="642" t="s">
        <v>36595</v>
      </c>
    </row>
    <row r="11024" spans="1:4" ht="15" customHeight="1">
      <c r="A11024" s="642">
        <v>11096</v>
      </c>
      <c r="B11024" s="651" t="s">
        <v>33630</v>
      </c>
      <c r="C11024" s="642" t="s">
        <v>18351</v>
      </c>
      <c r="D11024" s="642" t="s">
        <v>17650</v>
      </c>
    </row>
    <row r="11025" spans="1:4" ht="15" customHeight="1">
      <c r="A11025" s="642">
        <v>4741</v>
      </c>
      <c r="B11025" s="651" t="s">
        <v>33631</v>
      </c>
      <c r="C11025" s="642" t="s">
        <v>18353</v>
      </c>
      <c r="D11025" s="642" t="s">
        <v>27813</v>
      </c>
    </row>
    <row r="11026" spans="1:4" ht="15" customHeight="1">
      <c r="A11026" s="642">
        <v>4752</v>
      </c>
      <c r="B11026" s="651" t="s">
        <v>33632</v>
      </c>
      <c r="C11026" s="642" t="s">
        <v>18354</v>
      </c>
      <c r="D11026" s="642" t="s">
        <v>18606</v>
      </c>
    </row>
    <row r="11027" spans="1:4" ht="15" customHeight="1">
      <c r="A11027" s="642">
        <v>41091</v>
      </c>
      <c r="B11027" s="651" t="s">
        <v>33633</v>
      </c>
      <c r="C11027" s="642" t="s">
        <v>18355</v>
      </c>
      <c r="D11027" s="642" t="s">
        <v>36480</v>
      </c>
    </row>
    <row r="11028" spans="1:4" ht="15" customHeight="1">
      <c r="A11028" s="642">
        <v>13954</v>
      </c>
      <c r="B11028" s="651" t="s">
        <v>33634</v>
      </c>
      <c r="C11028" s="642" t="s">
        <v>18348</v>
      </c>
      <c r="D11028" s="642" t="s">
        <v>36596</v>
      </c>
    </row>
    <row r="11029" spans="1:4" ht="15" customHeight="1">
      <c r="A11029" s="642">
        <v>3411</v>
      </c>
      <c r="B11029" s="651" t="s">
        <v>33635</v>
      </c>
      <c r="C11029" s="642" t="s">
        <v>18351</v>
      </c>
      <c r="D11029" s="642" t="s">
        <v>20919</v>
      </c>
    </row>
    <row r="11030" spans="1:4" ht="15" customHeight="1">
      <c r="A11030" s="642">
        <v>39995</v>
      </c>
      <c r="B11030" s="651" t="s">
        <v>33636</v>
      </c>
      <c r="C11030" s="642" t="s">
        <v>18353</v>
      </c>
      <c r="D11030" s="642" t="s">
        <v>22615</v>
      </c>
    </row>
    <row r="11031" spans="1:4" ht="15" customHeight="1">
      <c r="A11031" s="642">
        <v>11615</v>
      </c>
      <c r="B11031" s="651" t="s">
        <v>33637</v>
      </c>
      <c r="C11031" s="642" t="s">
        <v>18349</v>
      </c>
      <c r="D11031" s="642" t="s">
        <v>17623</v>
      </c>
    </row>
    <row r="11032" spans="1:4" ht="15" customHeight="1">
      <c r="A11032" s="642">
        <v>3408</v>
      </c>
      <c r="B11032" s="651" t="s">
        <v>33638</v>
      </c>
      <c r="C11032" s="642" t="s">
        <v>18349</v>
      </c>
      <c r="D11032" s="642" t="s">
        <v>18199</v>
      </c>
    </row>
    <row r="11033" spans="1:4" ht="15" customHeight="1">
      <c r="A11033" s="642">
        <v>3409</v>
      </c>
      <c r="B11033" s="651" t="s">
        <v>33639</v>
      </c>
      <c r="C11033" s="642" t="s">
        <v>18349</v>
      </c>
      <c r="D11033" s="642" t="s">
        <v>18620</v>
      </c>
    </row>
    <row r="11034" spans="1:4" ht="15" customHeight="1">
      <c r="A11034" s="642">
        <v>11427</v>
      </c>
      <c r="B11034" s="651" t="s">
        <v>33640</v>
      </c>
      <c r="C11034" s="642" t="s">
        <v>18351</v>
      </c>
      <c r="D11034" s="642" t="s">
        <v>36597</v>
      </c>
    </row>
    <row r="11035" spans="1:4" ht="15" customHeight="1">
      <c r="A11035" s="642">
        <v>4491</v>
      </c>
      <c r="B11035" s="651" t="s">
        <v>33641</v>
      </c>
      <c r="C11035" s="642" t="s">
        <v>18350</v>
      </c>
      <c r="D11035" s="642" t="s">
        <v>20469</v>
      </c>
    </row>
    <row r="11036" spans="1:4" ht="15" customHeight="1">
      <c r="A11036" s="642">
        <v>2745</v>
      </c>
      <c r="B11036" s="651" t="s">
        <v>33642</v>
      </c>
      <c r="C11036" s="642" t="s">
        <v>18350</v>
      </c>
      <c r="D11036" s="642" t="s">
        <v>18111</v>
      </c>
    </row>
    <row r="11037" spans="1:4" ht="15" customHeight="1">
      <c r="A11037" s="642">
        <v>14439</v>
      </c>
      <c r="B11037" s="651" t="s">
        <v>33643</v>
      </c>
      <c r="C11037" s="642" t="s">
        <v>18350</v>
      </c>
      <c r="D11037" s="642" t="s">
        <v>18373</v>
      </c>
    </row>
    <row r="11038" spans="1:4" ht="15" customHeight="1">
      <c r="A11038" s="642">
        <v>44496</v>
      </c>
      <c r="B11038" s="651" t="s">
        <v>33644</v>
      </c>
      <c r="C11038" s="642" t="s">
        <v>18348</v>
      </c>
      <c r="D11038" s="642" t="s">
        <v>36598</v>
      </c>
    </row>
    <row r="11039" spans="1:4" ht="15" customHeight="1">
      <c r="A11039" s="642">
        <v>12362</v>
      </c>
      <c r="B11039" s="651" t="s">
        <v>33645</v>
      </c>
      <c r="C11039" s="642" t="s">
        <v>18348</v>
      </c>
      <c r="D11039" s="642" t="s">
        <v>22639</v>
      </c>
    </row>
    <row r="11040" spans="1:4" ht="15" customHeight="1">
      <c r="A11040" s="642">
        <v>421</v>
      </c>
      <c r="B11040" s="651" t="s">
        <v>33646</v>
      </c>
      <c r="C11040" s="642" t="s">
        <v>18348</v>
      </c>
      <c r="D11040" s="642" t="s">
        <v>17494</v>
      </c>
    </row>
    <row r="11041" spans="1:4" ht="15" customHeight="1">
      <c r="A11041" s="642">
        <v>14148</v>
      </c>
      <c r="B11041" s="651" t="s">
        <v>33647</v>
      </c>
      <c r="C11041" s="642" t="s">
        <v>18348</v>
      </c>
      <c r="D11041" s="642" t="s">
        <v>18318</v>
      </c>
    </row>
    <row r="11042" spans="1:4" ht="15" customHeight="1">
      <c r="A11042" s="642">
        <v>4341</v>
      </c>
      <c r="B11042" s="651" t="s">
        <v>33648</v>
      </c>
      <c r="C11042" s="642" t="s">
        <v>18348</v>
      </c>
      <c r="D11042" s="642" t="s">
        <v>22248</v>
      </c>
    </row>
    <row r="11043" spans="1:4" ht="15" customHeight="1">
      <c r="A11043" s="642">
        <v>4337</v>
      </c>
      <c r="B11043" s="651" t="s">
        <v>33649</v>
      </c>
      <c r="C11043" s="642" t="s">
        <v>18348</v>
      </c>
      <c r="D11043" s="642" t="s">
        <v>35489</v>
      </c>
    </row>
    <row r="11044" spans="1:4" ht="15" customHeight="1">
      <c r="A11044" s="642">
        <v>4339</v>
      </c>
      <c r="B11044" s="651" t="s">
        <v>33650</v>
      </c>
      <c r="C11044" s="642" t="s">
        <v>18348</v>
      </c>
      <c r="D11044" s="642" t="s">
        <v>18415</v>
      </c>
    </row>
    <row r="11045" spans="1:4" ht="15" customHeight="1">
      <c r="A11045" s="642">
        <v>39997</v>
      </c>
      <c r="B11045" s="651" t="s">
        <v>33651</v>
      </c>
      <c r="C11045" s="642" t="s">
        <v>18348</v>
      </c>
      <c r="D11045" s="642" t="s">
        <v>17593</v>
      </c>
    </row>
    <row r="11046" spans="1:4" ht="15" customHeight="1">
      <c r="A11046" s="642">
        <v>11971</v>
      </c>
      <c r="B11046" s="651" t="s">
        <v>33652</v>
      </c>
      <c r="C11046" s="642" t="s">
        <v>18348</v>
      </c>
      <c r="D11046" s="642" t="s">
        <v>20957</v>
      </c>
    </row>
    <row r="11047" spans="1:4" ht="15" customHeight="1">
      <c r="A11047" s="642">
        <v>4342</v>
      </c>
      <c r="B11047" s="651" t="s">
        <v>33653</v>
      </c>
      <c r="C11047" s="642" t="s">
        <v>18348</v>
      </c>
      <c r="D11047" s="642" t="s">
        <v>17631</v>
      </c>
    </row>
    <row r="11048" spans="1:4" ht="15" customHeight="1">
      <c r="A11048" s="642">
        <v>4330</v>
      </c>
      <c r="B11048" s="651" t="s">
        <v>33654</v>
      </c>
      <c r="C11048" s="642" t="s">
        <v>18348</v>
      </c>
      <c r="D11048" s="642" t="s">
        <v>17736</v>
      </c>
    </row>
    <row r="11049" spans="1:4" ht="15" customHeight="1">
      <c r="A11049" s="642">
        <v>4340</v>
      </c>
      <c r="B11049" s="651" t="s">
        <v>33655</v>
      </c>
      <c r="C11049" s="642" t="s">
        <v>18348</v>
      </c>
      <c r="D11049" s="642" t="s">
        <v>20676</v>
      </c>
    </row>
    <row r="11050" spans="1:4" ht="15" customHeight="1">
      <c r="A11050" s="642">
        <v>5088</v>
      </c>
      <c r="B11050" s="651" t="s">
        <v>33656</v>
      </c>
      <c r="C11050" s="642" t="s">
        <v>18348</v>
      </c>
      <c r="D11050" s="642" t="s">
        <v>17856</v>
      </c>
    </row>
    <row r="11051" spans="1:4" ht="15" customHeight="1">
      <c r="A11051" s="642">
        <v>11154</v>
      </c>
      <c r="B11051" s="651" t="s">
        <v>33657</v>
      </c>
      <c r="C11051" s="642" t="s">
        <v>18348</v>
      </c>
      <c r="D11051" s="642" t="s">
        <v>36599</v>
      </c>
    </row>
    <row r="11052" spans="1:4" ht="15" customHeight="1">
      <c r="A11052" s="642">
        <v>4989</v>
      </c>
      <c r="B11052" s="651" t="s">
        <v>33658</v>
      </c>
      <c r="C11052" s="642" t="s">
        <v>18348</v>
      </c>
      <c r="D11052" s="642" t="s">
        <v>36600</v>
      </c>
    </row>
    <row r="11053" spans="1:4" ht="15" customHeight="1">
      <c r="A11053" s="642">
        <v>4982</v>
      </c>
      <c r="B11053" s="651" t="s">
        <v>33659</v>
      </c>
      <c r="C11053" s="642" t="s">
        <v>18348</v>
      </c>
      <c r="D11053" s="642" t="s">
        <v>36601</v>
      </c>
    </row>
    <row r="11054" spans="1:4" ht="15" customHeight="1">
      <c r="A11054" s="642">
        <v>4962</v>
      </c>
      <c r="B11054" s="651" t="s">
        <v>33660</v>
      </c>
      <c r="C11054" s="642" t="s">
        <v>18348</v>
      </c>
      <c r="D11054" s="642" t="s">
        <v>36602</v>
      </c>
    </row>
    <row r="11055" spans="1:4" ht="15" customHeight="1">
      <c r="A11055" s="642">
        <v>4981</v>
      </c>
      <c r="B11055" s="651" t="s">
        <v>33661</v>
      </c>
      <c r="C11055" s="642" t="s">
        <v>18348</v>
      </c>
      <c r="D11055" s="642" t="s">
        <v>36603</v>
      </c>
    </row>
    <row r="11056" spans="1:4" ht="15" customHeight="1">
      <c r="A11056" s="642">
        <v>4964</v>
      </c>
      <c r="B11056" s="651" t="s">
        <v>33662</v>
      </c>
      <c r="C11056" s="642" t="s">
        <v>18348</v>
      </c>
      <c r="D11056" s="642" t="s">
        <v>36604</v>
      </c>
    </row>
    <row r="11057" spans="1:4" ht="15" customHeight="1">
      <c r="A11057" s="642">
        <v>4992</v>
      </c>
      <c r="B11057" s="651" t="s">
        <v>33663</v>
      </c>
      <c r="C11057" s="642" t="s">
        <v>18348</v>
      </c>
      <c r="D11057" s="642" t="s">
        <v>36605</v>
      </c>
    </row>
    <row r="11058" spans="1:4" ht="15" customHeight="1">
      <c r="A11058" s="642">
        <v>4987</v>
      </c>
      <c r="B11058" s="651" t="s">
        <v>33664</v>
      </c>
      <c r="C11058" s="642" t="s">
        <v>18348</v>
      </c>
      <c r="D11058" s="642" t="s">
        <v>36606</v>
      </c>
    </row>
    <row r="11059" spans="1:4" ht="15" customHeight="1">
      <c r="A11059" s="642">
        <v>4930</v>
      </c>
      <c r="B11059" s="651" t="s">
        <v>33665</v>
      </c>
      <c r="C11059" s="642" t="s">
        <v>18349</v>
      </c>
      <c r="D11059" s="642" t="s">
        <v>36607</v>
      </c>
    </row>
    <row r="11060" spans="1:4" ht="15" customHeight="1">
      <c r="A11060" s="642">
        <v>39021</v>
      </c>
      <c r="B11060" s="651" t="s">
        <v>33666</v>
      </c>
      <c r="C11060" s="642" t="s">
        <v>18348</v>
      </c>
      <c r="D11060" s="642" t="s">
        <v>36608</v>
      </c>
    </row>
    <row r="11061" spans="1:4" ht="15" customHeight="1">
      <c r="A11061" s="642">
        <v>39022</v>
      </c>
      <c r="B11061" s="651" t="s">
        <v>33667</v>
      </c>
      <c r="C11061" s="642" t="s">
        <v>18348</v>
      </c>
      <c r="D11061" s="642" t="s">
        <v>36609</v>
      </c>
    </row>
    <row r="11062" spans="1:4" ht="15" customHeight="1">
      <c r="A11062" s="642">
        <v>39024</v>
      </c>
      <c r="B11062" s="651" t="s">
        <v>33668</v>
      </c>
      <c r="C11062" s="642" t="s">
        <v>18348</v>
      </c>
      <c r="D11062" s="642" t="s">
        <v>36610</v>
      </c>
    </row>
    <row r="11063" spans="1:4" ht="15" customHeight="1">
      <c r="A11063" s="642">
        <v>4914</v>
      </c>
      <c r="B11063" s="651" t="s">
        <v>33669</v>
      </c>
      <c r="C11063" s="642" t="s">
        <v>18349</v>
      </c>
      <c r="D11063" s="642" t="s">
        <v>36611</v>
      </c>
    </row>
    <row r="11064" spans="1:4" ht="15" customHeight="1">
      <c r="A11064" s="642">
        <v>4917</v>
      </c>
      <c r="B11064" s="651" t="s">
        <v>33670</v>
      </c>
      <c r="C11064" s="642" t="s">
        <v>18349</v>
      </c>
      <c r="D11064" s="642" t="s">
        <v>36612</v>
      </c>
    </row>
    <row r="11065" spans="1:4" ht="15" customHeight="1">
      <c r="A11065" s="642">
        <v>39025</v>
      </c>
      <c r="B11065" s="651" t="s">
        <v>33671</v>
      </c>
      <c r="C11065" s="642" t="s">
        <v>18348</v>
      </c>
      <c r="D11065" s="642" t="s">
        <v>36613</v>
      </c>
    </row>
    <row r="11066" spans="1:4" ht="15" customHeight="1">
      <c r="A11066" s="642">
        <v>4922</v>
      </c>
      <c r="B11066" s="651" t="s">
        <v>33672</v>
      </c>
      <c r="C11066" s="642" t="s">
        <v>18349</v>
      </c>
      <c r="D11066" s="642" t="s">
        <v>36614</v>
      </c>
    </row>
    <row r="11067" spans="1:4" ht="15" customHeight="1">
      <c r="A11067" s="642">
        <v>4911</v>
      </c>
      <c r="B11067" s="651" t="s">
        <v>33673</v>
      </c>
      <c r="C11067" s="642" t="s">
        <v>18349</v>
      </c>
      <c r="D11067" s="642" t="s">
        <v>36615</v>
      </c>
    </row>
    <row r="11068" spans="1:4" ht="15" customHeight="1">
      <c r="A11068" s="642">
        <v>37518</v>
      </c>
      <c r="B11068" s="651" t="s">
        <v>33674</v>
      </c>
      <c r="C11068" s="642" t="s">
        <v>18349</v>
      </c>
      <c r="D11068" s="642" t="s">
        <v>36616</v>
      </c>
    </row>
    <row r="11069" spans="1:4" ht="15" customHeight="1">
      <c r="A11069" s="642">
        <v>4910</v>
      </c>
      <c r="B11069" s="651" t="s">
        <v>33675</v>
      </c>
      <c r="C11069" s="642" t="s">
        <v>18349</v>
      </c>
      <c r="D11069" s="642" t="s">
        <v>36617</v>
      </c>
    </row>
    <row r="11070" spans="1:4" ht="15" customHeight="1">
      <c r="A11070" s="642">
        <v>4943</v>
      </c>
      <c r="B11070" s="651" t="s">
        <v>33676</v>
      </c>
      <c r="C11070" s="642" t="s">
        <v>18349</v>
      </c>
      <c r="D11070" s="642" t="s">
        <v>36618</v>
      </c>
    </row>
    <row r="11071" spans="1:4" ht="15" customHeight="1">
      <c r="A11071" s="642">
        <v>5002</v>
      </c>
      <c r="B11071" s="651" t="s">
        <v>33677</v>
      </c>
      <c r="C11071" s="642" t="s">
        <v>18349</v>
      </c>
      <c r="D11071" s="642" t="s">
        <v>36619</v>
      </c>
    </row>
    <row r="11072" spans="1:4" ht="15" customHeight="1">
      <c r="A11072" s="642">
        <v>4977</v>
      </c>
      <c r="B11072" s="651" t="s">
        <v>33678</v>
      </c>
      <c r="C11072" s="642" t="s">
        <v>18349</v>
      </c>
      <c r="D11072" s="642" t="s">
        <v>36620</v>
      </c>
    </row>
    <row r="11073" spans="1:4" ht="15" customHeight="1">
      <c r="A11073" s="642">
        <v>5028</v>
      </c>
      <c r="B11073" s="651" t="s">
        <v>33679</v>
      </c>
      <c r="C11073" s="642" t="s">
        <v>18349</v>
      </c>
      <c r="D11073" s="642" t="s">
        <v>36621</v>
      </c>
    </row>
    <row r="11074" spans="1:4" ht="15" customHeight="1">
      <c r="A11074" s="642">
        <v>4998</v>
      </c>
      <c r="B11074" s="651" t="s">
        <v>33680</v>
      </c>
      <c r="C11074" s="642" t="s">
        <v>18349</v>
      </c>
      <c r="D11074" s="642" t="s">
        <v>36622</v>
      </c>
    </row>
    <row r="11075" spans="1:4" ht="15" customHeight="1">
      <c r="A11075" s="642">
        <v>4969</v>
      </c>
      <c r="B11075" s="651" t="s">
        <v>33681</v>
      </c>
      <c r="C11075" s="642" t="s">
        <v>18349</v>
      </c>
      <c r="D11075" s="642" t="s">
        <v>36623</v>
      </c>
    </row>
    <row r="11076" spans="1:4" ht="15" customHeight="1">
      <c r="A11076" s="642">
        <v>11364</v>
      </c>
      <c r="B11076" s="651" t="s">
        <v>33682</v>
      </c>
      <c r="C11076" s="642" t="s">
        <v>18348</v>
      </c>
      <c r="D11076" s="642" t="s">
        <v>36624</v>
      </c>
    </row>
    <row r="11077" spans="1:4" ht="15" customHeight="1">
      <c r="A11077" s="642">
        <v>11365</v>
      </c>
      <c r="B11077" s="651" t="s">
        <v>33683</v>
      </c>
      <c r="C11077" s="642" t="s">
        <v>18348</v>
      </c>
      <c r="D11077" s="642" t="s">
        <v>36625</v>
      </c>
    </row>
    <row r="11078" spans="1:4" ht="15" customHeight="1">
      <c r="A11078" s="642">
        <v>11366</v>
      </c>
      <c r="B11078" s="651" t="s">
        <v>33684</v>
      </c>
      <c r="C11078" s="642" t="s">
        <v>18348</v>
      </c>
      <c r="D11078" s="642" t="s">
        <v>36626</v>
      </c>
    </row>
    <row r="11079" spans="1:4" ht="15" customHeight="1">
      <c r="A11079" s="642">
        <v>43777</v>
      </c>
      <c r="B11079" s="651" t="s">
        <v>33685</v>
      </c>
      <c r="C11079" s="642" t="s">
        <v>18348</v>
      </c>
      <c r="D11079" s="642" t="s">
        <v>36627</v>
      </c>
    </row>
    <row r="11080" spans="1:4" ht="15" customHeight="1">
      <c r="A11080" s="642">
        <v>20322</v>
      </c>
      <c r="B11080" s="651" t="s">
        <v>33686</v>
      </c>
      <c r="C11080" s="642" t="s">
        <v>18348</v>
      </c>
      <c r="D11080" s="642" t="s">
        <v>36628</v>
      </c>
    </row>
    <row r="11081" spans="1:4" ht="15" customHeight="1">
      <c r="A11081" s="642">
        <v>10553</v>
      </c>
      <c r="B11081" s="651" t="s">
        <v>33687</v>
      </c>
      <c r="C11081" s="642" t="s">
        <v>18348</v>
      </c>
      <c r="D11081" s="642" t="s">
        <v>36629</v>
      </c>
    </row>
    <row r="11082" spans="1:4" ht="15" customHeight="1">
      <c r="A11082" s="642">
        <v>5020</v>
      </c>
      <c r="B11082" s="651" t="s">
        <v>33688</v>
      </c>
      <c r="C11082" s="642" t="s">
        <v>18348</v>
      </c>
      <c r="D11082" s="642" t="s">
        <v>36630</v>
      </c>
    </row>
    <row r="11083" spans="1:4" ht="15" customHeight="1">
      <c r="A11083" s="642">
        <v>10554</v>
      </c>
      <c r="B11083" s="651" t="s">
        <v>33689</v>
      </c>
      <c r="C11083" s="642" t="s">
        <v>18348</v>
      </c>
      <c r="D11083" s="642" t="s">
        <v>36631</v>
      </c>
    </row>
    <row r="11084" spans="1:4" ht="15" customHeight="1">
      <c r="A11084" s="642">
        <v>10555</v>
      </c>
      <c r="B11084" s="651" t="s">
        <v>33690</v>
      </c>
      <c r="C11084" s="642" t="s">
        <v>18348</v>
      </c>
      <c r="D11084" s="642" t="s">
        <v>36632</v>
      </c>
    </row>
    <row r="11085" spans="1:4" ht="15" customHeight="1">
      <c r="A11085" s="642">
        <v>10556</v>
      </c>
      <c r="B11085" s="651" t="s">
        <v>33691</v>
      </c>
      <c r="C11085" s="642" t="s">
        <v>18348</v>
      </c>
      <c r="D11085" s="642" t="s">
        <v>22236</v>
      </c>
    </row>
    <row r="11086" spans="1:4" ht="15" customHeight="1">
      <c r="A11086" s="642">
        <v>39502</v>
      </c>
      <c r="B11086" s="651" t="s">
        <v>33692</v>
      </c>
      <c r="C11086" s="642" t="s">
        <v>18348</v>
      </c>
      <c r="D11086" s="642" t="s">
        <v>36633</v>
      </c>
    </row>
    <row r="11087" spans="1:4" ht="15" customHeight="1">
      <c r="A11087" s="642">
        <v>39504</v>
      </c>
      <c r="B11087" s="651" t="s">
        <v>33693</v>
      </c>
      <c r="C11087" s="642" t="s">
        <v>18348</v>
      </c>
      <c r="D11087" s="642" t="s">
        <v>36634</v>
      </c>
    </row>
    <row r="11088" spans="1:4" ht="15" customHeight="1">
      <c r="A11088" s="642">
        <v>39503</v>
      </c>
      <c r="B11088" s="651" t="s">
        <v>33694</v>
      </c>
      <c r="C11088" s="642" t="s">
        <v>18348</v>
      </c>
      <c r="D11088" s="642" t="s">
        <v>36635</v>
      </c>
    </row>
    <row r="11089" spans="1:4" ht="15" customHeight="1">
      <c r="A11089" s="642">
        <v>39505</v>
      </c>
      <c r="B11089" s="651" t="s">
        <v>33695</v>
      </c>
      <c r="C11089" s="642" t="s">
        <v>18348</v>
      </c>
      <c r="D11089" s="642" t="s">
        <v>36636</v>
      </c>
    </row>
    <row r="11090" spans="1:4" ht="15" customHeight="1">
      <c r="A11090" s="642">
        <v>44471</v>
      </c>
      <c r="B11090" s="651" t="s">
        <v>33696</v>
      </c>
      <c r="C11090" s="642" t="s">
        <v>18348</v>
      </c>
      <c r="D11090" s="642" t="s">
        <v>36637</v>
      </c>
    </row>
    <row r="11091" spans="1:4" ht="15" customHeight="1">
      <c r="A11091" s="642">
        <v>4944</v>
      </c>
      <c r="B11091" s="651" t="s">
        <v>33697</v>
      </c>
      <c r="C11091" s="642" t="s">
        <v>18349</v>
      </c>
      <c r="D11091" s="642" t="s">
        <v>36638</v>
      </c>
    </row>
    <row r="11092" spans="1:4" ht="15" customHeight="1">
      <c r="A11092" s="642">
        <v>21102</v>
      </c>
      <c r="B11092" s="651" t="s">
        <v>33698</v>
      </c>
      <c r="C11092" s="642" t="s">
        <v>18348</v>
      </c>
      <c r="D11092" s="642" t="s">
        <v>18457</v>
      </c>
    </row>
    <row r="11093" spans="1:4" ht="15" customHeight="1">
      <c r="A11093" s="642">
        <v>21101</v>
      </c>
      <c r="B11093" s="651" t="s">
        <v>33699</v>
      </c>
      <c r="C11093" s="642" t="s">
        <v>18348</v>
      </c>
      <c r="D11093" s="642" t="s">
        <v>17842</v>
      </c>
    </row>
    <row r="11094" spans="1:4" ht="15" customHeight="1">
      <c r="A11094" s="642">
        <v>34713</v>
      </c>
      <c r="B11094" s="651" t="s">
        <v>33700</v>
      </c>
      <c r="C11094" s="642" t="s">
        <v>18349</v>
      </c>
      <c r="D11094" s="642" t="s">
        <v>20590</v>
      </c>
    </row>
    <row r="11095" spans="1:4" ht="15" customHeight="1">
      <c r="A11095" s="642">
        <v>37563</v>
      </c>
      <c r="B11095" s="651" t="s">
        <v>33701</v>
      </c>
      <c r="C11095" s="642" t="s">
        <v>18349</v>
      </c>
      <c r="D11095" s="642" t="s">
        <v>36639</v>
      </c>
    </row>
    <row r="11096" spans="1:4" ht="15" customHeight="1">
      <c r="A11096" s="642">
        <v>4948</v>
      </c>
      <c r="B11096" s="651" t="s">
        <v>33702</v>
      </c>
      <c r="C11096" s="642" t="s">
        <v>18349</v>
      </c>
      <c r="D11096" s="642" t="s">
        <v>36640</v>
      </c>
    </row>
    <row r="11097" spans="1:4" ht="15" customHeight="1">
      <c r="A11097" s="642">
        <v>37561</v>
      </c>
      <c r="B11097" s="651" t="s">
        <v>33703</v>
      </c>
      <c r="C11097" s="642" t="s">
        <v>18349</v>
      </c>
      <c r="D11097" s="642" t="s">
        <v>36641</v>
      </c>
    </row>
    <row r="11098" spans="1:4" ht="15" customHeight="1">
      <c r="A11098" s="642">
        <v>37562</v>
      </c>
      <c r="B11098" s="651" t="s">
        <v>33704</v>
      </c>
      <c r="C11098" s="642" t="s">
        <v>18349</v>
      </c>
      <c r="D11098" s="642" t="s">
        <v>36642</v>
      </c>
    </row>
    <row r="11099" spans="1:4" ht="15" customHeight="1">
      <c r="A11099" s="642">
        <v>14164</v>
      </c>
      <c r="B11099" s="651" t="s">
        <v>33705</v>
      </c>
      <c r="C11099" s="642" t="s">
        <v>18348</v>
      </c>
      <c r="D11099" s="642" t="s">
        <v>36643</v>
      </c>
    </row>
    <row r="11100" spans="1:4" ht="15" customHeight="1">
      <c r="A11100" s="642">
        <v>14163</v>
      </c>
      <c r="B11100" s="651" t="s">
        <v>33706</v>
      </c>
      <c r="C11100" s="642" t="s">
        <v>18348</v>
      </c>
      <c r="D11100" s="642" t="s">
        <v>36644</v>
      </c>
    </row>
    <row r="11101" spans="1:4" ht="15" customHeight="1">
      <c r="A11101" s="642">
        <v>5051</v>
      </c>
      <c r="B11101" s="651" t="s">
        <v>33707</v>
      </c>
      <c r="C11101" s="642" t="s">
        <v>18348</v>
      </c>
      <c r="D11101" s="642" t="s">
        <v>36645</v>
      </c>
    </row>
    <row r="11102" spans="1:4" ht="15" customHeight="1">
      <c r="A11102" s="642">
        <v>14162</v>
      </c>
      <c r="B11102" s="651" t="s">
        <v>33708</v>
      </c>
      <c r="C11102" s="642" t="s">
        <v>18348</v>
      </c>
      <c r="D11102" s="642" t="s">
        <v>36646</v>
      </c>
    </row>
    <row r="11103" spans="1:4" ht="15" customHeight="1">
      <c r="A11103" s="642">
        <v>5052</v>
      </c>
      <c r="B11103" s="651" t="s">
        <v>33709</v>
      </c>
      <c r="C11103" s="642" t="s">
        <v>18348</v>
      </c>
      <c r="D11103" s="642" t="s">
        <v>36647</v>
      </c>
    </row>
    <row r="11104" spans="1:4" ht="15" customHeight="1">
      <c r="A11104" s="642">
        <v>14166</v>
      </c>
      <c r="B11104" s="651" t="s">
        <v>33710</v>
      </c>
      <c r="C11104" s="642" t="s">
        <v>18348</v>
      </c>
      <c r="D11104" s="642" t="s">
        <v>36648</v>
      </c>
    </row>
    <row r="11105" spans="1:4" ht="15" customHeight="1">
      <c r="A11105" s="642">
        <v>14165</v>
      </c>
      <c r="B11105" s="651" t="s">
        <v>33711</v>
      </c>
      <c r="C11105" s="642" t="s">
        <v>18348</v>
      </c>
      <c r="D11105" s="642" t="s">
        <v>36649</v>
      </c>
    </row>
    <row r="11106" spans="1:4" ht="15" customHeight="1">
      <c r="A11106" s="642">
        <v>5050</v>
      </c>
      <c r="B11106" s="651" t="s">
        <v>33712</v>
      </c>
      <c r="C11106" s="642" t="s">
        <v>18348</v>
      </c>
      <c r="D11106" s="642" t="s">
        <v>36650</v>
      </c>
    </row>
    <row r="11107" spans="1:4" ht="15" customHeight="1">
      <c r="A11107" s="642">
        <v>12366</v>
      </c>
      <c r="B11107" s="651" t="s">
        <v>33713</v>
      </c>
      <c r="C11107" s="642" t="s">
        <v>18348</v>
      </c>
      <c r="D11107" s="642" t="s">
        <v>36651</v>
      </c>
    </row>
    <row r="11108" spans="1:4" ht="15" customHeight="1">
      <c r="A11108" s="642">
        <v>5045</v>
      </c>
      <c r="B11108" s="651" t="s">
        <v>33714</v>
      </c>
      <c r="C11108" s="642" t="s">
        <v>18348</v>
      </c>
      <c r="D11108" s="642" t="s">
        <v>36652</v>
      </c>
    </row>
    <row r="11109" spans="1:4" ht="15" customHeight="1">
      <c r="A11109" s="642">
        <v>5035</v>
      </c>
      <c r="B11109" s="651" t="s">
        <v>33715</v>
      </c>
      <c r="C11109" s="642" t="s">
        <v>18348</v>
      </c>
      <c r="D11109" s="642" t="s">
        <v>36653</v>
      </c>
    </row>
    <row r="11110" spans="1:4" ht="15" customHeight="1">
      <c r="A11110" s="642">
        <v>41180</v>
      </c>
      <c r="B11110" s="651" t="s">
        <v>33716</v>
      </c>
      <c r="C11110" s="642" t="s">
        <v>18348</v>
      </c>
      <c r="D11110" s="642" t="s">
        <v>36654</v>
      </c>
    </row>
    <row r="11111" spans="1:4" ht="15" customHeight="1">
      <c r="A11111" s="642">
        <v>41181</v>
      </c>
      <c r="B11111" s="651" t="s">
        <v>33717</v>
      </c>
      <c r="C11111" s="642" t="s">
        <v>18348</v>
      </c>
      <c r="D11111" s="642" t="s">
        <v>36655</v>
      </c>
    </row>
    <row r="11112" spans="1:4" ht="15" customHeight="1">
      <c r="A11112" s="642">
        <v>41182</v>
      </c>
      <c r="B11112" s="651" t="s">
        <v>33718</v>
      </c>
      <c r="C11112" s="642" t="s">
        <v>18348</v>
      </c>
      <c r="D11112" s="642" t="s">
        <v>36656</v>
      </c>
    </row>
    <row r="11113" spans="1:4" ht="15" customHeight="1">
      <c r="A11113" s="642">
        <v>41183</v>
      </c>
      <c r="B11113" s="651" t="s">
        <v>33719</v>
      </c>
      <c r="C11113" s="642" t="s">
        <v>18348</v>
      </c>
      <c r="D11113" s="642" t="s">
        <v>36657</v>
      </c>
    </row>
    <row r="11114" spans="1:4" ht="15" customHeight="1">
      <c r="A11114" s="642">
        <v>41184</v>
      </c>
      <c r="B11114" s="651" t="s">
        <v>33720</v>
      </c>
      <c r="C11114" s="642" t="s">
        <v>18348</v>
      </c>
      <c r="D11114" s="642" t="s">
        <v>36658</v>
      </c>
    </row>
    <row r="11115" spans="1:4" ht="15" customHeight="1">
      <c r="A11115" s="642">
        <v>41185</v>
      </c>
      <c r="B11115" s="651" t="s">
        <v>33721</v>
      </c>
      <c r="C11115" s="642" t="s">
        <v>18348</v>
      </c>
      <c r="D11115" s="642" t="s">
        <v>36659</v>
      </c>
    </row>
    <row r="11116" spans="1:4" ht="15" customHeight="1">
      <c r="A11116" s="642">
        <v>41186</v>
      </c>
      <c r="B11116" s="651" t="s">
        <v>33722</v>
      </c>
      <c r="C11116" s="642" t="s">
        <v>18348</v>
      </c>
      <c r="D11116" s="642" t="s">
        <v>36660</v>
      </c>
    </row>
    <row r="11117" spans="1:4" ht="15" customHeight="1">
      <c r="A11117" s="642">
        <v>41187</v>
      </c>
      <c r="B11117" s="651" t="s">
        <v>33723</v>
      </c>
      <c r="C11117" s="642" t="s">
        <v>18348</v>
      </c>
      <c r="D11117" s="642" t="s">
        <v>36661</v>
      </c>
    </row>
    <row r="11118" spans="1:4" ht="15" customHeight="1">
      <c r="A11118" s="642">
        <v>41188</v>
      </c>
      <c r="B11118" s="651" t="s">
        <v>33724</v>
      </c>
      <c r="C11118" s="642" t="s">
        <v>18348</v>
      </c>
      <c r="D11118" s="642" t="s">
        <v>36662</v>
      </c>
    </row>
    <row r="11119" spans="1:4" ht="15" customHeight="1">
      <c r="A11119" s="642">
        <v>5036</v>
      </c>
      <c r="B11119" s="651" t="s">
        <v>33725</v>
      </c>
      <c r="C11119" s="642" t="s">
        <v>18348</v>
      </c>
      <c r="D11119" s="642" t="s">
        <v>36663</v>
      </c>
    </row>
    <row r="11120" spans="1:4" ht="15" customHeight="1">
      <c r="A11120" s="642">
        <v>41189</v>
      </c>
      <c r="B11120" s="651" t="s">
        <v>33726</v>
      </c>
      <c r="C11120" s="642" t="s">
        <v>18348</v>
      </c>
      <c r="D11120" s="642" t="s">
        <v>36664</v>
      </c>
    </row>
    <row r="11121" spans="1:4" ht="15" customHeight="1">
      <c r="A11121" s="642">
        <v>41190</v>
      </c>
      <c r="B11121" s="651" t="s">
        <v>33727</v>
      </c>
      <c r="C11121" s="642" t="s">
        <v>18348</v>
      </c>
      <c r="D11121" s="642" t="s">
        <v>36665</v>
      </c>
    </row>
    <row r="11122" spans="1:4" ht="15" customHeight="1">
      <c r="A11122" s="642">
        <v>41191</v>
      </c>
      <c r="B11122" s="651" t="s">
        <v>33728</v>
      </c>
      <c r="C11122" s="642" t="s">
        <v>18348</v>
      </c>
      <c r="D11122" s="642" t="s">
        <v>36666</v>
      </c>
    </row>
    <row r="11123" spans="1:4" ht="15" customHeight="1">
      <c r="A11123" s="642">
        <v>41192</v>
      </c>
      <c r="B11123" s="651" t="s">
        <v>33729</v>
      </c>
      <c r="C11123" s="642" t="s">
        <v>18348</v>
      </c>
      <c r="D11123" s="642" t="s">
        <v>36667</v>
      </c>
    </row>
    <row r="11124" spans="1:4" ht="15" customHeight="1">
      <c r="A11124" s="642">
        <v>41193</v>
      </c>
      <c r="B11124" s="651" t="s">
        <v>33730</v>
      </c>
      <c r="C11124" s="642" t="s">
        <v>18348</v>
      </c>
      <c r="D11124" s="642" t="s">
        <v>36668</v>
      </c>
    </row>
    <row r="11125" spans="1:4" ht="15" customHeight="1">
      <c r="A11125" s="642">
        <v>41194</v>
      </c>
      <c r="B11125" s="651" t="s">
        <v>33731</v>
      </c>
      <c r="C11125" s="642" t="s">
        <v>18348</v>
      </c>
      <c r="D11125" s="642" t="s">
        <v>36669</v>
      </c>
    </row>
    <row r="11126" spans="1:4" ht="15" customHeight="1">
      <c r="A11126" s="642">
        <v>5044</v>
      </c>
      <c r="B11126" s="651" t="s">
        <v>33732</v>
      </c>
      <c r="C11126" s="642" t="s">
        <v>18348</v>
      </c>
      <c r="D11126" s="642" t="s">
        <v>36670</v>
      </c>
    </row>
    <row r="11127" spans="1:4" ht="15" customHeight="1">
      <c r="A11127" s="642">
        <v>5059</v>
      </c>
      <c r="B11127" s="651" t="s">
        <v>33733</v>
      </c>
      <c r="C11127" s="642" t="s">
        <v>18348</v>
      </c>
      <c r="D11127" s="642" t="s">
        <v>36671</v>
      </c>
    </row>
    <row r="11128" spans="1:4" ht="15" customHeight="1">
      <c r="A11128" s="642">
        <v>41201</v>
      </c>
      <c r="B11128" s="651" t="s">
        <v>33734</v>
      </c>
      <c r="C11128" s="642" t="s">
        <v>18348</v>
      </c>
      <c r="D11128" s="642" t="s">
        <v>36672</v>
      </c>
    </row>
    <row r="11129" spans="1:4" ht="15" customHeight="1">
      <c r="A11129" s="642">
        <v>41199</v>
      </c>
      <c r="B11129" s="651" t="s">
        <v>33735</v>
      </c>
      <c r="C11129" s="642" t="s">
        <v>18348</v>
      </c>
      <c r="D11129" s="642" t="s">
        <v>36673</v>
      </c>
    </row>
    <row r="11130" spans="1:4" ht="15" customHeight="1">
      <c r="A11130" s="642">
        <v>5057</v>
      </c>
      <c r="B11130" s="651" t="s">
        <v>33736</v>
      </c>
      <c r="C11130" s="642" t="s">
        <v>18348</v>
      </c>
      <c r="D11130" s="642" t="s">
        <v>36674</v>
      </c>
    </row>
    <row r="11131" spans="1:4" ht="15" customHeight="1">
      <c r="A11131" s="642">
        <v>41200</v>
      </c>
      <c r="B11131" s="651" t="s">
        <v>33737</v>
      </c>
      <c r="C11131" s="642" t="s">
        <v>18348</v>
      </c>
      <c r="D11131" s="642" t="s">
        <v>36675</v>
      </c>
    </row>
    <row r="11132" spans="1:4" ht="15" customHeight="1">
      <c r="A11132" s="642">
        <v>41205</v>
      </c>
      <c r="B11132" s="651" t="s">
        <v>33738</v>
      </c>
      <c r="C11132" s="642" t="s">
        <v>18348</v>
      </c>
      <c r="D11132" s="642" t="s">
        <v>36676</v>
      </c>
    </row>
    <row r="11133" spans="1:4" ht="15" customHeight="1">
      <c r="A11133" s="642">
        <v>41202</v>
      </c>
      <c r="B11133" s="651" t="s">
        <v>33739</v>
      </c>
      <c r="C11133" s="642" t="s">
        <v>18348</v>
      </c>
      <c r="D11133" s="642" t="s">
        <v>36677</v>
      </c>
    </row>
    <row r="11134" spans="1:4" ht="15" customHeight="1">
      <c r="A11134" s="642">
        <v>41206</v>
      </c>
      <c r="B11134" s="651" t="s">
        <v>33740</v>
      </c>
      <c r="C11134" s="642" t="s">
        <v>18348</v>
      </c>
      <c r="D11134" s="642" t="s">
        <v>36678</v>
      </c>
    </row>
    <row r="11135" spans="1:4" ht="15" customHeight="1">
      <c r="A11135" s="642">
        <v>12372</v>
      </c>
      <c r="B11135" s="651" t="s">
        <v>33741</v>
      </c>
      <c r="C11135" s="642" t="s">
        <v>18348</v>
      </c>
      <c r="D11135" s="642" t="s">
        <v>36679</v>
      </c>
    </row>
    <row r="11136" spans="1:4" ht="15" customHeight="1">
      <c r="A11136" s="642">
        <v>41207</v>
      </c>
      <c r="B11136" s="651" t="s">
        <v>33742</v>
      </c>
      <c r="C11136" s="642" t="s">
        <v>18348</v>
      </c>
      <c r="D11136" s="642" t="s">
        <v>36680</v>
      </c>
    </row>
    <row r="11137" spans="1:4" ht="15" customHeight="1">
      <c r="A11137" s="642">
        <v>41203</v>
      </c>
      <c r="B11137" s="651" t="s">
        <v>33743</v>
      </c>
      <c r="C11137" s="642" t="s">
        <v>18348</v>
      </c>
      <c r="D11137" s="642" t="s">
        <v>36681</v>
      </c>
    </row>
    <row r="11138" spans="1:4" ht="15" customHeight="1">
      <c r="A11138" s="642">
        <v>41204</v>
      </c>
      <c r="B11138" s="651" t="s">
        <v>33744</v>
      </c>
      <c r="C11138" s="642" t="s">
        <v>18348</v>
      </c>
      <c r="D11138" s="642" t="s">
        <v>36682</v>
      </c>
    </row>
    <row r="11139" spans="1:4" ht="15" customHeight="1">
      <c r="A11139" s="642">
        <v>41210</v>
      </c>
      <c r="B11139" s="651" t="s">
        <v>33745</v>
      </c>
      <c r="C11139" s="642" t="s">
        <v>18348</v>
      </c>
      <c r="D11139" s="642" t="s">
        <v>36683</v>
      </c>
    </row>
    <row r="11140" spans="1:4" ht="15" customHeight="1">
      <c r="A11140" s="642">
        <v>41208</v>
      </c>
      <c r="B11140" s="651" t="s">
        <v>33746</v>
      </c>
      <c r="C11140" s="642" t="s">
        <v>18348</v>
      </c>
      <c r="D11140" s="642" t="s">
        <v>36684</v>
      </c>
    </row>
    <row r="11141" spans="1:4" ht="15" customHeight="1">
      <c r="A11141" s="642">
        <v>41211</v>
      </c>
      <c r="B11141" s="651" t="s">
        <v>33747</v>
      </c>
      <c r="C11141" s="642" t="s">
        <v>18348</v>
      </c>
      <c r="D11141" s="642" t="s">
        <v>36685</v>
      </c>
    </row>
    <row r="11142" spans="1:4" ht="15" customHeight="1">
      <c r="A11142" s="642">
        <v>13339</v>
      </c>
      <c r="B11142" s="651" t="s">
        <v>33748</v>
      </c>
      <c r="C11142" s="642" t="s">
        <v>18348</v>
      </c>
      <c r="D11142" s="642" t="s">
        <v>36686</v>
      </c>
    </row>
    <row r="11143" spans="1:4" ht="15" customHeight="1">
      <c r="A11143" s="642">
        <v>41213</v>
      </c>
      <c r="B11143" s="651" t="s">
        <v>33749</v>
      </c>
      <c r="C11143" s="642" t="s">
        <v>18348</v>
      </c>
      <c r="D11143" s="642" t="s">
        <v>36687</v>
      </c>
    </row>
    <row r="11144" spans="1:4" ht="15" customHeight="1">
      <c r="A11144" s="642">
        <v>41209</v>
      </c>
      <c r="B11144" s="651" t="s">
        <v>33750</v>
      </c>
      <c r="C11144" s="642" t="s">
        <v>18348</v>
      </c>
      <c r="D11144" s="642" t="s">
        <v>36688</v>
      </c>
    </row>
    <row r="11145" spans="1:4" ht="15" customHeight="1">
      <c r="A11145" s="642">
        <v>41216</v>
      </c>
      <c r="B11145" s="651" t="s">
        <v>33751</v>
      </c>
      <c r="C11145" s="642" t="s">
        <v>18348</v>
      </c>
      <c r="D11145" s="642" t="s">
        <v>36689</v>
      </c>
    </row>
    <row r="11146" spans="1:4" ht="15" customHeight="1">
      <c r="A11146" s="642">
        <v>41217</v>
      </c>
      <c r="B11146" s="651" t="s">
        <v>33752</v>
      </c>
      <c r="C11146" s="642" t="s">
        <v>18348</v>
      </c>
      <c r="D11146" s="642" t="s">
        <v>36690</v>
      </c>
    </row>
    <row r="11147" spans="1:4" ht="15" customHeight="1">
      <c r="A11147" s="642">
        <v>41218</v>
      </c>
      <c r="B11147" s="651" t="s">
        <v>33753</v>
      </c>
      <c r="C11147" s="642" t="s">
        <v>18348</v>
      </c>
      <c r="D11147" s="642" t="s">
        <v>36691</v>
      </c>
    </row>
    <row r="11148" spans="1:4" ht="15" customHeight="1">
      <c r="A11148" s="642">
        <v>41214</v>
      </c>
      <c r="B11148" s="651" t="s">
        <v>33754</v>
      </c>
      <c r="C11148" s="642" t="s">
        <v>18348</v>
      </c>
      <c r="D11148" s="642" t="s">
        <v>36692</v>
      </c>
    </row>
    <row r="11149" spans="1:4" ht="15" customHeight="1">
      <c r="A11149" s="642">
        <v>41215</v>
      </c>
      <c r="B11149" s="651" t="s">
        <v>33755</v>
      </c>
      <c r="C11149" s="642" t="s">
        <v>18348</v>
      </c>
      <c r="D11149" s="642" t="s">
        <v>36693</v>
      </c>
    </row>
    <row r="11150" spans="1:4" ht="15" customHeight="1">
      <c r="A11150" s="642">
        <v>41221</v>
      </c>
      <c r="B11150" s="651" t="s">
        <v>33756</v>
      </c>
      <c r="C11150" s="642" t="s">
        <v>18348</v>
      </c>
      <c r="D11150" s="642" t="s">
        <v>36694</v>
      </c>
    </row>
    <row r="11151" spans="1:4" ht="15" customHeight="1">
      <c r="A11151" s="642">
        <v>41222</v>
      </c>
      <c r="B11151" s="651" t="s">
        <v>33757</v>
      </c>
      <c r="C11151" s="642" t="s">
        <v>18348</v>
      </c>
      <c r="D11151" s="642" t="s">
        <v>36695</v>
      </c>
    </row>
    <row r="11152" spans="1:4" ht="15" customHeight="1">
      <c r="A11152" s="642">
        <v>41195</v>
      </c>
      <c r="B11152" s="651" t="s">
        <v>33758</v>
      </c>
      <c r="C11152" s="642" t="s">
        <v>18348</v>
      </c>
      <c r="D11152" s="642" t="s">
        <v>36696</v>
      </c>
    </row>
    <row r="11153" spans="1:4" ht="15" customHeight="1">
      <c r="A11153" s="642">
        <v>41198</v>
      </c>
      <c r="B11153" s="651" t="s">
        <v>33759</v>
      </c>
      <c r="C11153" s="642" t="s">
        <v>18348</v>
      </c>
      <c r="D11153" s="642" t="s">
        <v>36697</v>
      </c>
    </row>
    <row r="11154" spans="1:4" ht="15" customHeight="1">
      <c r="A11154" s="642">
        <v>41196</v>
      </c>
      <c r="B11154" s="651" t="s">
        <v>33760</v>
      </c>
      <c r="C11154" s="642" t="s">
        <v>18348</v>
      </c>
      <c r="D11154" s="642" t="s">
        <v>36698</v>
      </c>
    </row>
    <row r="11155" spans="1:4" ht="15" customHeight="1">
      <c r="A11155" s="642">
        <v>5033</v>
      </c>
      <c r="B11155" s="651" t="s">
        <v>33761</v>
      </c>
      <c r="C11155" s="642" t="s">
        <v>18348</v>
      </c>
      <c r="D11155" s="642" t="s">
        <v>36699</v>
      </c>
    </row>
    <row r="11156" spans="1:4" ht="15" customHeight="1">
      <c r="A11156" s="642">
        <v>41197</v>
      </c>
      <c r="B11156" s="651" t="s">
        <v>33762</v>
      </c>
      <c r="C11156" s="642" t="s">
        <v>18348</v>
      </c>
      <c r="D11156" s="642" t="s">
        <v>36700</v>
      </c>
    </row>
    <row r="11157" spans="1:4" ht="15" customHeight="1">
      <c r="A11157" s="642">
        <v>12388</v>
      </c>
      <c r="B11157" s="651" t="s">
        <v>33763</v>
      </c>
      <c r="C11157" s="642" t="s">
        <v>18348</v>
      </c>
      <c r="D11157" s="642" t="s">
        <v>36701</v>
      </c>
    </row>
    <row r="11158" spans="1:4" ht="15" customHeight="1">
      <c r="A11158" s="642">
        <v>2731</v>
      </c>
      <c r="B11158" s="651" t="s">
        <v>33764</v>
      </c>
      <c r="C11158" s="642" t="s">
        <v>18350</v>
      </c>
      <c r="D11158" s="642" t="s">
        <v>21094</v>
      </c>
    </row>
    <row r="11159" spans="1:4" ht="15" customHeight="1">
      <c r="A11159" s="642">
        <v>41457</v>
      </c>
      <c r="B11159" s="651" t="s">
        <v>33765</v>
      </c>
      <c r="C11159" s="642" t="s">
        <v>18348</v>
      </c>
      <c r="D11159" s="642" t="s">
        <v>36702</v>
      </c>
    </row>
    <row r="11160" spans="1:4" ht="15" customHeight="1">
      <c r="A11160" s="642">
        <v>41458</v>
      </c>
      <c r="B11160" s="651" t="s">
        <v>33766</v>
      </c>
      <c r="C11160" s="642" t="s">
        <v>18348</v>
      </c>
      <c r="D11160" s="642" t="s">
        <v>36703</v>
      </c>
    </row>
    <row r="11161" spans="1:4" ht="15" customHeight="1">
      <c r="A11161" s="642">
        <v>41459</v>
      </c>
      <c r="B11161" s="651" t="s">
        <v>33767</v>
      </c>
      <c r="C11161" s="642" t="s">
        <v>18348</v>
      </c>
      <c r="D11161" s="642" t="s">
        <v>36704</v>
      </c>
    </row>
    <row r="11162" spans="1:4" ht="15" customHeight="1">
      <c r="A11162" s="642">
        <v>41461</v>
      </c>
      <c r="B11162" s="651" t="s">
        <v>33768</v>
      </c>
      <c r="C11162" s="642" t="s">
        <v>18348</v>
      </c>
      <c r="D11162" s="642" t="s">
        <v>36705</v>
      </c>
    </row>
    <row r="11163" spans="1:4" ht="15" customHeight="1">
      <c r="A11163" s="642">
        <v>44537</v>
      </c>
      <c r="B11163" s="651" t="s">
        <v>33769</v>
      </c>
      <c r="C11163" s="642" t="s">
        <v>18359</v>
      </c>
      <c r="D11163" s="642" t="s">
        <v>36706</v>
      </c>
    </row>
    <row r="11164" spans="1:4" ht="15" customHeight="1">
      <c r="A11164" s="642">
        <v>11844</v>
      </c>
      <c r="B11164" s="651" t="s">
        <v>33770</v>
      </c>
      <c r="C11164" s="642" t="s">
        <v>18350</v>
      </c>
      <c r="D11164" s="642" t="s">
        <v>36707</v>
      </c>
    </row>
    <row r="11165" spans="1:4" ht="15" customHeight="1">
      <c r="A11165" s="642">
        <v>4465</v>
      </c>
      <c r="B11165" s="651" t="s">
        <v>33771</v>
      </c>
      <c r="C11165" s="642" t="s">
        <v>18350</v>
      </c>
      <c r="D11165" s="642" t="s">
        <v>36708</v>
      </c>
    </row>
    <row r="11166" spans="1:4" ht="15" customHeight="1">
      <c r="A11166" s="642">
        <v>35273</v>
      </c>
      <c r="B11166" s="651" t="s">
        <v>33772</v>
      </c>
      <c r="C11166" s="642" t="s">
        <v>18350</v>
      </c>
      <c r="D11166" s="642" t="s">
        <v>21492</v>
      </c>
    </row>
    <row r="11167" spans="1:4" ht="15" customHeight="1">
      <c r="A11167" s="642">
        <v>4470</v>
      </c>
      <c r="B11167" s="651" t="s">
        <v>33773</v>
      </c>
      <c r="C11167" s="642" t="s">
        <v>18350</v>
      </c>
      <c r="D11167" s="642" t="s">
        <v>36709</v>
      </c>
    </row>
    <row r="11168" spans="1:4" ht="15" customHeight="1">
      <c r="A11168" s="642">
        <v>20208</v>
      </c>
      <c r="B11168" s="651" t="s">
        <v>33774</v>
      </c>
      <c r="C11168" s="642" t="s">
        <v>18350</v>
      </c>
      <c r="D11168" s="642" t="s">
        <v>36710</v>
      </c>
    </row>
    <row r="11169" spans="1:4" ht="15" customHeight="1">
      <c r="A11169" s="642">
        <v>20204</v>
      </c>
      <c r="B11169" s="651" t="s">
        <v>33775</v>
      </c>
      <c r="C11169" s="642" t="s">
        <v>18350</v>
      </c>
      <c r="D11169" s="642" t="s">
        <v>36711</v>
      </c>
    </row>
    <row r="11170" spans="1:4" ht="15" customHeight="1">
      <c r="A11170" s="642">
        <v>4437</v>
      </c>
      <c r="B11170" s="651" t="s">
        <v>33776</v>
      </c>
      <c r="C11170" s="642" t="s">
        <v>18350</v>
      </c>
      <c r="D11170" s="642" t="s">
        <v>36712</v>
      </c>
    </row>
    <row r="11171" spans="1:4" ht="15" customHeight="1">
      <c r="A11171" s="642">
        <v>14580</v>
      </c>
      <c r="B11171" s="651" t="s">
        <v>33777</v>
      </c>
      <c r="C11171" s="642" t="s">
        <v>18350</v>
      </c>
      <c r="D11171" s="642" t="s">
        <v>36712</v>
      </c>
    </row>
    <row r="11172" spans="1:4" ht="15" customHeight="1">
      <c r="A11172" s="642">
        <v>40304</v>
      </c>
      <c r="B11172" s="651" t="s">
        <v>33778</v>
      </c>
      <c r="C11172" s="642" t="s">
        <v>18351</v>
      </c>
      <c r="D11172" s="642" t="s">
        <v>36713</v>
      </c>
    </row>
    <row r="11173" spans="1:4" ht="15" customHeight="1">
      <c r="A11173" s="642">
        <v>5065</v>
      </c>
      <c r="B11173" s="651" t="s">
        <v>33779</v>
      </c>
      <c r="C11173" s="642" t="s">
        <v>18351</v>
      </c>
      <c r="D11173" s="642" t="s">
        <v>20636</v>
      </c>
    </row>
    <row r="11174" spans="1:4" ht="15" customHeight="1">
      <c r="A11174" s="642">
        <v>5072</v>
      </c>
      <c r="B11174" s="651" t="s">
        <v>33780</v>
      </c>
      <c r="C11174" s="642" t="s">
        <v>18351</v>
      </c>
      <c r="D11174" s="642" t="s">
        <v>36714</v>
      </c>
    </row>
    <row r="11175" spans="1:4" ht="15" customHeight="1">
      <c r="A11175" s="642">
        <v>5066</v>
      </c>
      <c r="B11175" s="651" t="s">
        <v>33781</v>
      </c>
      <c r="C11175" s="642" t="s">
        <v>18351</v>
      </c>
      <c r="D11175" s="642" t="s">
        <v>22628</v>
      </c>
    </row>
    <row r="11176" spans="1:4" ht="15" customHeight="1">
      <c r="A11176" s="642">
        <v>5063</v>
      </c>
      <c r="B11176" s="651" t="s">
        <v>33782</v>
      </c>
      <c r="C11176" s="642" t="s">
        <v>18351</v>
      </c>
      <c r="D11176" s="642" t="s">
        <v>36715</v>
      </c>
    </row>
    <row r="11177" spans="1:4" ht="15" customHeight="1">
      <c r="A11177" s="642">
        <v>20247</v>
      </c>
      <c r="B11177" s="651" t="s">
        <v>33783</v>
      </c>
      <c r="C11177" s="642" t="s">
        <v>18351</v>
      </c>
      <c r="D11177" s="642" t="s">
        <v>28098</v>
      </c>
    </row>
    <row r="11178" spans="1:4" ht="15" customHeight="1">
      <c r="A11178" s="642">
        <v>5074</v>
      </c>
      <c r="B11178" s="651" t="s">
        <v>33784</v>
      </c>
      <c r="C11178" s="642" t="s">
        <v>18351</v>
      </c>
      <c r="D11178" s="642" t="s">
        <v>21597</v>
      </c>
    </row>
    <row r="11179" spans="1:4" ht="15" customHeight="1">
      <c r="A11179" s="642">
        <v>5067</v>
      </c>
      <c r="B11179" s="651" t="s">
        <v>33785</v>
      </c>
      <c r="C11179" s="642" t="s">
        <v>18351</v>
      </c>
      <c r="D11179" s="642" t="s">
        <v>21086</v>
      </c>
    </row>
    <row r="11180" spans="1:4" ht="15" customHeight="1">
      <c r="A11180" s="642">
        <v>5078</v>
      </c>
      <c r="B11180" s="651" t="s">
        <v>33786</v>
      </c>
      <c r="C11180" s="642" t="s">
        <v>18351</v>
      </c>
      <c r="D11180" s="642" t="s">
        <v>20472</v>
      </c>
    </row>
    <row r="11181" spans="1:4" ht="15" customHeight="1">
      <c r="A11181" s="642">
        <v>5068</v>
      </c>
      <c r="B11181" s="651" t="s">
        <v>33787</v>
      </c>
      <c r="C11181" s="642" t="s">
        <v>18351</v>
      </c>
      <c r="D11181" s="642" t="s">
        <v>18462</v>
      </c>
    </row>
    <row r="11182" spans="1:4" ht="15" customHeight="1">
      <c r="A11182" s="642">
        <v>5073</v>
      </c>
      <c r="B11182" s="651" t="s">
        <v>33788</v>
      </c>
      <c r="C11182" s="642" t="s">
        <v>18351</v>
      </c>
      <c r="D11182" s="642" t="s">
        <v>22613</v>
      </c>
    </row>
    <row r="11183" spans="1:4" ht="15" customHeight="1">
      <c r="A11183" s="642">
        <v>5069</v>
      </c>
      <c r="B11183" s="651" t="s">
        <v>33789</v>
      </c>
      <c r="C11183" s="642" t="s">
        <v>18351</v>
      </c>
      <c r="D11183" s="642" t="s">
        <v>22613</v>
      </c>
    </row>
    <row r="11184" spans="1:4" ht="15" customHeight="1">
      <c r="A11184" s="642">
        <v>5070</v>
      </c>
      <c r="B11184" s="651" t="s">
        <v>33790</v>
      </c>
      <c r="C11184" s="642" t="s">
        <v>18351</v>
      </c>
      <c r="D11184" s="642" t="s">
        <v>36716</v>
      </c>
    </row>
    <row r="11185" spans="1:4" ht="15" customHeight="1">
      <c r="A11185" s="642">
        <v>5071</v>
      </c>
      <c r="B11185" s="651" t="s">
        <v>33791</v>
      </c>
      <c r="C11185" s="642" t="s">
        <v>18351</v>
      </c>
      <c r="D11185" s="642" t="s">
        <v>18462</v>
      </c>
    </row>
    <row r="11186" spans="1:4" ht="15" customHeight="1">
      <c r="A11186" s="642">
        <v>5061</v>
      </c>
      <c r="B11186" s="651" t="s">
        <v>33792</v>
      </c>
      <c r="C11186" s="642" t="s">
        <v>18351</v>
      </c>
      <c r="D11186" s="642" t="s">
        <v>18310</v>
      </c>
    </row>
    <row r="11187" spans="1:4" ht="15" customHeight="1">
      <c r="A11187" s="642">
        <v>5075</v>
      </c>
      <c r="B11187" s="651" t="s">
        <v>33793</v>
      </c>
      <c r="C11187" s="642" t="s">
        <v>18351</v>
      </c>
      <c r="D11187" s="642" t="s">
        <v>18462</v>
      </c>
    </row>
    <row r="11188" spans="1:4" ht="15" customHeight="1">
      <c r="A11188" s="642">
        <v>39027</v>
      </c>
      <c r="B11188" s="651" t="s">
        <v>33794</v>
      </c>
      <c r="C11188" s="642" t="s">
        <v>18351</v>
      </c>
      <c r="D11188" s="642" t="s">
        <v>22605</v>
      </c>
    </row>
    <row r="11189" spans="1:4" ht="15" customHeight="1">
      <c r="A11189" s="642">
        <v>5062</v>
      </c>
      <c r="B11189" s="651" t="s">
        <v>33795</v>
      </c>
      <c r="C11189" s="642" t="s">
        <v>18351</v>
      </c>
      <c r="D11189" s="642" t="s">
        <v>21199</v>
      </c>
    </row>
    <row r="11190" spans="1:4" ht="15" customHeight="1">
      <c r="A11190" s="642">
        <v>40568</v>
      </c>
      <c r="B11190" s="651" t="s">
        <v>33796</v>
      </c>
      <c r="C11190" s="642" t="s">
        <v>18351</v>
      </c>
      <c r="D11190" s="642" t="s">
        <v>18132</v>
      </c>
    </row>
    <row r="11191" spans="1:4" ht="15" customHeight="1">
      <c r="A11191" s="642">
        <v>39026</v>
      </c>
      <c r="B11191" s="651" t="s">
        <v>33797</v>
      </c>
      <c r="C11191" s="642" t="s">
        <v>18351</v>
      </c>
      <c r="D11191" s="642" t="s">
        <v>36717</v>
      </c>
    </row>
    <row r="11192" spans="1:4" ht="15" customHeight="1">
      <c r="A11192" s="642">
        <v>42431</v>
      </c>
      <c r="B11192" s="651" t="s">
        <v>33798</v>
      </c>
      <c r="C11192" s="642" t="s">
        <v>18348</v>
      </c>
      <c r="D11192" s="642" t="s">
        <v>36718</v>
      </c>
    </row>
    <row r="11193" spans="1:4" ht="15" customHeight="1">
      <c r="A11193" s="642">
        <v>44074</v>
      </c>
      <c r="B11193" s="651" t="s">
        <v>33799</v>
      </c>
      <c r="C11193" s="642" t="s">
        <v>18352</v>
      </c>
      <c r="D11193" s="642" t="s">
        <v>36719</v>
      </c>
    </row>
    <row r="11194" spans="1:4" ht="15" customHeight="1">
      <c r="A11194" s="642">
        <v>44072</v>
      </c>
      <c r="B11194" s="651" t="s">
        <v>33800</v>
      </c>
      <c r="C11194" s="642" t="s">
        <v>18352</v>
      </c>
      <c r="D11194" s="642" t="s">
        <v>36720</v>
      </c>
    </row>
    <row r="11195" spans="1:4" ht="15" customHeight="1">
      <c r="A11195" s="642">
        <v>511</v>
      </c>
      <c r="B11195" s="651" t="s">
        <v>33801</v>
      </c>
      <c r="C11195" s="642" t="s">
        <v>18352</v>
      </c>
      <c r="D11195" s="642" t="s">
        <v>17777</v>
      </c>
    </row>
    <row r="11196" spans="1:4" ht="15" customHeight="1">
      <c r="A11196" s="642">
        <v>37540</v>
      </c>
      <c r="B11196" s="651" t="s">
        <v>33802</v>
      </c>
      <c r="C11196" s="642" t="s">
        <v>18348</v>
      </c>
      <c r="D11196" s="642" t="s">
        <v>36721</v>
      </c>
    </row>
    <row r="11197" spans="1:4" ht="15" customHeight="1">
      <c r="A11197" s="642">
        <v>37548</v>
      </c>
      <c r="B11197" s="651" t="s">
        <v>33803</v>
      </c>
      <c r="C11197" s="642" t="s">
        <v>18348</v>
      </c>
      <c r="D11197" s="642" t="s">
        <v>36722</v>
      </c>
    </row>
    <row r="11198" spans="1:4" ht="15" customHeight="1">
      <c r="A11198" s="642">
        <v>39828</v>
      </c>
      <c r="B11198" s="651" t="s">
        <v>33804</v>
      </c>
      <c r="C11198" s="642" t="s">
        <v>18348</v>
      </c>
      <c r="D11198" s="642" t="s">
        <v>36723</v>
      </c>
    </row>
    <row r="11199" spans="1:4" ht="15" customHeight="1">
      <c r="A11199" s="642">
        <v>12273</v>
      </c>
      <c r="B11199" s="651" t="s">
        <v>33805</v>
      </c>
      <c r="C11199" s="642" t="s">
        <v>18348</v>
      </c>
      <c r="D11199" s="642" t="s">
        <v>36724</v>
      </c>
    </row>
    <row r="11200" spans="1:4" ht="15" customHeight="1">
      <c r="A11200" s="642">
        <v>38392</v>
      </c>
      <c r="B11200" s="651" t="s">
        <v>33806</v>
      </c>
      <c r="C11200" s="642" t="s">
        <v>18348</v>
      </c>
      <c r="D11200" s="642" t="s">
        <v>21491</v>
      </c>
    </row>
    <row r="11201" spans="1:4" ht="15" customHeight="1">
      <c r="A11201" s="642">
        <v>11735</v>
      </c>
      <c r="B11201" s="651" t="s">
        <v>33807</v>
      </c>
      <c r="C11201" s="642" t="s">
        <v>18348</v>
      </c>
      <c r="D11201" s="642" t="s">
        <v>17852</v>
      </c>
    </row>
    <row r="11202" spans="1:4" ht="15" customHeight="1">
      <c r="A11202" s="642">
        <v>11737</v>
      </c>
      <c r="B11202" s="651" t="s">
        <v>33808</v>
      </c>
      <c r="C11202" s="642" t="s">
        <v>18348</v>
      </c>
      <c r="D11202" s="642" t="s">
        <v>18237</v>
      </c>
    </row>
    <row r="11203" spans="1:4" ht="15" customHeight="1">
      <c r="A11203" s="642">
        <v>11738</v>
      </c>
      <c r="B11203" s="651" t="s">
        <v>33809</v>
      </c>
      <c r="C11203" s="642" t="s">
        <v>18348</v>
      </c>
      <c r="D11203" s="642" t="s">
        <v>18003</v>
      </c>
    </row>
    <row r="11204" spans="1:4" ht="15" customHeight="1">
      <c r="A11204" s="642">
        <v>36143</v>
      </c>
      <c r="B11204" s="651" t="s">
        <v>33810</v>
      </c>
      <c r="C11204" s="642" t="s">
        <v>18348</v>
      </c>
      <c r="D11204" s="642" t="s">
        <v>18197</v>
      </c>
    </row>
    <row r="11205" spans="1:4" ht="15" customHeight="1">
      <c r="A11205" s="642">
        <v>36142</v>
      </c>
      <c r="B11205" s="651" t="s">
        <v>33811</v>
      </c>
      <c r="C11205" s="642" t="s">
        <v>18348</v>
      </c>
      <c r="D11205" s="642" t="s">
        <v>27825</v>
      </c>
    </row>
    <row r="11206" spans="1:4" ht="15" customHeight="1">
      <c r="A11206" s="642">
        <v>36146</v>
      </c>
      <c r="B11206" s="651" t="s">
        <v>33812</v>
      </c>
      <c r="C11206" s="642" t="s">
        <v>18348</v>
      </c>
      <c r="D11206" s="642" t="s">
        <v>36725</v>
      </c>
    </row>
    <row r="11207" spans="1:4" ht="15" customHeight="1">
      <c r="A11207" s="642">
        <v>39015</v>
      </c>
      <c r="B11207" s="651" t="s">
        <v>33813</v>
      </c>
      <c r="C11207" s="642" t="s">
        <v>18348</v>
      </c>
      <c r="D11207" s="642" t="s">
        <v>17638</v>
      </c>
    </row>
    <row r="11208" spans="1:4" ht="15" customHeight="1">
      <c r="A11208" s="642">
        <v>38377</v>
      </c>
      <c r="B11208" s="651" t="s">
        <v>33814</v>
      </c>
      <c r="C11208" s="642" t="s">
        <v>18348</v>
      </c>
      <c r="D11208" s="642" t="s">
        <v>36726</v>
      </c>
    </row>
    <row r="11209" spans="1:4" ht="15" customHeight="1">
      <c r="A11209" s="642">
        <v>38376</v>
      </c>
      <c r="B11209" s="651" t="s">
        <v>33815</v>
      </c>
      <c r="C11209" s="642" t="s">
        <v>18348</v>
      </c>
      <c r="D11209" s="642" t="s">
        <v>36727</v>
      </c>
    </row>
    <row r="11210" spans="1:4" ht="15" customHeight="1">
      <c r="A11210" s="642">
        <v>38116</v>
      </c>
      <c r="B11210" s="651" t="s">
        <v>33816</v>
      </c>
      <c r="C11210" s="642" t="s">
        <v>18348</v>
      </c>
      <c r="D11210" s="642" t="s">
        <v>18072</v>
      </c>
    </row>
    <row r="11211" spans="1:4" ht="15" customHeight="1">
      <c r="A11211" s="642">
        <v>38066</v>
      </c>
      <c r="B11211" s="651" t="s">
        <v>33817</v>
      </c>
      <c r="C11211" s="642" t="s">
        <v>18348</v>
      </c>
      <c r="D11211" s="642" t="s">
        <v>18014</v>
      </c>
    </row>
    <row r="11212" spans="1:4" ht="15" customHeight="1">
      <c r="A11212" s="642">
        <v>38117</v>
      </c>
      <c r="B11212" s="651" t="s">
        <v>33818</v>
      </c>
      <c r="C11212" s="642" t="s">
        <v>18348</v>
      </c>
      <c r="D11212" s="642" t="s">
        <v>20597</v>
      </c>
    </row>
    <row r="11213" spans="1:4" ht="15" customHeight="1">
      <c r="A11213" s="642">
        <v>38067</v>
      </c>
      <c r="B11213" s="651" t="s">
        <v>33819</v>
      </c>
      <c r="C11213" s="642" t="s">
        <v>18348</v>
      </c>
      <c r="D11213" s="642" t="s">
        <v>21499</v>
      </c>
    </row>
    <row r="11214" spans="1:4" ht="15" customHeight="1">
      <c r="A11214" s="642">
        <v>11522</v>
      </c>
      <c r="B11214" s="651" t="s">
        <v>33820</v>
      </c>
      <c r="C11214" s="642" t="s">
        <v>18348</v>
      </c>
      <c r="D11214" s="642" t="s">
        <v>17832</v>
      </c>
    </row>
    <row r="11215" spans="1:4" ht="15" customHeight="1">
      <c r="A11215" s="642">
        <v>43600</v>
      </c>
      <c r="B11215" s="651" t="s">
        <v>33821</v>
      </c>
      <c r="C11215" s="642" t="s">
        <v>18348</v>
      </c>
      <c r="D11215" s="642" t="s">
        <v>18099</v>
      </c>
    </row>
    <row r="11216" spans="1:4" ht="15" customHeight="1">
      <c r="A11216" s="642">
        <v>5080</v>
      </c>
      <c r="B11216" s="651" t="s">
        <v>33822</v>
      </c>
      <c r="C11216" s="642" t="s">
        <v>18348</v>
      </c>
      <c r="D11216" s="642" t="s">
        <v>18135</v>
      </c>
    </row>
    <row r="11217" spans="1:4" ht="15" customHeight="1">
      <c r="A11217" s="642">
        <v>38168</v>
      </c>
      <c r="B11217" s="651" t="s">
        <v>33823</v>
      </c>
      <c r="C11217" s="642" t="s">
        <v>18348</v>
      </c>
      <c r="D11217" s="642" t="s">
        <v>18684</v>
      </c>
    </row>
    <row r="11218" spans="1:4" ht="15" customHeight="1">
      <c r="A11218" s="642">
        <v>43601</v>
      </c>
      <c r="B11218" s="651" t="s">
        <v>33824</v>
      </c>
      <c r="C11218" s="642" t="s">
        <v>18348</v>
      </c>
      <c r="D11218" s="642" t="s">
        <v>26648</v>
      </c>
    </row>
    <row r="11219" spans="1:4" ht="15" customHeight="1">
      <c r="A11219" s="642">
        <v>13393</v>
      </c>
      <c r="B11219" s="651" t="s">
        <v>33825</v>
      </c>
      <c r="C11219" s="642" t="s">
        <v>18348</v>
      </c>
      <c r="D11219" s="642" t="s">
        <v>36728</v>
      </c>
    </row>
    <row r="11220" spans="1:4" ht="15" customHeight="1">
      <c r="A11220" s="642">
        <v>13395</v>
      </c>
      <c r="B11220" s="651" t="s">
        <v>33826</v>
      </c>
      <c r="C11220" s="642" t="s">
        <v>18348</v>
      </c>
      <c r="D11220" s="642" t="s">
        <v>36729</v>
      </c>
    </row>
    <row r="11221" spans="1:4" ht="15" customHeight="1">
      <c r="A11221" s="642">
        <v>12039</v>
      </c>
      <c r="B11221" s="651" t="s">
        <v>33827</v>
      </c>
      <c r="C11221" s="642" t="s">
        <v>18348</v>
      </c>
      <c r="D11221" s="642" t="s">
        <v>36730</v>
      </c>
    </row>
    <row r="11222" spans="1:4" ht="15" customHeight="1">
      <c r="A11222" s="642">
        <v>13396</v>
      </c>
      <c r="B11222" s="651" t="s">
        <v>33828</v>
      </c>
      <c r="C11222" s="642" t="s">
        <v>18348</v>
      </c>
      <c r="D11222" s="642" t="s">
        <v>36731</v>
      </c>
    </row>
    <row r="11223" spans="1:4" ht="15" customHeight="1">
      <c r="A11223" s="642">
        <v>12041</v>
      </c>
      <c r="B11223" s="651" t="s">
        <v>33829</v>
      </c>
      <c r="C11223" s="642" t="s">
        <v>18348</v>
      </c>
      <c r="D11223" s="642" t="s">
        <v>36732</v>
      </c>
    </row>
    <row r="11224" spans="1:4" ht="15" customHeight="1">
      <c r="A11224" s="642">
        <v>12043</v>
      </c>
      <c r="B11224" s="651" t="s">
        <v>33830</v>
      </c>
      <c r="C11224" s="642" t="s">
        <v>18348</v>
      </c>
      <c r="D11224" s="642" t="s">
        <v>36733</v>
      </c>
    </row>
    <row r="11225" spans="1:4" ht="15" customHeight="1">
      <c r="A11225" s="642">
        <v>39762</v>
      </c>
      <c r="B11225" s="651" t="s">
        <v>33831</v>
      </c>
      <c r="C11225" s="642" t="s">
        <v>18348</v>
      </c>
      <c r="D11225" s="642" t="s">
        <v>36734</v>
      </c>
    </row>
    <row r="11226" spans="1:4" ht="15" customHeight="1">
      <c r="A11226" s="642">
        <v>12042</v>
      </c>
      <c r="B11226" s="651" t="s">
        <v>33832</v>
      </c>
      <c r="C11226" s="642" t="s">
        <v>18348</v>
      </c>
      <c r="D11226" s="642" t="s">
        <v>36735</v>
      </c>
    </row>
    <row r="11227" spans="1:4" ht="15" customHeight="1">
      <c r="A11227" s="642">
        <v>39763</v>
      </c>
      <c r="B11227" s="651" t="s">
        <v>33833</v>
      </c>
      <c r="C11227" s="642" t="s">
        <v>18348</v>
      </c>
      <c r="D11227" s="642" t="s">
        <v>36736</v>
      </c>
    </row>
    <row r="11228" spans="1:4" ht="15" customHeight="1">
      <c r="A11228" s="642">
        <v>39760</v>
      </c>
      <c r="B11228" s="651" t="s">
        <v>33834</v>
      </c>
      <c r="C11228" s="642" t="s">
        <v>18348</v>
      </c>
      <c r="D11228" s="642" t="s">
        <v>36737</v>
      </c>
    </row>
    <row r="11229" spans="1:4" ht="15" customHeight="1">
      <c r="A11229" s="642">
        <v>39756</v>
      </c>
      <c r="B11229" s="651" t="s">
        <v>33835</v>
      </c>
      <c r="C11229" s="642" t="s">
        <v>18348</v>
      </c>
      <c r="D11229" s="642" t="s">
        <v>36738</v>
      </c>
    </row>
    <row r="11230" spans="1:4" ht="15" customHeight="1">
      <c r="A11230" s="642">
        <v>12038</v>
      </c>
      <c r="B11230" s="651" t="s">
        <v>33836</v>
      </c>
      <c r="C11230" s="642" t="s">
        <v>18348</v>
      </c>
      <c r="D11230" s="642" t="s">
        <v>36739</v>
      </c>
    </row>
    <row r="11231" spans="1:4" ht="15" customHeight="1">
      <c r="A11231" s="642">
        <v>39757</v>
      </c>
      <c r="B11231" s="651" t="s">
        <v>33837</v>
      </c>
      <c r="C11231" s="642" t="s">
        <v>18348</v>
      </c>
      <c r="D11231" s="642" t="s">
        <v>36740</v>
      </c>
    </row>
    <row r="11232" spans="1:4" ht="15" customHeight="1">
      <c r="A11232" s="642">
        <v>39758</v>
      </c>
      <c r="B11232" s="651" t="s">
        <v>33838</v>
      </c>
      <c r="C11232" s="642" t="s">
        <v>18348</v>
      </c>
      <c r="D11232" s="642" t="s">
        <v>36741</v>
      </c>
    </row>
    <row r="11233" spans="1:4" ht="15" customHeight="1">
      <c r="A11233" s="642">
        <v>39759</v>
      </c>
      <c r="B11233" s="651" t="s">
        <v>33839</v>
      </c>
      <c r="C11233" s="642" t="s">
        <v>18348</v>
      </c>
      <c r="D11233" s="642" t="s">
        <v>36742</v>
      </c>
    </row>
    <row r="11234" spans="1:4" ht="15" customHeight="1">
      <c r="A11234" s="642">
        <v>39761</v>
      </c>
      <c r="B11234" s="651" t="s">
        <v>33840</v>
      </c>
      <c r="C11234" s="642" t="s">
        <v>18348</v>
      </c>
      <c r="D11234" s="642" t="s">
        <v>36743</v>
      </c>
    </row>
    <row r="11235" spans="1:4" ht="15" customHeight="1">
      <c r="A11235" s="642">
        <v>39805</v>
      </c>
      <c r="B11235" s="651" t="s">
        <v>33841</v>
      </c>
      <c r="C11235" s="642" t="s">
        <v>18348</v>
      </c>
      <c r="D11235" s="642" t="s">
        <v>36744</v>
      </c>
    </row>
    <row r="11236" spans="1:4" ht="15" customHeight="1">
      <c r="A11236" s="642">
        <v>39806</v>
      </c>
      <c r="B11236" s="651" t="s">
        <v>33842</v>
      </c>
      <c r="C11236" s="642" t="s">
        <v>18348</v>
      </c>
      <c r="D11236" s="642" t="s">
        <v>36745</v>
      </c>
    </row>
    <row r="11237" spans="1:4" ht="15" customHeight="1">
      <c r="A11237" s="642">
        <v>39807</v>
      </c>
      <c r="B11237" s="651" t="s">
        <v>33843</v>
      </c>
      <c r="C11237" s="642" t="s">
        <v>18348</v>
      </c>
      <c r="D11237" s="642" t="s">
        <v>36746</v>
      </c>
    </row>
    <row r="11238" spans="1:4" ht="15" customHeight="1">
      <c r="A11238" s="642">
        <v>43100</v>
      </c>
      <c r="B11238" s="651" t="s">
        <v>33844</v>
      </c>
      <c r="C11238" s="642" t="s">
        <v>18348</v>
      </c>
      <c r="D11238" s="642" t="s">
        <v>36747</v>
      </c>
    </row>
    <row r="11239" spans="1:4" ht="15" customHeight="1">
      <c r="A11239" s="642">
        <v>39804</v>
      </c>
      <c r="B11239" s="651" t="s">
        <v>33845</v>
      </c>
      <c r="C11239" s="642" t="s">
        <v>18348</v>
      </c>
      <c r="D11239" s="642" t="s">
        <v>36748</v>
      </c>
    </row>
    <row r="11240" spans="1:4" ht="15" customHeight="1">
      <c r="A11240" s="642">
        <v>39796</v>
      </c>
      <c r="B11240" s="651" t="s">
        <v>33846</v>
      </c>
      <c r="C11240" s="642" t="s">
        <v>18348</v>
      </c>
      <c r="D11240" s="642" t="s">
        <v>35557</v>
      </c>
    </row>
    <row r="11241" spans="1:4" ht="15" customHeight="1">
      <c r="A11241" s="642">
        <v>39797</v>
      </c>
      <c r="B11241" s="651" t="s">
        <v>33847</v>
      </c>
      <c r="C11241" s="642" t="s">
        <v>18348</v>
      </c>
      <c r="D11241" s="642" t="s">
        <v>36749</v>
      </c>
    </row>
    <row r="11242" spans="1:4" ht="15" customHeight="1">
      <c r="A11242" s="642">
        <v>39798</v>
      </c>
      <c r="B11242" s="651" t="s">
        <v>33848</v>
      </c>
      <c r="C11242" s="642" t="s">
        <v>18348</v>
      </c>
      <c r="D11242" s="642" t="s">
        <v>36750</v>
      </c>
    </row>
    <row r="11243" spans="1:4" ht="15" customHeight="1">
      <c r="A11243" s="642">
        <v>39794</v>
      </c>
      <c r="B11243" s="651" t="s">
        <v>33849</v>
      </c>
      <c r="C11243" s="642" t="s">
        <v>18348</v>
      </c>
      <c r="D11243" s="642" t="s">
        <v>36751</v>
      </c>
    </row>
    <row r="11244" spans="1:4" ht="15" customHeight="1">
      <c r="A11244" s="642">
        <v>39795</v>
      </c>
      <c r="B11244" s="651" t="s">
        <v>33850</v>
      </c>
      <c r="C11244" s="642" t="s">
        <v>18348</v>
      </c>
      <c r="D11244" s="642" t="s">
        <v>36752</v>
      </c>
    </row>
    <row r="11245" spans="1:4" ht="15" customHeight="1">
      <c r="A11245" s="642">
        <v>39799</v>
      </c>
      <c r="B11245" s="651" t="s">
        <v>33851</v>
      </c>
      <c r="C11245" s="642" t="s">
        <v>18348</v>
      </c>
      <c r="D11245" s="642" t="s">
        <v>22500</v>
      </c>
    </row>
    <row r="11246" spans="1:4" ht="15" customHeight="1">
      <c r="A11246" s="642">
        <v>39801</v>
      </c>
      <c r="B11246" s="651" t="s">
        <v>33852</v>
      </c>
      <c r="C11246" s="642" t="s">
        <v>18348</v>
      </c>
      <c r="D11246" s="642" t="s">
        <v>36753</v>
      </c>
    </row>
    <row r="11247" spans="1:4" ht="15" customHeight="1">
      <c r="A11247" s="642">
        <v>39802</v>
      </c>
      <c r="B11247" s="651" t="s">
        <v>33853</v>
      </c>
      <c r="C11247" s="642" t="s">
        <v>18348</v>
      </c>
      <c r="D11247" s="642" t="s">
        <v>36754</v>
      </c>
    </row>
    <row r="11248" spans="1:4" ht="15" customHeight="1">
      <c r="A11248" s="642">
        <v>39803</v>
      </c>
      <c r="B11248" s="651" t="s">
        <v>33854</v>
      </c>
      <c r="C11248" s="642" t="s">
        <v>18348</v>
      </c>
      <c r="D11248" s="642" t="s">
        <v>36755</v>
      </c>
    </row>
    <row r="11249" spans="1:4" ht="15" customHeight="1">
      <c r="A11249" s="642">
        <v>39800</v>
      </c>
      <c r="B11249" s="651" t="s">
        <v>33855</v>
      </c>
      <c r="C11249" s="642" t="s">
        <v>18348</v>
      </c>
      <c r="D11249" s="642" t="s">
        <v>22513</v>
      </c>
    </row>
    <row r="11250" spans="1:4" ht="15" customHeight="1">
      <c r="A11250" s="642">
        <v>43837</v>
      </c>
      <c r="B11250" s="651" t="s">
        <v>33856</v>
      </c>
      <c r="C11250" s="642" t="s">
        <v>18348</v>
      </c>
      <c r="D11250" s="642" t="s">
        <v>36756</v>
      </c>
    </row>
    <row r="11251" spans="1:4" ht="15" customHeight="1">
      <c r="A11251" s="642">
        <v>43836</v>
      </c>
      <c r="B11251" s="651" t="s">
        <v>33857</v>
      </c>
      <c r="C11251" s="642" t="s">
        <v>18348</v>
      </c>
      <c r="D11251" s="642" t="s">
        <v>36757</v>
      </c>
    </row>
    <row r="11252" spans="1:4" ht="15" customHeight="1">
      <c r="A11252" s="642">
        <v>21059</v>
      </c>
      <c r="B11252" s="651" t="s">
        <v>33858</v>
      </c>
      <c r="C11252" s="642" t="s">
        <v>18348</v>
      </c>
      <c r="D11252" s="642" t="s">
        <v>36758</v>
      </c>
    </row>
    <row r="11253" spans="1:4" ht="15" customHeight="1">
      <c r="A11253" s="642">
        <v>11234</v>
      </c>
      <c r="B11253" s="651" t="s">
        <v>33859</v>
      </c>
      <c r="C11253" s="642" t="s">
        <v>18348</v>
      </c>
      <c r="D11253" s="642" t="s">
        <v>21619</v>
      </c>
    </row>
    <row r="11254" spans="1:4" ht="15" customHeight="1">
      <c r="A11254" s="642">
        <v>21060</v>
      </c>
      <c r="B11254" s="651" t="s">
        <v>33860</v>
      </c>
      <c r="C11254" s="642" t="s">
        <v>18348</v>
      </c>
      <c r="D11254" s="642" t="s">
        <v>36759</v>
      </c>
    </row>
    <row r="11255" spans="1:4" ht="15" customHeight="1">
      <c r="A11255" s="642">
        <v>21061</v>
      </c>
      <c r="B11255" s="651" t="s">
        <v>33861</v>
      </c>
      <c r="C11255" s="642" t="s">
        <v>18348</v>
      </c>
      <c r="D11255" s="642" t="s">
        <v>36760</v>
      </c>
    </row>
    <row r="11256" spans="1:4" ht="15" customHeight="1">
      <c r="A11256" s="642">
        <v>21062</v>
      </c>
      <c r="B11256" s="651" t="s">
        <v>33862</v>
      </c>
      <c r="C11256" s="642" t="s">
        <v>18348</v>
      </c>
      <c r="D11256" s="642" t="s">
        <v>36761</v>
      </c>
    </row>
    <row r="11257" spans="1:4" ht="15" customHeight="1">
      <c r="A11257" s="642">
        <v>11708</v>
      </c>
      <c r="B11257" s="651" t="s">
        <v>33863</v>
      </c>
      <c r="C11257" s="642" t="s">
        <v>18348</v>
      </c>
      <c r="D11257" s="642" t="s">
        <v>21200</v>
      </c>
    </row>
    <row r="11258" spans="1:4" ht="15" customHeight="1">
      <c r="A11258" s="642">
        <v>11709</v>
      </c>
      <c r="B11258" s="651" t="s">
        <v>33864</v>
      </c>
      <c r="C11258" s="642" t="s">
        <v>18348</v>
      </c>
      <c r="D11258" s="642" t="s">
        <v>36762</v>
      </c>
    </row>
    <row r="11259" spans="1:4" ht="15" customHeight="1">
      <c r="A11259" s="642">
        <v>11710</v>
      </c>
      <c r="B11259" s="651" t="s">
        <v>33865</v>
      </c>
      <c r="C11259" s="642" t="s">
        <v>18348</v>
      </c>
      <c r="D11259" s="642" t="s">
        <v>27355</v>
      </c>
    </row>
    <row r="11260" spans="1:4" ht="15" customHeight="1">
      <c r="A11260" s="642">
        <v>11707</v>
      </c>
      <c r="B11260" s="651" t="s">
        <v>33866</v>
      </c>
      <c r="C11260" s="642" t="s">
        <v>18348</v>
      </c>
      <c r="D11260" s="642" t="s">
        <v>22566</v>
      </c>
    </row>
    <row r="11261" spans="1:4" ht="15" customHeight="1">
      <c r="A11261" s="642">
        <v>5102</v>
      </c>
      <c r="B11261" s="651" t="s">
        <v>33867</v>
      </c>
      <c r="C11261" s="642" t="s">
        <v>18348</v>
      </c>
      <c r="D11261" s="642" t="s">
        <v>25897</v>
      </c>
    </row>
    <row r="11262" spans="1:4" ht="15" customHeight="1">
      <c r="A11262" s="642">
        <v>11739</v>
      </c>
      <c r="B11262" s="651" t="s">
        <v>33868</v>
      </c>
      <c r="C11262" s="642" t="s">
        <v>18348</v>
      </c>
      <c r="D11262" s="642" t="s">
        <v>21017</v>
      </c>
    </row>
    <row r="11263" spans="1:4" ht="15" customHeight="1">
      <c r="A11263" s="642">
        <v>11711</v>
      </c>
      <c r="B11263" s="651" t="s">
        <v>33869</v>
      </c>
      <c r="C11263" s="642" t="s">
        <v>18348</v>
      </c>
      <c r="D11263" s="642" t="s">
        <v>21083</v>
      </c>
    </row>
    <row r="11264" spans="1:4" ht="15" customHeight="1">
      <c r="A11264" s="642">
        <v>11741</v>
      </c>
      <c r="B11264" s="651" t="s">
        <v>33870</v>
      </c>
      <c r="C11264" s="642" t="s">
        <v>18348</v>
      </c>
      <c r="D11264" s="642" t="s">
        <v>18402</v>
      </c>
    </row>
    <row r="11265" spans="1:4" ht="15" customHeight="1">
      <c r="A11265" s="642">
        <v>11745</v>
      </c>
      <c r="B11265" s="651" t="s">
        <v>33871</v>
      </c>
      <c r="C11265" s="642" t="s">
        <v>18348</v>
      </c>
      <c r="D11265" s="642" t="s">
        <v>18193</v>
      </c>
    </row>
    <row r="11266" spans="1:4" ht="15" customHeight="1">
      <c r="A11266" s="642">
        <v>11743</v>
      </c>
      <c r="B11266" s="651" t="s">
        <v>33872</v>
      </c>
      <c r="C11266" s="642" t="s">
        <v>18348</v>
      </c>
      <c r="D11266" s="642" t="s">
        <v>18016</v>
      </c>
    </row>
    <row r="11267" spans="1:4" ht="15" customHeight="1">
      <c r="A11267" s="642">
        <v>40985</v>
      </c>
      <c r="B11267" s="651" t="s">
        <v>33873</v>
      </c>
      <c r="C11267" s="642" t="s">
        <v>18355</v>
      </c>
      <c r="D11267" s="642" t="s">
        <v>35282</v>
      </c>
    </row>
    <row r="11268" spans="1:4" ht="15" customHeight="1">
      <c r="A11268" s="642">
        <v>44502</v>
      </c>
      <c r="B11268" s="651" t="s">
        <v>33874</v>
      </c>
      <c r="C11268" s="642" t="s">
        <v>18354</v>
      </c>
      <c r="D11268" s="642" t="s">
        <v>18646</v>
      </c>
    </row>
    <row r="11269" spans="1:4" ht="15" customHeight="1">
      <c r="A11269" s="642">
        <v>1088</v>
      </c>
      <c r="B11269" s="651" t="s">
        <v>33875</v>
      </c>
      <c r="C11269" s="642" t="s">
        <v>18348</v>
      </c>
      <c r="D11269" s="642" t="s">
        <v>18403</v>
      </c>
    </row>
    <row r="11270" spans="1:4" ht="15" customHeight="1">
      <c r="A11270" s="642">
        <v>1087</v>
      </c>
      <c r="B11270" s="651" t="s">
        <v>33876</v>
      </c>
      <c r="C11270" s="642" t="s">
        <v>18348</v>
      </c>
      <c r="D11270" s="642" t="s">
        <v>21745</v>
      </c>
    </row>
    <row r="11271" spans="1:4" ht="15" customHeight="1">
      <c r="A11271" s="642">
        <v>38777</v>
      </c>
      <c r="B11271" s="651" t="s">
        <v>33877</v>
      </c>
      <c r="C11271" s="642" t="s">
        <v>18348</v>
      </c>
      <c r="D11271" s="642" t="s">
        <v>24625</v>
      </c>
    </row>
    <row r="11272" spans="1:4" ht="15" customHeight="1">
      <c r="A11272" s="642">
        <v>1086</v>
      </c>
      <c r="B11272" s="651" t="s">
        <v>33878</v>
      </c>
      <c r="C11272" s="642" t="s">
        <v>18348</v>
      </c>
      <c r="D11272" s="642" t="s">
        <v>24326</v>
      </c>
    </row>
    <row r="11273" spans="1:4" ht="15" customHeight="1">
      <c r="A11273" s="642">
        <v>1079</v>
      </c>
      <c r="B11273" s="651" t="s">
        <v>33879</v>
      </c>
      <c r="C11273" s="642" t="s">
        <v>18348</v>
      </c>
      <c r="D11273" s="642" t="s">
        <v>36763</v>
      </c>
    </row>
    <row r="11274" spans="1:4" ht="15" customHeight="1">
      <c r="A11274" s="642">
        <v>39374</v>
      </c>
      <c r="B11274" s="651" t="s">
        <v>33880</v>
      </c>
      <c r="C11274" s="642" t="s">
        <v>18348</v>
      </c>
      <c r="D11274" s="642" t="s">
        <v>36764</v>
      </c>
    </row>
    <row r="11275" spans="1:4" ht="15" customHeight="1">
      <c r="A11275" s="642">
        <v>1082</v>
      </c>
      <c r="B11275" s="651" t="s">
        <v>33881</v>
      </c>
      <c r="C11275" s="642" t="s">
        <v>18348</v>
      </c>
      <c r="D11275" s="642" t="s">
        <v>36765</v>
      </c>
    </row>
    <row r="11276" spans="1:4" ht="15" customHeight="1">
      <c r="A11276" s="642">
        <v>12316</v>
      </c>
      <c r="B11276" s="651" t="s">
        <v>33882</v>
      </c>
      <c r="C11276" s="642" t="s">
        <v>18348</v>
      </c>
      <c r="D11276" s="642" t="s">
        <v>22450</v>
      </c>
    </row>
    <row r="11277" spans="1:4" ht="15" customHeight="1">
      <c r="A11277" s="642">
        <v>12317</v>
      </c>
      <c r="B11277" s="651" t="s">
        <v>33883</v>
      </c>
      <c r="C11277" s="642" t="s">
        <v>18348</v>
      </c>
      <c r="D11277" s="642" t="s">
        <v>36766</v>
      </c>
    </row>
    <row r="11278" spans="1:4" ht="15" customHeight="1">
      <c r="A11278" s="642">
        <v>12318</v>
      </c>
      <c r="B11278" s="651" t="s">
        <v>33884</v>
      </c>
      <c r="C11278" s="642" t="s">
        <v>18348</v>
      </c>
      <c r="D11278" s="642" t="s">
        <v>36767</v>
      </c>
    </row>
    <row r="11279" spans="1:4" ht="15" customHeight="1">
      <c r="A11279" s="642">
        <v>5104</v>
      </c>
      <c r="B11279" s="651" t="s">
        <v>33885</v>
      </c>
      <c r="C11279" s="642" t="s">
        <v>18351</v>
      </c>
      <c r="D11279" s="642" t="s">
        <v>36768</v>
      </c>
    </row>
    <row r="11280" spans="1:4" ht="15" customHeight="1">
      <c r="A11280" s="642">
        <v>44530</v>
      </c>
      <c r="B11280" s="651" t="s">
        <v>33886</v>
      </c>
      <c r="C11280" s="642" t="s">
        <v>18348</v>
      </c>
      <c r="D11280" s="642" t="s">
        <v>36769</v>
      </c>
    </row>
    <row r="11281" spans="1:4" ht="15" customHeight="1">
      <c r="A11281" s="642">
        <v>2710</v>
      </c>
      <c r="B11281" s="651" t="s">
        <v>33887</v>
      </c>
      <c r="C11281" s="642" t="s">
        <v>18348</v>
      </c>
      <c r="D11281" s="642" t="s">
        <v>25212</v>
      </c>
    </row>
    <row r="11282" spans="1:4" ht="15" customHeight="1">
      <c r="A11282" s="642">
        <v>14575</v>
      </c>
      <c r="B11282" s="651" t="s">
        <v>33888</v>
      </c>
      <c r="C11282" s="642" t="s">
        <v>18348</v>
      </c>
      <c r="D11282" s="642" t="s">
        <v>36770</v>
      </c>
    </row>
    <row r="11283" spans="1:4" ht="15" customHeight="1">
      <c r="A11283" s="642">
        <v>20043</v>
      </c>
      <c r="B11283" s="651" t="s">
        <v>33889</v>
      </c>
      <c r="C11283" s="642" t="s">
        <v>18348</v>
      </c>
      <c r="D11283" s="642" t="s">
        <v>17770</v>
      </c>
    </row>
    <row r="11284" spans="1:4" ht="15" customHeight="1">
      <c r="A11284" s="642">
        <v>20044</v>
      </c>
      <c r="B11284" s="651" t="s">
        <v>33890</v>
      </c>
      <c r="C11284" s="642" t="s">
        <v>18348</v>
      </c>
      <c r="D11284" s="642" t="s">
        <v>18330</v>
      </c>
    </row>
    <row r="11285" spans="1:4" ht="15" customHeight="1">
      <c r="A11285" s="642">
        <v>20042</v>
      </c>
      <c r="B11285" s="651" t="s">
        <v>33891</v>
      </c>
      <c r="C11285" s="642" t="s">
        <v>18348</v>
      </c>
      <c r="D11285" s="642" t="s">
        <v>18319</v>
      </c>
    </row>
    <row r="11286" spans="1:4" ht="15" customHeight="1">
      <c r="A11286" s="642">
        <v>20046</v>
      </c>
      <c r="B11286" s="651" t="s">
        <v>33892</v>
      </c>
      <c r="C11286" s="642" t="s">
        <v>18348</v>
      </c>
      <c r="D11286" s="642" t="s">
        <v>21204</v>
      </c>
    </row>
    <row r="11287" spans="1:4" ht="15" customHeight="1">
      <c r="A11287" s="642">
        <v>20047</v>
      </c>
      <c r="B11287" s="651" t="s">
        <v>33893</v>
      </c>
      <c r="C11287" s="642" t="s">
        <v>18348</v>
      </c>
      <c r="D11287" s="642" t="s">
        <v>36771</v>
      </c>
    </row>
    <row r="11288" spans="1:4" ht="15" customHeight="1">
      <c r="A11288" s="642">
        <v>20045</v>
      </c>
      <c r="B11288" s="651" t="s">
        <v>33894</v>
      </c>
      <c r="C11288" s="642" t="s">
        <v>18348</v>
      </c>
      <c r="D11288" s="642" t="s">
        <v>18545</v>
      </c>
    </row>
    <row r="11289" spans="1:4" ht="15" customHeight="1">
      <c r="A11289" s="642">
        <v>20972</v>
      </c>
      <c r="B11289" s="651" t="s">
        <v>33895</v>
      </c>
      <c r="C11289" s="642" t="s">
        <v>18348</v>
      </c>
      <c r="D11289" s="642" t="s">
        <v>36772</v>
      </c>
    </row>
    <row r="11290" spans="1:4" ht="15" customHeight="1">
      <c r="A11290" s="642">
        <v>11321</v>
      </c>
      <c r="B11290" s="651" t="s">
        <v>33896</v>
      </c>
      <c r="C11290" s="642" t="s">
        <v>18348</v>
      </c>
      <c r="D11290" s="642" t="s">
        <v>21011</v>
      </c>
    </row>
    <row r="11291" spans="1:4" ht="15" customHeight="1">
      <c r="A11291" s="642">
        <v>11323</v>
      </c>
      <c r="B11291" s="651" t="s">
        <v>33897</v>
      </c>
      <c r="C11291" s="642" t="s">
        <v>18348</v>
      </c>
      <c r="D11291" s="642" t="s">
        <v>21142</v>
      </c>
    </row>
    <row r="11292" spans="1:4" ht="15" customHeight="1">
      <c r="A11292" s="642">
        <v>20327</v>
      </c>
      <c r="B11292" s="651" t="s">
        <v>33898</v>
      </c>
      <c r="C11292" s="642" t="s">
        <v>18348</v>
      </c>
      <c r="D11292" s="642" t="s">
        <v>20708</v>
      </c>
    </row>
    <row r="11293" spans="1:4" ht="15" customHeight="1">
      <c r="A11293" s="642">
        <v>13390</v>
      </c>
      <c r="B11293" s="651" t="s">
        <v>33899</v>
      </c>
      <c r="C11293" s="642" t="s">
        <v>18348</v>
      </c>
      <c r="D11293" s="642" t="s">
        <v>36773</v>
      </c>
    </row>
    <row r="11294" spans="1:4" ht="15" customHeight="1">
      <c r="A11294" s="642">
        <v>6034</v>
      </c>
      <c r="B11294" s="651" t="s">
        <v>33900</v>
      </c>
      <c r="C11294" s="642" t="s">
        <v>18348</v>
      </c>
      <c r="D11294" s="642" t="s">
        <v>18154</v>
      </c>
    </row>
    <row r="11295" spans="1:4" ht="15" customHeight="1">
      <c r="A11295" s="642">
        <v>6036</v>
      </c>
      <c r="B11295" s="651" t="s">
        <v>33901</v>
      </c>
      <c r="C11295" s="642" t="s">
        <v>18348</v>
      </c>
      <c r="D11295" s="642" t="s">
        <v>18479</v>
      </c>
    </row>
    <row r="11296" spans="1:4" ht="15" customHeight="1">
      <c r="A11296" s="642">
        <v>6031</v>
      </c>
      <c r="B11296" s="651" t="s">
        <v>33902</v>
      </c>
      <c r="C11296" s="642" t="s">
        <v>18348</v>
      </c>
      <c r="D11296" s="642" t="s">
        <v>21340</v>
      </c>
    </row>
    <row r="11297" spans="1:4" ht="15" customHeight="1">
      <c r="A11297" s="642">
        <v>6029</v>
      </c>
      <c r="B11297" s="651" t="s">
        <v>33903</v>
      </c>
      <c r="C11297" s="642" t="s">
        <v>18348</v>
      </c>
      <c r="D11297" s="642" t="s">
        <v>20462</v>
      </c>
    </row>
    <row r="11298" spans="1:4" ht="15" customHeight="1">
      <c r="A11298" s="642">
        <v>6033</v>
      </c>
      <c r="B11298" s="651" t="s">
        <v>33904</v>
      </c>
      <c r="C11298" s="642" t="s">
        <v>18348</v>
      </c>
      <c r="D11298" s="642" t="s">
        <v>18290</v>
      </c>
    </row>
    <row r="11299" spans="1:4" ht="15" customHeight="1">
      <c r="A11299" s="642">
        <v>11672</v>
      </c>
      <c r="B11299" s="651" t="s">
        <v>33905</v>
      </c>
      <c r="C11299" s="642" t="s">
        <v>18348</v>
      </c>
      <c r="D11299" s="642" t="s">
        <v>21341</v>
      </c>
    </row>
    <row r="11300" spans="1:4" ht="15" customHeight="1">
      <c r="A11300" s="642">
        <v>11669</v>
      </c>
      <c r="B11300" s="651" t="s">
        <v>33906</v>
      </c>
      <c r="C11300" s="642" t="s">
        <v>18348</v>
      </c>
      <c r="D11300" s="642" t="s">
        <v>20958</v>
      </c>
    </row>
    <row r="11301" spans="1:4" ht="15" customHeight="1">
      <c r="A11301" s="642">
        <v>11670</v>
      </c>
      <c r="B11301" s="651" t="s">
        <v>33907</v>
      </c>
      <c r="C11301" s="642" t="s">
        <v>18348</v>
      </c>
      <c r="D11301" s="642" t="s">
        <v>18085</v>
      </c>
    </row>
    <row r="11302" spans="1:4" ht="15" customHeight="1">
      <c r="A11302" s="642">
        <v>20055</v>
      </c>
      <c r="B11302" s="651" t="s">
        <v>33908</v>
      </c>
      <c r="C11302" s="642" t="s">
        <v>18348</v>
      </c>
      <c r="D11302" s="642" t="s">
        <v>18232</v>
      </c>
    </row>
    <row r="11303" spans="1:4" ht="15" customHeight="1">
      <c r="A11303" s="642">
        <v>11671</v>
      </c>
      <c r="B11303" s="651" t="s">
        <v>33909</v>
      </c>
      <c r="C11303" s="642" t="s">
        <v>18348</v>
      </c>
      <c r="D11303" s="642" t="s">
        <v>21342</v>
      </c>
    </row>
    <row r="11304" spans="1:4" ht="15" customHeight="1">
      <c r="A11304" s="642">
        <v>6032</v>
      </c>
      <c r="B11304" s="651" t="s">
        <v>33910</v>
      </c>
      <c r="C11304" s="642" t="s">
        <v>18348</v>
      </c>
      <c r="D11304" s="642" t="s">
        <v>17749</v>
      </c>
    </row>
    <row r="11305" spans="1:4" ht="15" customHeight="1">
      <c r="A11305" s="642">
        <v>11673</v>
      </c>
      <c r="B11305" s="651" t="s">
        <v>33911</v>
      </c>
      <c r="C11305" s="642" t="s">
        <v>18348</v>
      </c>
      <c r="D11305" s="642" t="s">
        <v>18686</v>
      </c>
    </row>
    <row r="11306" spans="1:4" ht="15" customHeight="1">
      <c r="A11306" s="642">
        <v>11674</v>
      </c>
      <c r="B11306" s="651" t="s">
        <v>33912</v>
      </c>
      <c r="C11306" s="642" t="s">
        <v>18348</v>
      </c>
      <c r="D11306" s="642" t="s">
        <v>17912</v>
      </c>
    </row>
    <row r="11307" spans="1:4" ht="15" customHeight="1">
      <c r="A11307" s="642">
        <v>11675</v>
      </c>
      <c r="B11307" s="651" t="s">
        <v>33913</v>
      </c>
      <c r="C11307" s="642" t="s">
        <v>18348</v>
      </c>
      <c r="D11307" s="642" t="s">
        <v>21040</v>
      </c>
    </row>
    <row r="11308" spans="1:4" ht="15" customHeight="1">
      <c r="A11308" s="642">
        <v>11676</v>
      </c>
      <c r="B11308" s="651" t="s">
        <v>33914</v>
      </c>
      <c r="C11308" s="642" t="s">
        <v>18348</v>
      </c>
      <c r="D11308" s="642" t="s">
        <v>21343</v>
      </c>
    </row>
    <row r="11309" spans="1:4" ht="15" customHeight="1">
      <c r="A11309" s="642">
        <v>11677</v>
      </c>
      <c r="B11309" s="651" t="s">
        <v>33915</v>
      </c>
      <c r="C11309" s="642" t="s">
        <v>18348</v>
      </c>
      <c r="D11309" s="642" t="s">
        <v>21090</v>
      </c>
    </row>
    <row r="11310" spans="1:4" ht="15" customHeight="1">
      <c r="A11310" s="642">
        <v>11678</v>
      </c>
      <c r="B11310" s="651" t="s">
        <v>33916</v>
      </c>
      <c r="C11310" s="642" t="s">
        <v>18348</v>
      </c>
      <c r="D11310" s="642" t="s">
        <v>21344</v>
      </c>
    </row>
    <row r="11311" spans="1:4" ht="15" customHeight="1">
      <c r="A11311" s="642">
        <v>6038</v>
      </c>
      <c r="B11311" s="651" t="s">
        <v>33917</v>
      </c>
      <c r="C11311" s="642" t="s">
        <v>18348</v>
      </c>
      <c r="D11311" s="642" t="s">
        <v>17978</v>
      </c>
    </row>
    <row r="11312" spans="1:4" ht="15" customHeight="1">
      <c r="A11312" s="642">
        <v>11718</v>
      </c>
      <c r="B11312" s="651" t="s">
        <v>33918</v>
      </c>
      <c r="C11312" s="642" t="s">
        <v>18348</v>
      </c>
      <c r="D11312" s="642" t="s">
        <v>17486</v>
      </c>
    </row>
    <row r="11313" spans="1:4" ht="15" customHeight="1">
      <c r="A11313" s="642">
        <v>6037</v>
      </c>
      <c r="B11313" s="651" t="s">
        <v>33919</v>
      </c>
      <c r="C11313" s="642" t="s">
        <v>18348</v>
      </c>
      <c r="D11313" s="642" t="s">
        <v>20529</v>
      </c>
    </row>
    <row r="11314" spans="1:4" ht="15" customHeight="1">
      <c r="A11314" s="642">
        <v>11719</v>
      </c>
      <c r="B11314" s="651" t="s">
        <v>33920</v>
      </c>
      <c r="C11314" s="642" t="s">
        <v>18348</v>
      </c>
      <c r="D11314" s="642" t="s">
        <v>20765</v>
      </c>
    </row>
    <row r="11315" spans="1:4" ht="15" customHeight="1">
      <c r="A11315" s="642">
        <v>6019</v>
      </c>
      <c r="B11315" s="651" t="s">
        <v>33921</v>
      </c>
      <c r="C11315" s="642" t="s">
        <v>18348</v>
      </c>
      <c r="D11315" s="642" t="s">
        <v>36774</v>
      </c>
    </row>
    <row r="11316" spans="1:4" ht="15" customHeight="1">
      <c r="A11316" s="642">
        <v>6010</v>
      </c>
      <c r="B11316" s="651" t="s">
        <v>33922</v>
      </c>
      <c r="C11316" s="642" t="s">
        <v>18348</v>
      </c>
      <c r="D11316" s="642" t="s">
        <v>36775</v>
      </c>
    </row>
    <row r="11317" spans="1:4" ht="15" customHeight="1">
      <c r="A11317" s="642">
        <v>6017</v>
      </c>
      <c r="B11317" s="651" t="s">
        <v>33923</v>
      </c>
      <c r="C11317" s="642" t="s">
        <v>18348</v>
      </c>
      <c r="D11317" s="642" t="s">
        <v>36776</v>
      </c>
    </row>
    <row r="11318" spans="1:4" ht="15" customHeight="1">
      <c r="A11318" s="642">
        <v>6020</v>
      </c>
      <c r="B11318" s="651" t="s">
        <v>33924</v>
      </c>
      <c r="C11318" s="642" t="s">
        <v>18348</v>
      </c>
      <c r="D11318" s="642" t="s">
        <v>21320</v>
      </c>
    </row>
    <row r="11319" spans="1:4" ht="15" customHeight="1">
      <c r="A11319" s="642">
        <v>6028</v>
      </c>
      <c r="B11319" s="651" t="s">
        <v>33925</v>
      </c>
      <c r="C11319" s="642" t="s">
        <v>18348</v>
      </c>
      <c r="D11319" s="642" t="s">
        <v>36777</v>
      </c>
    </row>
    <row r="11320" spans="1:4" ht="15" customHeight="1">
      <c r="A11320" s="642">
        <v>6011</v>
      </c>
      <c r="B11320" s="651" t="s">
        <v>33926</v>
      </c>
      <c r="C11320" s="642" t="s">
        <v>18348</v>
      </c>
      <c r="D11320" s="642" t="s">
        <v>36778</v>
      </c>
    </row>
    <row r="11321" spans="1:4" ht="15" customHeight="1">
      <c r="A11321" s="642">
        <v>6012</v>
      </c>
      <c r="B11321" s="651" t="s">
        <v>33927</v>
      </c>
      <c r="C11321" s="642" t="s">
        <v>18348</v>
      </c>
      <c r="D11321" s="642" t="s">
        <v>36779</v>
      </c>
    </row>
    <row r="11322" spans="1:4" ht="15" customHeight="1">
      <c r="A11322" s="642">
        <v>6016</v>
      </c>
      <c r="B11322" s="651" t="s">
        <v>33928</v>
      </c>
      <c r="C11322" s="642" t="s">
        <v>18348</v>
      </c>
      <c r="D11322" s="642" t="s">
        <v>36780</v>
      </c>
    </row>
    <row r="11323" spans="1:4" ht="15" customHeight="1">
      <c r="A11323" s="642">
        <v>6027</v>
      </c>
      <c r="B11323" s="651" t="s">
        <v>33929</v>
      </c>
      <c r="C11323" s="642" t="s">
        <v>18348</v>
      </c>
      <c r="D11323" s="642" t="s">
        <v>36781</v>
      </c>
    </row>
    <row r="11324" spans="1:4" ht="15" customHeight="1">
      <c r="A11324" s="642">
        <v>6013</v>
      </c>
      <c r="B11324" s="651" t="s">
        <v>33930</v>
      </c>
      <c r="C11324" s="642" t="s">
        <v>18348</v>
      </c>
      <c r="D11324" s="642" t="s">
        <v>36782</v>
      </c>
    </row>
    <row r="11325" spans="1:4" ht="15" customHeight="1">
      <c r="A11325" s="642">
        <v>6015</v>
      </c>
      <c r="B11325" s="651" t="s">
        <v>33931</v>
      </c>
      <c r="C11325" s="642" t="s">
        <v>18348</v>
      </c>
      <c r="D11325" s="642" t="s">
        <v>36783</v>
      </c>
    </row>
    <row r="11326" spans="1:4" ht="15" customHeight="1">
      <c r="A11326" s="642">
        <v>6014</v>
      </c>
      <c r="B11326" s="651" t="s">
        <v>33932</v>
      </c>
      <c r="C11326" s="642" t="s">
        <v>18348</v>
      </c>
      <c r="D11326" s="642" t="s">
        <v>36784</v>
      </c>
    </row>
    <row r="11327" spans="1:4" ht="15" customHeight="1">
      <c r="A11327" s="642">
        <v>6006</v>
      </c>
      <c r="B11327" s="651" t="s">
        <v>33933</v>
      </c>
      <c r="C11327" s="642" t="s">
        <v>18348</v>
      </c>
      <c r="D11327" s="642" t="s">
        <v>36785</v>
      </c>
    </row>
    <row r="11328" spans="1:4" ht="15" customHeight="1">
      <c r="A11328" s="642">
        <v>6005</v>
      </c>
      <c r="B11328" s="651" t="s">
        <v>33934</v>
      </c>
      <c r="C11328" s="642" t="s">
        <v>18348</v>
      </c>
      <c r="D11328" s="642" t="s">
        <v>26373</v>
      </c>
    </row>
    <row r="11329" spans="1:4" ht="15" customHeight="1">
      <c r="A11329" s="642">
        <v>11756</v>
      </c>
      <c r="B11329" s="651" t="s">
        <v>33935</v>
      </c>
      <c r="C11329" s="642" t="s">
        <v>18348</v>
      </c>
      <c r="D11329" s="642" t="s">
        <v>18169</v>
      </c>
    </row>
    <row r="11330" spans="1:4" ht="15" customHeight="1">
      <c r="A11330" s="642">
        <v>10904</v>
      </c>
      <c r="B11330" s="651" t="s">
        <v>33936</v>
      </c>
      <c r="C11330" s="642" t="s">
        <v>18348</v>
      </c>
      <c r="D11330" s="642" t="s">
        <v>36786</v>
      </c>
    </row>
    <row r="11331" spans="1:4" ht="15" customHeight="1">
      <c r="A11331" s="642">
        <v>11752</v>
      </c>
      <c r="B11331" s="651" t="s">
        <v>33937</v>
      </c>
      <c r="C11331" s="642" t="s">
        <v>18348</v>
      </c>
      <c r="D11331" s="642" t="s">
        <v>36329</v>
      </c>
    </row>
    <row r="11332" spans="1:4" ht="15" customHeight="1">
      <c r="A11332" s="642">
        <v>11753</v>
      </c>
      <c r="B11332" s="651" t="s">
        <v>33938</v>
      </c>
      <c r="C11332" s="642" t="s">
        <v>18348</v>
      </c>
      <c r="D11332" s="642" t="s">
        <v>21065</v>
      </c>
    </row>
    <row r="11333" spans="1:4" ht="15" customHeight="1">
      <c r="A11333" s="642">
        <v>6021</v>
      </c>
      <c r="B11333" s="651" t="s">
        <v>33939</v>
      </c>
      <c r="C11333" s="642" t="s">
        <v>18348</v>
      </c>
      <c r="D11333" s="642" t="s">
        <v>36787</v>
      </c>
    </row>
    <row r="11334" spans="1:4" ht="15" customHeight="1">
      <c r="A11334" s="642">
        <v>6024</v>
      </c>
      <c r="B11334" s="651" t="s">
        <v>33940</v>
      </c>
      <c r="C11334" s="642" t="s">
        <v>18348</v>
      </c>
      <c r="D11334" s="642" t="s">
        <v>36788</v>
      </c>
    </row>
    <row r="11335" spans="1:4" ht="15" customHeight="1">
      <c r="A11335" s="642">
        <v>38379</v>
      </c>
      <c r="B11335" s="651" t="s">
        <v>33941</v>
      </c>
      <c r="C11335" s="642" t="s">
        <v>18350</v>
      </c>
      <c r="D11335" s="642" t="s">
        <v>36789</v>
      </c>
    </row>
    <row r="11336" spans="1:4" ht="15" customHeight="1">
      <c r="A11336" s="642">
        <v>13897</v>
      </c>
      <c r="B11336" s="651" t="s">
        <v>33942</v>
      </c>
      <c r="C11336" s="642" t="s">
        <v>18348</v>
      </c>
      <c r="D11336" s="642" t="s">
        <v>36790</v>
      </c>
    </row>
    <row r="11337" spans="1:4" ht="15" customHeight="1">
      <c r="A11337" s="642">
        <v>10640</v>
      </c>
      <c r="B11337" s="651" t="s">
        <v>33943</v>
      </c>
      <c r="C11337" s="642" t="s">
        <v>18348</v>
      </c>
      <c r="D11337" s="642" t="s">
        <v>36791</v>
      </c>
    </row>
    <row r="11338" spans="1:4" ht="15" customHeight="1">
      <c r="A11338" s="642">
        <v>34357</v>
      </c>
      <c r="B11338" s="651" t="s">
        <v>33944</v>
      </c>
      <c r="C11338" s="642" t="s">
        <v>18351</v>
      </c>
      <c r="D11338" s="642" t="s">
        <v>27295</v>
      </c>
    </row>
    <row r="11339" spans="1:4" ht="15" customHeight="1">
      <c r="A11339" s="642">
        <v>37329</v>
      </c>
      <c r="B11339" s="651" t="s">
        <v>33945</v>
      </c>
      <c r="C11339" s="642" t="s">
        <v>18351</v>
      </c>
      <c r="D11339" s="642" t="s">
        <v>36792</v>
      </c>
    </row>
    <row r="11340" spans="1:4" ht="15" customHeight="1">
      <c r="A11340" s="642">
        <v>2510</v>
      </c>
      <c r="B11340" s="651" t="s">
        <v>33946</v>
      </c>
      <c r="C11340" s="642" t="s">
        <v>18348</v>
      </c>
      <c r="D11340" s="642" t="s">
        <v>20922</v>
      </c>
    </row>
    <row r="11341" spans="1:4" ht="15" customHeight="1">
      <c r="A11341" s="642">
        <v>12359</v>
      </c>
      <c r="B11341" s="651" t="s">
        <v>33947</v>
      </c>
      <c r="C11341" s="642" t="s">
        <v>18348</v>
      </c>
      <c r="D11341" s="642" t="s">
        <v>36793</v>
      </c>
    </row>
    <row r="11342" spans="1:4" ht="15" customHeight="1">
      <c r="A11342" s="642">
        <v>7353</v>
      </c>
      <c r="B11342" s="651" t="s">
        <v>33948</v>
      </c>
      <c r="C11342" s="642" t="s">
        <v>18352</v>
      </c>
      <c r="D11342" s="642" t="s">
        <v>21878</v>
      </c>
    </row>
    <row r="11343" spans="1:4" ht="15" customHeight="1">
      <c r="A11343" s="642">
        <v>36144</v>
      </c>
      <c r="B11343" s="651" t="s">
        <v>33949</v>
      </c>
      <c r="C11343" s="642" t="s">
        <v>18348</v>
      </c>
      <c r="D11343" s="642" t="s">
        <v>18107</v>
      </c>
    </row>
    <row r="11344" spans="1:4" ht="15" customHeight="1">
      <c r="A11344" s="642">
        <v>10518</v>
      </c>
      <c r="B11344" s="651" t="s">
        <v>33950</v>
      </c>
      <c r="C11344" s="642" t="s">
        <v>18348</v>
      </c>
      <c r="D11344" s="642" t="s">
        <v>36794</v>
      </c>
    </row>
    <row r="11345" spans="1:4" ht="15" customHeight="1">
      <c r="A11345" s="642">
        <v>36530</v>
      </c>
      <c r="B11345" s="651" t="s">
        <v>33951</v>
      </c>
      <c r="C11345" s="642" t="s">
        <v>18348</v>
      </c>
      <c r="D11345" s="642" t="s">
        <v>36795</v>
      </c>
    </row>
    <row r="11346" spans="1:4" ht="15" customHeight="1">
      <c r="A11346" s="642">
        <v>6046</v>
      </c>
      <c r="B11346" s="651" t="s">
        <v>33952</v>
      </c>
      <c r="C11346" s="642" t="s">
        <v>18348</v>
      </c>
      <c r="D11346" s="642" t="s">
        <v>36796</v>
      </c>
    </row>
    <row r="11347" spans="1:4" ht="15" customHeight="1">
      <c r="A11347" s="642">
        <v>36531</v>
      </c>
      <c r="B11347" s="651" t="s">
        <v>33953</v>
      </c>
      <c r="C11347" s="642" t="s">
        <v>18348</v>
      </c>
      <c r="D11347" s="642" t="s">
        <v>36797</v>
      </c>
    </row>
    <row r="11348" spans="1:4" ht="15" customHeight="1">
      <c r="A11348" s="642">
        <v>34684</v>
      </c>
      <c r="B11348" s="651" t="s">
        <v>33954</v>
      </c>
      <c r="C11348" s="642" t="s">
        <v>18349</v>
      </c>
      <c r="D11348" s="642" t="s">
        <v>36798</v>
      </c>
    </row>
    <row r="11349" spans="1:4" ht="15" customHeight="1">
      <c r="A11349" s="642">
        <v>34683</v>
      </c>
      <c r="B11349" s="651" t="s">
        <v>33955</v>
      </c>
      <c r="C11349" s="642" t="s">
        <v>18349</v>
      </c>
      <c r="D11349" s="642" t="s">
        <v>36799</v>
      </c>
    </row>
    <row r="11350" spans="1:4" ht="15" customHeight="1">
      <c r="A11350" s="642">
        <v>533</v>
      </c>
      <c r="B11350" s="651" t="s">
        <v>33956</v>
      </c>
      <c r="C11350" s="642" t="s">
        <v>18349</v>
      </c>
      <c r="D11350" s="642" t="s">
        <v>22033</v>
      </c>
    </row>
    <row r="11351" spans="1:4" ht="15" customHeight="1">
      <c r="A11351" s="642">
        <v>10515</v>
      </c>
      <c r="B11351" s="651" t="s">
        <v>33957</v>
      </c>
      <c r="C11351" s="642" t="s">
        <v>18349</v>
      </c>
      <c r="D11351" s="642" t="s">
        <v>21157</v>
      </c>
    </row>
    <row r="11352" spans="1:4" ht="15" customHeight="1">
      <c r="A11352" s="642">
        <v>536</v>
      </c>
      <c r="B11352" s="651" t="s">
        <v>33958</v>
      </c>
      <c r="C11352" s="642" t="s">
        <v>18349</v>
      </c>
      <c r="D11352" s="642" t="s">
        <v>20586</v>
      </c>
    </row>
    <row r="11353" spans="1:4" ht="15" customHeight="1">
      <c r="A11353" s="642">
        <v>153</v>
      </c>
      <c r="B11353" s="651" t="s">
        <v>33959</v>
      </c>
      <c r="C11353" s="642" t="s">
        <v>18352</v>
      </c>
      <c r="D11353" s="642" t="s">
        <v>21134</v>
      </c>
    </row>
    <row r="11354" spans="1:4" ht="15" customHeight="1">
      <c r="A11354" s="642">
        <v>34682</v>
      </c>
      <c r="B11354" s="651" t="s">
        <v>33960</v>
      </c>
      <c r="C11354" s="642" t="s">
        <v>18349</v>
      </c>
      <c r="D11354" s="642" t="s">
        <v>36800</v>
      </c>
    </row>
    <row r="11355" spans="1:4" ht="15" customHeight="1">
      <c r="A11355" s="642">
        <v>20205</v>
      </c>
      <c r="B11355" s="651" t="s">
        <v>33961</v>
      </c>
      <c r="C11355" s="642" t="s">
        <v>18350</v>
      </c>
      <c r="D11355" s="642" t="s">
        <v>17531</v>
      </c>
    </row>
    <row r="11356" spans="1:4" ht="15" customHeight="1">
      <c r="A11356" s="642">
        <v>4412</v>
      </c>
      <c r="B11356" s="651" t="s">
        <v>33962</v>
      </c>
      <c r="C11356" s="642" t="s">
        <v>18350</v>
      </c>
      <c r="D11356" s="642" t="s">
        <v>17586</v>
      </c>
    </row>
    <row r="11357" spans="1:4" ht="15" customHeight="1">
      <c r="A11357" s="642">
        <v>4408</v>
      </c>
      <c r="B11357" s="651" t="s">
        <v>33963</v>
      </c>
      <c r="C11357" s="642" t="s">
        <v>18350</v>
      </c>
      <c r="D11357" s="642" t="s">
        <v>17952</v>
      </c>
    </row>
    <row r="11358" spans="1:4" ht="15" customHeight="1">
      <c r="A11358" s="642">
        <v>36250</v>
      </c>
      <c r="B11358" s="651" t="s">
        <v>33964</v>
      </c>
      <c r="C11358" s="642" t="s">
        <v>18350</v>
      </c>
      <c r="D11358" s="642" t="s">
        <v>18400</v>
      </c>
    </row>
    <row r="11359" spans="1:4" ht="15" customHeight="1">
      <c r="A11359" s="642">
        <v>10857</v>
      </c>
      <c r="B11359" s="651" t="s">
        <v>33965</v>
      </c>
      <c r="C11359" s="642" t="s">
        <v>18350</v>
      </c>
      <c r="D11359" s="642" t="s">
        <v>20450</v>
      </c>
    </row>
    <row r="11360" spans="1:4" ht="15" customHeight="1">
      <c r="A11360" s="642">
        <v>4803</v>
      </c>
      <c r="B11360" s="651" t="s">
        <v>33966</v>
      </c>
      <c r="C11360" s="642" t="s">
        <v>18350</v>
      </c>
      <c r="D11360" s="642" t="s">
        <v>36801</v>
      </c>
    </row>
    <row r="11361" spans="1:4" ht="15" customHeight="1">
      <c r="A11361" s="642">
        <v>6186</v>
      </c>
      <c r="B11361" s="651" t="s">
        <v>33967</v>
      </c>
      <c r="C11361" s="642" t="s">
        <v>18350</v>
      </c>
      <c r="D11361" s="642" t="s">
        <v>18213</v>
      </c>
    </row>
    <row r="11362" spans="1:4" ht="15" customHeight="1">
      <c r="A11362" s="642">
        <v>4829</v>
      </c>
      <c r="B11362" s="651" t="s">
        <v>33968</v>
      </c>
      <c r="C11362" s="642" t="s">
        <v>18350</v>
      </c>
      <c r="D11362" s="642" t="s">
        <v>26024</v>
      </c>
    </row>
    <row r="11363" spans="1:4" ht="15" customHeight="1">
      <c r="A11363" s="642">
        <v>39829</v>
      </c>
      <c r="B11363" s="651" t="s">
        <v>33969</v>
      </c>
      <c r="C11363" s="642" t="s">
        <v>18350</v>
      </c>
      <c r="D11363" s="642" t="s">
        <v>21861</v>
      </c>
    </row>
    <row r="11364" spans="1:4" ht="15" customHeight="1">
      <c r="A11364" s="642">
        <v>20231</v>
      </c>
      <c r="B11364" s="651" t="s">
        <v>33970</v>
      </c>
      <c r="C11364" s="642" t="s">
        <v>18350</v>
      </c>
      <c r="D11364" s="642" t="s">
        <v>21276</v>
      </c>
    </row>
    <row r="11365" spans="1:4" ht="15" customHeight="1">
      <c r="A11365" s="642">
        <v>4804</v>
      </c>
      <c r="B11365" s="651" t="s">
        <v>33971</v>
      </c>
      <c r="C11365" s="642" t="s">
        <v>18350</v>
      </c>
      <c r="D11365" s="642" t="s">
        <v>27515</v>
      </c>
    </row>
    <row r="11366" spans="1:4" ht="15" customHeight="1">
      <c r="A11366" s="642">
        <v>34680</v>
      </c>
      <c r="B11366" s="651" t="s">
        <v>33972</v>
      </c>
      <c r="C11366" s="642" t="s">
        <v>18350</v>
      </c>
      <c r="D11366" s="642" t="s">
        <v>17920</v>
      </c>
    </row>
    <row r="11367" spans="1:4" ht="15" customHeight="1">
      <c r="A11367" s="642">
        <v>11573</v>
      </c>
      <c r="B11367" s="651" t="s">
        <v>33973</v>
      </c>
      <c r="C11367" s="642" t="s">
        <v>18348</v>
      </c>
      <c r="D11367" s="642" t="s">
        <v>17943</v>
      </c>
    </row>
    <row r="11368" spans="1:4" ht="15" customHeight="1">
      <c r="A11368" s="642">
        <v>38401</v>
      </c>
      <c r="B11368" s="651" t="s">
        <v>33974</v>
      </c>
      <c r="C11368" s="642" t="s">
        <v>18348</v>
      </c>
      <c r="D11368" s="642" t="s">
        <v>21176</v>
      </c>
    </row>
    <row r="11369" spans="1:4" ht="15" customHeight="1">
      <c r="A11369" s="642">
        <v>11575</v>
      </c>
      <c r="B11369" s="651" t="s">
        <v>33975</v>
      </c>
      <c r="C11369" s="642" t="s">
        <v>18348</v>
      </c>
      <c r="D11369" s="642" t="s">
        <v>36802</v>
      </c>
    </row>
    <row r="11370" spans="1:4" ht="15" customHeight="1">
      <c r="A11370" s="642">
        <v>38179</v>
      </c>
      <c r="B11370" s="651" t="s">
        <v>33976</v>
      </c>
      <c r="C11370" s="642" t="s">
        <v>18348</v>
      </c>
      <c r="D11370" s="642" t="s">
        <v>25874</v>
      </c>
    </row>
    <row r="11371" spans="1:4" ht="15" customHeight="1">
      <c r="A11371" s="642">
        <v>20256</v>
      </c>
      <c r="B11371" s="651" t="s">
        <v>33977</v>
      </c>
      <c r="C11371" s="642" t="s">
        <v>18348</v>
      </c>
      <c r="D11371" s="642" t="s">
        <v>17529</v>
      </c>
    </row>
    <row r="11372" spans="1:4" ht="15" customHeight="1">
      <c r="A11372" s="642">
        <v>14511</v>
      </c>
      <c r="B11372" s="651" t="s">
        <v>33978</v>
      </c>
      <c r="C11372" s="642" t="s">
        <v>18348</v>
      </c>
      <c r="D11372" s="642" t="s">
        <v>36803</v>
      </c>
    </row>
    <row r="11373" spans="1:4" ht="15" customHeight="1">
      <c r="A11373" s="642">
        <v>10642</v>
      </c>
      <c r="B11373" s="651" t="s">
        <v>33979</v>
      </c>
      <c r="C11373" s="642" t="s">
        <v>18348</v>
      </c>
      <c r="D11373" s="642" t="s">
        <v>36804</v>
      </c>
    </row>
    <row r="11374" spans="1:4" ht="15" customHeight="1">
      <c r="A11374" s="642">
        <v>14489</v>
      </c>
      <c r="B11374" s="651" t="s">
        <v>33980</v>
      </c>
      <c r="C11374" s="642" t="s">
        <v>18348</v>
      </c>
      <c r="D11374" s="642" t="s">
        <v>36805</v>
      </c>
    </row>
    <row r="11375" spans="1:4" ht="15" customHeight="1">
      <c r="A11375" s="642">
        <v>14513</v>
      </c>
      <c r="B11375" s="651" t="s">
        <v>33981</v>
      </c>
      <c r="C11375" s="642" t="s">
        <v>18348</v>
      </c>
      <c r="D11375" s="642" t="s">
        <v>36806</v>
      </c>
    </row>
    <row r="11376" spans="1:4" ht="15" customHeight="1">
      <c r="A11376" s="642">
        <v>13600</v>
      </c>
      <c r="B11376" s="651" t="s">
        <v>33982</v>
      </c>
      <c r="C11376" s="642" t="s">
        <v>18348</v>
      </c>
      <c r="D11376" s="642" t="s">
        <v>36807</v>
      </c>
    </row>
    <row r="11377" spans="1:4" ht="15" customHeight="1">
      <c r="A11377" s="642">
        <v>10646</v>
      </c>
      <c r="B11377" s="651" t="s">
        <v>33983</v>
      </c>
      <c r="C11377" s="642" t="s">
        <v>18348</v>
      </c>
      <c r="D11377" s="642" t="s">
        <v>36808</v>
      </c>
    </row>
    <row r="11378" spans="1:4" ht="15" customHeight="1">
      <c r="A11378" s="642">
        <v>6070</v>
      </c>
      <c r="B11378" s="651" t="s">
        <v>33984</v>
      </c>
      <c r="C11378" s="642" t="s">
        <v>18348</v>
      </c>
      <c r="D11378" s="642" t="s">
        <v>36809</v>
      </c>
    </row>
    <row r="11379" spans="1:4" ht="15" customHeight="1">
      <c r="A11379" s="642">
        <v>6069</v>
      </c>
      <c r="B11379" s="651" t="s">
        <v>33985</v>
      </c>
      <c r="C11379" s="642" t="s">
        <v>18348</v>
      </c>
      <c r="D11379" s="642" t="s">
        <v>36810</v>
      </c>
    </row>
    <row r="11380" spans="1:4" ht="15" customHeight="1">
      <c r="A11380" s="642">
        <v>14626</v>
      </c>
      <c r="B11380" s="651" t="s">
        <v>33986</v>
      </c>
      <c r="C11380" s="642" t="s">
        <v>18348</v>
      </c>
      <c r="D11380" s="642" t="s">
        <v>36811</v>
      </c>
    </row>
    <row r="11381" spans="1:4" ht="15" customHeight="1">
      <c r="A11381" s="642">
        <v>6067</v>
      </c>
      <c r="B11381" s="651" t="s">
        <v>33987</v>
      </c>
      <c r="C11381" s="642" t="s">
        <v>18348</v>
      </c>
      <c r="D11381" s="642" t="s">
        <v>36812</v>
      </c>
    </row>
    <row r="11382" spans="1:4" ht="15" customHeight="1">
      <c r="A11382" s="642">
        <v>38393</v>
      </c>
      <c r="B11382" s="651" t="s">
        <v>33988</v>
      </c>
      <c r="C11382" s="642" t="s">
        <v>18348</v>
      </c>
      <c r="D11382" s="642" t="s">
        <v>18326</v>
      </c>
    </row>
    <row r="11383" spans="1:4" ht="15" customHeight="1">
      <c r="A11383" s="642">
        <v>38390</v>
      </c>
      <c r="B11383" s="651" t="s">
        <v>33989</v>
      </c>
      <c r="C11383" s="642" t="s">
        <v>18348</v>
      </c>
      <c r="D11383" s="642" t="s">
        <v>21627</v>
      </c>
    </row>
    <row r="11384" spans="1:4" ht="15" customHeight="1">
      <c r="A11384" s="642">
        <v>36532</v>
      </c>
      <c r="B11384" s="651" t="s">
        <v>33990</v>
      </c>
      <c r="C11384" s="642" t="s">
        <v>18348</v>
      </c>
      <c r="D11384" s="642" t="s">
        <v>36813</v>
      </c>
    </row>
    <row r="11385" spans="1:4" ht="15" customHeight="1">
      <c r="A11385" s="642">
        <v>11578</v>
      </c>
      <c r="B11385" s="651" t="s">
        <v>33991</v>
      </c>
      <c r="C11385" s="642" t="s">
        <v>18348</v>
      </c>
      <c r="D11385" s="642" t="s">
        <v>18207</v>
      </c>
    </row>
    <row r="11386" spans="1:4" ht="15" customHeight="1">
      <c r="A11386" s="642">
        <v>11577</v>
      </c>
      <c r="B11386" s="651" t="s">
        <v>33992</v>
      </c>
      <c r="C11386" s="642" t="s">
        <v>18348</v>
      </c>
      <c r="D11386" s="642" t="s">
        <v>25720</v>
      </c>
    </row>
    <row r="11387" spans="1:4" ht="15" customHeight="1">
      <c r="A11387" s="642">
        <v>42432</v>
      </c>
      <c r="B11387" s="651" t="s">
        <v>33993</v>
      </c>
      <c r="C11387" s="642" t="s">
        <v>18348</v>
      </c>
      <c r="D11387" s="642" t="s">
        <v>36814</v>
      </c>
    </row>
    <row r="11388" spans="1:4" ht="15" customHeight="1">
      <c r="A11388" s="642">
        <v>42437</v>
      </c>
      <c r="B11388" s="651" t="s">
        <v>33994</v>
      </c>
      <c r="C11388" s="642" t="s">
        <v>18348</v>
      </c>
      <c r="D11388" s="642" t="s">
        <v>36815</v>
      </c>
    </row>
    <row r="11389" spans="1:4" ht="15" customHeight="1">
      <c r="A11389" s="642">
        <v>1116</v>
      </c>
      <c r="B11389" s="651" t="s">
        <v>33995</v>
      </c>
      <c r="C11389" s="642" t="s">
        <v>18350</v>
      </c>
      <c r="D11389" s="642" t="s">
        <v>22605</v>
      </c>
    </row>
    <row r="11390" spans="1:4" ht="15" customHeight="1">
      <c r="A11390" s="642">
        <v>1115</v>
      </c>
      <c r="B11390" s="651" t="s">
        <v>33996</v>
      </c>
      <c r="C11390" s="642" t="s">
        <v>18350</v>
      </c>
      <c r="D11390" s="642" t="s">
        <v>24744</v>
      </c>
    </row>
    <row r="11391" spans="1:4" ht="15" customHeight="1">
      <c r="A11391" s="642">
        <v>1113</v>
      </c>
      <c r="B11391" s="651" t="s">
        <v>33997</v>
      </c>
      <c r="C11391" s="642" t="s">
        <v>18350</v>
      </c>
      <c r="D11391" s="642" t="s">
        <v>22233</v>
      </c>
    </row>
    <row r="11392" spans="1:4" ht="15" customHeight="1">
      <c r="A11392" s="642">
        <v>1114</v>
      </c>
      <c r="B11392" s="651" t="s">
        <v>33998</v>
      </c>
      <c r="C11392" s="642" t="s">
        <v>18350</v>
      </c>
      <c r="D11392" s="642" t="s">
        <v>20977</v>
      </c>
    </row>
    <row r="11393" spans="1:4" ht="15" customHeight="1">
      <c r="A11393" s="642">
        <v>40873</v>
      </c>
      <c r="B11393" s="651" t="s">
        <v>33999</v>
      </c>
      <c r="C11393" s="642" t="s">
        <v>18350</v>
      </c>
      <c r="D11393" s="642" t="s">
        <v>22640</v>
      </c>
    </row>
    <row r="11394" spans="1:4" ht="15" customHeight="1">
      <c r="A11394" s="642">
        <v>20214</v>
      </c>
      <c r="B11394" s="651" t="s">
        <v>34000</v>
      </c>
      <c r="C11394" s="642" t="s">
        <v>18348</v>
      </c>
      <c r="D11394" s="642" t="s">
        <v>36816</v>
      </c>
    </row>
    <row r="11395" spans="1:4" ht="15" customHeight="1">
      <c r="A11395" s="642">
        <v>7237</v>
      </c>
      <c r="B11395" s="651" t="s">
        <v>34001</v>
      </c>
      <c r="C11395" s="642" t="s">
        <v>18348</v>
      </c>
      <c r="D11395" s="642" t="s">
        <v>21507</v>
      </c>
    </row>
    <row r="11396" spans="1:4" ht="15" customHeight="1">
      <c r="A11396" s="642">
        <v>11757</v>
      </c>
      <c r="B11396" s="651" t="s">
        <v>34002</v>
      </c>
      <c r="C11396" s="642" t="s">
        <v>18348</v>
      </c>
      <c r="D11396" s="642" t="s">
        <v>36817</v>
      </c>
    </row>
    <row r="11397" spans="1:4" ht="15" customHeight="1">
      <c r="A11397" s="642">
        <v>11758</v>
      </c>
      <c r="B11397" s="651" t="s">
        <v>34003</v>
      </c>
      <c r="C11397" s="642" t="s">
        <v>18348</v>
      </c>
      <c r="D11397" s="642" t="s">
        <v>21074</v>
      </c>
    </row>
    <row r="11398" spans="1:4" ht="15" customHeight="1">
      <c r="A11398" s="642">
        <v>37526</v>
      </c>
      <c r="B11398" s="651" t="s">
        <v>34004</v>
      </c>
      <c r="C11398" s="642" t="s">
        <v>18348</v>
      </c>
      <c r="D11398" s="642" t="s">
        <v>18185</v>
      </c>
    </row>
    <row r="11399" spans="1:4" ht="15" customHeight="1">
      <c r="A11399" s="642">
        <v>6076</v>
      </c>
      <c r="B11399" s="651" t="s">
        <v>34005</v>
      </c>
      <c r="C11399" s="642" t="s">
        <v>18353</v>
      </c>
      <c r="D11399" s="642" t="s">
        <v>36818</v>
      </c>
    </row>
    <row r="11400" spans="1:4" ht="15" customHeight="1">
      <c r="A11400" s="642">
        <v>13109</v>
      </c>
      <c r="B11400" s="651" t="s">
        <v>34006</v>
      </c>
      <c r="C11400" s="642" t="s">
        <v>18348</v>
      </c>
      <c r="D11400" s="642" t="s">
        <v>36819</v>
      </c>
    </row>
    <row r="11401" spans="1:4" ht="15" customHeight="1">
      <c r="A11401" s="642">
        <v>13110</v>
      </c>
      <c r="B11401" s="651" t="s">
        <v>34007</v>
      </c>
      <c r="C11401" s="642" t="s">
        <v>18348</v>
      </c>
      <c r="D11401" s="642" t="s">
        <v>26430</v>
      </c>
    </row>
    <row r="11402" spans="1:4" ht="15" customHeight="1">
      <c r="A11402" s="642">
        <v>7581</v>
      </c>
      <c r="B11402" s="651" t="s">
        <v>34008</v>
      </c>
      <c r="C11402" s="642" t="s">
        <v>18348</v>
      </c>
      <c r="D11402" s="642" t="s">
        <v>17543</v>
      </c>
    </row>
    <row r="11403" spans="1:4" ht="15" customHeight="1">
      <c r="A11403" s="642">
        <v>4509</v>
      </c>
      <c r="B11403" s="651" t="s">
        <v>34009</v>
      </c>
      <c r="C11403" s="642" t="s">
        <v>18350</v>
      </c>
      <c r="D11403" s="642" t="s">
        <v>20458</v>
      </c>
    </row>
    <row r="11404" spans="1:4" ht="15" customHeight="1">
      <c r="A11404" s="642">
        <v>4512</v>
      </c>
      <c r="B11404" s="651" t="s">
        <v>34010</v>
      </c>
      <c r="C11404" s="642" t="s">
        <v>18350</v>
      </c>
      <c r="D11404" s="642" t="s">
        <v>18409</v>
      </c>
    </row>
    <row r="11405" spans="1:4" ht="15" customHeight="1">
      <c r="A11405" s="642">
        <v>4517</v>
      </c>
      <c r="B11405" s="651" t="s">
        <v>34011</v>
      </c>
      <c r="C11405" s="642" t="s">
        <v>18350</v>
      </c>
      <c r="D11405" s="642" t="s">
        <v>18690</v>
      </c>
    </row>
    <row r="11406" spans="1:4" ht="15" customHeight="1">
      <c r="A11406" s="642">
        <v>20206</v>
      </c>
      <c r="B11406" s="651" t="s">
        <v>34012</v>
      </c>
      <c r="C11406" s="642" t="s">
        <v>18350</v>
      </c>
      <c r="D11406" s="642" t="s">
        <v>21031</v>
      </c>
    </row>
    <row r="11407" spans="1:4" ht="15" customHeight="1">
      <c r="A11407" s="642">
        <v>4460</v>
      </c>
      <c r="B11407" s="651" t="s">
        <v>34013</v>
      </c>
      <c r="C11407" s="642" t="s">
        <v>18350</v>
      </c>
      <c r="D11407" s="642" t="s">
        <v>22447</v>
      </c>
    </row>
    <row r="11408" spans="1:4" ht="15" customHeight="1">
      <c r="A11408" s="642">
        <v>4417</v>
      </c>
      <c r="B11408" s="651" t="s">
        <v>34014</v>
      </c>
      <c r="C11408" s="642" t="s">
        <v>18350</v>
      </c>
      <c r="D11408" s="642" t="s">
        <v>21137</v>
      </c>
    </row>
    <row r="11409" spans="1:4" ht="15" customHeight="1">
      <c r="A11409" s="642">
        <v>4415</v>
      </c>
      <c r="B11409" s="651" t="s">
        <v>34015</v>
      </c>
      <c r="C11409" s="642" t="s">
        <v>18350</v>
      </c>
      <c r="D11409" s="642" t="s">
        <v>17482</v>
      </c>
    </row>
    <row r="11410" spans="1:4" ht="15" customHeight="1">
      <c r="A11410" s="642">
        <v>37373</v>
      </c>
      <c r="B11410" s="651" t="s">
        <v>34016</v>
      </c>
      <c r="C11410" s="642" t="s">
        <v>18354</v>
      </c>
      <c r="D11410" s="642" t="s">
        <v>17661</v>
      </c>
    </row>
    <row r="11411" spans="1:4" ht="15" customHeight="1">
      <c r="A11411" s="642">
        <v>40864</v>
      </c>
      <c r="B11411" s="651" t="s">
        <v>34017</v>
      </c>
      <c r="C11411" s="642" t="s">
        <v>18355</v>
      </c>
      <c r="D11411" s="642" t="s">
        <v>18008</v>
      </c>
    </row>
    <row r="11412" spans="1:4" ht="15" customHeight="1">
      <c r="A11412" s="642">
        <v>4734</v>
      </c>
      <c r="B11412" s="651" t="s">
        <v>34018</v>
      </c>
      <c r="C11412" s="642" t="s">
        <v>18353</v>
      </c>
      <c r="D11412" s="642" t="s">
        <v>36820</v>
      </c>
    </row>
    <row r="11413" spans="1:4" ht="15" customHeight="1">
      <c r="A11413" s="642">
        <v>6085</v>
      </c>
      <c r="B11413" s="651" t="s">
        <v>34019</v>
      </c>
      <c r="C11413" s="642" t="s">
        <v>18352</v>
      </c>
      <c r="D11413" s="642" t="s">
        <v>17493</v>
      </c>
    </row>
    <row r="11414" spans="1:4" ht="15" customHeight="1">
      <c r="A11414" s="642">
        <v>38396</v>
      </c>
      <c r="B11414" s="651" t="s">
        <v>34020</v>
      </c>
      <c r="C11414" s="642" t="s">
        <v>18348</v>
      </c>
      <c r="D11414" s="642" t="s">
        <v>36821</v>
      </c>
    </row>
    <row r="11415" spans="1:4" ht="15" customHeight="1">
      <c r="A11415" s="642">
        <v>11622</v>
      </c>
      <c r="B11415" s="651" t="s">
        <v>34021</v>
      </c>
      <c r="C11415" s="642" t="s">
        <v>18351</v>
      </c>
      <c r="D11415" s="642" t="s">
        <v>36822</v>
      </c>
    </row>
    <row r="11416" spans="1:4" ht="15" customHeight="1">
      <c r="A11416" s="642">
        <v>43143</v>
      </c>
      <c r="B11416" s="651" t="s">
        <v>34022</v>
      </c>
      <c r="C11416" s="642" t="s">
        <v>18352</v>
      </c>
      <c r="D11416" s="642" t="s">
        <v>27592</v>
      </c>
    </row>
    <row r="11417" spans="1:4" ht="15" customHeight="1">
      <c r="A11417" s="642">
        <v>7317</v>
      </c>
      <c r="B11417" s="651" t="s">
        <v>34023</v>
      </c>
      <c r="C11417" s="642" t="s">
        <v>18351</v>
      </c>
      <c r="D11417" s="642" t="s">
        <v>36823</v>
      </c>
    </row>
    <row r="11418" spans="1:4" ht="15" customHeight="1">
      <c r="A11418" s="642">
        <v>142</v>
      </c>
      <c r="B11418" s="651" t="s">
        <v>34024</v>
      </c>
      <c r="C11418" s="642" t="s">
        <v>18366</v>
      </c>
      <c r="D11418" s="642" t="s">
        <v>36824</v>
      </c>
    </row>
    <row r="11419" spans="1:4" ht="15" customHeight="1">
      <c r="A11419" s="642">
        <v>43142</v>
      </c>
      <c r="B11419" s="651" t="s">
        <v>34025</v>
      </c>
      <c r="C11419" s="642" t="s">
        <v>18352</v>
      </c>
      <c r="D11419" s="642" t="s">
        <v>36825</v>
      </c>
    </row>
    <row r="11420" spans="1:4" ht="15" customHeight="1">
      <c r="A11420" s="642">
        <v>38123</v>
      </c>
      <c r="B11420" s="651" t="s">
        <v>34026</v>
      </c>
      <c r="C11420" s="642" t="s">
        <v>18351</v>
      </c>
      <c r="D11420" s="642" t="s">
        <v>36826</v>
      </c>
    </row>
    <row r="11421" spans="1:4" ht="15" customHeight="1">
      <c r="A11421" s="642">
        <v>42699</v>
      </c>
      <c r="B11421" s="651" t="s">
        <v>34027</v>
      </c>
      <c r="C11421" s="642" t="s">
        <v>18348</v>
      </c>
      <c r="D11421" s="642" t="s">
        <v>21716</v>
      </c>
    </row>
    <row r="11422" spans="1:4" ht="15" customHeight="1">
      <c r="A11422" s="642">
        <v>37743</v>
      </c>
      <c r="B11422" s="651" t="s">
        <v>34028</v>
      </c>
      <c r="C11422" s="642" t="s">
        <v>18348</v>
      </c>
      <c r="D11422" s="642" t="s">
        <v>36827</v>
      </c>
    </row>
    <row r="11423" spans="1:4" ht="15" customHeight="1">
      <c r="A11423" s="642">
        <v>37744</v>
      </c>
      <c r="B11423" s="651" t="s">
        <v>34029</v>
      </c>
      <c r="C11423" s="642" t="s">
        <v>18348</v>
      </c>
      <c r="D11423" s="642" t="s">
        <v>36828</v>
      </c>
    </row>
    <row r="11424" spans="1:4" ht="15" customHeight="1">
      <c r="A11424" s="642">
        <v>37741</v>
      </c>
      <c r="B11424" s="651" t="s">
        <v>34030</v>
      </c>
      <c r="C11424" s="642" t="s">
        <v>18348</v>
      </c>
      <c r="D11424" s="642" t="s">
        <v>36829</v>
      </c>
    </row>
    <row r="11425" spans="1:4" ht="15" customHeight="1">
      <c r="A11425" s="642">
        <v>39396</v>
      </c>
      <c r="B11425" s="651" t="s">
        <v>34031</v>
      </c>
      <c r="C11425" s="642" t="s">
        <v>18348</v>
      </c>
      <c r="D11425" s="642" t="s">
        <v>36830</v>
      </c>
    </row>
    <row r="11426" spans="1:4" ht="15" customHeight="1">
      <c r="A11426" s="642">
        <v>39392</v>
      </c>
      <c r="B11426" s="651" t="s">
        <v>34032</v>
      </c>
      <c r="C11426" s="642" t="s">
        <v>18348</v>
      </c>
      <c r="D11426" s="642" t="s">
        <v>36831</v>
      </c>
    </row>
    <row r="11427" spans="1:4" ht="15" customHeight="1">
      <c r="A11427" s="642">
        <v>39393</v>
      </c>
      <c r="B11427" s="651" t="s">
        <v>34033</v>
      </c>
      <c r="C11427" s="642" t="s">
        <v>18348</v>
      </c>
      <c r="D11427" s="642" t="s">
        <v>36832</v>
      </c>
    </row>
    <row r="11428" spans="1:4" ht="15" customHeight="1">
      <c r="A11428" s="642">
        <v>39394</v>
      </c>
      <c r="B11428" s="651" t="s">
        <v>34034</v>
      </c>
      <c r="C11428" s="642" t="s">
        <v>18348</v>
      </c>
      <c r="D11428" s="642" t="s">
        <v>36833</v>
      </c>
    </row>
    <row r="11429" spans="1:4" ht="15" customHeight="1">
      <c r="A11429" s="642">
        <v>39395</v>
      </c>
      <c r="B11429" s="651" t="s">
        <v>34035</v>
      </c>
      <c r="C11429" s="642" t="s">
        <v>18348</v>
      </c>
      <c r="D11429" s="642" t="s">
        <v>36834</v>
      </c>
    </row>
    <row r="11430" spans="1:4" ht="15" customHeight="1">
      <c r="A11430" s="642">
        <v>14618</v>
      </c>
      <c r="B11430" s="651" t="s">
        <v>34036</v>
      </c>
      <c r="C11430" s="642" t="s">
        <v>18348</v>
      </c>
      <c r="D11430" s="642" t="s">
        <v>36835</v>
      </c>
    </row>
    <row r="11431" spans="1:4" ht="15" customHeight="1">
      <c r="A11431" s="642">
        <v>40269</v>
      </c>
      <c r="B11431" s="651" t="s">
        <v>34037</v>
      </c>
      <c r="C11431" s="642" t="s">
        <v>18348</v>
      </c>
      <c r="D11431" s="642" t="s">
        <v>36836</v>
      </c>
    </row>
    <row r="11432" spans="1:4" ht="15" customHeight="1">
      <c r="A11432" s="642">
        <v>6110</v>
      </c>
      <c r="B11432" s="651" t="s">
        <v>34038</v>
      </c>
      <c r="C11432" s="642" t="s">
        <v>18354</v>
      </c>
      <c r="D11432" s="642" t="s">
        <v>17860</v>
      </c>
    </row>
    <row r="11433" spans="1:4" ht="15" customHeight="1">
      <c r="A11433" s="642">
        <v>40910</v>
      </c>
      <c r="B11433" s="651" t="s">
        <v>34039</v>
      </c>
      <c r="C11433" s="642" t="s">
        <v>18355</v>
      </c>
      <c r="D11433" s="642" t="s">
        <v>35267</v>
      </c>
    </row>
    <row r="11434" spans="1:4" ht="15" customHeight="1">
      <c r="A11434" s="642">
        <v>6111</v>
      </c>
      <c r="B11434" s="651" t="s">
        <v>34040</v>
      </c>
      <c r="C11434" s="642" t="s">
        <v>18354</v>
      </c>
      <c r="D11434" s="642" t="s">
        <v>17771</v>
      </c>
    </row>
    <row r="11435" spans="1:4" ht="15" customHeight="1">
      <c r="A11435" s="642">
        <v>41084</v>
      </c>
      <c r="B11435" s="651" t="s">
        <v>34041</v>
      </c>
      <c r="C11435" s="642" t="s">
        <v>18355</v>
      </c>
      <c r="D11435" s="642" t="s">
        <v>35283</v>
      </c>
    </row>
    <row r="11436" spans="1:4" ht="15" customHeight="1">
      <c r="A11436" s="642">
        <v>44535</v>
      </c>
      <c r="B11436" s="651" t="s">
        <v>34042</v>
      </c>
      <c r="C11436" s="642" t="s">
        <v>18353</v>
      </c>
      <c r="D11436" s="642" t="s">
        <v>22642</v>
      </c>
    </row>
    <row r="11437" spans="1:4" ht="15" customHeight="1">
      <c r="A11437" s="642">
        <v>44945</v>
      </c>
      <c r="B11437" s="651" t="s">
        <v>34043</v>
      </c>
      <c r="C11437" s="642" t="s">
        <v>18348</v>
      </c>
      <c r="D11437" s="642" t="s">
        <v>18014</v>
      </c>
    </row>
    <row r="11438" spans="1:4" ht="15" customHeight="1">
      <c r="A11438" s="642">
        <v>38637</v>
      </c>
      <c r="B11438" s="651" t="s">
        <v>34044</v>
      </c>
      <c r="C11438" s="642" t="s">
        <v>18348</v>
      </c>
      <c r="D11438" s="642" t="s">
        <v>36837</v>
      </c>
    </row>
    <row r="11439" spans="1:4" ht="15" customHeight="1">
      <c r="A11439" s="642">
        <v>6150</v>
      </c>
      <c r="B11439" s="651" t="s">
        <v>34045</v>
      </c>
      <c r="C11439" s="642" t="s">
        <v>18348</v>
      </c>
      <c r="D11439" s="642" t="s">
        <v>36838</v>
      </c>
    </row>
    <row r="11440" spans="1:4" ht="15" customHeight="1">
      <c r="A11440" s="642">
        <v>6136</v>
      </c>
      <c r="B11440" s="651" t="s">
        <v>34046</v>
      </c>
      <c r="C11440" s="642" t="s">
        <v>18348</v>
      </c>
      <c r="D11440" s="642" t="s">
        <v>36839</v>
      </c>
    </row>
    <row r="11441" spans="1:4" ht="15" customHeight="1">
      <c r="A11441" s="642">
        <v>38638</v>
      </c>
      <c r="B11441" s="651" t="s">
        <v>34047</v>
      </c>
      <c r="C11441" s="642" t="s">
        <v>18348</v>
      </c>
      <c r="D11441" s="642" t="s">
        <v>36840</v>
      </c>
    </row>
    <row r="11442" spans="1:4" ht="15" customHeight="1">
      <c r="A11442" s="642">
        <v>20262</v>
      </c>
      <c r="B11442" s="651" t="s">
        <v>34048</v>
      </c>
      <c r="C11442" s="642" t="s">
        <v>18348</v>
      </c>
      <c r="D11442" s="642" t="s">
        <v>36178</v>
      </c>
    </row>
    <row r="11443" spans="1:4" ht="15" customHeight="1">
      <c r="A11443" s="642">
        <v>6145</v>
      </c>
      <c r="B11443" s="651" t="s">
        <v>34049</v>
      </c>
      <c r="C11443" s="642" t="s">
        <v>18348</v>
      </c>
      <c r="D11443" s="642" t="s">
        <v>20464</v>
      </c>
    </row>
    <row r="11444" spans="1:4" ht="15" customHeight="1">
      <c r="A11444" s="642">
        <v>6149</v>
      </c>
      <c r="B11444" s="651" t="s">
        <v>34050</v>
      </c>
      <c r="C11444" s="642" t="s">
        <v>18348</v>
      </c>
      <c r="D11444" s="642" t="s">
        <v>18173</v>
      </c>
    </row>
    <row r="11445" spans="1:4" ht="15" customHeight="1">
      <c r="A11445" s="642">
        <v>6146</v>
      </c>
      <c r="B11445" s="651" t="s">
        <v>34051</v>
      </c>
      <c r="C11445" s="642" t="s">
        <v>18348</v>
      </c>
      <c r="D11445" s="642" t="s">
        <v>18205</v>
      </c>
    </row>
    <row r="11446" spans="1:4" ht="15" customHeight="1">
      <c r="A11446" s="642">
        <v>44536</v>
      </c>
      <c r="B11446" s="651" t="s">
        <v>34052</v>
      </c>
      <c r="C11446" s="642" t="s">
        <v>18351</v>
      </c>
      <c r="D11446" s="642" t="s">
        <v>21585</v>
      </c>
    </row>
    <row r="11447" spans="1:4" ht="15" customHeight="1">
      <c r="A11447" s="642">
        <v>39961</v>
      </c>
      <c r="B11447" s="651" t="s">
        <v>34053</v>
      </c>
      <c r="C11447" s="642" t="s">
        <v>18348</v>
      </c>
      <c r="D11447" s="642" t="s">
        <v>17935</v>
      </c>
    </row>
    <row r="11448" spans="1:4" ht="15" customHeight="1">
      <c r="A11448" s="642">
        <v>42433</v>
      </c>
      <c r="B11448" s="651" t="s">
        <v>34054</v>
      </c>
      <c r="C11448" s="642" t="s">
        <v>18348</v>
      </c>
      <c r="D11448" s="642" t="s">
        <v>36841</v>
      </c>
    </row>
    <row r="11449" spans="1:4" ht="15" customHeight="1">
      <c r="A11449" s="642">
        <v>42434</v>
      </c>
      <c r="B11449" s="651" t="s">
        <v>34055</v>
      </c>
      <c r="C11449" s="642" t="s">
        <v>18348</v>
      </c>
      <c r="D11449" s="642" t="s">
        <v>36842</v>
      </c>
    </row>
    <row r="11450" spans="1:4" ht="15" customHeight="1">
      <c r="A11450" s="642">
        <v>42435</v>
      </c>
      <c r="B11450" s="651" t="s">
        <v>34056</v>
      </c>
      <c r="C11450" s="642" t="s">
        <v>18348</v>
      </c>
      <c r="D11450" s="642" t="s">
        <v>36843</v>
      </c>
    </row>
    <row r="11451" spans="1:4" ht="15" customHeight="1">
      <c r="A11451" s="642">
        <v>38061</v>
      </c>
      <c r="B11451" s="651" t="s">
        <v>34057</v>
      </c>
      <c r="C11451" s="642" t="s">
        <v>18348</v>
      </c>
      <c r="D11451" s="642" t="s">
        <v>22537</v>
      </c>
    </row>
    <row r="11452" spans="1:4" ht="15" customHeight="1">
      <c r="A11452" s="642">
        <v>20250</v>
      </c>
      <c r="B11452" s="651" t="s">
        <v>34058</v>
      </c>
      <c r="C11452" s="642" t="s">
        <v>18351</v>
      </c>
      <c r="D11452" s="642" t="s">
        <v>18543</v>
      </c>
    </row>
    <row r="11453" spans="1:4" ht="15" customHeight="1">
      <c r="A11453" s="642">
        <v>13388</v>
      </c>
      <c r="B11453" s="651" t="s">
        <v>34059</v>
      </c>
      <c r="C11453" s="642" t="s">
        <v>18351</v>
      </c>
      <c r="D11453" s="642" t="s">
        <v>36844</v>
      </c>
    </row>
    <row r="11454" spans="1:4" ht="15" customHeight="1">
      <c r="A11454" s="642">
        <v>39914</v>
      </c>
      <c r="B11454" s="651" t="s">
        <v>34060</v>
      </c>
      <c r="C11454" s="642" t="s">
        <v>18351</v>
      </c>
      <c r="D11454" s="642" t="s">
        <v>21687</v>
      </c>
    </row>
    <row r="11455" spans="1:4" ht="15" customHeight="1">
      <c r="A11455" s="642">
        <v>12732</v>
      </c>
      <c r="B11455" s="651" t="s">
        <v>34061</v>
      </c>
      <c r="C11455" s="642" t="s">
        <v>18348</v>
      </c>
      <c r="D11455" s="642" t="s">
        <v>36845</v>
      </c>
    </row>
    <row r="11456" spans="1:4" ht="15" customHeight="1">
      <c r="A11456" s="642">
        <v>6160</v>
      </c>
      <c r="B11456" s="651" t="s">
        <v>34062</v>
      </c>
      <c r="C11456" s="642" t="s">
        <v>18354</v>
      </c>
      <c r="D11456" s="642" t="s">
        <v>22258</v>
      </c>
    </row>
    <row r="11457" spans="1:4" ht="15" customHeight="1">
      <c r="A11457" s="642">
        <v>41087</v>
      </c>
      <c r="B11457" s="651" t="s">
        <v>34063</v>
      </c>
      <c r="C11457" s="642" t="s">
        <v>18355</v>
      </c>
      <c r="D11457" s="642" t="s">
        <v>36846</v>
      </c>
    </row>
    <row r="11458" spans="1:4" ht="15" customHeight="1">
      <c r="A11458" s="642">
        <v>6166</v>
      </c>
      <c r="B11458" s="651" t="s">
        <v>34064</v>
      </c>
      <c r="C11458" s="642" t="s">
        <v>18354</v>
      </c>
      <c r="D11458" s="642" t="s">
        <v>18382</v>
      </c>
    </row>
    <row r="11459" spans="1:4" ht="15" customHeight="1">
      <c r="A11459" s="642">
        <v>41088</v>
      </c>
      <c r="B11459" s="651" t="s">
        <v>34065</v>
      </c>
      <c r="C11459" s="642" t="s">
        <v>18355</v>
      </c>
      <c r="D11459" s="642" t="s">
        <v>36847</v>
      </c>
    </row>
    <row r="11460" spans="1:4" ht="15" customHeight="1">
      <c r="A11460" s="642">
        <v>20232</v>
      </c>
      <c r="B11460" s="651" t="s">
        <v>34066</v>
      </c>
      <c r="C11460" s="642" t="s">
        <v>18350</v>
      </c>
      <c r="D11460" s="642" t="s">
        <v>36848</v>
      </c>
    </row>
    <row r="11461" spans="1:4" ht="15" customHeight="1">
      <c r="A11461" s="642">
        <v>10856</v>
      </c>
      <c r="B11461" s="651" t="s">
        <v>34067</v>
      </c>
      <c r="C11461" s="642" t="s">
        <v>18350</v>
      </c>
      <c r="D11461" s="642" t="s">
        <v>36849</v>
      </c>
    </row>
    <row r="11462" spans="1:4" ht="15" customHeight="1">
      <c r="A11462" s="642">
        <v>4828</v>
      </c>
      <c r="B11462" s="651" t="s">
        <v>34068</v>
      </c>
      <c r="C11462" s="642" t="s">
        <v>18350</v>
      </c>
      <c r="D11462" s="642" t="s">
        <v>35553</v>
      </c>
    </row>
    <row r="11463" spans="1:4" ht="15" customHeight="1">
      <c r="A11463" s="642">
        <v>20249</v>
      </c>
      <c r="B11463" s="651" t="s">
        <v>34069</v>
      </c>
      <c r="C11463" s="642" t="s">
        <v>18350</v>
      </c>
      <c r="D11463" s="642" t="s">
        <v>27370</v>
      </c>
    </row>
    <row r="11464" spans="1:4" ht="15" customHeight="1">
      <c r="A11464" s="642">
        <v>11609</v>
      </c>
      <c r="B11464" s="651" t="s">
        <v>34070</v>
      </c>
      <c r="C11464" s="642" t="s">
        <v>18352</v>
      </c>
      <c r="D11464" s="642" t="s">
        <v>17798</v>
      </c>
    </row>
    <row r="11465" spans="1:4" ht="15" customHeight="1">
      <c r="A11465" s="642">
        <v>20083</v>
      </c>
      <c r="B11465" s="651" t="s">
        <v>34071</v>
      </c>
      <c r="C11465" s="642" t="s">
        <v>18348</v>
      </c>
      <c r="D11465" s="642" t="s">
        <v>36850</v>
      </c>
    </row>
    <row r="11466" spans="1:4" ht="15" customHeight="1">
      <c r="A11466" s="642">
        <v>10691</v>
      </c>
      <c r="B11466" s="651" t="s">
        <v>34072</v>
      </c>
      <c r="C11466" s="642" t="s">
        <v>18352</v>
      </c>
      <c r="D11466" s="642" t="s">
        <v>27982</v>
      </c>
    </row>
    <row r="11467" spans="1:4" ht="15" customHeight="1">
      <c r="A11467" s="642">
        <v>12295</v>
      </c>
      <c r="B11467" s="651" t="s">
        <v>34073</v>
      </c>
      <c r="C11467" s="642" t="s">
        <v>18348</v>
      </c>
      <c r="D11467" s="642" t="s">
        <v>21557</v>
      </c>
    </row>
    <row r="11468" spans="1:4" ht="15" customHeight="1">
      <c r="A11468" s="642">
        <v>12296</v>
      </c>
      <c r="B11468" s="651" t="s">
        <v>34074</v>
      </c>
      <c r="C11468" s="642" t="s">
        <v>18348</v>
      </c>
      <c r="D11468" s="642" t="s">
        <v>17506</v>
      </c>
    </row>
    <row r="11469" spans="1:4" ht="15" customHeight="1">
      <c r="A11469" s="642">
        <v>12294</v>
      </c>
      <c r="B11469" s="651" t="s">
        <v>34075</v>
      </c>
      <c r="C11469" s="642" t="s">
        <v>18348</v>
      </c>
      <c r="D11469" s="642" t="s">
        <v>26764</v>
      </c>
    </row>
    <row r="11470" spans="1:4" ht="15" customHeight="1">
      <c r="A11470" s="642">
        <v>14543</v>
      </c>
      <c r="B11470" s="651" t="s">
        <v>34076</v>
      </c>
      <c r="C11470" s="642" t="s">
        <v>18348</v>
      </c>
      <c r="D11470" s="642" t="s">
        <v>17718</v>
      </c>
    </row>
    <row r="11471" spans="1:4" ht="15" customHeight="1">
      <c r="A11471" s="642">
        <v>13329</v>
      </c>
      <c r="B11471" s="651" t="s">
        <v>34077</v>
      </c>
      <c r="C11471" s="642" t="s">
        <v>18348</v>
      </c>
      <c r="D11471" s="642" t="s">
        <v>27296</v>
      </c>
    </row>
    <row r="11472" spans="1:4" ht="15" customHeight="1">
      <c r="A11472" s="642">
        <v>21047</v>
      </c>
      <c r="B11472" s="651" t="s">
        <v>34078</v>
      </c>
      <c r="C11472" s="642" t="s">
        <v>18348</v>
      </c>
      <c r="D11472" s="642" t="s">
        <v>20541</v>
      </c>
    </row>
    <row r="11473" spans="1:4" ht="15" customHeight="1">
      <c r="A11473" s="642">
        <v>21042</v>
      </c>
      <c r="B11473" s="651" t="s">
        <v>34079</v>
      </c>
      <c r="C11473" s="642" t="s">
        <v>18348</v>
      </c>
      <c r="D11473" s="642" t="s">
        <v>26971</v>
      </c>
    </row>
    <row r="11474" spans="1:4" ht="15" customHeight="1">
      <c r="A11474" s="642">
        <v>21043</v>
      </c>
      <c r="B11474" s="651" t="s">
        <v>34080</v>
      </c>
      <c r="C11474" s="642" t="s">
        <v>18348</v>
      </c>
      <c r="D11474" s="642" t="s">
        <v>36851</v>
      </c>
    </row>
    <row r="11475" spans="1:4" ht="15" customHeight="1">
      <c r="A11475" s="642">
        <v>21044</v>
      </c>
      <c r="B11475" s="651" t="s">
        <v>34081</v>
      </c>
      <c r="C11475" s="642" t="s">
        <v>18348</v>
      </c>
      <c r="D11475" s="642" t="s">
        <v>22479</v>
      </c>
    </row>
    <row r="11476" spans="1:4" ht="15" customHeight="1">
      <c r="A11476" s="642">
        <v>21045</v>
      </c>
      <c r="B11476" s="651" t="s">
        <v>34082</v>
      </c>
      <c r="C11476" s="642" t="s">
        <v>18348</v>
      </c>
      <c r="D11476" s="642" t="s">
        <v>20938</v>
      </c>
    </row>
    <row r="11477" spans="1:4" ht="15" customHeight="1">
      <c r="A11477" s="642">
        <v>21041</v>
      </c>
      <c r="B11477" s="651" t="s">
        <v>34083</v>
      </c>
      <c r="C11477" s="642" t="s">
        <v>18348</v>
      </c>
      <c r="D11477" s="642" t="s">
        <v>26623</v>
      </c>
    </row>
    <row r="11478" spans="1:4" ht="15" customHeight="1">
      <c r="A11478" s="642">
        <v>21040</v>
      </c>
      <c r="B11478" s="651" t="s">
        <v>34084</v>
      </c>
      <c r="C11478" s="642" t="s">
        <v>18348</v>
      </c>
      <c r="D11478" s="642" t="s">
        <v>20735</v>
      </c>
    </row>
    <row r="11479" spans="1:4" ht="15" customHeight="1">
      <c r="A11479" s="642">
        <v>14149</v>
      </c>
      <c r="B11479" s="651" t="s">
        <v>34085</v>
      </c>
      <c r="C11479" s="642" t="s">
        <v>18362</v>
      </c>
      <c r="D11479" s="642" t="s">
        <v>36852</v>
      </c>
    </row>
    <row r="11480" spans="1:4" ht="15" customHeight="1">
      <c r="A11480" s="642">
        <v>38099</v>
      </c>
      <c r="B11480" s="651" t="s">
        <v>34086</v>
      </c>
      <c r="C11480" s="642" t="s">
        <v>18348</v>
      </c>
      <c r="D11480" s="642" t="s">
        <v>17692</v>
      </c>
    </row>
    <row r="11481" spans="1:4" ht="15" customHeight="1">
      <c r="A11481" s="642">
        <v>38100</v>
      </c>
      <c r="B11481" s="651" t="s">
        <v>34087</v>
      </c>
      <c r="C11481" s="642" t="s">
        <v>18348</v>
      </c>
      <c r="D11481" s="642" t="s">
        <v>20705</v>
      </c>
    </row>
    <row r="11482" spans="1:4" ht="15" customHeight="1">
      <c r="A11482" s="642">
        <v>7576</v>
      </c>
      <c r="B11482" s="651" t="s">
        <v>34088</v>
      </c>
      <c r="C11482" s="642" t="s">
        <v>18348</v>
      </c>
      <c r="D11482" s="642" t="s">
        <v>36853</v>
      </c>
    </row>
    <row r="11483" spans="1:4" ht="15" customHeight="1">
      <c r="A11483" s="642">
        <v>3384</v>
      </c>
      <c r="B11483" s="651" t="s">
        <v>34089</v>
      </c>
      <c r="C11483" s="642" t="s">
        <v>18348</v>
      </c>
      <c r="D11483" s="642" t="s">
        <v>17802</v>
      </c>
    </row>
    <row r="11484" spans="1:4" ht="15" customHeight="1">
      <c r="A11484" s="642">
        <v>7572</v>
      </c>
      <c r="B11484" s="651" t="s">
        <v>34090</v>
      </c>
      <c r="C11484" s="642" t="s">
        <v>18348</v>
      </c>
      <c r="D11484" s="642" t="s">
        <v>20545</v>
      </c>
    </row>
    <row r="11485" spans="1:4" ht="15" customHeight="1">
      <c r="A11485" s="642">
        <v>3396</v>
      </c>
      <c r="B11485" s="651" t="s">
        <v>34091</v>
      </c>
      <c r="C11485" s="642" t="s">
        <v>18348</v>
      </c>
      <c r="D11485" s="642" t="s">
        <v>21191</v>
      </c>
    </row>
    <row r="11486" spans="1:4" ht="15" customHeight="1">
      <c r="A11486" s="642">
        <v>37590</v>
      </c>
      <c r="B11486" s="651" t="s">
        <v>34092</v>
      </c>
      <c r="C11486" s="642" t="s">
        <v>18348</v>
      </c>
      <c r="D11486" s="642" t="s">
        <v>20556</v>
      </c>
    </row>
    <row r="11487" spans="1:4" ht="15" customHeight="1">
      <c r="A11487" s="642">
        <v>37591</v>
      </c>
      <c r="B11487" s="651" t="s">
        <v>34093</v>
      </c>
      <c r="C11487" s="642" t="s">
        <v>18348</v>
      </c>
      <c r="D11487" s="642" t="s">
        <v>18308</v>
      </c>
    </row>
    <row r="11488" spans="1:4" ht="15" customHeight="1">
      <c r="A11488" s="642">
        <v>12626</v>
      </c>
      <c r="B11488" s="651" t="s">
        <v>34094</v>
      </c>
      <c r="C11488" s="642" t="s">
        <v>18348</v>
      </c>
      <c r="D11488" s="642" t="s">
        <v>36854</v>
      </c>
    </row>
    <row r="11489" spans="1:4" ht="15" customHeight="1">
      <c r="A11489" s="642">
        <v>11033</v>
      </c>
      <c r="B11489" s="651" t="s">
        <v>34095</v>
      </c>
      <c r="C11489" s="642" t="s">
        <v>18348</v>
      </c>
      <c r="D11489" s="642" t="s">
        <v>25989</v>
      </c>
    </row>
    <row r="11490" spans="1:4" ht="15" customHeight="1">
      <c r="A11490" s="642">
        <v>390</v>
      </c>
      <c r="B11490" s="651" t="s">
        <v>34096</v>
      </c>
      <c r="C11490" s="642" t="s">
        <v>18348</v>
      </c>
      <c r="D11490" s="642" t="s">
        <v>17852</v>
      </c>
    </row>
    <row r="11491" spans="1:4" ht="15" customHeight="1">
      <c r="A11491" s="642">
        <v>42436</v>
      </c>
      <c r="B11491" s="651" t="s">
        <v>34097</v>
      </c>
      <c r="C11491" s="642" t="s">
        <v>18348</v>
      </c>
      <c r="D11491" s="642" t="s">
        <v>36855</v>
      </c>
    </row>
    <row r="11492" spans="1:4" ht="15" customHeight="1">
      <c r="A11492" s="642">
        <v>6193</v>
      </c>
      <c r="B11492" s="651" t="s">
        <v>34098</v>
      </c>
      <c r="C11492" s="642" t="s">
        <v>18350</v>
      </c>
      <c r="D11492" s="642" t="s">
        <v>18531</v>
      </c>
    </row>
    <row r="11493" spans="1:4" ht="15" customHeight="1">
      <c r="A11493" s="642">
        <v>6194</v>
      </c>
      <c r="B11493" s="651" t="s">
        <v>34099</v>
      </c>
      <c r="C11493" s="642" t="s">
        <v>18350</v>
      </c>
      <c r="D11493" s="642" t="s">
        <v>18385</v>
      </c>
    </row>
    <row r="11494" spans="1:4" ht="15" customHeight="1">
      <c r="A11494" s="642">
        <v>10567</v>
      </c>
      <c r="B11494" s="651" t="s">
        <v>34100</v>
      </c>
      <c r="C11494" s="642" t="s">
        <v>18350</v>
      </c>
      <c r="D11494" s="642" t="s">
        <v>17873</v>
      </c>
    </row>
    <row r="11495" spans="1:4" ht="15" customHeight="1">
      <c r="A11495" s="642">
        <v>6212</v>
      </c>
      <c r="B11495" s="651" t="s">
        <v>34101</v>
      </c>
      <c r="C11495" s="642" t="s">
        <v>18350</v>
      </c>
      <c r="D11495" s="642" t="s">
        <v>21183</v>
      </c>
    </row>
    <row r="11496" spans="1:4" ht="15" customHeight="1">
      <c r="A11496" s="642">
        <v>3993</v>
      </c>
      <c r="B11496" s="651" t="s">
        <v>34102</v>
      </c>
      <c r="C11496" s="642" t="s">
        <v>18349</v>
      </c>
      <c r="D11496" s="642" t="s">
        <v>36856</v>
      </c>
    </row>
    <row r="11497" spans="1:4" ht="15" customHeight="1">
      <c r="A11497" s="642">
        <v>3990</v>
      </c>
      <c r="B11497" s="651" t="s">
        <v>34103</v>
      </c>
      <c r="C11497" s="642" t="s">
        <v>18350</v>
      </c>
      <c r="D11497" s="642" t="s">
        <v>36857</v>
      </c>
    </row>
    <row r="11498" spans="1:4" ht="15" customHeight="1">
      <c r="A11498" s="642">
        <v>3992</v>
      </c>
      <c r="B11498" s="651" t="s">
        <v>34104</v>
      </c>
      <c r="C11498" s="642" t="s">
        <v>18350</v>
      </c>
      <c r="D11498" s="642" t="s">
        <v>21543</v>
      </c>
    </row>
    <row r="11499" spans="1:4" ht="15" customHeight="1">
      <c r="A11499" s="642">
        <v>6178</v>
      </c>
      <c r="B11499" s="651" t="s">
        <v>34105</v>
      </c>
      <c r="C11499" s="642" t="s">
        <v>18349</v>
      </c>
      <c r="D11499" s="642" t="s">
        <v>22631</v>
      </c>
    </row>
    <row r="11500" spans="1:4" ht="15" customHeight="1">
      <c r="A11500" s="642">
        <v>6180</v>
      </c>
      <c r="B11500" s="651" t="s">
        <v>34106</v>
      </c>
      <c r="C11500" s="642" t="s">
        <v>18349</v>
      </c>
      <c r="D11500" s="642" t="s">
        <v>22632</v>
      </c>
    </row>
    <row r="11501" spans="1:4" ht="15" customHeight="1">
      <c r="A11501" s="642">
        <v>6182</v>
      </c>
      <c r="B11501" s="651" t="s">
        <v>34107</v>
      </c>
      <c r="C11501" s="642" t="s">
        <v>18349</v>
      </c>
      <c r="D11501" s="642" t="s">
        <v>18703</v>
      </c>
    </row>
    <row r="11502" spans="1:4" ht="15" customHeight="1">
      <c r="A11502" s="642">
        <v>43614</v>
      </c>
      <c r="B11502" s="651" t="s">
        <v>34108</v>
      </c>
      <c r="C11502" s="642" t="s">
        <v>18350</v>
      </c>
      <c r="D11502" s="642" t="s">
        <v>17754</v>
      </c>
    </row>
    <row r="11503" spans="1:4" ht="15" customHeight="1">
      <c r="A11503" s="642">
        <v>6189</v>
      </c>
      <c r="B11503" s="651" t="s">
        <v>34109</v>
      </c>
      <c r="C11503" s="642" t="s">
        <v>18350</v>
      </c>
      <c r="D11503" s="642" t="s">
        <v>18603</v>
      </c>
    </row>
    <row r="11504" spans="1:4" ht="15" customHeight="1">
      <c r="A11504" s="642">
        <v>6214</v>
      </c>
      <c r="B11504" s="651" t="s">
        <v>34110</v>
      </c>
      <c r="C11504" s="642" t="s">
        <v>18349</v>
      </c>
      <c r="D11504" s="642" t="s">
        <v>22633</v>
      </c>
    </row>
    <row r="11505" spans="1:4" ht="15" customHeight="1">
      <c r="A11505" s="642">
        <v>36153</v>
      </c>
      <c r="B11505" s="651" t="s">
        <v>34111</v>
      </c>
      <c r="C11505" s="642" t="s">
        <v>18348</v>
      </c>
      <c r="D11505" s="642" t="s">
        <v>36858</v>
      </c>
    </row>
    <row r="11506" spans="1:4" ht="15" customHeight="1">
      <c r="A11506" s="642">
        <v>10740</v>
      </c>
      <c r="B11506" s="651" t="s">
        <v>34112</v>
      </c>
      <c r="C11506" s="642" t="s">
        <v>18348</v>
      </c>
      <c r="D11506" s="642" t="s">
        <v>36859</v>
      </c>
    </row>
    <row r="11507" spans="1:4" ht="15" customHeight="1">
      <c r="A11507" s="642">
        <v>13914</v>
      </c>
      <c r="B11507" s="651" t="s">
        <v>34113</v>
      </c>
      <c r="C11507" s="642" t="s">
        <v>18348</v>
      </c>
      <c r="D11507" s="642" t="s">
        <v>36860</v>
      </c>
    </row>
    <row r="11508" spans="1:4" ht="15" customHeight="1">
      <c r="A11508" s="642">
        <v>10742</v>
      </c>
      <c r="B11508" s="651" t="s">
        <v>34114</v>
      </c>
      <c r="C11508" s="642" t="s">
        <v>18348</v>
      </c>
      <c r="D11508" s="642" t="s">
        <v>36861</v>
      </c>
    </row>
    <row r="11509" spans="1:4" ht="15" customHeight="1">
      <c r="A11509" s="642">
        <v>38465</v>
      </c>
      <c r="B11509" s="651" t="s">
        <v>34115</v>
      </c>
      <c r="C11509" s="642" t="s">
        <v>18348</v>
      </c>
      <c r="D11509" s="642" t="s">
        <v>36862</v>
      </c>
    </row>
    <row r="11510" spans="1:4" ht="15" customHeight="1">
      <c r="A11510" s="642">
        <v>7543</v>
      </c>
      <c r="B11510" s="651" t="s">
        <v>34116</v>
      </c>
      <c r="C11510" s="642" t="s">
        <v>18348</v>
      </c>
      <c r="D11510" s="642" t="s">
        <v>17976</v>
      </c>
    </row>
    <row r="11511" spans="1:4" ht="15" customHeight="1">
      <c r="A11511" s="642">
        <v>43427</v>
      </c>
      <c r="B11511" s="651" t="s">
        <v>34117</v>
      </c>
      <c r="C11511" s="642" t="s">
        <v>18348</v>
      </c>
      <c r="D11511" s="642" t="s">
        <v>36863</v>
      </c>
    </row>
    <row r="11512" spans="1:4" ht="15" customHeight="1">
      <c r="A11512" s="642">
        <v>41613</v>
      </c>
      <c r="B11512" s="651" t="s">
        <v>34118</v>
      </c>
      <c r="C11512" s="642" t="s">
        <v>18348</v>
      </c>
      <c r="D11512" s="642" t="s">
        <v>36864</v>
      </c>
    </row>
    <row r="11513" spans="1:4" ht="15" customHeight="1">
      <c r="A11513" s="642">
        <v>41614</v>
      </c>
      <c r="B11513" s="651" t="s">
        <v>34119</v>
      </c>
      <c r="C11513" s="642" t="s">
        <v>18348</v>
      </c>
      <c r="D11513" s="642" t="s">
        <v>36865</v>
      </c>
    </row>
    <row r="11514" spans="1:4" ht="15" customHeight="1">
      <c r="A11514" s="642">
        <v>41615</v>
      </c>
      <c r="B11514" s="651" t="s">
        <v>34120</v>
      </c>
      <c r="C11514" s="642" t="s">
        <v>18348</v>
      </c>
      <c r="D11514" s="642" t="s">
        <v>36866</v>
      </c>
    </row>
    <row r="11515" spans="1:4" ht="15" customHeight="1">
      <c r="A11515" s="642">
        <v>41616</v>
      </c>
      <c r="B11515" s="651" t="s">
        <v>34121</v>
      </c>
      <c r="C11515" s="642" t="s">
        <v>18348</v>
      </c>
      <c r="D11515" s="642" t="s">
        <v>36867</v>
      </c>
    </row>
    <row r="11516" spans="1:4" ht="15" customHeight="1">
      <c r="A11516" s="642">
        <v>41617</v>
      </c>
      <c r="B11516" s="651" t="s">
        <v>34122</v>
      </c>
      <c r="C11516" s="642" t="s">
        <v>18348</v>
      </c>
      <c r="D11516" s="642" t="s">
        <v>36868</v>
      </c>
    </row>
    <row r="11517" spans="1:4" ht="15" customHeight="1">
      <c r="A11517" s="642">
        <v>41618</v>
      </c>
      <c r="B11517" s="651" t="s">
        <v>34123</v>
      </c>
      <c r="C11517" s="642" t="s">
        <v>18348</v>
      </c>
      <c r="D11517" s="642" t="s">
        <v>36869</v>
      </c>
    </row>
    <row r="11518" spans="1:4" ht="15" customHeight="1">
      <c r="A11518" s="642">
        <v>43428</v>
      </c>
      <c r="B11518" s="651" t="s">
        <v>34124</v>
      </c>
      <c r="C11518" s="642" t="s">
        <v>18348</v>
      </c>
      <c r="D11518" s="642" t="s">
        <v>36870</v>
      </c>
    </row>
    <row r="11519" spans="1:4" ht="15" customHeight="1">
      <c r="A11519" s="642">
        <v>41619</v>
      </c>
      <c r="B11519" s="651" t="s">
        <v>34125</v>
      </c>
      <c r="C11519" s="642" t="s">
        <v>18348</v>
      </c>
      <c r="D11519" s="642" t="s">
        <v>35176</v>
      </c>
    </row>
    <row r="11520" spans="1:4" ht="15" customHeight="1">
      <c r="A11520" s="642">
        <v>41620</v>
      </c>
      <c r="B11520" s="651" t="s">
        <v>34126</v>
      </c>
      <c r="C11520" s="642" t="s">
        <v>18348</v>
      </c>
      <c r="D11520" s="642" t="s">
        <v>36871</v>
      </c>
    </row>
    <row r="11521" spans="1:4" ht="15" customHeight="1">
      <c r="A11521" s="642">
        <v>41622</v>
      </c>
      <c r="B11521" s="651" t="s">
        <v>34127</v>
      </c>
      <c r="C11521" s="642" t="s">
        <v>18348</v>
      </c>
      <c r="D11521" s="642" t="s">
        <v>36872</v>
      </c>
    </row>
    <row r="11522" spans="1:4" ht="15" customHeight="1">
      <c r="A11522" s="642">
        <v>41623</v>
      </c>
      <c r="B11522" s="651" t="s">
        <v>34128</v>
      </c>
      <c r="C11522" s="642" t="s">
        <v>18348</v>
      </c>
      <c r="D11522" s="642" t="s">
        <v>36873</v>
      </c>
    </row>
    <row r="11523" spans="1:4" ht="15" customHeight="1">
      <c r="A11523" s="642">
        <v>41624</v>
      </c>
      <c r="B11523" s="651" t="s">
        <v>34129</v>
      </c>
      <c r="C11523" s="642" t="s">
        <v>18348</v>
      </c>
      <c r="D11523" s="642" t="s">
        <v>36874</v>
      </c>
    </row>
    <row r="11524" spans="1:4" ht="15" customHeight="1">
      <c r="A11524" s="642">
        <v>41625</v>
      </c>
      <c r="B11524" s="651" t="s">
        <v>34130</v>
      </c>
      <c r="C11524" s="642" t="s">
        <v>18348</v>
      </c>
      <c r="D11524" s="642" t="s">
        <v>36875</v>
      </c>
    </row>
    <row r="11525" spans="1:4" ht="15" customHeight="1">
      <c r="A11525" s="642">
        <v>39352</v>
      </c>
      <c r="B11525" s="651" t="s">
        <v>34131</v>
      </c>
      <c r="C11525" s="642" t="s">
        <v>18348</v>
      </c>
      <c r="D11525" s="642" t="s">
        <v>20598</v>
      </c>
    </row>
    <row r="11526" spans="1:4" ht="15" customHeight="1">
      <c r="A11526" s="642">
        <v>39346</v>
      </c>
      <c r="B11526" s="651" t="s">
        <v>34132</v>
      </c>
      <c r="C11526" s="642" t="s">
        <v>18348</v>
      </c>
      <c r="D11526" s="642" t="s">
        <v>20598</v>
      </c>
    </row>
    <row r="11527" spans="1:4" ht="15" customHeight="1">
      <c r="A11527" s="642">
        <v>39350</v>
      </c>
      <c r="B11527" s="651" t="s">
        <v>34133</v>
      </c>
      <c r="C11527" s="642" t="s">
        <v>18348</v>
      </c>
      <c r="D11527" s="642" t="s">
        <v>17620</v>
      </c>
    </row>
    <row r="11528" spans="1:4" ht="15" customHeight="1">
      <c r="A11528" s="642">
        <v>39351</v>
      </c>
      <c r="B11528" s="651" t="s">
        <v>34134</v>
      </c>
      <c r="C11528" s="642" t="s">
        <v>18348</v>
      </c>
      <c r="D11528" s="642" t="s">
        <v>24707</v>
      </c>
    </row>
    <row r="11529" spans="1:4" ht="15" customHeight="1">
      <c r="A11529" s="642">
        <v>38952</v>
      </c>
      <c r="B11529" s="651" t="s">
        <v>34135</v>
      </c>
      <c r="C11529" s="642" t="s">
        <v>18348</v>
      </c>
      <c r="D11529" s="642" t="s">
        <v>27395</v>
      </c>
    </row>
    <row r="11530" spans="1:4" ht="15" customHeight="1">
      <c r="A11530" s="642">
        <v>38953</v>
      </c>
      <c r="B11530" s="651" t="s">
        <v>34136</v>
      </c>
      <c r="C11530" s="642" t="s">
        <v>18348</v>
      </c>
      <c r="D11530" s="642" t="s">
        <v>17617</v>
      </c>
    </row>
    <row r="11531" spans="1:4" ht="15" customHeight="1">
      <c r="A11531" s="642">
        <v>38835</v>
      </c>
      <c r="B11531" s="651" t="s">
        <v>34137</v>
      </c>
      <c r="C11531" s="642" t="s">
        <v>18348</v>
      </c>
      <c r="D11531" s="642" t="s">
        <v>20631</v>
      </c>
    </row>
    <row r="11532" spans="1:4" ht="15" customHeight="1">
      <c r="A11532" s="642">
        <v>38837</v>
      </c>
      <c r="B11532" s="651" t="s">
        <v>34138</v>
      </c>
      <c r="C11532" s="642" t="s">
        <v>18348</v>
      </c>
      <c r="D11532" s="642" t="s">
        <v>18524</v>
      </c>
    </row>
    <row r="11533" spans="1:4" ht="15" customHeight="1">
      <c r="A11533" s="642">
        <v>38836</v>
      </c>
      <c r="B11533" s="651" t="s">
        <v>34139</v>
      </c>
      <c r="C11533" s="642" t="s">
        <v>18348</v>
      </c>
      <c r="D11533" s="642" t="s">
        <v>17571</v>
      </c>
    </row>
    <row r="11534" spans="1:4" ht="15" customHeight="1">
      <c r="A11534" s="642">
        <v>2666</v>
      </c>
      <c r="B11534" s="651" t="s">
        <v>34140</v>
      </c>
      <c r="C11534" s="642" t="s">
        <v>18348</v>
      </c>
      <c r="D11534" s="642" t="s">
        <v>27683</v>
      </c>
    </row>
    <row r="11535" spans="1:4" ht="15" customHeight="1">
      <c r="A11535" s="642">
        <v>2668</v>
      </c>
      <c r="B11535" s="651" t="s">
        <v>34141</v>
      </c>
      <c r="C11535" s="642" t="s">
        <v>18348</v>
      </c>
      <c r="D11535" s="642" t="s">
        <v>20517</v>
      </c>
    </row>
    <row r="11536" spans="1:4" ht="15" customHeight="1">
      <c r="A11536" s="642">
        <v>2664</v>
      </c>
      <c r="B11536" s="651" t="s">
        <v>34142</v>
      </c>
      <c r="C11536" s="642" t="s">
        <v>18348</v>
      </c>
      <c r="D11536" s="642" t="s">
        <v>25726</v>
      </c>
    </row>
    <row r="11537" spans="1:4" ht="15" customHeight="1">
      <c r="A11537" s="642">
        <v>2662</v>
      </c>
      <c r="B11537" s="651" t="s">
        <v>34143</v>
      </c>
      <c r="C11537" s="642" t="s">
        <v>18348</v>
      </c>
      <c r="D11537" s="642" t="s">
        <v>22010</v>
      </c>
    </row>
    <row r="11538" spans="1:4" ht="15" customHeight="1">
      <c r="A11538" s="642">
        <v>20964</v>
      </c>
      <c r="B11538" s="651" t="s">
        <v>34144</v>
      </c>
      <c r="C11538" s="642" t="s">
        <v>18348</v>
      </c>
      <c r="D11538" s="642" t="s">
        <v>36876</v>
      </c>
    </row>
    <row r="11539" spans="1:4" ht="15" customHeight="1">
      <c r="A11539" s="642">
        <v>10905</v>
      </c>
      <c r="B11539" s="651" t="s">
        <v>34145</v>
      </c>
      <c r="C11539" s="642" t="s">
        <v>18348</v>
      </c>
      <c r="D11539" s="642" t="s">
        <v>36877</v>
      </c>
    </row>
    <row r="11540" spans="1:4" ht="15" customHeight="1">
      <c r="A11540" s="642">
        <v>11289</v>
      </c>
      <c r="B11540" s="651" t="s">
        <v>34146</v>
      </c>
      <c r="C11540" s="642" t="s">
        <v>18348</v>
      </c>
      <c r="D11540" s="642" t="s">
        <v>36878</v>
      </c>
    </row>
    <row r="11541" spans="1:4" ht="15" customHeight="1">
      <c r="A11541" s="642">
        <v>11241</v>
      </c>
      <c r="B11541" s="651" t="s">
        <v>34147</v>
      </c>
      <c r="C11541" s="642" t="s">
        <v>18348</v>
      </c>
      <c r="D11541" s="642" t="s">
        <v>36879</v>
      </c>
    </row>
    <row r="11542" spans="1:4" ht="15" customHeight="1">
      <c r="A11542" s="642">
        <v>11301</v>
      </c>
      <c r="B11542" s="651" t="s">
        <v>34148</v>
      </c>
      <c r="C11542" s="642" t="s">
        <v>18348</v>
      </c>
      <c r="D11542" s="642" t="s">
        <v>36880</v>
      </c>
    </row>
    <row r="11543" spans="1:4" ht="15" customHeight="1">
      <c r="A11543" s="642">
        <v>21090</v>
      </c>
      <c r="B11543" s="651" t="s">
        <v>34149</v>
      </c>
      <c r="C11543" s="642" t="s">
        <v>18348</v>
      </c>
      <c r="D11543" s="642" t="s">
        <v>36881</v>
      </c>
    </row>
    <row r="11544" spans="1:4" ht="15" customHeight="1">
      <c r="A11544" s="642">
        <v>11315</v>
      </c>
      <c r="B11544" s="651" t="s">
        <v>34150</v>
      </c>
      <c r="C11544" s="642" t="s">
        <v>18348</v>
      </c>
      <c r="D11544" s="642" t="s">
        <v>36882</v>
      </c>
    </row>
    <row r="11545" spans="1:4" ht="15" customHeight="1">
      <c r="A11545" s="642">
        <v>21071</v>
      </c>
      <c r="B11545" s="651" t="s">
        <v>34151</v>
      </c>
      <c r="C11545" s="642" t="s">
        <v>18348</v>
      </c>
      <c r="D11545" s="642" t="s">
        <v>36883</v>
      </c>
    </row>
    <row r="11546" spans="1:4" ht="15" customHeight="1">
      <c r="A11546" s="642">
        <v>14112</v>
      </c>
      <c r="B11546" s="651" t="s">
        <v>34152</v>
      </c>
      <c r="C11546" s="642" t="s">
        <v>18348</v>
      </c>
      <c r="D11546" s="642" t="s">
        <v>36884</v>
      </c>
    </row>
    <row r="11547" spans="1:4" ht="15" customHeight="1">
      <c r="A11547" s="642">
        <v>11316</v>
      </c>
      <c r="B11547" s="651" t="s">
        <v>34153</v>
      </c>
      <c r="C11547" s="642" t="s">
        <v>18348</v>
      </c>
      <c r="D11547" s="642" t="s">
        <v>36885</v>
      </c>
    </row>
    <row r="11548" spans="1:4" ht="15" customHeight="1">
      <c r="A11548" s="642">
        <v>6243</v>
      </c>
      <c r="B11548" s="651" t="s">
        <v>34154</v>
      </c>
      <c r="C11548" s="642" t="s">
        <v>18348</v>
      </c>
      <c r="D11548" s="642" t="s">
        <v>22501</v>
      </c>
    </row>
    <row r="11549" spans="1:4" ht="15" customHeight="1">
      <c r="A11549" s="642">
        <v>6240</v>
      </c>
      <c r="B11549" s="651" t="s">
        <v>34155</v>
      </c>
      <c r="C11549" s="642" t="s">
        <v>18348</v>
      </c>
      <c r="D11549" s="642" t="s">
        <v>36886</v>
      </c>
    </row>
    <row r="11550" spans="1:4" ht="15" customHeight="1">
      <c r="A11550" s="642">
        <v>11296</v>
      </c>
      <c r="B11550" s="651" t="s">
        <v>34156</v>
      </c>
      <c r="C11550" s="642" t="s">
        <v>18348</v>
      </c>
      <c r="D11550" s="642" t="s">
        <v>36887</v>
      </c>
    </row>
    <row r="11551" spans="1:4" ht="15" customHeight="1">
      <c r="A11551" s="642">
        <v>11299</v>
      </c>
      <c r="B11551" s="651" t="s">
        <v>34157</v>
      </c>
      <c r="C11551" s="642" t="s">
        <v>18348</v>
      </c>
      <c r="D11551" s="642" t="s">
        <v>36888</v>
      </c>
    </row>
    <row r="11552" spans="1:4" ht="15" customHeight="1">
      <c r="A11552" s="642">
        <v>11688</v>
      </c>
      <c r="B11552" s="651" t="s">
        <v>34158</v>
      </c>
      <c r="C11552" s="642" t="s">
        <v>18348</v>
      </c>
      <c r="D11552" s="642" t="s">
        <v>36889</v>
      </c>
    </row>
    <row r="11553" spans="1:4" ht="15" customHeight="1">
      <c r="A11553" s="642">
        <v>37736</v>
      </c>
      <c r="B11553" s="651" t="s">
        <v>34159</v>
      </c>
      <c r="C11553" s="642" t="s">
        <v>18348</v>
      </c>
      <c r="D11553" s="642" t="s">
        <v>36890</v>
      </c>
    </row>
    <row r="11554" spans="1:4" ht="15" customHeight="1">
      <c r="A11554" s="642">
        <v>37739</v>
      </c>
      <c r="B11554" s="651" t="s">
        <v>34160</v>
      </c>
      <c r="C11554" s="642" t="s">
        <v>18348</v>
      </c>
      <c r="D11554" s="642" t="s">
        <v>36891</v>
      </c>
    </row>
    <row r="11555" spans="1:4" ht="15" customHeight="1">
      <c r="A11555" s="642">
        <v>37740</v>
      </c>
      <c r="B11555" s="651" t="s">
        <v>34161</v>
      </c>
      <c r="C11555" s="642" t="s">
        <v>18348</v>
      </c>
      <c r="D11555" s="642" t="s">
        <v>36892</v>
      </c>
    </row>
    <row r="11556" spans="1:4" ht="15" customHeight="1">
      <c r="A11556" s="642">
        <v>37738</v>
      </c>
      <c r="B11556" s="651" t="s">
        <v>34162</v>
      </c>
      <c r="C11556" s="642" t="s">
        <v>18348</v>
      </c>
      <c r="D11556" s="642" t="s">
        <v>36893</v>
      </c>
    </row>
    <row r="11557" spans="1:4" ht="15" customHeight="1">
      <c r="A11557" s="642">
        <v>37737</v>
      </c>
      <c r="B11557" s="651" t="s">
        <v>34163</v>
      </c>
      <c r="C11557" s="642" t="s">
        <v>18348</v>
      </c>
      <c r="D11557" s="642" t="s">
        <v>36894</v>
      </c>
    </row>
    <row r="11558" spans="1:4" ht="15" customHeight="1">
      <c r="A11558" s="642">
        <v>25014</v>
      </c>
      <c r="B11558" s="651" t="s">
        <v>34164</v>
      </c>
      <c r="C11558" s="642" t="s">
        <v>18348</v>
      </c>
      <c r="D11558" s="642" t="s">
        <v>36895</v>
      </c>
    </row>
    <row r="11559" spans="1:4" ht="15" customHeight="1">
      <c r="A11559" s="642">
        <v>25013</v>
      </c>
      <c r="B11559" s="651" t="s">
        <v>34165</v>
      </c>
      <c r="C11559" s="642" t="s">
        <v>18348</v>
      </c>
      <c r="D11559" s="642" t="s">
        <v>36896</v>
      </c>
    </row>
    <row r="11560" spans="1:4" ht="15" customHeight="1">
      <c r="A11560" s="642">
        <v>14405</v>
      </c>
      <c r="B11560" s="651" t="s">
        <v>34166</v>
      </c>
      <c r="C11560" s="642" t="s">
        <v>18348</v>
      </c>
      <c r="D11560" s="642" t="s">
        <v>36897</v>
      </c>
    </row>
    <row r="11561" spans="1:4" ht="15" customHeight="1">
      <c r="A11561" s="642">
        <v>20271</v>
      </c>
      <c r="B11561" s="651" t="s">
        <v>34167</v>
      </c>
      <c r="C11561" s="642" t="s">
        <v>18348</v>
      </c>
      <c r="D11561" s="642" t="s">
        <v>21350</v>
      </c>
    </row>
    <row r="11562" spans="1:4" ht="15" customHeight="1">
      <c r="A11562" s="642">
        <v>10423</v>
      </c>
      <c r="B11562" s="651" t="s">
        <v>34168</v>
      </c>
      <c r="C11562" s="642" t="s">
        <v>18348</v>
      </c>
      <c r="D11562" s="642" t="s">
        <v>21351</v>
      </c>
    </row>
    <row r="11563" spans="1:4" ht="15" customHeight="1">
      <c r="A11563" s="642">
        <v>36790</v>
      </c>
      <c r="B11563" s="651" t="s">
        <v>34169</v>
      </c>
      <c r="C11563" s="642" t="s">
        <v>18348</v>
      </c>
      <c r="D11563" s="642" t="s">
        <v>36898</v>
      </c>
    </row>
    <row r="11564" spans="1:4" ht="15" customHeight="1">
      <c r="A11564" s="642">
        <v>37589</v>
      </c>
      <c r="B11564" s="651" t="s">
        <v>34170</v>
      </c>
      <c r="C11564" s="642" t="s">
        <v>18348</v>
      </c>
      <c r="D11564" s="642" t="s">
        <v>36899</v>
      </c>
    </row>
    <row r="11565" spans="1:4" ht="15" customHeight="1">
      <c r="A11565" s="642">
        <v>11690</v>
      </c>
      <c r="B11565" s="651" t="s">
        <v>34171</v>
      </c>
      <c r="C11565" s="642" t="s">
        <v>18348</v>
      </c>
      <c r="D11565" s="642" t="s">
        <v>36900</v>
      </c>
    </row>
    <row r="11566" spans="1:4" ht="15" customHeight="1">
      <c r="A11566" s="642">
        <v>20234</v>
      </c>
      <c r="B11566" s="651" t="s">
        <v>34172</v>
      </c>
      <c r="C11566" s="642" t="s">
        <v>18348</v>
      </c>
      <c r="D11566" s="642" t="s">
        <v>36901</v>
      </c>
    </row>
    <row r="11567" spans="1:4" ht="15" customHeight="1">
      <c r="A11567" s="642">
        <v>4763</v>
      </c>
      <c r="B11567" s="651" t="s">
        <v>34173</v>
      </c>
      <c r="C11567" s="642" t="s">
        <v>18354</v>
      </c>
      <c r="D11567" s="642" t="s">
        <v>17860</v>
      </c>
    </row>
    <row r="11568" spans="1:4" ht="15" customHeight="1">
      <c r="A11568" s="642">
        <v>41070</v>
      </c>
      <c r="B11568" s="651" t="s">
        <v>34174</v>
      </c>
      <c r="C11568" s="642" t="s">
        <v>18355</v>
      </c>
      <c r="D11568" s="642" t="s">
        <v>35267</v>
      </c>
    </row>
    <row r="11569" spans="1:4" ht="15" customHeight="1">
      <c r="A11569" s="642">
        <v>44480</v>
      </c>
      <c r="B11569" s="651" t="s">
        <v>34175</v>
      </c>
      <c r="C11569" s="642" t="s">
        <v>18353</v>
      </c>
      <c r="D11569" s="642" t="s">
        <v>18422</v>
      </c>
    </row>
    <row r="11570" spans="1:4" ht="15" customHeight="1">
      <c r="A11570" s="642">
        <v>11457</v>
      </c>
      <c r="B11570" s="651" t="s">
        <v>34176</v>
      </c>
      <c r="C11570" s="642" t="s">
        <v>18348</v>
      </c>
      <c r="D11570" s="642" t="s">
        <v>18699</v>
      </c>
    </row>
    <row r="11571" spans="1:4" ht="15" customHeight="1">
      <c r="A11571" s="642">
        <v>44073</v>
      </c>
      <c r="B11571" s="651" t="s">
        <v>34177</v>
      </c>
      <c r="C11571" s="642" t="s">
        <v>18350</v>
      </c>
      <c r="D11571" s="642" t="s">
        <v>18418</v>
      </c>
    </row>
    <row r="11572" spans="1:4" ht="15" customHeight="1">
      <c r="A11572" s="642">
        <v>44253</v>
      </c>
      <c r="B11572" s="651" t="s">
        <v>34178</v>
      </c>
      <c r="C11572" s="642" t="s">
        <v>18348</v>
      </c>
      <c r="D11572" s="642" t="s">
        <v>36902</v>
      </c>
    </row>
    <row r="11573" spans="1:4" ht="15" customHeight="1">
      <c r="A11573" s="642">
        <v>21121</v>
      </c>
      <c r="B11573" s="651" t="s">
        <v>34179</v>
      </c>
      <c r="C11573" s="642" t="s">
        <v>18348</v>
      </c>
      <c r="D11573" s="642" t="s">
        <v>17620</v>
      </c>
    </row>
    <row r="11574" spans="1:4" ht="15" customHeight="1">
      <c r="A11574" s="642">
        <v>38010</v>
      </c>
      <c r="B11574" s="651" t="s">
        <v>34180</v>
      </c>
      <c r="C11574" s="642" t="s">
        <v>18348</v>
      </c>
      <c r="D11574" s="642" t="s">
        <v>18151</v>
      </c>
    </row>
    <row r="11575" spans="1:4" ht="15" customHeight="1">
      <c r="A11575" s="642">
        <v>38011</v>
      </c>
      <c r="B11575" s="651" t="s">
        <v>34181</v>
      </c>
      <c r="C11575" s="642" t="s">
        <v>18348</v>
      </c>
      <c r="D11575" s="642" t="s">
        <v>17804</v>
      </c>
    </row>
    <row r="11576" spans="1:4" ht="15" customHeight="1">
      <c r="A11576" s="642">
        <v>38012</v>
      </c>
      <c r="B11576" s="651" t="s">
        <v>34182</v>
      </c>
      <c r="C11576" s="642" t="s">
        <v>18348</v>
      </c>
      <c r="D11576" s="642" t="s">
        <v>36903</v>
      </c>
    </row>
    <row r="11577" spans="1:4" ht="15" customHeight="1">
      <c r="A11577" s="642">
        <v>38013</v>
      </c>
      <c r="B11577" s="651" t="s">
        <v>34183</v>
      </c>
      <c r="C11577" s="642" t="s">
        <v>18348</v>
      </c>
      <c r="D11577" s="642" t="s">
        <v>28158</v>
      </c>
    </row>
    <row r="11578" spans="1:4" ht="15" customHeight="1">
      <c r="A11578" s="642">
        <v>38014</v>
      </c>
      <c r="B11578" s="651" t="s">
        <v>34184</v>
      </c>
      <c r="C11578" s="642" t="s">
        <v>18348</v>
      </c>
      <c r="D11578" s="642" t="s">
        <v>36904</v>
      </c>
    </row>
    <row r="11579" spans="1:4" ht="15" customHeight="1">
      <c r="A11579" s="642">
        <v>38015</v>
      </c>
      <c r="B11579" s="651" t="s">
        <v>34185</v>
      </c>
      <c r="C11579" s="642" t="s">
        <v>18348</v>
      </c>
      <c r="D11579" s="642" t="s">
        <v>36905</v>
      </c>
    </row>
    <row r="11580" spans="1:4" ht="15" customHeight="1">
      <c r="A11580" s="642">
        <v>38016</v>
      </c>
      <c r="B11580" s="651" t="s">
        <v>34186</v>
      </c>
      <c r="C11580" s="642" t="s">
        <v>18348</v>
      </c>
      <c r="D11580" s="642" t="s">
        <v>36906</v>
      </c>
    </row>
    <row r="11581" spans="1:4" ht="15" customHeight="1">
      <c r="A11581" s="642">
        <v>12741</v>
      </c>
      <c r="B11581" s="651" t="s">
        <v>34187</v>
      </c>
      <c r="C11581" s="642" t="s">
        <v>18348</v>
      </c>
      <c r="D11581" s="642" t="s">
        <v>36907</v>
      </c>
    </row>
    <row r="11582" spans="1:4" ht="15" customHeight="1">
      <c r="A11582" s="642">
        <v>12733</v>
      </c>
      <c r="B11582" s="651" t="s">
        <v>34188</v>
      </c>
      <c r="C11582" s="642" t="s">
        <v>18348</v>
      </c>
      <c r="D11582" s="642" t="s">
        <v>17585</v>
      </c>
    </row>
    <row r="11583" spans="1:4" ht="15" customHeight="1">
      <c r="A11583" s="642">
        <v>12734</v>
      </c>
      <c r="B11583" s="651" t="s">
        <v>34189</v>
      </c>
      <c r="C11583" s="642" t="s">
        <v>18348</v>
      </c>
      <c r="D11583" s="642" t="s">
        <v>20557</v>
      </c>
    </row>
    <row r="11584" spans="1:4" ht="15" customHeight="1">
      <c r="A11584" s="642">
        <v>12735</v>
      </c>
      <c r="B11584" s="651" t="s">
        <v>34190</v>
      </c>
      <c r="C11584" s="642" t="s">
        <v>18348</v>
      </c>
      <c r="D11584" s="642" t="s">
        <v>21727</v>
      </c>
    </row>
    <row r="11585" spans="1:4" ht="15" customHeight="1">
      <c r="A11585" s="642">
        <v>12736</v>
      </c>
      <c r="B11585" s="651" t="s">
        <v>34191</v>
      </c>
      <c r="C11585" s="642" t="s">
        <v>18348</v>
      </c>
      <c r="D11585" s="642" t="s">
        <v>36908</v>
      </c>
    </row>
    <row r="11586" spans="1:4" ht="15" customHeight="1">
      <c r="A11586" s="642">
        <v>12737</v>
      </c>
      <c r="B11586" s="651" t="s">
        <v>34192</v>
      </c>
      <c r="C11586" s="642" t="s">
        <v>18348</v>
      </c>
      <c r="D11586" s="642" t="s">
        <v>36909</v>
      </c>
    </row>
    <row r="11587" spans="1:4" ht="15" customHeight="1">
      <c r="A11587" s="642">
        <v>12738</v>
      </c>
      <c r="B11587" s="651" t="s">
        <v>34193</v>
      </c>
      <c r="C11587" s="642" t="s">
        <v>18348</v>
      </c>
      <c r="D11587" s="642" t="s">
        <v>36910</v>
      </c>
    </row>
    <row r="11588" spans="1:4" ht="15" customHeight="1">
      <c r="A11588" s="642">
        <v>12739</v>
      </c>
      <c r="B11588" s="651" t="s">
        <v>34194</v>
      </c>
      <c r="C11588" s="642" t="s">
        <v>18348</v>
      </c>
      <c r="D11588" s="642" t="s">
        <v>36911</v>
      </c>
    </row>
    <row r="11589" spans="1:4" ht="15" customHeight="1">
      <c r="A11589" s="642">
        <v>12740</v>
      </c>
      <c r="B11589" s="651" t="s">
        <v>34195</v>
      </c>
      <c r="C11589" s="642" t="s">
        <v>18348</v>
      </c>
      <c r="D11589" s="642" t="s">
        <v>36912</v>
      </c>
    </row>
    <row r="11590" spans="1:4" ht="15" customHeight="1">
      <c r="A11590" s="642">
        <v>6297</v>
      </c>
      <c r="B11590" s="651" t="s">
        <v>34196</v>
      </c>
      <c r="C11590" s="642" t="s">
        <v>18348</v>
      </c>
      <c r="D11590" s="642" t="s">
        <v>22114</v>
      </c>
    </row>
    <row r="11591" spans="1:4" ht="15" customHeight="1">
      <c r="A11591" s="642">
        <v>6296</v>
      </c>
      <c r="B11591" s="651" t="s">
        <v>34197</v>
      </c>
      <c r="C11591" s="642" t="s">
        <v>18348</v>
      </c>
      <c r="D11591" s="642" t="s">
        <v>35671</v>
      </c>
    </row>
    <row r="11592" spans="1:4" ht="15" customHeight="1">
      <c r="A11592" s="642">
        <v>6294</v>
      </c>
      <c r="B11592" s="651" t="s">
        <v>34198</v>
      </c>
      <c r="C11592" s="642" t="s">
        <v>18348</v>
      </c>
      <c r="D11592" s="642" t="s">
        <v>20491</v>
      </c>
    </row>
    <row r="11593" spans="1:4" ht="15" customHeight="1">
      <c r="A11593" s="642">
        <v>6323</v>
      </c>
      <c r="B11593" s="651" t="s">
        <v>34199</v>
      </c>
      <c r="C11593" s="642" t="s">
        <v>18348</v>
      </c>
      <c r="D11593" s="642" t="s">
        <v>21025</v>
      </c>
    </row>
    <row r="11594" spans="1:4" ht="15" customHeight="1">
      <c r="A11594" s="642">
        <v>6299</v>
      </c>
      <c r="B11594" s="651" t="s">
        <v>34200</v>
      </c>
      <c r="C11594" s="642" t="s">
        <v>18348</v>
      </c>
      <c r="D11594" s="642" t="s">
        <v>35688</v>
      </c>
    </row>
    <row r="11595" spans="1:4" ht="15" customHeight="1">
      <c r="A11595" s="642">
        <v>6298</v>
      </c>
      <c r="B11595" s="651" t="s">
        <v>34201</v>
      </c>
      <c r="C11595" s="642" t="s">
        <v>18348</v>
      </c>
      <c r="D11595" s="642" t="s">
        <v>21596</v>
      </c>
    </row>
    <row r="11596" spans="1:4" ht="15" customHeight="1">
      <c r="A11596" s="642">
        <v>6295</v>
      </c>
      <c r="B11596" s="651" t="s">
        <v>34202</v>
      </c>
      <c r="C11596" s="642" t="s">
        <v>18348</v>
      </c>
      <c r="D11596" s="642" t="s">
        <v>21660</v>
      </c>
    </row>
    <row r="11597" spans="1:4" ht="15" customHeight="1">
      <c r="A11597" s="642">
        <v>6322</v>
      </c>
      <c r="B11597" s="651" t="s">
        <v>34203</v>
      </c>
      <c r="C11597" s="642" t="s">
        <v>18348</v>
      </c>
      <c r="D11597" s="642" t="s">
        <v>36913</v>
      </c>
    </row>
    <row r="11598" spans="1:4" ht="15" customHeight="1">
      <c r="A11598" s="642">
        <v>6300</v>
      </c>
      <c r="B11598" s="651" t="s">
        <v>34204</v>
      </c>
      <c r="C11598" s="642" t="s">
        <v>18348</v>
      </c>
      <c r="D11598" s="642" t="s">
        <v>36914</v>
      </c>
    </row>
    <row r="11599" spans="1:4" ht="15" customHeight="1">
      <c r="A11599" s="642">
        <v>6321</v>
      </c>
      <c r="B11599" s="651" t="s">
        <v>34205</v>
      </c>
      <c r="C11599" s="642" t="s">
        <v>18348</v>
      </c>
      <c r="D11599" s="642" t="s">
        <v>36915</v>
      </c>
    </row>
    <row r="11600" spans="1:4" ht="15" customHeight="1">
      <c r="A11600" s="642">
        <v>6301</v>
      </c>
      <c r="B11600" s="651" t="s">
        <v>34206</v>
      </c>
      <c r="C11600" s="642" t="s">
        <v>18348</v>
      </c>
      <c r="D11600" s="642" t="s">
        <v>36916</v>
      </c>
    </row>
    <row r="11601" spans="1:4" ht="15" customHeight="1">
      <c r="A11601" s="642">
        <v>7105</v>
      </c>
      <c r="B11601" s="651" t="s">
        <v>34207</v>
      </c>
      <c r="C11601" s="642" t="s">
        <v>18348</v>
      </c>
      <c r="D11601" s="642" t="s">
        <v>26740</v>
      </c>
    </row>
    <row r="11602" spans="1:4" ht="15" customHeight="1">
      <c r="A11602" s="642">
        <v>20183</v>
      </c>
      <c r="B11602" s="651" t="s">
        <v>34208</v>
      </c>
      <c r="C11602" s="642" t="s">
        <v>18348</v>
      </c>
      <c r="D11602" s="642" t="s">
        <v>36789</v>
      </c>
    </row>
    <row r="11603" spans="1:4" ht="15" customHeight="1">
      <c r="A11603" s="642">
        <v>38448</v>
      </c>
      <c r="B11603" s="651" t="s">
        <v>34209</v>
      </c>
      <c r="C11603" s="642" t="s">
        <v>18348</v>
      </c>
      <c r="D11603" s="642" t="s">
        <v>36917</v>
      </c>
    </row>
    <row r="11604" spans="1:4" ht="15" customHeight="1">
      <c r="A11604" s="642">
        <v>20182</v>
      </c>
      <c r="B11604" s="651" t="s">
        <v>34210</v>
      </c>
      <c r="C11604" s="642" t="s">
        <v>18348</v>
      </c>
      <c r="D11604" s="642" t="s">
        <v>36918</v>
      </c>
    </row>
    <row r="11605" spans="1:4" ht="15" customHeight="1">
      <c r="A11605" s="642">
        <v>7119</v>
      </c>
      <c r="B11605" s="651" t="s">
        <v>34211</v>
      </c>
      <c r="C11605" s="642" t="s">
        <v>18348</v>
      </c>
      <c r="D11605" s="642" t="s">
        <v>25714</v>
      </c>
    </row>
    <row r="11606" spans="1:4" ht="15" customHeight="1">
      <c r="A11606" s="642">
        <v>7126</v>
      </c>
      <c r="B11606" s="651" t="s">
        <v>34212</v>
      </c>
      <c r="C11606" s="642" t="s">
        <v>18348</v>
      </c>
      <c r="D11606" s="642" t="s">
        <v>20959</v>
      </c>
    </row>
    <row r="11607" spans="1:4" ht="15" customHeight="1">
      <c r="A11607" s="642">
        <v>7120</v>
      </c>
      <c r="B11607" s="651" t="s">
        <v>34213</v>
      </c>
      <c r="C11607" s="642" t="s">
        <v>18348</v>
      </c>
      <c r="D11607" s="642" t="s">
        <v>22514</v>
      </c>
    </row>
    <row r="11608" spans="1:4" ht="15" customHeight="1">
      <c r="A11608" s="642">
        <v>6319</v>
      </c>
      <c r="B11608" s="651" t="s">
        <v>34214</v>
      </c>
      <c r="C11608" s="642" t="s">
        <v>18348</v>
      </c>
      <c r="D11608" s="642" t="s">
        <v>36919</v>
      </c>
    </row>
    <row r="11609" spans="1:4" ht="15" customHeight="1">
      <c r="A11609" s="642">
        <v>6304</v>
      </c>
      <c r="B11609" s="651" t="s">
        <v>34215</v>
      </c>
      <c r="C11609" s="642" t="s">
        <v>18348</v>
      </c>
      <c r="D11609" s="642" t="s">
        <v>36919</v>
      </c>
    </row>
    <row r="11610" spans="1:4" ht="15" customHeight="1">
      <c r="A11610" s="642">
        <v>21116</v>
      </c>
      <c r="B11610" s="651" t="s">
        <v>34216</v>
      </c>
      <c r="C11610" s="642" t="s">
        <v>18348</v>
      </c>
      <c r="D11610" s="642" t="s">
        <v>21155</v>
      </c>
    </row>
    <row r="11611" spans="1:4" ht="15" customHeight="1">
      <c r="A11611" s="642">
        <v>6320</v>
      </c>
      <c r="B11611" s="651" t="s">
        <v>34217</v>
      </c>
      <c r="C11611" s="642" t="s">
        <v>18348</v>
      </c>
      <c r="D11611" s="642" t="s">
        <v>35701</v>
      </c>
    </row>
    <row r="11612" spans="1:4" ht="15" customHeight="1">
      <c r="A11612" s="642">
        <v>6303</v>
      </c>
      <c r="B11612" s="651" t="s">
        <v>34218</v>
      </c>
      <c r="C11612" s="642" t="s">
        <v>18348</v>
      </c>
      <c r="D11612" s="642" t="s">
        <v>35701</v>
      </c>
    </row>
    <row r="11613" spans="1:4" ht="15" customHeight="1">
      <c r="A11613" s="642">
        <v>6308</v>
      </c>
      <c r="B11613" s="651" t="s">
        <v>34219</v>
      </c>
      <c r="C11613" s="642" t="s">
        <v>18348</v>
      </c>
      <c r="D11613" s="642" t="s">
        <v>26886</v>
      </c>
    </row>
    <row r="11614" spans="1:4" ht="15" customHeight="1">
      <c r="A11614" s="642">
        <v>6317</v>
      </c>
      <c r="B11614" s="651" t="s">
        <v>34220</v>
      </c>
      <c r="C11614" s="642" t="s">
        <v>18348</v>
      </c>
      <c r="D11614" s="642" t="s">
        <v>26886</v>
      </c>
    </row>
    <row r="11615" spans="1:4" ht="15" customHeight="1">
      <c r="A11615" s="642">
        <v>6307</v>
      </c>
      <c r="B11615" s="651" t="s">
        <v>34221</v>
      </c>
      <c r="C11615" s="642" t="s">
        <v>18348</v>
      </c>
      <c r="D11615" s="642" t="s">
        <v>26886</v>
      </c>
    </row>
    <row r="11616" spans="1:4" ht="15" customHeight="1">
      <c r="A11616" s="642">
        <v>6309</v>
      </c>
      <c r="B11616" s="651" t="s">
        <v>34222</v>
      </c>
      <c r="C11616" s="642" t="s">
        <v>18348</v>
      </c>
      <c r="D11616" s="642" t="s">
        <v>36920</v>
      </c>
    </row>
    <row r="11617" spans="1:4" ht="15" customHeight="1">
      <c r="A11617" s="642">
        <v>6318</v>
      </c>
      <c r="B11617" s="651" t="s">
        <v>34223</v>
      </c>
      <c r="C11617" s="642" t="s">
        <v>18348</v>
      </c>
      <c r="D11617" s="642" t="s">
        <v>27694</v>
      </c>
    </row>
    <row r="11618" spans="1:4" ht="15" customHeight="1">
      <c r="A11618" s="642">
        <v>6306</v>
      </c>
      <c r="B11618" s="651" t="s">
        <v>34224</v>
      </c>
      <c r="C11618" s="642" t="s">
        <v>18348</v>
      </c>
      <c r="D11618" s="642" t="s">
        <v>27694</v>
      </c>
    </row>
    <row r="11619" spans="1:4" ht="15" customHeight="1">
      <c r="A11619" s="642">
        <v>6305</v>
      </c>
      <c r="B11619" s="651" t="s">
        <v>34225</v>
      </c>
      <c r="C11619" s="642" t="s">
        <v>18348</v>
      </c>
      <c r="D11619" s="642" t="s">
        <v>27694</v>
      </c>
    </row>
    <row r="11620" spans="1:4" ht="15" customHeight="1">
      <c r="A11620" s="642">
        <v>6302</v>
      </c>
      <c r="B11620" s="651" t="s">
        <v>34226</v>
      </c>
      <c r="C11620" s="642" t="s">
        <v>18348</v>
      </c>
      <c r="D11620" s="642" t="s">
        <v>21253</v>
      </c>
    </row>
    <row r="11621" spans="1:4" ht="15" customHeight="1">
      <c r="A11621" s="642">
        <v>6312</v>
      </c>
      <c r="B11621" s="651" t="s">
        <v>34227</v>
      </c>
      <c r="C11621" s="642" t="s">
        <v>18348</v>
      </c>
      <c r="D11621" s="642" t="s">
        <v>36921</v>
      </c>
    </row>
    <row r="11622" spans="1:4" ht="15" customHeight="1">
      <c r="A11622" s="642">
        <v>6311</v>
      </c>
      <c r="B11622" s="651" t="s">
        <v>34228</v>
      </c>
      <c r="C11622" s="642" t="s">
        <v>18348</v>
      </c>
      <c r="D11622" s="642" t="s">
        <v>36921</v>
      </c>
    </row>
    <row r="11623" spans="1:4" ht="15" customHeight="1">
      <c r="A11623" s="642">
        <v>6310</v>
      </c>
      <c r="B11623" s="651" t="s">
        <v>34229</v>
      </c>
      <c r="C11623" s="642" t="s">
        <v>18348</v>
      </c>
      <c r="D11623" s="642" t="s">
        <v>36921</v>
      </c>
    </row>
    <row r="11624" spans="1:4" ht="15" customHeight="1">
      <c r="A11624" s="642">
        <v>6314</v>
      </c>
      <c r="B11624" s="651" t="s">
        <v>34230</v>
      </c>
      <c r="C11624" s="642" t="s">
        <v>18348</v>
      </c>
      <c r="D11624" s="642" t="s">
        <v>36921</v>
      </c>
    </row>
    <row r="11625" spans="1:4" ht="15" customHeight="1">
      <c r="A11625" s="642">
        <v>6313</v>
      </c>
      <c r="B11625" s="651" t="s">
        <v>34231</v>
      </c>
      <c r="C11625" s="642" t="s">
        <v>18348</v>
      </c>
      <c r="D11625" s="642" t="s">
        <v>36921</v>
      </c>
    </row>
    <row r="11626" spans="1:4" ht="15" customHeight="1">
      <c r="A11626" s="642">
        <v>6315</v>
      </c>
      <c r="B11626" s="651" t="s">
        <v>34232</v>
      </c>
      <c r="C11626" s="642" t="s">
        <v>18348</v>
      </c>
      <c r="D11626" s="642" t="s">
        <v>36922</v>
      </c>
    </row>
    <row r="11627" spans="1:4" ht="15" customHeight="1">
      <c r="A11627" s="642">
        <v>6316</v>
      </c>
      <c r="B11627" s="651" t="s">
        <v>34233</v>
      </c>
      <c r="C11627" s="642" t="s">
        <v>18348</v>
      </c>
      <c r="D11627" s="642" t="s">
        <v>36922</v>
      </c>
    </row>
    <row r="11628" spans="1:4" ht="15" customHeight="1">
      <c r="A11628" s="642">
        <v>38878</v>
      </c>
      <c r="B11628" s="651" t="s">
        <v>34234</v>
      </c>
      <c r="C11628" s="642" t="s">
        <v>18348</v>
      </c>
      <c r="D11628" s="642" t="s">
        <v>20504</v>
      </c>
    </row>
    <row r="11629" spans="1:4" ht="15" customHeight="1">
      <c r="A11629" s="642">
        <v>38879</v>
      </c>
      <c r="B11629" s="651" t="s">
        <v>34235</v>
      </c>
      <c r="C11629" s="642" t="s">
        <v>18348</v>
      </c>
      <c r="D11629" s="642" t="s">
        <v>36923</v>
      </c>
    </row>
    <row r="11630" spans="1:4" ht="15" customHeight="1">
      <c r="A11630" s="642">
        <v>38881</v>
      </c>
      <c r="B11630" s="651" t="s">
        <v>34236</v>
      </c>
      <c r="C11630" s="642" t="s">
        <v>18348</v>
      </c>
      <c r="D11630" s="642" t="s">
        <v>18061</v>
      </c>
    </row>
    <row r="11631" spans="1:4" ht="15" customHeight="1">
      <c r="A11631" s="642">
        <v>38880</v>
      </c>
      <c r="B11631" s="651" t="s">
        <v>34237</v>
      </c>
      <c r="C11631" s="642" t="s">
        <v>18348</v>
      </c>
      <c r="D11631" s="642" t="s">
        <v>20560</v>
      </c>
    </row>
    <row r="11632" spans="1:4" ht="15" customHeight="1">
      <c r="A11632" s="642">
        <v>38882</v>
      </c>
      <c r="B11632" s="651" t="s">
        <v>34238</v>
      </c>
      <c r="C11632" s="642" t="s">
        <v>18348</v>
      </c>
      <c r="D11632" s="642" t="s">
        <v>17782</v>
      </c>
    </row>
    <row r="11633" spans="1:4" ht="15" customHeight="1">
      <c r="A11633" s="642">
        <v>38883</v>
      </c>
      <c r="B11633" s="651" t="s">
        <v>34239</v>
      </c>
      <c r="C11633" s="642" t="s">
        <v>18348</v>
      </c>
      <c r="D11633" s="642" t="s">
        <v>21026</v>
      </c>
    </row>
    <row r="11634" spans="1:4" ht="15" customHeight="1">
      <c r="A11634" s="642">
        <v>38884</v>
      </c>
      <c r="B11634" s="651" t="s">
        <v>34240</v>
      </c>
      <c r="C11634" s="642" t="s">
        <v>18348</v>
      </c>
      <c r="D11634" s="642" t="s">
        <v>21098</v>
      </c>
    </row>
    <row r="11635" spans="1:4" ht="15" customHeight="1">
      <c r="A11635" s="642">
        <v>38885</v>
      </c>
      <c r="B11635" s="651" t="s">
        <v>34241</v>
      </c>
      <c r="C11635" s="642" t="s">
        <v>18348</v>
      </c>
      <c r="D11635" s="642" t="s">
        <v>25947</v>
      </c>
    </row>
    <row r="11636" spans="1:4" ht="15" customHeight="1">
      <c r="A11636" s="642">
        <v>38886</v>
      </c>
      <c r="B11636" s="651" t="s">
        <v>34242</v>
      </c>
      <c r="C11636" s="642" t="s">
        <v>18348</v>
      </c>
      <c r="D11636" s="642" t="s">
        <v>36184</v>
      </c>
    </row>
    <row r="11637" spans="1:4" ht="15" customHeight="1">
      <c r="A11637" s="642">
        <v>38887</v>
      </c>
      <c r="B11637" s="651" t="s">
        <v>34243</v>
      </c>
      <c r="C11637" s="642" t="s">
        <v>18348</v>
      </c>
      <c r="D11637" s="642" t="s">
        <v>21080</v>
      </c>
    </row>
    <row r="11638" spans="1:4" ht="15" customHeight="1">
      <c r="A11638" s="642">
        <v>38888</v>
      </c>
      <c r="B11638" s="651" t="s">
        <v>34244</v>
      </c>
      <c r="C11638" s="642" t="s">
        <v>18348</v>
      </c>
      <c r="D11638" s="642" t="s">
        <v>22205</v>
      </c>
    </row>
    <row r="11639" spans="1:4" ht="15" customHeight="1">
      <c r="A11639" s="642">
        <v>38890</v>
      </c>
      <c r="B11639" s="651" t="s">
        <v>34245</v>
      </c>
      <c r="C11639" s="642" t="s">
        <v>18348</v>
      </c>
      <c r="D11639" s="642" t="s">
        <v>36924</v>
      </c>
    </row>
    <row r="11640" spans="1:4" ht="15" customHeight="1">
      <c r="A11640" s="642">
        <v>38893</v>
      </c>
      <c r="B11640" s="651" t="s">
        <v>34246</v>
      </c>
      <c r="C11640" s="642" t="s">
        <v>18348</v>
      </c>
      <c r="D11640" s="642" t="s">
        <v>22173</v>
      </c>
    </row>
    <row r="11641" spans="1:4" ht="15" customHeight="1">
      <c r="A11641" s="642">
        <v>38894</v>
      </c>
      <c r="B11641" s="651" t="s">
        <v>34247</v>
      </c>
      <c r="C11641" s="642" t="s">
        <v>18348</v>
      </c>
      <c r="D11641" s="642" t="s">
        <v>20954</v>
      </c>
    </row>
    <row r="11642" spans="1:4" ht="15" customHeight="1">
      <c r="A11642" s="642">
        <v>38896</v>
      </c>
      <c r="B11642" s="651" t="s">
        <v>34248</v>
      </c>
      <c r="C11642" s="642" t="s">
        <v>18348</v>
      </c>
      <c r="D11642" s="642" t="s">
        <v>21164</v>
      </c>
    </row>
    <row r="11643" spans="1:4" ht="15" customHeight="1">
      <c r="A11643" s="642">
        <v>39324</v>
      </c>
      <c r="B11643" s="651" t="s">
        <v>34249</v>
      </c>
      <c r="C11643" s="642" t="s">
        <v>18348</v>
      </c>
      <c r="D11643" s="642" t="s">
        <v>17978</v>
      </c>
    </row>
    <row r="11644" spans="1:4" ht="15" customHeight="1">
      <c r="A11644" s="642">
        <v>39325</v>
      </c>
      <c r="B11644" s="651" t="s">
        <v>34250</v>
      </c>
      <c r="C11644" s="642" t="s">
        <v>18348</v>
      </c>
      <c r="D11644" s="642" t="s">
        <v>18432</v>
      </c>
    </row>
    <row r="11645" spans="1:4" ht="15" customHeight="1">
      <c r="A11645" s="642">
        <v>39326</v>
      </c>
      <c r="B11645" s="651" t="s">
        <v>34251</v>
      </c>
      <c r="C11645" s="642" t="s">
        <v>18348</v>
      </c>
      <c r="D11645" s="642" t="s">
        <v>36925</v>
      </c>
    </row>
    <row r="11646" spans="1:4" ht="15" customHeight="1">
      <c r="A11646" s="642">
        <v>39327</v>
      </c>
      <c r="B11646" s="651" t="s">
        <v>34252</v>
      </c>
      <c r="C11646" s="642" t="s">
        <v>18348</v>
      </c>
      <c r="D11646" s="642" t="s">
        <v>36926</v>
      </c>
    </row>
    <row r="11647" spans="1:4" ht="15" customHeight="1">
      <c r="A11647" s="642">
        <v>11378</v>
      </c>
      <c r="B11647" s="651" t="s">
        <v>34253</v>
      </c>
      <c r="C11647" s="642" t="s">
        <v>18348</v>
      </c>
      <c r="D11647" s="642" t="s">
        <v>36927</v>
      </c>
    </row>
    <row r="11648" spans="1:4" ht="15" customHeight="1">
      <c r="A11648" s="642">
        <v>11379</v>
      </c>
      <c r="B11648" s="651" t="s">
        <v>34254</v>
      </c>
      <c r="C11648" s="642" t="s">
        <v>18348</v>
      </c>
      <c r="D11648" s="642" t="s">
        <v>36928</v>
      </c>
    </row>
    <row r="11649" spans="1:4" ht="15" customHeight="1">
      <c r="A11649" s="642">
        <v>11493</v>
      </c>
      <c r="B11649" s="651" t="s">
        <v>34255</v>
      </c>
      <c r="C11649" s="642" t="s">
        <v>18348</v>
      </c>
      <c r="D11649" s="642" t="s">
        <v>20489</v>
      </c>
    </row>
    <row r="11650" spans="1:4" ht="15" customHeight="1">
      <c r="A11650" s="642">
        <v>7106</v>
      </c>
      <c r="B11650" s="651" t="s">
        <v>34256</v>
      </c>
      <c r="C11650" s="642" t="s">
        <v>18348</v>
      </c>
      <c r="D11650" s="642" t="s">
        <v>36929</v>
      </c>
    </row>
    <row r="11651" spans="1:4" ht="15" customHeight="1">
      <c r="A11651" s="642">
        <v>7104</v>
      </c>
      <c r="B11651" s="651" t="s">
        <v>34257</v>
      </c>
      <c r="C11651" s="642" t="s">
        <v>18348</v>
      </c>
      <c r="D11651" s="642" t="s">
        <v>17686</v>
      </c>
    </row>
    <row r="11652" spans="1:4" ht="15" customHeight="1">
      <c r="A11652" s="642">
        <v>7136</v>
      </c>
      <c r="B11652" s="651" t="s">
        <v>34258</v>
      </c>
      <c r="C11652" s="642" t="s">
        <v>18348</v>
      </c>
      <c r="D11652" s="642" t="s">
        <v>18131</v>
      </c>
    </row>
    <row r="11653" spans="1:4" ht="15" customHeight="1">
      <c r="A11653" s="642">
        <v>7128</v>
      </c>
      <c r="B11653" s="651" t="s">
        <v>34259</v>
      </c>
      <c r="C11653" s="642" t="s">
        <v>18348</v>
      </c>
      <c r="D11653" s="642" t="s">
        <v>17977</v>
      </c>
    </row>
    <row r="11654" spans="1:4" ht="15" customHeight="1">
      <c r="A11654" s="642">
        <v>7108</v>
      </c>
      <c r="B11654" s="651" t="s">
        <v>34260</v>
      </c>
      <c r="C11654" s="642" t="s">
        <v>18348</v>
      </c>
      <c r="D11654" s="642" t="s">
        <v>22514</v>
      </c>
    </row>
    <row r="11655" spans="1:4" ht="15" customHeight="1">
      <c r="A11655" s="642">
        <v>7129</v>
      </c>
      <c r="B11655" s="651" t="s">
        <v>34261</v>
      </c>
      <c r="C11655" s="642" t="s">
        <v>18348</v>
      </c>
      <c r="D11655" s="642" t="s">
        <v>22265</v>
      </c>
    </row>
    <row r="11656" spans="1:4" ht="15" customHeight="1">
      <c r="A11656" s="642">
        <v>7130</v>
      </c>
      <c r="B11656" s="651" t="s">
        <v>34262</v>
      </c>
      <c r="C11656" s="642" t="s">
        <v>18348</v>
      </c>
      <c r="D11656" s="642" t="s">
        <v>17935</v>
      </c>
    </row>
    <row r="11657" spans="1:4" ht="15" customHeight="1">
      <c r="A11657" s="642">
        <v>7131</v>
      </c>
      <c r="B11657" s="651" t="s">
        <v>34263</v>
      </c>
      <c r="C11657" s="642" t="s">
        <v>18348</v>
      </c>
      <c r="D11657" s="642" t="s">
        <v>22606</v>
      </c>
    </row>
    <row r="11658" spans="1:4" ht="15" customHeight="1">
      <c r="A11658" s="642">
        <v>7132</v>
      </c>
      <c r="B11658" s="651" t="s">
        <v>34264</v>
      </c>
      <c r="C11658" s="642" t="s">
        <v>18348</v>
      </c>
      <c r="D11658" s="642" t="s">
        <v>36930</v>
      </c>
    </row>
    <row r="11659" spans="1:4" ht="15" customHeight="1">
      <c r="A11659" s="642">
        <v>7133</v>
      </c>
      <c r="B11659" s="651" t="s">
        <v>34265</v>
      </c>
      <c r="C11659" s="642" t="s">
        <v>18348</v>
      </c>
      <c r="D11659" s="642" t="s">
        <v>36931</v>
      </c>
    </row>
    <row r="11660" spans="1:4" ht="15" customHeight="1">
      <c r="A11660" s="642">
        <v>37420</v>
      </c>
      <c r="B11660" s="651" t="s">
        <v>34266</v>
      </c>
      <c r="C11660" s="642" t="s">
        <v>18348</v>
      </c>
      <c r="D11660" s="642" t="s">
        <v>20919</v>
      </c>
    </row>
    <row r="11661" spans="1:4" ht="15" customHeight="1">
      <c r="A11661" s="642">
        <v>37421</v>
      </c>
      <c r="B11661" s="651" t="s">
        <v>34267</v>
      </c>
      <c r="C11661" s="642" t="s">
        <v>18348</v>
      </c>
      <c r="D11661" s="642" t="s">
        <v>27664</v>
      </c>
    </row>
    <row r="11662" spans="1:4" ht="15" customHeight="1">
      <c r="A11662" s="642">
        <v>37422</v>
      </c>
      <c r="B11662" s="651" t="s">
        <v>34268</v>
      </c>
      <c r="C11662" s="642" t="s">
        <v>18348</v>
      </c>
      <c r="D11662" s="642" t="s">
        <v>20761</v>
      </c>
    </row>
    <row r="11663" spans="1:4" ht="15" customHeight="1">
      <c r="A11663" s="642">
        <v>37443</v>
      </c>
      <c r="B11663" s="651" t="s">
        <v>34269</v>
      </c>
      <c r="C11663" s="642" t="s">
        <v>18348</v>
      </c>
      <c r="D11663" s="642" t="s">
        <v>36932</v>
      </c>
    </row>
    <row r="11664" spans="1:4" ht="15" customHeight="1">
      <c r="A11664" s="642">
        <v>37444</v>
      </c>
      <c r="B11664" s="651" t="s">
        <v>34270</v>
      </c>
      <c r="C11664" s="642" t="s">
        <v>18348</v>
      </c>
      <c r="D11664" s="642" t="s">
        <v>36933</v>
      </c>
    </row>
    <row r="11665" spans="1:4" ht="15" customHeight="1">
      <c r="A11665" s="642">
        <v>37445</v>
      </c>
      <c r="B11665" s="651" t="s">
        <v>34271</v>
      </c>
      <c r="C11665" s="642" t="s">
        <v>18348</v>
      </c>
      <c r="D11665" s="642" t="s">
        <v>36934</v>
      </c>
    </row>
    <row r="11666" spans="1:4" ht="15" customHeight="1">
      <c r="A11666" s="642">
        <v>37446</v>
      </c>
      <c r="B11666" s="651" t="s">
        <v>34272</v>
      </c>
      <c r="C11666" s="642" t="s">
        <v>18348</v>
      </c>
      <c r="D11666" s="642" t="s">
        <v>36935</v>
      </c>
    </row>
    <row r="11667" spans="1:4" ht="15" customHeight="1">
      <c r="A11667" s="642">
        <v>37447</v>
      </c>
      <c r="B11667" s="651" t="s">
        <v>34273</v>
      </c>
      <c r="C11667" s="642" t="s">
        <v>18348</v>
      </c>
      <c r="D11667" s="642" t="s">
        <v>36936</v>
      </c>
    </row>
    <row r="11668" spans="1:4" ht="15" customHeight="1">
      <c r="A11668" s="642">
        <v>37448</v>
      </c>
      <c r="B11668" s="651" t="s">
        <v>34274</v>
      </c>
      <c r="C11668" s="642" t="s">
        <v>18348</v>
      </c>
      <c r="D11668" s="642" t="s">
        <v>36937</v>
      </c>
    </row>
    <row r="11669" spans="1:4" ht="15" customHeight="1">
      <c r="A11669" s="642">
        <v>37440</v>
      </c>
      <c r="B11669" s="651" t="s">
        <v>34275</v>
      </c>
      <c r="C11669" s="642" t="s">
        <v>18348</v>
      </c>
      <c r="D11669" s="642" t="s">
        <v>25613</v>
      </c>
    </row>
    <row r="11670" spans="1:4" ht="15" customHeight="1">
      <c r="A11670" s="642">
        <v>37441</v>
      </c>
      <c r="B11670" s="651" t="s">
        <v>34276</v>
      </c>
      <c r="C11670" s="642" t="s">
        <v>18348</v>
      </c>
      <c r="D11670" s="642" t="s">
        <v>25613</v>
      </c>
    </row>
    <row r="11671" spans="1:4" ht="15" customHeight="1">
      <c r="A11671" s="642">
        <v>37442</v>
      </c>
      <c r="B11671" s="651" t="s">
        <v>34277</v>
      </c>
      <c r="C11671" s="642" t="s">
        <v>18348</v>
      </c>
      <c r="D11671" s="642" t="s">
        <v>36938</v>
      </c>
    </row>
    <row r="11672" spans="1:4" ht="15" customHeight="1">
      <c r="A11672" s="642">
        <v>38017</v>
      </c>
      <c r="B11672" s="651" t="s">
        <v>34278</v>
      </c>
      <c r="C11672" s="642" t="s">
        <v>18348</v>
      </c>
      <c r="D11672" s="642" t="s">
        <v>21083</v>
      </c>
    </row>
    <row r="11673" spans="1:4" ht="15" customHeight="1">
      <c r="A11673" s="642">
        <v>38018</v>
      </c>
      <c r="B11673" s="651" t="s">
        <v>34279</v>
      </c>
      <c r="C11673" s="642" t="s">
        <v>18348</v>
      </c>
      <c r="D11673" s="642" t="s">
        <v>21697</v>
      </c>
    </row>
    <row r="11674" spans="1:4" ht="15" customHeight="1">
      <c r="A11674" s="642">
        <v>39895</v>
      </c>
      <c r="B11674" s="651" t="s">
        <v>34280</v>
      </c>
      <c r="C11674" s="642" t="s">
        <v>18348</v>
      </c>
      <c r="D11674" s="642" t="s">
        <v>18687</v>
      </c>
    </row>
    <row r="11675" spans="1:4" ht="15" customHeight="1">
      <c r="A11675" s="642">
        <v>39896</v>
      </c>
      <c r="B11675" s="651" t="s">
        <v>34281</v>
      </c>
      <c r="C11675" s="642" t="s">
        <v>18348</v>
      </c>
      <c r="D11675" s="642" t="s">
        <v>36939</v>
      </c>
    </row>
    <row r="11676" spans="1:4" ht="15" customHeight="1">
      <c r="A11676" s="642">
        <v>38873</v>
      </c>
      <c r="B11676" s="651" t="s">
        <v>34282</v>
      </c>
      <c r="C11676" s="642" t="s">
        <v>18348</v>
      </c>
      <c r="D11676" s="642" t="s">
        <v>17879</v>
      </c>
    </row>
    <row r="11677" spans="1:4" ht="15" customHeight="1">
      <c r="A11677" s="642">
        <v>38874</v>
      </c>
      <c r="B11677" s="651" t="s">
        <v>34283</v>
      </c>
      <c r="C11677" s="642" t="s">
        <v>18348</v>
      </c>
      <c r="D11677" s="642" t="s">
        <v>20521</v>
      </c>
    </row>
    <row r="11678" spans="1:4" ht="15" customHeight="1">
      <c r="A11678" s="642">
        <v>38875</v>
      </c>
      <c r="B11678" s="651" t="s">
        <v>34284</v>
      </c>
      <c r="C11678" s="642" t="s">
        <v>18348</v>
      </c>
      <c r="D11678" s="642" t="s">
        <v>24553</v>
      </c>
    </row>
    <row r="11679" spans="1:4" ht="15" customHeight="1">
      <c r="A11679" s="642">
        <v>38876</v>
      </c>
      <c r="B11679" s="651" t="s">
        <v>34285</v>
      </c>
      <c r="C11679" s="642" t="s">
        <v>18348</v>
      </c>
      <c r="D11679" s="642" t="s">
        <v>21076</v>
      </c>
    </row>
    <row r="11680" spans="1:4" ht="15" customHeight="1">
      <c r="A11680" s="642">
        <v>39000</v>
      </c>
      <c r="B11680" s="651" t="s">
        <v>34286</v>
      </c>
      <c r="C11680" s="642" t="s">
        <v>18348</v>
      </c>
      <c r="D11680" s="642" t="s">
        <v>36940</v>
      </c>
    </row>
    <row r="11681" spans="1:4" ht="15" customHeight="1">
      <c r="A11681" s="642">
        <v>38674</v>
      </c>
      <c r="B11681" s="651" t="s">
        <v>34287</v>
      </c>
      <c r="C11681" s="642" t="s">
        <v>18348</v>
      </c>
      <c r="D11681" s="642" t="s">
        <v>18040</v>
      </c>
    </row>
    <row r="11682" spans="1:4" ht="15" customHeight="1">
      <c r="A11682" s="642">
        <v>38911</v>
      </c>
      <c r="B11682" s="651" t="s">
        <v>34288</v>
      </c>
      <c r="C11682" s="642" t="s">
        <v>18348</v>
      </c>
      <c r="D11682" s="642" t="s">
        <v>21705</v>
      </c>
    </row>
    <row r="11683" spans="1:4" ht="15" customHeight="1">
      <c r="A11683" s="642">
        <v>38912</v>
      </c>
      <c r="B11683" s="651" t="s">
        <v>34289</v>
      </c>
      <c r="C11683" s="642" t="s">
        <v>18348</v>
      </c>
      <c r="D11683" s="642" t="s">
        <v>36941</v>
      </c>
    </row>
    <row r="11684" spans="1:4" ht="15" customHeight="1">
      <c r="A11684" s="642">
        <v>38019</v>
      </c>
      <c r="B11684" s="651" t="s">
        <v>34290</v>
      </c>
      <c r="C11684" s="642" t="s">
        <v>18348</v>
      </c>
      <c r="D11684" s="642" t="s">
        <v>17605</v>
      </c>
    </row>
    <row r="11685" spans="1:4" ht="15" customHeight="1">
      <c r="A11685" s="642">
        <v>38020</v>
      </c>
      <c r="B11685" s="651" t="s">
        <v>34291</v>
      </c>
      <c r="C11685" s="642" t="s">
        <v>18348</v>
      </c>
      <c r="D11685" s="642" t="s">
        <v>17831</v>
      </c>
    </row>
    <row r="11686" spans="1:4" ht="15" customHeight="1">
      <c r="A11686" s="642">
        <v>38454</v>
      </c>
      <c r="B11686" s="651" t="s">
        <v>34292</v>
      </c>
      <c r="C11686" s="642" t="s">
        <v>18348</v>
      </c>
      <c r="D11686" s="642" t="s">
        <v>17792</v>
      </c>
    </row>
    <row r="11687" spans="1:4" ht="15" customHeight="1">
      <c r="A11687" s="642">
        <v>38455</v>
      </c>
      <c r="B11687" s="651" t="s">
        <v>34293</v>
      </c>
      <c r="C11687" s="642" t="s">
        <v>18348</v>
      </c>
      <c r="D11687" s="642" t="s">
        <v>18228</v>
      </c>
    </row>
    <row r="11688" spans="1:4" ht="15" customHeight="1">
      <c r="A11688" s="642">
        <v>38462</v>
      </c>
      <c r="B11688" s="651" t="s">
        <v>34294</v>
      </c>
      <c r="C11688" s="642" t="s">
        <v>18348</v>
      </c>
      <c r="D11688" s="642" t="s">
        <v>36942</v>
      </c>
    </row>
    <row r="11689" spans="1:4" ht="15" customHeight="1">
      <c r="A11689" s="642">
        <v>36362</v>
      </c>
      <c r="B11689" s="651" t="s">
        <v>34295</v>
      </c>
      <c r="C11689" s="642" t="s">
        <v>18348</v>
      </c>
      <c r="D11689" s="642" t="s">
        <v>18709</v>
      </c>
    </row>
    <row r="11690" spans="1:4" ht="15" customHeight="1">
      <c r="A11690" s="642">
        <v>36298</v>
      </c>
      <c r="B11690" s="651" t="s">
        <v>34296</v>
      </c>
      <c r="C11690" s="642" t="s">
        <v>18348</v>
      </c>
      <c r="D11690" s="642" t="s">
        <v>22249</v>
      </c>
    </row>
    <row r="11691" spans="1:4" ht="15" customHeight="1">
      <c r="A11691" s="642">
        <v>38456</v>
      </c>
      <c r="B11691" s="651" t="s">
        <v>34297</v>
      </c>
      <c r="C11691" s="642" t="s">
        <v>18348</v>
      </c>
      <c r="D11691" s="642" t="s">
        <v>20498</v>
      </c>
    </row>
    <row r="11692" spans="1:4" ht="15" customHeight="1">
      <c r="A11692" s="642">
        <v>38457</v>
      </c>
      <c r="B11692" s="651" t="s">
        <v>34298</v>
      </c>
      <c r="C11692" s="642" t="s">
        <v>18348</v>
      </c>
      <c r="D11692" s="642" t="s">
        <v>18260</v>
      </c>
    </row>
    <row r="11693" spans="1:4" ht="15" customHeight="1">
      <c r="A11693" s="642">
        <v>38458</v>
      </c>
      <c r="B11693" s="651" t="s">
        <v>34299</v>
      </c>
      <c r="C11693" s="642" t="s">
        <v>18348</v>
      </c>
      <c r="D11693" s="642" t="s">
        <v>21744</v>
      </c>
    </row>
    <row r="11694" spans="1:4" ht="15" customHeight="1">
      <c r="A11694" s="642">
        <v>38459</v>
      </c>
      <c r="B11694" s="651" t="s">
        <v>34300</v>
      </c>
      <c r="C11694" s="642" t="s">
        <v>18348</v>
      </c>
      <c r="D11694" s="642" t="s">
        <v>22611</v>
      </c>
    </row>
    <row r="11695" spans="1:4" ht="15" customHeight="1">
      <c r="A11695" s="642">
        <v>38460</v>
      </c>
      <c r="B11695" s="651" t="s">
        <v>34301</v>
      </c>
      <c r="C11695" s="642" t="s">
        <v>18348</v>
      </c>
      <c r="D11695" s="642" t="s">
        <v>36943</v>
      </c>
    </row>
    <row r="11696" spans="1:4" ht="15" customHeight="1">
      <c r="A11696" s="642">
        <v>38461</v>
      </c>
      <c r="B11696" s="651" t="s">
        <v>34302</v>
      </c>
      <c r="C11696" s="642" t="s">
        <v>18348</v>
      </c>
      <c r="D11696" s="642" t="s">
        <v>36944</v>
      </c>
    </row>
    <row r="11697" spans="1:4" ht="15" customHeight="1">
      <c r="A11697" s="642">
        <v>7094</v>
      </c>
      <c r="B11697" s="651" t="s">
        <v>34303</v>
      </c>
      <c r="C11697" s="642" t="s">
        <v>18348</v>
      </c>
      <c r="D11697" s="642" t="s">
        <v>21182</v>
      </c>
    </row>
    <row r="11698" spans="1:4" ht="15" customHeight="1">
      <c r="A11698" s="642">
        <v>7116</v>
      </c>
      <c r="B11698" s="651" t="s">
        <v>34304</v>
      </c>
      <c r="C11698" s="642" t="s">
        <v>18348</v>
      </c>
      <c r="D11698" s="642" t="s">
        <v>24708</v>
      </c>
    </row>
    <row r="11699" spans="1:4" ht="15" customHeight="1">
      <c r="A11699" s="642">
        <v>7118</v>
      </c>
      <c r="B11699" s="651" t="s">
        <v>34305</v>
      </c>
      <c r="C11699" s="642" t="s">
        <v>18348</v>
      </c>
      <c r="D11699" s="642" t="s">
        <v>21518</v>
      </c>
    </row>
    <row r="11700" spans="1:4" ht="15" customHeight="1">
      <c r="A11700" s="642">
        <v>7098</v>
      </c>
      <c r="B11700" s="651" t="s">
        <v>34306</v>
      </c>
      <c r="C11700" s="642" t="s">
        <v>18348</v>
      </c>
      <c r="D11700" s="642" t="s">
        <v>18440</v>
      </c>
    </row>
    <row r="11701" spans="1:4" ht="15" customHeight="1">
      <c r="A11701" s="642">
        <v>7110</v>
      </c>
      <c r="B11701" s="651" t="s">
        <v>34307</v>
      </c>
      <c r="C11701" s="642" t="s">
        <v>18348</v>
      </c>
      <c r="D11701" s="642" t="s">
        <v>22405</v>
      </c>
    </row>
    <row r="11702" spans="1:4" ht="15" customHeight="1">
      <c r="A11702" s="642">
        <v>7123</v>
      </c>
      <c r="B11702" s="651" t="s">
        <v>34308</v>
      </c>
      <c r="C11702" s="642" t="s">
        <v>18348</v>
      </c>
      <c r="D11702" s="642" t="s">
        <v>18385</v>
      </c>
    </row>
    <row r="11703" spans="1:4" ht="15" customHeight="1">
      <c r="A11703" s="642">
        <v>7121</v>
      </c>
      <c r="B11703" s="651" t="s">
        <v>34309</v>
      </c>
      <c r="C11703" s="642" t="s">
        <v>18348</v>
      </c>
      <c r="D11703" s="642" t="s">
        <v>17708</v>
      </c>
    </row>
    <row r="11704" spans="1:4" ht="15" customHeight="1">
      <c r="A11704" s="642">
        <v>7137</v>
      </c>
      <c r="B11704" s="651" t="s">
        <v>34310</v>
      </c>
      <c r="C11704" s="642" t="s">
        <v>18348</v>
      </c>
      <c r="D11704" s="642" t="s">
        <v>20724</v>
      </c>
    </row>
    <row r="11705" spans="1:4" ht="15" customHeight="1">
      <c r="A11705" s="642">
        <v>7122</v>
      </c>
      <c r="B11705" s="651" t="s">
        <v>34311</v>
      </c>
      <c r="C11705" s="642" t="s">
        <v>18348</v>
      </c>
      <c r="D11705" s="642" t="s">
        <v>20961</v>
      </c>
    </row>
    <row r="11706" spans="1:4" ht="15" customHeight="1">
      <c r="A11706" s="642">
        <v>7114</v>
      </c>
      <c r="B11706" s="651" t="s">
        <v>34312</v>
      </c>
      <c r="C11706" s="642" t="s">
        <v>18348</v>
      </c>
      <c r="D11706" s="642" t="s">
        <v>36945</v>
      </c>
    </row>
    <row r="11707" spans="1:4" ht="15" customHeight="1">
      <c r="A11707" s="642">
        <v>7109</v>
      </c>
      <c r="B11707" s="651" t="s">
        <v>34313</v>
      </c>
      <c r="C11707" s="642" t="s">
        <v>18348</v>
      </c>
      <c r="D11707" s="642" t="s">
        <v>18429</v>
      </c>
    </row>
    <row r="11708" spans="1:4" ht="15" customHeight="1">
      <c r="A11708" s="642">
        <v>7135</v>
      </c>
      <c r="B11708" s="651" t="s">
        <v>34314</v>
      </c>
      <c r="C11708" s="642" t="s">
        <v>18348</v>
      </c>
      <c r="D11708" s="642" t="s">
        <v>17856</v>
      </c>
    </row>
    <row r="11709" spans="1:4" ht="15" customHeight="1">
      <c r="A11709" s="642">
        <v>37947</v>
      </c>
      <c r="B11709" s="651" t="s">
        <v>34315</v>
      </c>
      <c r="C11709" s="642" t="s">
        <v>18348</v>
      </c>
      <c r="D11709" s="642" t="s">
        <v>20643</v>
      </c>
    </row>
    <row r="11710" spans="1:4" ht="15" customHeight="1">
      <c r="A11710" s="642">
        <v>7103</v>
      </c>
      <c r="B11710" s="651" t="s">
        <v>34316</v>
      </c>
      <c r="C11710" s="642" t="s">
        <v>18348</v>
      </c>
      <c r="D11710" s="642" t="s">
        <v>18485</v>
      </c>
    </row>
    <row r="11711" spans="1:4" ht="15" customHeight="1">
      <c r="A11711" s="642">
        <v>40419</v>
      </c>
      <c r="B11711" s="651" t="s">
        <v>34317</v>
      </c>
      <c r="C11711" s="642" t="s">
        <v>18348</v>
      </c>
      <c r="D11711" s="642" t="s">
        <v>21852</v>
      </c>
    </row>
    <row r="11712" spans="1:4" ht="15" customHeight="1">
      <c r="A11712" s="642">
        <v>40420</v>
      </c>
      <c r="B11712" s="651" t="s">
        <v>34318</v>
      </c>
      <c r="C11712" s="642" t="s">
        <v>18348</v>
      </c>
      <c r="D11712" s="642" t="s">
        <v>22669</v>
      </c>
    </row>
    <row r="11713" spans="1:4" ht="15" customHeight="1">
      <c r="A11713" s="642">
        <v>40421</v>
      </c>
      <c r="B11713" s="651" t="s">
        <v>34319</v>
      </c>
      <c r="C11713" s="642" t="s">
        <v>18348</v>
      </c>
      <c r="D11713" s="642" t="s">
        <v>22405</v>
      </c>
    </row>
    <row r="11714" spans="1:4" ht="15" customHeight="1">
      <c r="A11714" s="642">
        <v>38905</v>
      </c>
      <c r="B11714" s="651" t="s">
        <v>34320</v>
      </c>
      <c r="C11714" s="642" t="s">
        <v>18348</v>
      </c>
      <c r="D11714" s="642" t="s">
        <v>21316</v>
      </c>
    </row>
    <row r="11715" spans="1:4" ht="15" customHeight="1">
      <c r="A11715" s="642">
        <v>38907</v>
      </c>
      <c r="B11715" s="651" t="s">
        <v>34321</v>
      </c>
      <c r="C11715" s="642" t="s">
        <v>18348</v>
      </c>
      <c r="D11715" s="642" t="s">
        <v>26114</v>
      </c>
    </row>
    <row r="11716" spans="1:4" ht="15" customHeight="1">
      <c r="A11716" s="642">
        <v>38908</v>
      </c>
      <c r="B11716" s="651" t="s">
        <v>34322</v>
      </c>
      <c r="C11716" s="642" t="s">
        <v>18348</v>
      </c>
      <c r="D11716" s="642" t="s">
        <v>17669</v>
      </c>
    </row>
    <row r="11717" spans="1:4" ht="15" customHeight="1">
      <c r="A11717" s="642">
        <v>38909</v>
      </c>
      <c r="B11717" s="651" t="s">
        <v>34323</v>
      </c>
      <c r="C11717" s="642" t="s">
        <v>18348</v>
      </c>
      <c r="D11717" s="642" t="s">
        <v>20455</v>
      </c>
    </row>
    <row r="11718" spans="1:4" ht="15" customHeight="1">
      <c r="A11718" s="642">
        <v>38910</v>
      </c>
      <c r="B11718" s="651" t="s">
        <v>34324</v>
      </c>
      <c r="C11718" s="642" t="s">
        <v>18348</v>
      </c>
      <c r="D11718" s="642" t="s">
        <v>36946</v>
      </c>
    </row>
    <row r="11719" spans="1:4" ht="15" customHeight="1">
      <c r="A11719" s="642">
        <v>38897</v>
      </c>
      <c r="B11719" s="651" t="s">
        <v>34325</v>
      </c>
      <c r="C11719" s="642" t="s">
        <v>18348</v>
      </c>
      <c r="D11719" s="642" t="s">
        <v>21648</v>
      </c>
    </row>
    <row r="11720" spans="1:4" ht="15" customHeight="1">
      <c r="A11720" s="642">
        <v>38899</v>
      </c>
      <c r="B11720" s="651" t="s">
        <v>34326</v>
      </c>
      <c r="C11720" s="642" t="s">
        <v>18348</v>
      </c>
      <c r="D11720" s="642" t="s">
        <v>36947</v>
      </c>
    </row>
    <row r="11721" spans="1:4" ht="15" customHeight="1">
      <c r="A11721" s="642">
        <v>38900</v>
      </c>
      <c r="B11721" s="651" t="s">
        <v>34327</v>
      </c>
      <c r="C11721" s="642" t="s">
        <v>18348</v>
      </c>
      <c r="D11721" s="642" t="s">
        <v>20604</v>
      </c>
    </row>
    <row r="11722" spans="1:4" ht="15" customHeight="1">
      <c r="A11722" s="642">
        <v>38901</v>
      </c>
      <c r="B11722" s="651" t="s">
        <v>34328</v>
      </c>
      <c r="C11722" s="642" t="s">
        <v>18348</v>
      </c>
      <c r="D11722" s="642" t="s">
        <v>18328</v>
      </c>
    </row>
    <row r="11723" spans="1:4" ht="15" customHeight="1">
      <c r="A11723" s="642">
        <v>38904</v>
      </c>
      <c r="B11723" s="651" t="s">
        <v>34329</v>
      </c>
      <c r="C11723" s="642" t="s">
        <v>18348</v>
      </c>
      <c r="D11723" s="642" t="s">
        <v>21545</v>
      </c>
    </row>
    <row r="11724" spans="1:4" ht="15" customHeight="1">
      <c r="A11724" s="642">
        <v>38903</v>
      </c>
      <c r="B11724" s="651" t="s">
        <v>34330</v>
      </c>
      <c r="C11724" s="642" t="s">
        <v>18348</v>
      </c>
      <c r="D11724" s="642" t="s">
        <v>22641</v>
      </c>
    </row>
    <row r="11725" spans="1:4" ht="15" customHeight="1">
      <c r="A11725" s="642">
        <v>11655</v>
      </c>
      <c r="B11725" s="651" t="s">
        <v>34331</v>
      </c>
      <c r="C11725" s="642" t="s">
        <v>18348</v>
      </c>
      <c r="D11725" s="642" t="s">
        <v>21240</v>
      </c>
    </row>
    <row r="11726" spans="1:4" ht="15" customHeight="1">
      <c r="A11726" s="642">
        <v>11656</v>
      </c>
      <c r="B11726" s="651" t="s">
        <v>34332</v>
      </c>
      <c r="C11726" s="642" t="s">
        <v>18348</v>
      </c>
      <c r="D11726" s="642" t="s">
        <v>17927</v>
      </c>
    </row>
    <row r="11727" spans="1:4" ht="15" customHeight="1">
      <c r="A11727" s="642">
        <v>7091</v>
      </c>
      <c r="B11727" s="651" t="s">
        <v>34333</v>
      </c>
      <c r="C11727" s="642" t="s">
        <v>18348</v>
      </c>
      <c r="D11727" s="642" t="s">
        <v>21238</v>
      </c>
    </row>
    <row r="11728" spans="1:4" ht="15" customHeight="1">
      <c r="A11728" s="642">
        <v>37948</v>
      </c>
      <c r="B11728" s="651" t="s">
        <v>34334</v>
      </c>
      <c r="C11728" s="642" t="s">
        <v>18348</v>
      </c>
      <c r="D11728" s="642" t="s">
        <v>24712</v>
      </c>
    </row>
    <row r="11729" spans="1:4" ht="15" customHeight="1">
      <c r="A11729" s="642">
        <v>7097</v>
      </c>
      <c r="B11729" s="651" t="s">
        <v>34335</v>
      </c>
      <c r="C11729" s="642" t="s">
        <v>18348</v>
      </c>
      <c r="D11729" s="642" t="s">
        <v>17824</v>
      </c>
    </row>
    <row r="11730" spans="1:4" ht="15" customHeight="1">
      <c r="A11730" s="642">
        <v>11658</v>
      </c>
      <c r="B11730" s="651" t="s">
        <v>34336</v>
      </c>
      <c r="C11730" s="642" t="s">
        <v>18348</v>
      </c>
      <c r="D11730" s="642" t="s">
        <v>18050</v>
      </c>
    </row>
    <row r="11731" spans="1:4" ht="15" customHeight="1">
      <c r="A11731" s="642">
        <v>7146</v>
      </c>
      <c r="B11731" s="651" t="s">
        <v>34337</v>
      </c>
      <c r="C11731" s="642" t="s">
        <v>18348</v>
      </c>
      <c r="D11731" s="642" t="s">
        <v>36948</v>
      </c>
    </row>
    <row r="11732" spans="1:4" ht="15" customHeight="1">
      <c r="A11732" s="642">
        <v>7138</v>
      </c>
      <c r="B11732" s="651" t="s">
        <v>34338</v>
      </c>
      <c r="C11732" s="642" t="s">
        <v>18348</v>
      </c>
      <c r="D11732" s="642" t="s">
        <v>18107</v>
      </c>
    </row>
    <row r="11733" spans="1:4" ht="15" customHeight="1">
      <c r="A11733" s="642">
        <v>7139</v>
      </c>
      <c r="B11733" s="651" t="s">
        <v>34339</v>
      </c>
      <c r="C11733" s="642" t="s">
        <v>18348</v>
      </c>
      <c r="D11733" s="642" t="s">
        <v>24283</v>
      </c>
    </row>
    <row r="11734" spans="1:4" ht="15" customHeight="1">
      <c r="A11734" s="642">
        <v>7140</v>
      </c>
      <c r="B11734" s="651" t="s">
        <v>34340</v>
      </c>
      <c r="C11734" s="642" t="s">
        <v>18348</v>
      </c>
      <c r="D11734" s="642" t="s">
        <v>18288</v>
      </c>
    </row>
    <row r="11735" spans="1:4" ht="15" customHeight="1">
      <c r="A11735" s="642">
        <v>7141</v>
      </c>
      <c r="B11735" s="651" t="s">
        <v>34341</v>
      </c>
      <c r="C11735" s="642" t="s">
        <v>18348</v>
      </c>
      <c r="D11735" s="642" t="s">
        <v>18009</v>
      </c>
    </row>
    <row r="11736" spans="1:4" ht="15" customHeight="1">
      <c r="A11736" s="642">
        <v>7143</v>
      </c>
      <c r="B11736" s="651" t="s">
        <v>34342</v>
      </c>
      <c r="C11736" s="642" t="s">
        <v>18348</v>
      </c>
      <c r="D11736" s="642" t="s">
        <v>27702</v>
      </c>
    </row>
    <row r="11737" spans="1:4" ht="15" customHeight="1">
      <c r="A11737" s="642">
        <v>7144</v>
      </c>
      <c r="B11737" s="651" t="s">
        <v>34343</v>
      </c>
      <c r="C11737" s="642" t="s">
        <v>18348</v>
      </c>
      <c r="D11737" s="642" t="s">
        <v>36949</v>
      </c>
    </row>
    <row r="11738" spans="1:4" ht="15" customHeight="1">
      <c r="A11738" s="642">
        <v>7145</v>
      </c>
      <c r="B11738" s="651" t="s">
        <v>34344</v>
      </c>
      <c r="C11738" s="642" t="s">
        <v>18348</v>
      </c>
      <c r="D11738" s="642" t="s">
        <v>22081</v>
      </c>
    </row>
    <row r="11739" spans="1:4" ht="15" customHeight="1">
      <c r="A11739" s="642">
        <v>7142</v>
      </c>
      <c r="B11739" s="651" t="s">
        <v>34345</v>
      </c>
      <c r="C11739" s="642" t="s">
        <v>18348</v>
      </c>
      <c r="D11739" s="642" t="s">
        <v>18514</v>
      </c>
    </row>
    <row r="11740" spans="1:4" ht="15" customHeight="1">
      <c r="A11740" s="642">
        <v>3593</v>
      </c>
      <c r="B11740" s="651" t="s">
        <v>34346</v>
      </c>
      <c r="C11740" s="642" t="s">
        <v>18348</v>
      </c>
      <c r="D11740" s="642" t="s">
        <v>36950</v>
      </c>
    </row>
    <row r="11741" spans="1:4" ht="15" customHeight="1">
      <c r="A11741" s="642">
        <v>3588</v>
      </c>
      <c r="B11741" s="651" t="s">
        <v>34347</v>
      </c>
      <c r="C11741" s="642" t="s">
        <v>18348</v>
      </c>
      <c r="D11741" s="642" t="s">
        <v>21216</v>
      </c>
    </row>
    <row r="11742" spans="1:4" ht="15" customHeight="1">
      <c r="A11742" s="642">
        <v>3585</v>
      </c>
      <c r="B11742" s="651" t="s">
        <v>34348</v>
      </c>
      <c r="C11742" s="642" t="s">
        <v>18348</v>
      </c>
      <c r="D11742" s="642" t="s">
        <v>18401</v>
      </c>
    </row>
    <row r="11743" spans="1:4" ht="15" customHeight="1">
      <c r="A11743" s="642">
        <v>3587</v>
      </c>
      <c r="B11743" s="651" t="s">
        <v>34349</v>
      </c>
      <c r="C11743" s="642" t="s">
        <v>18348</v>
      </c>
      <c r="D11743" s="642" t="s">
        <v>21618</v>
      </c>
    </row>
    <row r="11744" spans="1:4" ht="15" customHeight="1">
      <c r="A11744" s="642">
        <v>3590</v>
      </c>
      <c r="B11744" s="651" t="s">
        <v>34350</v>
      </c>
      <c r="C11744" s="642" t="s">
        <v>18348</v>
      </c>
      <c r="D11744" s="642" t="s">
        <v>36951</v>
      </c>
    </row>
    <row r="11745" spans="1:4" ht="15" customHeight="1">
      <c r="A11745" s="642">
        <v>3589</v>
      </c>
      <c r="B11745" s="651" t="s">
        <v>34351</v>
      </c>
      <c r="C11745" s="642" t="s">
        <v>18348</v>
      </c>
      <c r="D11745" s="642" t="s">
        <v>36952</v>
      </c>
    </row>
    <row r="11746" spans="1:4" ht="15" customHeight="1">
      <c r="A11746" s="642">
        <v>3586</v>
      </c>
      <c r="B11746" s="651" t="s">
        <v>34352</v>
      </c>
      <c r="C11746" s="642" t="s">
        <v>18348</v>
      </c>
      <c r="D11746" s="642" t="s">
        <v>36953</v>
      </c>
    </row>
    <row r="11747" spans="1:4" ht="15" customHeight="1">
      <c r="A11747" s="642">
        <v>3592</v>
      </c>
      <c r="B11747" s="651" t="s">
        <v>34353</v>
      </c>
      <c r="C11747" s="642" t="s">
        <v>18348</v>
      </c>
      <c r="D11747" s="642" t="s">
        <v>36954</v>
      </c>
    </row>
    <row r="11748" spans="1:4" ht="15" customHeight="1">
      <c r="A11748" s="642">
        <v>3591</v>
      </c>
      <c r="B11748" s="651" t="s">
        <v>34354</v>
      </c>
      <c r="C11748" s="642" t="s">
        <v>18348</v>
      </c>
      <c r="D11748" s="642" t="s">
        <v>36955</v>
      </c>
    </row>
    <row r="11749" spans="1:4" ht="15" customHeight="1">
      <c r="A11749" s="642">
        <v>40396</v>
      </c>
      <c r="B11749" s="651" t="s">
        <v>34355</v>
      </c>
      <c r="C11749" s="642" t="s">
        <v>18348</v>
      </c>
      <c r="D11749" s="642" t="s">
        <v>36956</v>
      </c>
    </row>
    <row r="11750" spans="1:4" ht="15" customHeight="1">
      <c r="A11750" s="642">
        <v>40395</v>
      </c>
      <c r="B11750" s="651" t="s">
        <v>34356</v>
      </c>
      <c r="C11750" s="642" t="s">
        <v>18348</v>
      </c>
      <c r="D11750" s="642" t="s">
        <v>36957</v>
      </c>
    </row>
    <row r="11751" spans="1:4" ht="15" customHeight="1">
      <c r="A11751" s="642">
        <v>40392</v>
      </c>
      <c r="B11751" s="651" t="s">
        <v>34357</v>
      </c>
      <c r="C11751" s="642" t="s">
        <v>18348</v>
      </c>
      <c r="D11751" s="642" t="s">
        <v>36503</v>
      </c>
    </row>
    <row r="11752" spans="1:4" ht="15" customHeight="1">
      <c r="A11752" s="642">
        <v>40394</v>
      </c>
      <c r="B11752" s="651" t="s">
        <v>34358</v>
      </c>
      <c r="C11752" s="642" t="s">
        <v>18348</v>
      </c>
      <c r="D11752" s="642" t="s">
        <v>36958</v>
      </c>
    </row>
    <row r="11753" spans="1:4" ht="15" customHeight="1">
      <c r="A11753" s="642">
        <v>40398</v>
      </c>
      <c r="B11753" s="651" t="s">
        <v>34359</v>
      </c>
      <c r="C11753" s="642" t="s">
        <v>18348</v>
      </c>
      <c r="D11753" s="642" t="s">
        <v>36959</v>
      </c>
    </row>
    <row r="11754" spans="1:4" ht="15" customHeight="1">
      <c r="A11754" s="642">
        <v>40397</v>
      </c>
      <c r="B11754" s="651" t="s">
        <v>34360</v>
      </c>
      <c r="C11754" s="642" t="s">
        <v>18348</v>
      </c>
      <c r="D11754" s="642" t="s">
        <v>36960</v>
      </c>
    </row>
    <row r="11755" spans="1:4" ht="15" customHeight="1">
      <c r="A11755" s="642">
        <v>40393</v>
      </c>
      <c r="B11755" s="651" t="s">
        <v>34361</v>
      </c>
      <c r="C11755" s="642" t="s">
        <v>18348</v>
      </c>
      <c r="D11755" s="642" t="s">
        <v>18631</v>
      </c>
    </row>
    <row r="11756" spans="1:4" ht="15" customHeight="1">
      <c r="A11756" s="642">
        <v>40399</v>
      </c>
      <c r="B11756" s="651" t="s">
        <v>34362</v>
      </c>
      <c r="C11756" s="642" t="s">
        <v>18348</v>
      </c>
      <c r="D11756" s="642" t="s">
        <v>36961</v>
      </c>
    </row>
    <row r="11757" spans="1:4" ht="15" customHeight="1">
      <c r="A11757" s="642">
        <v>39322</v>
      </c>
      <c r="B11757" s="651" t="s">
        <v>34363</v>
      </c>
      <c r="C11757" s="642" t="s">
        <v>18348</v>
      </c>
      <c r="D11757" s="642" t="s">
        <v>17520</v>
      </c>
    </row>
    <row r="11758" spans="1:4" ht="15" customHeight="1">
      <c r="A11758" s="642">
        <v>39289</v>
      </c>
      <c r="B11758" s="651" t="s">
        <v>34364</v>
      </c>
      <c r="C11758" s="642" t="s">
        <v>18348</v>
      </c>
      <c r="D11758" s="642" t="s">
        <v>18476</v>
      </c>
    </row>
    <row r="11759" spans="1:4" ht="15" customHeight="1">
      <c r="A11759" s="642">
        <v>39290</v>
      </c>
      <c r="B11759" s="651" t="s">
        <v>34365</v>
      </c>
      <c r="C11759" s="642" t="s">
        <v>18348</v>
      </c>
      <c r="D11759" s="642" t="s">
        <v>36554</v>
      </c>
    </row>
    <row r="11760" spans="1:4" ht="15" customHeight="1">
      <c r="A11760" s="642">
        <v>39291</v>
      </c>
      <c r="B11760" s="651" t="s">
        <v>34366</v>
      </c>
      <c r="C11760" s="642" t="s">
        <v>18348</v>
      </c>
      <c r="D11760" s="642" t="s">
        <v>36962</v>
      </c>
    </row>
    <row r="11761" spans="1:4" ht="15" customHeight="1">
      <c r="A11761" s="642">
        <v>41892</v>
      </c>
      <c r="B11761" s="651" t="s">
        <v>34367</v>
      </c>
      <c r="C11761" s="642" t="s">
        <v>18348</v>
      </c>
      <c r="D11761" s="642" t="s">
        <v>36963</v>
      </c>
    </row>
    <row r="11762" spans="1:4" ht="15" customHeight="1">
      <c r="A11762" s="642">
        <v>7048</v>
      </c>
      <c r="B11762" s="651" t="s">
        <v>34368</v>
      </c>
      <c r="C11762" s="642" t="s">
        <v>18348</v>
      </c>
      <c r="D11762" s="642" t="s">
        <v>21867</v>
      </c>
    </row>
    <row r="11763" spans="1:4" ht="15" customHeight="1">
      <c r="A11763" s="642">
        <v>7088</v>
      </c>
      <c r="B11763" s="651" t="s">
        <v>34369</v>
      </c>
      <c r="C11763" s="642" t="s">
        <v>18348</v>
      </c>
      <c r="D11763" s="642" t="s">
        <v>25563</v>
      </c>
    </row>
    <row r="11764" spans="1:4" ht="15" customHeight="1">
      <c r="A11764" s="642">
        <v>20179</v>
      </c>
      <c r="B11764" s="651" t="s">
        <v>34370</v>
      </c>
      <c r="C11764" s="642" t="s">
        <v>18348</v>
      </c>
      <c r="D11764" s="642" t="s">
        <v>36964</v>
      </c>
    </row>
    <row r="11765" spans="1:4" ht="15" customHeight="1">
      <c r="A11765" s="642">
        <v>20178</v>
      </c>
      <c r="B11765" s="651" t="s">
        <v>34371</v>
      </c>
      <c r="C11765" s="642" t="s">
        <v>18348</v>
      </c>
      <c r="D11765" s="642" t="s">
        <v>20981</v>
      </c>
    </row>
    <row r="11766" spans="1:4" ht="15" customHeight="1">
      <c r="A11766" s="642">
        <v>20180</v>
      </c>
      <c r="B11766" s="651" t="s">
        <v>34372</v>
      </c>
      <c r="C11766" s="642" t="s">
        <v>18348</v>
      </c>
      <c r="D11766" s="642" t="s">
        <v>36965</v>
      </c>
    </row>
    <row r="11767" spans="1:4" ht="15" customHeight="1">
      <c r="A11767" s="642">
        <v>20181</v>
      </c>
      <c r="B11767" s="651" t="s">
        <v>34373</v>
      </c>
      <c r="C11767" s="642" t="s">
        <v>18348</v>
      </c>
      <c r="D11767" s="642" t="s">
        <v>36966</v>
      </c>
    </row>
    <row r="11768" spans="1:4" ht="15" customHeight="1">
      <c r="A11768" s="642">
        <v>20177</v>
      </c>
      <c r="B11768" s="651" t="s">
        <v>34374</v>
      </c>
      <c r="C11768" s="642" t="s">
        <v>18348</v>
      </c>
      <c r="D11768" s="642" t="s">
        <v>36967</v>
      </c>
    </row>
    <row r="11769" spans="1:4" ht="15" customHeight="1">
      <c r="A11769" s="642">
        <v>7070</v>
      </c>
      <c r="B11769" s="651" t="s">
        <v>34375</v>
      </c>
      <c r="C11769" s="642" t="s">
        <v>18348</v>
      </c>
      <c r="D11769" s="642" t="s">
        <v>36968</v>
      </c>
    </row>
    <row r="11770" spans="1:4" ht="15" customHeight="1">
      <c r="A11770" s="642">
        <v>40945</v>
      </c>
      <c r="B11770" s="651" t="s">
        <v>34376</v>
      </c>
      <c r="C11770" s="642" t="s">
        <v>18354</v>
      </c>
      <c r="D11770" s="642" t="s">
        <v>36969</v>
      </c>
    </row>
    <row r="11771" spans="1:4" ht="15" customHeight="1">
      <c r="A11771" s="642">
        <v>40946</v>
      </c>
      <c r="B11771" s="651" t="s">
        <v>34377</v>
      </c>
      <c r="C11771" s="642" t="s">
        <v>18355</v>
      </c>
      <c r="D11771" s="642" t="s">
        <v>36970</v>
      </c>
    </row>
    <row r="11772" spans="1:4" ht="15" customHeight="1">
      <c r="A11772" s="642">
        <v>7153</v>
      </c>
      <c r="B11772" s="651" t="s">
        <v>34378</v>
      </c>
      <c r="C11772" s="642" t="s">
        <v>18354</v>
      </c>
      <c r="D11772" s="642" t="s">
        <v>17847</v>
      </c>
    </row>
    <row r="11773" spans="1:4" ht="15" customHeight="1">
      <c r="A11773" s="642">
        <v>41089</v>
      </c>
      <c r="B11773" s="651" t="s">
        <v>34379</v>
      </c>
      <c r="C11773" s="642" t="s">
        <v>18355</v>
      </c>
      <c r="D11773" s="642" t="s">
        <v>36971</v>
      </c>
    </row>
    <row r="11774" spans="1:4" ht="15" customHeight="1">
      <c r="A11774" s="642">
        <v>40943</v>
      </c>
      <c r="B11774" s="651" t="s">
        <v>34380</v>
      </c>
      <c r="C11774" s="642" t="s">
        <v>18354</v>
      </c>
      <c r="D11774" s="642" t="s">
        <v>21177</v>
      </c>
    </row>
    <row r="11775" spans="1:4" ht="15" customHeight="1">
      <c r="A11775" s="642">
        <v>40944</v>
      </c>
      <c r="B11775" s="651" t="s">
        <v>34381</v>
      </c>
      <c r="C11775" s="642" t="s">
        <v>18355</v>
      </c>
      <c r="D11775" s="642" t="s">
        <v>36972</v>
      </c>
    </row>
    <row r="11776" spans="1:4" ht="15" customHeight="1">
      <c r="A11776" s="642">
        <v>6175</v>
      </c>
      <c r="B11776" s="651" t="s">
        <v>34382</v>
      </c>
      <c r="C11776" s="642" t="s">
        <v>18354</v>
      </c>
      <c r="D11776" s="642" t="s">
        <v>21622</v>
      </c>
    </row>
    <row r="11777" spans="1:4" ht="15" customHeight="1">
      <c r="A11777" s="642">
        <v>41092</v>
      </c>
      <c r="B11777" s="651" t="s">
        <v>34383</v>
      </c>
      <c r="C11777" s="642" t="s">
        <v>18355</v>
      </c>
      <c r="D11777" s="642" t="s">
        <v>36973</v>
      </c>
    </row>
    <row r="11778" spans="1:4" ht="15" customHeight="1">
      <c r="A11778" s="642">
        <v>37712</v>
      </c>
      <c r="B11778" s="651" t="s">
        <v>34384</v>
      </c>
      <c r="C11778" s="642" t="s">
        <v>18349</v>
      </c>
      <c r="D11778" s="642" t="s">
        <v>22426</v>
      </c>
    </row>
    <row r="11779" spans="1:4" ht="15" customHeight="1">
      <c r="A11779" s="642">
        <v>34547</v>
      </c>
      <c r="B11779" s="651" t="s">
        <v>34385</v>
      </c>
      <c r="C11779" s="642" t="s">
        <v>18350</v>
      </c>
      <c r="D11779" s="642" t="s">
        <v>17978</v>
      </c>
    </row>
    <row r="11780" spans="1:4" ht="15" customHeight="1">
      <c r="A11780" s="642">
        <v>34548</v>
      </c>
      <c r="B11780" s="651" t="s">
        <v>34386</v>
      </c>
      <c r="C11780" s="642" t="s">
        <v>18350</v>
      </c>
      <c r="D11780" s="642" t="s">
        <v>22398</v>
      </c>
    </row>
    <row r="11781" spans="1:4" ht="15" customHeight="1">
      <c r="A11781" s="642">
        <v>34558</v>
      </c>
      <c r="B11781" s="651" t="s">
        <v>34387</v>
      </c>
      <c r="C11781" s="642" t="s">
        <v>18350</v>
      </c>
      <c r="D11781" s="642" t="s">
        <v>22604</v>
      </c>
    </row>
    <row r="11782" spans="1:4" ht="15" customHeight="1">
      <c r="A11782" s="642">
        <v>34550</v>
      </c>
      <c r="B11782" s="651" t="s">
        <v>34388</v>
      </c>
      <c r="C11782" s="642" t="s">
        <v>18350</v>
      </c>
      <c r="D11782" s="642" t="s">
        <v>18186</v>
      </c>
    </row>
    <row r="11783" spans="1:4" ht="15" customHeight="1">
      <c r="A11783" s="642">
        <v>34557</v>
      </c>
      <c r="B11783" s="651" t="s">
        <v>34389</v>
      </c>
      <c r="C11783" s="642" t="s">
        <v>18350</v>
      </c>
      <c r="D11783" s="642" t="s">
        <v>20483</v>
      </c>
    </row>
    <row r="11784" spans="1:4" ht="15" customHeight="1">
      <c r="A11784" s="642">
        <v>37411</v>
      </c>
      <c r="B11784" s="651" t="s">
        <v>34390</v>
      </c>
      <c r="C11784" s="642" t="s">
        <v>18349</v>
      </c>
      <c r="D11784" s="642" t="s">
        <v>22090</v>
      </c>
    </row>
    <row r="11785" spans="1:4" ht="15" customHeight="1">
      <c r="A11785" s="642">
        <v>39508</v>
      </c>
      <c r="B11785" s="651" t="s">
        <v>34391</v>
      </c>
      <c r="C11785" s="642" t="s">
        <v>18349</v>
      </c>
      <c r="D11785" s="642" t="s">
        <v>18643</v>
      </c>
    </row>
    <row r="11786" spans="1:4" ht="15" customHeight="1">
      <c r="A11786" s="642">
        <v>39507</v>
      </c>
      <c r="B11786" s="651" t="s">
        <v>34392</v>
      </c>
      <c r="C11786" s="642" t="s">
        <v>18349</v>
      </c>
      <c r="D11786" s="642" t="s">
        <v>22546</v>
      </c>
    </row>
    <row r="11787" spans="1:4" ht="15" customHeight="1">
      <c r="A11787" s="642">
        <v>7155</v>
      </c>
      <c r="B11787" s="651" t="s">
        <v>34393</v>
      </c>
      <c r="C11787" s="642" t="s">
        <v>18349</v>
      </c>
      <c r="D11787" s="642" t="s">
        <v>20980</v>
      </c>
    </row>
    <row r="11788" spans="1:4" ht="15" customHeight="1">
      <c r="A11788" s="642">
        <v>42406</v>
      </c>
      <c r="B11788" s="651" t="s">
        <v>34394</v>
      </c>
      <c r="C11788" s="642" t="s">
        <v>18349</v>
      </c>
      <c r="D11788" s="642" t="s">
        <v>21106</v>
      </c>
    </row>
    <row r="11789" spans="1:4" ht="15" customHeight="1">
      <c r="A11789" s="642">
        <v>7156</v>
      </c>
      <c r="B11789" s="651" t="s">
        <v>34395</v>
      </c>
      <c r="C11789" s="642" t="s">
        <v>18349</v>
      </c>
      <c r="D11789" s="642" t="s">
        <v>22469</v>
      </c>
    </row>
    <row r="11790" spans="1:4" ht="15" customHeight="1">
      <c r="A11790" s="642">
        <v>43127</v>
      </c>
      <c r="B11790" s="651" t="s">
        <v>34396</v>
      </c>
      <c r="C11790" s="642" t="s">
        <v>18349</v>
      </c>
      <c r="D11790" s="642" t="s">
        <v>21246</v>
      </c>
    </row>
    <row r="11791" spans="1:4" ht="15" customHeight="1">
      <c r="A11791" s="642">
        <v>10917</v>
      </c>
      <c r="B11791" s="651" t="s">
        <v>34397</v>
      </c>
      <c r="C11791" s="642" t="s">
        <v>18349</v>
      </c>
      <c r="D11791" s="642" t="s">
        <v>18063</v>
      </c>
    </row>
    <row r="11792" spans="1:4" ht="15" customHeight="1">
      <c r="A11792" s="642">
        <v>21141</v>
      </c>
      <c r="B11792" s="651" t="s">
        <v>34398</v>
      </c>
      <c r="C11792" s="642" t="s">
        <v>18349</v>
      </c>
      <c r="D11792" s="642" t="s">
        <v>28157</v>
      </c>
    </row>
    <row r="11793" spans="1:4" ht="15" customHeight="1">
      <c r="A11793" s="642">
        <v>39509</v>
      </c>
      <c r="B11793" s="651" t="s">
        <v>34399</v>
      </c>
      <c r="C11793" s="642" t="s">
        <v>18349</v>
      </c>
      <c r="D11793" s="642" t="s">
        <v>18580</v>
      </c>
    </row>
    <row r="11794" spans="1:4" ht="15" customHeight="1">
      <c r="A11794" s="642">
        <v>44529</v>
      </c>
      <c r="B11794" s="651" t="s">
        <v>34400</v>
      </c>
      <c r="C11794" s="642" t="s">
        <v>18349</v>
      </c>
      <c r="D11794" s="642" t="s">
        <v>21230</v>
      </c>
    </row>
    <row r="11795" spans="1:4" ht="15" customHeight="1">
      <c r="A11795" s="642">
        <v>7167</v>
      </c>
      <c r="B11795" s="651" t="s">
        <v>34401</v>
      </c>
      <c r="C11795" s="642" t="s">
        <v>18349</v>
      </c>
      <c r="D11795" s="642" t="s">
        <v>20930</v>
      </c>
    </row>
    <row r="11796" spans="1:4" ht="15" customHeight="1">
      <c r="A11796" s="642">
        <v>10928</v>
      </c>
      <c r="B11796" s="651" t="s">
        <v>34402</v>
      </c>
      <c r="C11796" s="642" t="s">
        <v>18349</v>
      </c>
      <c r="D11796" s="642" t="s">
        <v>36974</v>
      </c>
    </row>
    <row r="11797" spans="1:4" ht="15" customHeight="1">
      <c r="A11797" s="642">
        <v>10933</v>
      </c>
      <c r="B11797" s="651" t="s">
        <v>34403</v>
      </c>
      <c r="C11797" s="642" t="s">
        <v>18349</v>
      </c>
      <c r="D11797" s="642" t="s">
        <v>18234</v>
      </c>
    </row>
    <row r="11798" spans="1:4" ht="15" customHeight="1">
      <c r="A11798" s="642">
        <v>7158</v>
      </c>
      <c r="B11798" s="651" t="s">
        <v>34404</v>
      </c>
      <c r="C11798" s="642" t="s">
        <v>18349</v>
      </c>
      <c r="D11798" s="642" t="s">
        <v>21328</v>
      </c>
    </row>
    <row r="11799" spans="1:4" ht="15" customHeight="1">
      <c r="A11799" s="642">
        <v>10927</v>
      </c>
      <c r="B11799" s="651" t="s">
        <v>34405</v>
      </c>
      <c r="C11799" s="642" t="s">
        <v>18349</v>
      </c>
      <c r="D11799" s="642" t="s">
        <v>21098</v>
      </c>
    </row>
    <row r="11800" spans="1:4" ht="15" customHeight="1">
      <c r="A11800" s="642">
        <v>7162</v>
      </c>
      <c r="B11800" s="651" t="s">
        <v>34406</v>
      </c>
      <c r="C11800" s="642" t="s">
        <v>18349</v>
      </c>
      <c r="D11800" s="642" t="s">
        <v>22067</v>
      </c>
    </row>
    <row r="11801" spans="1:4" ht="15" customHeight="1">
      <c r="A11801" s="642">
        <v>10932</v>
      </c>
      <c r="B11801" s="651" t="s">
        <v>34407</v>
      </c>
      <c r="C11801" s="642" t="s">
        <v>18349</v>
      </c>
      <c r="D11801" s="642" t="s">
        <v>36975</v>
      </c>
    </row>
    <row r="11802" spans="1:4" ht="15" customHeight="1">
      <c r="A11802" s="642">
        <v>10937</v>
      </c>
      <c r="B11802" s="651" t="s">
        <v>34408</v>
      </c>
      <c r="C11802" s="642" t="s">
        <v>18349</v>
      </c>
      <c r="D11802" s="642" t="s">
        <v>17733</v>
      </c>
    </row>
    <row r="11803" spans="1:4" ht="15" customHeight="1">
      <c r="A11803" s="642">
        <v>10935</v>
      </c>
      <c r="B11803" s="651" t="s">
        <v>34409</v>
      </c>
      <c r="C11803" s="642" t="s">
        <v>18349</v>
      </c>
      <c r="D11803" s="642" t="s">
        <v>36976</v>
      </c>
    </row>
    <row r="11804" spans="1:4" ht="15" customHeight="1">
      <c r="A11804" s="642">
        <v>10931</v>
      </c>
      <c r="B11804" s="651" t="s">
        <v>34410</v>
      </c>
      <c r="C11804" s="642" t="s">
        <v>18349</v>
      </c>
      <c r="D11804" s="642" t="s">
        <v>17875</v>
      </c>
    </row>
    <row r="11805" spans="1:4" ht="15" customHeight="1">
      <c r="A11805" s="642">
        <v>7164</v>
      </c>
      <c r="B11805" s="651" t="s">
        <v>34411</v>
      </c>
      <c r="C11805" s="642" t="s">
        <v>18349</v>
      </c>
      <c r="D11805" s="642" t="s">
        <v>17503</v>
      </c>
    </row>
    <row r="11806" spans="1:4" ht="15" customHeight="1">
      <c r="A11806" s="642">
        <v>36887</v>
      </c>
      <c r="B11806" s="651" t="s">
        <v>34412</v>
      </c>
      <c r="C11806" s="642" t="s">
        <v>18349</v>
      </c>
      <c r="D11806" s="642" t="s">
        <v>21740</v>
      </c>
    </row>
    <row r="11807" spans="1:4" ht="15" customHeight="1">
      <c r="A11807" s="642">
        <v>34630</v>
      </c>
      <c r="B11807" s="651" t="s">
        <v>34413</v>
      </c>
      <c r="C11807" s="642" t="s">
        <v>18348</v>
      </c>
      <c r="D11807" s="642" t="s">
        <v>36977</v>
      </c>
    </row>
    <row r="11808" spans="1:4" ht="15" customHeight="1">
      <c r="A11808" s="642">
        <v>7161</v>
      </c>
      <c r="B11808" s="651" t="s">
        <v>34414</v>
      </c>
      <c r="C11808" s="642" t="s">
        <v>18349</v>
      </c>
      <c r="D11808" s="642" t="s">
        <v>17611</v>
      </c>
    </row>
    <row r="11809" spans="1:4" ht="15" customHeight="1">
      <c r="A11809" s="642">
        <v>7170</v>
      </c>
      <c r="B11809" s="651" t="s">
        <v>34415</v>
      </c>
      <c r="C11809" s="642" t="s">
        <v>18349</v>
      </c>
      <c r="D11809" s="642" t="s">
        <v>18246</v>
      </c>
    </row>
    <row r="11810" spans="1:4" ht="15" customHeight="1">
      <c r="A11810" s="642">
        <v>37524</v>
      </c>
      <c r="B11810" s="651" t="s">
        <v>34416</v>
      </c>
      <c r="C11810" s="642" t="s">
        <v>18350</v>
      </c>
      <c r="D11810" s="642" t="s">
        <v>21180</v>
      </c>
    </row>
    <row r="11811" spans="1:4" ht="15" customHeight="1">
      <c r="A11811" s="642">
        <v>37525</v>
      </c>
      <c r="B11811" s="651" t="s">
        <v>34417</v>
      </c>
      <c r="C11811" s="642" t="s">
        <v>18350</v>
      </c>
      <c r="D11811" s="642" t="s">
        <v>22474</v>
      </c>
    </row>
    <row r="11812" spans="1:4" ht="15" customHeight="1">
      <c r="A11812" s="642">
        <v>36789</v>
      </c>
      <c r="B11812" s="651" t="s">
        <v>34418</v>
      </c>
      <c r="C11812" s="642" t="s">
        <v>18348</v>
      </c>
      <c r="D11812" s="642" t="s">
        <v>36201</v>
      </c>
    </row>
    <row r="11813" spans="1:4" ht="15" customHeight="1">
      <c r="A11813" s="642">
        <v>7173</v>
      </c>
      <c r="B11813" s="651" t="s">
        <v>34419</v>
      </c>
      <c r="C11813" s="642" t="s">
        <v>18358</v>
      </c>
      <c r="D11813" s="642" t="s">
        <v>36978</v>
      </c>
    </row>
    <row r="11814" spans="1:4" ht="15" customHeight="1">
      <c r="A11814" s="642">
        <v>7175</v>
      </c>
      <c r="B11814" s="651" t="s">
        <v>34420</v>
      </c>
      <c r="C11814" s="642" t="s">
        <v>18348</v>
      </c>
      <c r="D11814" s="642" t="s">
        <v>18478</v>
      </c>
    </row>
    <row r="11815" spans="1:4" ht="15" customHeight="1">
      <c r="A11815" s="642">
        <v>40741</v>
      </c>
      <c r="B11815" s="651" t="s">
        <v>34421</v>
      </c>
      <c r="C11815" s="642" t="s">
        <v>18348</v>
      </c>
      <c r="D11815" s="642" t="s">
        <v>18249</v>
      </c>
    </row>
    <row r="11816" spans="1:4" ht="15" customHeight="1">
      <c r="A11816" s="642">
        <v>7184</v>
      </c>
      <c r="B11816" s="651" t="s">
        <v>34422</v>
      </c>
      <c r="C11816" s="642" t="s">
        <v>18349</v>
      </c>
      <c r="D11816" s="642" t="s">
        <v>36979</v>
      </c>
    </row>
    <row r="11817" spans="1:4" ht="15" customHeight="1">
      <c r="A11817" s="642">
        <v>34458</v>
      </c>
      <c r="B11817" s="651" t="s">
        <v>34423</v>
      </c>
      <c r="C11817" s="642" t="s">
        <v>18348</v>
      </c>
      <c r="D11817" s="642" t="s">
        <v>36980</v>
      </c>
    </row>
    <row r="11818" spans="1:4" ht="15" customHeight="1">
      <c r="A11818" s="642">
        <v>34464</v>
      </c>
      <c r="B11818" s="651" t="s">
        <v>34424</v>
      </c>
      <c r="C11818" s="642" t="s">
        <v>18348</v>
      </c>
      <c r="D11818" s="642" t="s">
        <v>36981</v>
      </c>
    </row>
    <row r="11819" spans="1:4" ht="15" customHeight="1">
      <c r="A11819" s="642">
        <v>34468</v>
      </c>
      <c r="B11819" s="651" t="s">
        <v>34425</v>
      </c>
      <c r="C11819" s="642" t="s">
        <v>18348</v>
      </c>
      <c r="D11819" s="642" t="s">
        <v>36982</v>
      </c>
    </row>
    <row r="11820" spans="1:4" ht="15" customHeight="1">
      <c r="A11820" s="642">
        <v>34473</v>
      </c>
      <c r="B11820" s="651" t="s">
        <v>34426</v>
      </c>
      <c r="C11820" s="642" t="s">
        <v>18348</v>
      </c>
      <c r="D11820" s="642" t="s">
        <v>36983</v>
      </c>
    </row>
    <row r="11821" spans="1:4" ht="15" customHeight="1">
      <c r="A11821" s="642">
        <v>34480</v>
      </c>
      <c r="B11821" s="651" t="s">
        <v>34427</v>
      </c>
      <c r="C11821" s="642" t="s">
        <v>18348</v>
      </c>
      <c r="D11821" s="642" t="s">
        <v>36984</v>
      </c>
    </row>
    <row r="11822" spans="1:4" ht="15" customHeight="1">
      <c r="A11822" s="642">
        <v>34486</v>
      </c>
      <c r="B11822" s="651" t="s">
        <v>34428</v>
      </c>
      <c r="C11822" s="642" t="s">
        <v>18348</v>
      </c>
      <c r="D11822" s="642" t="s">
        <v>36985</v>
      </c>
    </row>
    <row r="11823" spans="1:4" ht="15" customHeight="1">
      <c r="A11823" s="642">
        <v>7190</v>
      </c>
      <c r="B11823" s="651" t="s">
        <v>34429</v>
      </c>
      <c r="C11823" s="642" t="s">
        <v>18348</v>
      </c>
      <c r="D11823" s="642" t="s">
        <v>18697</v>
      </c>
    </row>
    <row r="11824" spans="1:4" ht="15" customHeight="1">
      <c r="A11824" s="642">
        <v>34417</v>
      </c>
      <c r="B11824" s="651" t="s">
        <v>34430</v>
      </c>
      <c r="C11824" s="642" t="s">
        <v>18348</v>
      </c>
      <c r="D11824" s="642" t="s">
        <v>18710</v>
      </c>
    </row>
    <row r="11825" spans="1:4" ht="15" customHeight="1">
      <c r="A11825" s="642">
        <v>7213</v>
      </c>
      <c r="B11825" s="651" t="s">
        <v>34431</v>
      </c>
      <c r="C11825" s="642" t="s">
        <v>18349</v>
      </c>
      <c r="D11825" s="642" t="s">
        <v>26114</v>
      </c>
    </row>
    <row r="11826" spans="1:4" ht="15" customHeight="1">
      <c r="A11826" s="642">
        <v>7195</v>
      </c>
      <c r="B11826" s="651" t="s">
        <v>34432</v>
      </c>
      <c r="C11826" s="642" t="s">
        <v>18348</v>
      </c>
      <c r="D11826" s="642" t="s">
        <v>18711</v>
      </c>
    </row>
    <row r="11827" spans="1:4" ht="15" customHeight="1">
      <c r="A11827" s="642">
        <v>7186</v>
      </c>
      <c r="B11827" s="651" t="s">
        <v>34433</v>
      </c>
      <c r="C11827" s="642" t="s">
        <v>18348</v>
      </c>
      <c r="D11827" s="642" t="s">
        <v>26643</v>
      </c>
    </row>
    <row r="11828" spans="1:4" ht="15" customHeight="1">
      <c r="A11828" s="642">
        <v>7194</v>
      </c>
      <c r="B11828" s="651" t="s">
        <v>34434</v>
      </c>
      <c r="C11828" s="642" t="s">
        <v>18349</v>
      </c>
      <c r="D11828" s="642" t="s">
        <v>18712</v>
      </c>
    </row>
    <row r="11829" spans="1:4" ht="15" customHeight="1">
      <c r="A11829" s="642">
        <v>7197</v>
      </c>
      <c r="B11829" s="651" t="s">
        <v>34435</v>
      </c>
      <c r="C11829" s="642" t="s">
        <v>18348</v>
      </c>
      <c r="D11829" s="642" t="s">
        <v>36986</v>
      </c>
    </row>
    <row r="11830" spans="1:4" ht="15" customHeight="1">
      <c r="A11830" s="642">
        <v>7192</v>
      </c>
      <c r="B11830" s="651" t="s">
        <v>34436</v>
      </c>
      <c r="C11830" s="642" t="s">
        <v>18348</v>
      </c>
      <c r="D11830" s="642" t="s">
        <v>21647</v>
      </c>
    </row>
    <row r="11831" spans="1:4" ht="15" customHeight="1">
      <c r="A11831" s="642">
        <v>7193</v>
      </c>
      <c r="B11831" s="651" t="s">
        <v>34437</v>
      </c>
      <c r="C11831" s="642" t="s">
        <v>18348</v>
      </c>
      <c r="D11831" s="642" t="s">
        <v>36987</v>
      </c>
    </row>
    <row r="11832" spans="1:4" ht="15" customHeight="1">
      <c r="A11832" s="642">
        <v>7189</v>
      </c>
      <c r="B11832" s="651" t="s">
        <v>34438</v>
      </c>
      <c r="C11832" s="642" t="s">
        <v>18348</v>
      </c>
      <c r="D11832" s="642" t="s">
        <v>36988</v>
      </c>
    </row>
    <row r="11833" spans="1:4" ht="15" customHeight="1">
      <c r="A11833" s="642">
        <v>34402</v>
      </c>
      <c r="B11833" s="651" t="s">
        <v>34439</v>
      </c>
      <c r="C11833" s="642" t="s">
        <v>18348</v>
      </c>
      <c r="D11833" s="642" t="s">
        <v>22414</v>
      </c>
    </row>
    <row r="11834" spans="1:4" ht="15" customHeight="1">
      <c r="A11834" s="642">
        <v>7245</v>
      </c>
      <c r="B11834" s="651" t="s">
        <v>34440</v>
      </c>
      <c r="C11834" s="642" t="s">
        <v>18348</v>
      </c>
      <c r="D11834" s="642" t="s">
        <v>18634</v>
      </c>
    </row>
    <row r="11835" spans="1:4" ht="15" customHeight="1">
      <c r="A11835" s="642">
        <v>34425</v>
      </c>
      <c r="B11835" s="651" t="s">
        <v>34441</v>
      </c>
      <c r="C11835" s="642" t="s">
        <v>18348</v>
      </c>
      <c r="D11835" s="642" t="s">
        <v>18713</v>
      </c>
    </row>
    <row r="11836" spans="1:4" ht="15" customHeight="1">
      <c r="A11836" s="642">
        <v>7223</v>
      </c>
      <c r="B11836" s="651" t="s">
        <v>34442</v>
      </c>
      <c r="C11836" s="642" t="s">
        <v>18348</v>
      </c>
      <c r="D11836" s="642" t="s">
        <v>36989</v>
      </c>
    </row>
    <row r="11837" spans="1:4" ht="15" customHeight="1">
      <c r="A11837" s="642">
        <v>7234</v>
      </c>
      <c r="B11837" s="651" t="s">
        <v>34443</v>
      </c>
      <c r="C11837" s="642" t="s">
        <v>18348</v>
      </c>
      <c r="D11837" s="642" t="s">
        <v>36990</v>
      </c>
    </row>
    <row r="11838" spans="1:4" ht="15" customHeight="1">
      <c r="A11838" s="642">
        <v>7224</v>
      </c>
      <c r="B11838" s="651" t="s">
        <v>34444</v>
      </c>
      <c r="C11838" s="642" t="s">
        <v>18348</v>
      </c>
      <c r="D11838" s="642" t="s">
        <v>36991</v>
      </c>
    </row>
    <row r="11839" spans="1:4" ht="15" customHeight="1">
      <c r="A11839" s="642">
        <v>7225</v>
      </c>
      <c r="B11839" s="651" t="s">
        <v>34445</v>
      </c>
      <c r="C11839" s="642" t="s">
        <v>18348</v>
      </c>
      <c r="D11839" s="642" t="s">
        <v>36992</v>
      </c>
    </row>
    <row r="11840" spans="1:4" ht="15" customHeight="1">
      <c r="A11840" s="642">
        <v>7226</v>
      </c>
      <c r="B11840" s="651" t="s">
        <v>34446</v>
      </c>
      <c r="C11840" s="642" t="s">
        <v>18348</v>
      </c>
      <c r="D11840" s="642" t="s">
        <v>36993</v>
      </c>
    </row>
    <row r="11841" spans="1:4" ht="15" customHeight="1">
      <c r="A11841" s="642">
        <v>7227</v>
      </c>
      <c r="B11841" s="651" t="s">
        <v>34447</v>
      </c>
      <c r="C11841" s="642" t="s">
        <v>18348</v>
      </c>
      <c r="D11841" s="642" t="s">
        <v>36994</v>
      </c>
    </row>
    <row r="11842" spans="1:4" ht="15" customHeight="1">
      <c r="A11842" s="642">
        <v>7212</v>
      </c>
      <c r="B11842" s="651" t="s">
        <v>34448</v>
      </c>
      <c r="C11842" s="642" t="s">
        <v>18348</v>
      </c>
      <c r="D11842" s="642" t="s">
        <v>36995</v>
      </c>
    </row>
    <row r="11843" spans="1:4" ht="15" customHeight="1">
      <c r="A11843" s="642">
        <v>7229</v>
      </c>
      <c r="B11843" s="651" t="s">
        <v>34449</v>
      </c>
      <c r="C11843" s="642" t="s">
        <v>18348</v>
      </c>
      <c r="D11843" s="642" t="s">
        <v>36996</v>
      </c>
    </row>
    <row r="11844" spans="1:4" ht="15" customHeight="1">
      <c r="A11844" s="642">
        <v>7230</v>
      </c>
      <c r="B11844" s="651" t="s">
        <v>34450</v>
      </c>
      <c r="C11844" s="642" t="s">
        <v>18348</v>
      </c>
      <c r="D11844" s="642" t="s">
        <v>36997</v>
      </c>
    </row>
    <row r="11845" spans="1:4" ht="15" customHeight="1">
      <c r="A11845" s="642">
        <v>7231</v>
      </c>
      <c r="B11845" s="651" t="s">
        <v>34451</v>
      </c>
      <c r="C11845" s="642" t="s">
        <v>18348</v>
      </c>
      <c r="D11845" s="642" t="s">
        <v>36998</v>
      </c>
    </row>
    <row r="11846" spans="1:4" ht="15" customHeight="1">
      <c r="A11846" s="642">
        <v>7220</v>
      </c>
      <c r="B11846" s="651" t="s">
        <v>34452</v>
      </c>
      <c r="C11846" s="642" t="s">
        <v>18348</v>
      </c>
      <c r="D11846" s="642" t="s">
        <v>36999</v>
      </c>
    </row>
    <row r="11847" spans="1:4" ht="15" customHeight="1">
      <c r="A11847" s="642">
        <v>34447</v>
      </c>
      <c r="B11847" s="651" t="s">
        <v>34453</v>
      </c>
      <c r="C11847" s="642" t="s">
        <v>18348</v>
      </c>
      <c r="D11847" s="642" t="s">
        <v>37000</v>
      </c>
    </row>
    <row r="11848" spans="1:4" ht="15" customHeight="1">
      <c r="A11848" s="642">
        <v>7233</v>
      </c>
      <c r="B11848" s="651" t="s">
        <v>34454</v>
      </c>
      <c r="C11848" s="642" t="s">
        <v>18348</v>
      </c>
      <c r="D11848" s="642" t="s">
        <v>37001</v>
      </c>
    </row>
    <row r="11849" spans="1:4" ht="15" customHeight="1">
      <c r="A11849" s="642">
        <v>40740</v>
      </c>
      <c r="B11849" s="651" t="s">
        <v>34455</v>
      </c>
      <c r="C11849" s="642" t="s">
        <v>18349</v>
      </c>
      <c r="D11849" s="642" t="s">
        <v>37002</v>
      </c>
    </row>
    <row r="11850" spans="1:4" ht="15" customHeight="1">
      <c r="A11850" s="642">
        <v>25007</v>
      </c>
      <c r="B11850" s="651" t="s">
        <v>34456</v>
      </c>
      <c r="C11850" s="642" t="s">
        <v>18349</v>
      </c>
      <c r="D11850" s="642" t="s">
        <v>22537</v>
      </c>
    </row>
    <row r="11851" spans="1:4" ht="15" customHeight="1">
      <c r="A11851" s="642">
        <v>43071</v>
      </c>
      <c r="B11851" s="651" t="s">
        <v>34457</v>
      </c>
      <c r="C11851" s="642" t="s">
        <v>18349</v>
      </c>
      <c r="D11851" s="642" t="s">
        <v>37003</v>
      </c>
    </row>
    <row r="11852" spans="1:4" ht="15" customHeight="1">
      <c r="A11852" s="642">
        <v>39520</v>
      </c>
      <c r="B11852" s="651" t="s">
        <v>34458</v>
      </c>
      <c r="C11852" s="642" t="s">
        <v>18349</v>
      </c>
      <c r="D11852" s="642" t="s">
        <v>37004</v>
      </c>
    </row>
    <row r="11853" spans="1:4" ht="15" customHeight="1">
      <c r="A11853" s="642">
        <v>39521</v>
      </c>
      <c r="B11853" s="651" t="s">
        <v>34459</v>
      </c>
      <c r="C11853" s="642" t="s">
        <v>18349</v>
      </c>
      <c r="D11853" s="642" t="s">
        <v>26926</v>
      </c>
    </row>
    <row r="11854" spans="1:4" ht="15" customHeight="1">
      <c r="A11854" s="642">
        <v>39522</v>
      </c>
      <c r="B11854" s="651" t="s">
        <v>34460</v>
      </c>
      <c r="C11854" s="642" t="s">
        <v>18349</v>
      </c>
      <c r="D11854" s="642" t="s">
        <v>37005</v>
      </c>
    </row>
    <row r="11855" spans="1:4" ht="15" customHeight="1">
      <c r="A11855" s="642">
        <v>7243</v>
      </c>
      <c r="B11855" s="651" t="s">
        <v>34461</v>
      </c>
      <c r="C11855" s="642" t="s">
        <v>18349</v>
      </c>
      <c r="D11855" s="642" t="s">
        <v>35495</v>
      </c>
    </row>
    <row r="11856" spans="1:4" ht="15" customHeight="1">
      <c r="A11856" s="642">
        <v>11067</v>
      </c>
      <c r="B11856" s="651" t="s">
        <v>34462</v>
      </c>
      <c r="C11856" s="642" t="s">
        <v>18348</v>
      </c>
      <c r="D11856" s="642" t="s">
        <v>37006</v>
      </c>
    </row>
    <row r="11857" spans="1:4" ht="15" customHeight="1">
      <c r="A11857" s="642">
        <v>11068</v>
      </c>
      <c r="B11857" s="651" t="s">
        <v>34463</v>
      </c>
      <c r="C11857" s="642" t="s">
        <v>18348</v>
      </c>
      <c r="D11857" s="642" t="s">
        <v>37007</v>
      </c>
    </row>
    <row r="11858" spans="1:4" ht="15" customHeight="1">
      <c r="A11858" s="642">
        <v>7246</v>
      </c>
      <c r="B11858" s="651" t="s">
        <v>34464</v>
      </c>
      <c r="C11858" s="642" t="s">
        <v>18348</v>
      </c>
      <c r="D11858" s="642" t="s">
        <v>24761</v>
      </c>
    </row>
    <row r="11859" spans="1:4" ht="15" customHeight="1">
      <c r="A11859" s="642">
        <v>41097</v>
      </c>
      <c r="B11859" s="651" t="s">
        <v>34465</v>
      </c>
      <c r="C11859" s="642" t="s">
        <v>18355</v>
      </c>
      <c r="D11859" s="642" t="s">
        <v>37008</v>
      </c>
    </row>
    <row r="11860" spans="1:4" ht="15" customHeight="1">
      <c r="A11860" s="642">
        <v>12869</v>
      </c>
      <c r="B11860" s="651" t="s">
        <v>34466</v>
      </c>
      <c r="C11860" s="642" t="s">
        <v>18354</v>
      </c>
      <c r="D11860" s="642" t="s">
        <v>22461</v>
      </c>
    </row>
    <row r="11861" spans="1:4" ht="15" customHeight="1">
      <c r="A11861" s="642">
        <v>1574</v>
      </c>
      <c r="B11861" s="651" t="s">
        <v>34467</v>
      </c>
      <c r="C11861" s="642" t="s">
        <v>18348</v>
      </c>
      <c r="D11861" s="642" t="s">
        <v>18271</v>
      </c>
    </row>
    <row r="11862" spans="1:4" ht="15" customHeight="1">
      <c r="A11862" s="642">
        <v>1581</v>
      </c>
      <c r="B11862" s="651" t="s">
        <v>34468</v>
      </c>
      <c r="C11862" s="642" t="s">
        <v>18348</v>
      </c>
      <c r="D11862" s="642" t="s">
        <v>18496</v>
      </c>
    </row>
    <row r="11863" spans="1:4" ht="15" customHeight="1">
      <c r="A11863" s="642">
        <v>1575</v>
      </c>
      <c r="B11863" s="651" t="s">
        <v>34469</v>
      </c>
      <c r="C11863" s="642" t="s">
        <v>18348</v>
      </c>
      <c r="D11863" s="642" t="s">
        <v>18266</v>
      </c>
    </row>
    <row r="11864" spans="1:4" ht="15" customHeight="1">
      <c r="A11864" s="642">
        <v>1570</v>
      </c>
      <c r="B11864" s="651" t="s">
        <v>34470</v>
      </c>
      <c r="C11864" s="642" t="s">
        <v>18348</v>
      </c>
      <c r="D11864" s="642" t="s">
        <v>18428</v>
      </c>
    </row>
    <row r="11865" spans="1:4" ht="15" customHeight="1">
      <c r="A11865" s="642">
        <v>1576</v>
      </c>
      <c r="B11865" s="651" t="s">
        <v>34471</v>
      </c>
      <c r="C11865" s="642" t="s">
        <v>18348</v>
      </c>
      <c r="D11865" s="642" t="s">
        <v>18708</v>
      </c>
    </row>
    <row r="11866" spans="1:4" ht="15" customHeight="1">
      <c r="A11866" s="642">
        <v>1577</v>
      </c>
      <c r="B11866" s="651" t="s">
        <v>34472</v>
      </c>
      <c r="C11866" s="642" t="s">
        <v>18348</v>
      </c>
      <c r="D11866" s="642" t="s">
        <v>18276</v>
      </c>
    </row>
    <row r="11867" spans="1:4" ht="15" customHeight="1">
      <c r="A11867" s="642">
        <v>1571</v>
      </c>
      <c r="B11867" s="651" t="s">
        <v>34473</v>
      </c>
      <c r="C11867" s="642" t="s">
        <v>18348</v>
      </c>
      <c r="D11867" s="642" t="s">
        <v>20940</v>
      </c>
    </row>
    <row r="11868" spans="1:4" ht="15" customHeight="1">
      <c r="A11868" s="642">
        <v>1578</v>
      </c>
      <c r="B11868" s="651" t="s">
        <v>34474</v>
      </c>
      <c r="C11868" s="642" t="s">
        <v>18348</v>
      </c>
      <c r="D11868" s="642" t="s">
        <v>17725</v>
      </c>
    </row>
    <row r="11869" spans="1:4" ht="15" customHeight="1">
      <c r="A11869" s="642">
        <v>1573</v>
      </c>
      <c r="B11869" s="651" t="s">
        <v>34475</v>
      </c>
      <c r="C11869" s="642" t="s">
        <v>18348</v>
      </c>
      <c r="D11869" s="642" t="s">
        <v>17474</v>
      </c>
    </row>
    <row r="11870" spans="1:4" ht="15" customHeight="1">
      <c r="A11870" s="642">
        <v>1579</v>
      </c>
      <c r="B11870" s="651" t="s">
        <v>34476</v>
      </c>
      <c r="C11870" s="642" t="s">
        <v>18348</v>
      </c>
      <c r="D11870" s="642" t="s">
        <v>17773</v>
      </c>
    </row>
    <row r="11871" spans="1:4" ht="15" customHeight="1">
      <c r="A11871" s="642">
        <v>1580</v>
      </c>
      <c r="B11871" s="651" t="s">
        <v>34477</v>
      </c>
      <c r="C11871" s="642" t="s">
        <v>18348</v>
      </c>
      <c r="D11871" s="642" t="s">
        <v>35783</v>
      </c>
    </row>
    <row r="11872" spans="1:4" ht="15" customHeight="1">
      <c r="A11872" s="642">
        <v>39321</v>
      </c>
      <c r="B11872" s="651" t="s">
        <v>34478</v>
      </c>
      <c r="C11872" s="642" t="s">
        <v>18348</v>
      </c>
      <c r="D11872" s="642" t="s">
        <v>17924</v>
      </c>
    </row>
    <row r="11873" spans="1:4" ht="15" customHeight="1">
      <c r="A11873" s="642">
        <v>39319</v>
      </c>
      <c r="B11873" s="651" t="s">
        <v>34479</v>
      </c>
      <c r="C11873" s="642" t="s">
        <v>18348</v>
      </c>
      <c r="D11873" s="642" t="s">
        <v>17853</v>
      </c>
    </row>
    <row r="11874" spans="1:4" ht="15" customHeight="1">
      <c r="A11874" s="642">
        <v>39320</v>
      </c>
      <c r="B11874" s="651" t="s">
        <v>34480</v>
      </c>
      <c r="C11874" s="642" t="s">
        <v>18348</v>
      </c>
      <c r="D11874" s="642" t="s">
        <v>18598</v>
      </c>
    </row>
    <row r="11875" spans="1:4" ht="15" customHeight="1">
      <c r="A11875" s="642">
        <v>1591</v>
      </c>
      <c r="B11875" s="651" t="s">
        <v>34481</v>
      </c>
      <c r="C11875" s="642" t="s">
        <v>18348</v>
      </c>
      <c r="D11875" s="642" t="s">
        <v>18405</v>
      </c>
    </row>
    <row r="11876" spans="1:4" ht="15" customHeight="1">
      <c r="A11876" s="642">
        <v>1547</v>
      </c>
      <c r="B11876" s="651" t="s">
        <v>34482</v>
      </c>
      <c r="C11876" s="642" t="s">
        <v>18348</v>
      </c>
      <c r="D11876" s="642" t="s">
        <v>37009</v>
      </c>
    </row>
    <row r="11877" spans="1:4" ht="15" customHeight="1">
      <c r="A11877" s="642">
        <v>38196</v>
      </c>
      <c r="B11877" s="651" t="s">
        <v>34483</v>
      </c>
      <c r="C11877" s="642" t="s">
        <v>18348</v>
      </c>
      <c r="D11877" s="642" t="s">
        <v>36717</v>
      </c>
    </row>
    <row r="11878" spans="1:4" ht="15" customHeight="1">
      <c r="A11878" s="642">
        <v>1543</v>
      </c>
      <c r="B11878" s="651" t="s">
        <v>34484</v>
      </c>
      <c r="C11878" s="642" t="s">
        <v>18348</v>
      </c>
      <c r="D11878" s="642" t="s">
        <v>37010</v>
      </c>
    </row>
    <row r="11879" spans="1:4" ht="15" customHeight="1">
      <c r="A11879" s="642">
        <v>1585</v>
      </c>
      <c r="B11879" s="651" t="s">
        <v>34485</v>
      </c>
      <c r="C11879" s="642" t="s">
        <v>18348</v>
      </c>
      <c r="D11879" s="642" t="s">
        <v>17725</v>
      </c>
    </row>
    <row r="11880" spans="1:4" ht="15" customHeight="1">
      <c r="A11880" s="642">
        <v>1593</v>
      </c>
      <c r="B11880" s="651" t="s">
        <v>34486</v>
      </c>
      <c r="C11880" s="642" t="s">
        <v>18348</v>
      </c>
      <c r="D11880" s="642" t="s">
        <v>25861</v>
      </c>
    </row>
    <row r="11881" spans="1:4" ht="15" customHeight="1">
      <c r="A11881" s="642">
        <v>11838</v>
      </c>
      <c r="B11881" s="651" t="s">
        <v>34487</v>
      </c>
      <c r="C11881" s="642" t="s">
        <v>18348</v>
      </c>
      <c r="D11881" s="642" t="s">
        <v>22582</v>
      </c>
    </row>
    <row r="11882" spans="1:4" ht="15" customHeight="1">
      <c r="A11882" s="642">
        <v>1594</v>
      </c>
      <c r="B11882" s="651" t="s">
        <v>34488</v>
      </c>
      <c r="C11882" s="642" t="s">
        <v>18348</v>
      </c>
      <c r="D11882" s="642" t="s">
        <v>18639</v>
      </c>
    </row>
    <row r="11883" spans="1:4" ht="15" customHeight="1">
      <c r="A11883" s="642">
        <v>1586</v>
      </c>
      <c r="B11883" s="651" t="s">
        <v>34489</v>
      </c>
      <c r="C11883" s="642" t="s">
        <v>18348</v>
      </c>
      <c r="D11883" s="642" t="s">
        <v>17678</v>
      </c>
    </row>
    <row r="11884" spans="1:4" ht="15" customHeight="1">
      <c r="A11884" s="642">
        <v>11839</v>
      </c>
      <c r="B11884" s="651" t="s">
        <v>34490</v>
      </c>
      <c r="C11884" s="642" t="s">
        <v>18348</v>
      </c>
      <c r="D11884" s="642" t="s">
        <v>25563</v>
      </c>
    </row>
    <row r="11885" spans="1:4" ht="15" customHeight="1">
      <c r="A11885" s="642">
        <v>1587</v>
      </c>
      <c r="B11885" s="651" t="s">
        <v>34491</v>
      </c>
      <c r="C11885" s="642" t="s">
        <v>18348</v>
      </c>
      <c r="D11885" s="642" t="s">
        <v>20690</v>
      </c>
    </row>
    <row r="11886" spans="1:4" ht="15" customHeight="1">
      <c r="A11886" s="642">
        <v>1545</v>
      </c>
      <c r="B11886" s="651" t="s">
        <v>34492</v>
      </c>
      <c r="C11886" s="642" t="s">
        <v>18348</v>
      </c>
      <c r="D11886" s="642" t="s">
        <v>37011</v>
      </c>
    </row>
    <row r="11887" spans="1:4" ht="15" customHeight="1">
      <c r="A11887" s="642">
        <v>1588</v>
      </c>
      <c r="B11887" s="651" t="s">
        <v>34493</v>
      </c>
      <c r="C11887" s="642" t="s">
        <v>18348</v>
      </c>
      <c r="D11887" s="642" t="s">
        <v>17803</v>
      </c>
    </row>
    <row r="11888" spans="1:4" ht="15" customHeight="1">
      <c r="A11888" s="642">
        <v>1535</v>
      </c>
      <c r="B11888" s="651" t="s">
        <v>34494</v>
      </c>
      <c r="C11888" s="642" t="s">
        <v>18348</v>
      </c>
      <c r="D11888" s="642" t="s">
        <v>17887</v>
      </c>
    </row>
    <row r="11889" spans="1:4" ht="15" customHeight="1">
      <c r="A11889" s="642">
        <v>1589</v>
      </c>
      <c r="B11889" s="651" t="s">
        <v>34495</v>
      </c>
      <c r="C11889" s="642" t="s">
        <v>18348</v>
      </c>
      <c r="D11889" s="642" t="s">
        <v>20995</v>
      </c>
    </row>
    <row r="11890" spans="1:4" ht="15" customHeight="1">
      <c r="A11890" s="642">
        <v>1546</v>
      </c>
      <c r="B11890" s="651" t="s">
        <v>34496</v>
      </c>
      <c r="C11890" s="642" t="s">
        <v>18348</v>
      </c>
      <c r="D11890" s="642" t="s">
        <v>21662</v>
      </c>
    </row>
    <row r="11891" spans="1:4" ht="15" customHeight="1">
      <c r="A11891" s="642">
        <v>1590</v>
      </c>
      <c r="B11891" s="651" t="s">
        <v>34497</v>
      </c>
      <c r="C11891" s="642" t="s">
        <v>18348</v>
      </c>
      <c r="D11891" s="642" t="s">
        <v>26860</v>
      </c>
    </row>
    <row r="11892" spans="1:4" ht="15" customHeight="1">
      <c r="A11892" s="642">
        <v>1542</v>
      </c>
      <c r="B11892" s="651" t="s">
        <v>34498</v>
      </c>
      <c r="C11892" s="642" t="s">
        <v>18348</v>
      </c>
      <c r="D11892" s="642" t="s">
        <v>28096</v>
      </c>
    </row>
    <row r="11893" spans="1:4" ht="15" customHeight="1">
      <c r="A11893" s="642">
        <v>38415</v>
      </c>
      <c r="B11893" s="651" t="s">
        <v>34499</v>
      </c>
      <c r="C11893" s="642" t="s">
        <v>18348</v>
      </c>
      <c r="D11893" s="642" t="s">
        <v>37012</v>
      </c>
    </row>
    <row r="11894" spans="1:4" ht="15" customHeight="1">
      <c r="A11894" s="642">
        <v>38414</v>
      </c>
      <c r="B11894" s="651" t="s">
        <v>34500</v>
      </c>
      <c r="C11894" s="642" t="s">
        <v>18348</v>
      </c>
      <c r="D11894" s="642" t="s">
        <v>37013</v>
      </c>
    </row>
    <row r="11895" spans="1:4" ht="15" customHeight="1">
      <c r="A11895" s="642">
        <v>38128</v>
      </c>
      <c r="B11895" s="651" t="s">
        <v>34501</v>
      </c>
      <c r="C11895" s="642" t="s">
        <v>18351</v>
      </c>
      <c r="D11895" s="642" t="s">
        <v>17549</v>
      </c>
    </row>
    <row r="11896" spans="1:4" ht="15" customHeight="1">
      <c r="A11896" s="642">
        <v>7253</v>
      </c>
      <c r="B11896" s="651" t="s">
        <v>34502</v>
      </c>
      <c r="C11896" s="642" t="s">
        <v>18353</v>
      </c>
      <c r="D11896" s="642" t="s">
        <v>37014</v>
      </c>
    </row>
    <row r="11897" spans="1:4" ht="15" customHeight="1">
      <c r="A11897" s="642">
        <v>4806</v>
      </c>
      <c r="B11897" s="651" t="s">
        <v>34503</v>
      </c>
      <c r="C11897" s="642" t="s">
        <v>18350</v>
      </c>
      <c r="D11897" s="642" t="s">
        <v>18180</v>
      </c>
    </row>
    <row r="11898" spans="1:4" ht="15" customHeight="1">
      <c r="A11898" s="642">
        <v>34401</v>
      </c>
      <c r="B11898" s="651" t="s">
        <v>34504</v>
      </c>
      <c r="C11898" s="642" t="s">
        <v>18348</v>
      </c>
      <c r="D11898" s="642" t="s">
        <v>20953</v>
      </c>
    </row>
    <row r="11899" spans="1:4" ht="15" customHeight="1">
      <c r="A11899" s="642">
        <v>7260</v>
      </c>
      <c r="B11899" s="651" t="s">
        <v>34505</v>
      </c>
      <c r="C11899" s="642" t="s">
        <v>18348</v>
      </c>
      <c r="D11899" s="642" t="s">
        <v>18259</v>
      </c>
    </row>
    <row r="11900" spans="1:4" ht="15" customHeight="1">
      <c r="A11900" s="642">
        <v>7256</v>
      </c>
      <c r="B11900" s="651" t="s">
        <v>34506</v>
      </c>
      <c r="C11900" s="642" t="s">
        <v>18348</v>
      </c>
      <c r="D11900" s="642" t="s">
        <v>18414</v>
      </c>
    </row>
    <row r="11901" spans="1:4" ht="15" customHeight="1">
      <c r="A11901" s="642">
        <v>7258</v>
      </c>
      <c r="B11901" s="651" t="s">
        <v>34507</v>
      </c>
      <c r="C11901" s="642" t="s">
        <v>18348</v>
      </c>
      <c r="D11901" s="642" t="s">
        <v>17702</v>
      </c>
    </row>
    <row r="11902" spans="1:4" ht="15" customHeight="1">
      <c r="A11902" s="642">
        <v>34400</v>
      </c>
      <c r="B11902" s="651" t="s">
        <v>34508</v>
      </c>
      <c r="C11902" s="642" t="s">
        <v>18348</v>
      </c>
      <c r="D11902" s="642" t="s">
        <v>18369</v>
      </c>
    </row>
    <row r="11903" spans="1:4" ht="15" customHeight="1">
      <c r="A11903" s="642">
        <v>10617</v>
      </c>
      <c r="B11903" s="651" t="s">
        <v>34509</v>
      </c>
      <c r="C11903" s="642" t="s">
        <v>18348</v>
      </c>
      <c r="D11903" s="642" t="s">
        <v>18265</v>
      </c>
    </row>
    <row r="11904" spans="1:4" ht="15" customHeight="1">
      <c r="A11904" s="642">
        <v>44261</v>
      </c>
      <c r="B11904" s="651" t="s">
        <v>34510</v>
      </c>
      <c r="C11904" s="642" t="s">
        <v>18348</v>
      </c>
      <c r="D11904" s="642" t="s">
        <v>37015</v>
      </c>
    </row>
    <row r="11905" spans="1:4" ht="15" customHeight="1">
      <c r="A11905" s="642">
        <v>7274</v>
      </c>
      <c r="B11905" s="651" t="s">
        <v>34511</v>
      </c>
      <c r="C11905" s="642" t="s">
        <v>18348</v>
      </c>
      <c r="D11905" s="642" t="s">
        <v>37016</v>
      </c>
    </row>
    <row r="11906" spans="1:4" ht="15" customHeight="1">
      <c r="A11906" s="642">
        <v>44326</v>
      </c>
      <c r="B11906" s="651" t="s">
        <v>34512</v>
      </c>
      <c r="C11906" s="642" t="s">
        <v>18348</v>
      </c>
      <c r="D11906" s="642" t="s">
        <v>37017</v>
      </c>
    </row>
    <row r="11907" spans="1:4" ht="15" customHeight="1">
      <c r="A11907" s="642">
        <v>154</v>
      </c>
      <c r="B11907" s="651" t="s">
        <v>34513</v>
      </c>
      <c r="C11907" s="642" t="s">
        <v>18352</v>
      </c>
      <c r="D11907" s="642" t="s">
        <v>37018</v>
      </c>
    </row>
    <row r="11908" spans="1:4" ht="15" customHeight="1">
      <c r="A11908" s="642">
        <v>38121</v>
      </c>
      <c r="B11908" s="651" t="s">
        <v>34514</v>
      </c>
      <c r="C11908" s="642" t="s">
        <v>18352</v>
      </c>
      <c r="D11908" s="642" t="s">
        <v>28081</v>
      </c>
    </row>
    <row r="11909" spans="1:4" ht="15" customHeight="1">
      <c r="A11909" s="642">
        <v>43776</v>
      </c>
      <c r="B11909" s="651" t="s">
        <v>34515</v>
      </c>
      <c r="C11909" s="642" t="s">
        <v>18352</v>
      </c>
      <c r="D11909" s="642" t="s">
        <v>20646</v>
      </c>
    </row>
    <row r="11910" spans="1:4" ht="15" customHeight="1">
      <c r="A11910" s="642">
        <v>7343</v>
      </c>
      <c r="B11910" s="651" t="s">
        <v>34516</v>
      </c>
      <c r="C11910" s="642" t="s">
        <v>18352</v>
      </c>
      <c r="D11910" s="642" t="s">
        <v>18475</v>
      </c>
    </row>
    <row r="11911" spans="1:4" ht="15" customHeight="1">
      <c r="A11911" s="642">
        <v>7348</v>
      </c>
      <c r="B11911" s="651" t="s">
        <v>34517</v>
      </c>
      <c r="C11911" s="642" t="s">
        <v>18352</v>
      </c>
      <c r="D11911" s="642" t="s">
        <v>20926</v>
      </c>
    </row>
    <row r="11912" spans="1:4" ht="15" customHeight="1">
      <c r="A11912" s="642">
        <v>7313</v>
      </c>
      <c r="B11912" s="651" t="s">
        <v>34518</v>
      </c>
      <c r="C11912" s="642" t="s">
        <v>18352</v>
      </c>
      <c r="D11912" s="642" t="s">
        <v>17758</v>
      </c>
    </row>
    <row r="11913" spans="1:4" ht="15" customHeight="1">
      <c r="A11913" s="642">
        <v>7319</v>
      </c>
      <c r="B11913" s="651" t="s">
        <v>34519</v>
      </c>
      <c r="C11913" s="642" t="s">
        <v>18352</v>
      </c>
      <c r="D11913" s="642" t="s">
        <v>21101</v>
      </c>
    </row>
    <row r="11914" spans="1:4" ht="15" customHeight="1">
      <c r="A11914" s="642">
        <v>7314</v>
      </c>
      <c r="B11914" s="651" t="s">
        <v>34520</v>
      </c>
      <c r="C11914" s="642" t="s">
        <v>18352</v>
      </c>
      <c r="D11914" s="642" t="s">
        <v>37019</v>
      </c>
    </row>
    <row r="11915" spans="1:4" ht="15" customHeight="1">
      <c r="A11915" s="642">
        <v>7304</v>
      </c>
      <c r="B11915" s="651" t="s">
        <v>34521</v>
      </c>
      <c r="C11915" s="642" t="s">
        <v>18352</v>
      </c>
      <c r="D11915" s="642" t="s">
        <v>37020</v>
      </c>
    </row>
    <row r="11916" spans="1:4" ht="15" customHeight="1">
      <c r="A11916" s="642">
        <v>43649</v>
      </c>
      <c r="B11916" s="651" t="s">
        <v>34522</v>
      </c>
      <c r="C11916" s="642" t="s">
        <v>18352</v>
      </c>
      <c r="D11916" s="642" t="s">
        <v>20663</v>
      </c>
    </row>
    <row r="11917" spans="1:4" ht="15" customHeight="1">
      <c r="A11917" s="642">
        <v>43650</v>
      </c>
      <c r="B11917" s="651" t="s">
        <v>34523</v>
      </c>
      <c r="C11917" s="642" t="s">
        <v>18352</v>
      </c>
      <c r="D11917" s="642" t="s">
        <v>26546</v>
      </c>
    </row>
    <row r="11918" spans="1:4" ht="15" customHeight="1">
      <c r="A11918" s="642">
        <v>7311</v>
      </c>
      <c r="B11918" s="651" t="s">
        <v>34524</v>
      </c>
      <c r="C11918" s="642" t="s">
        <v>18352</v>
      </c>
      <c r="D11918" s="642" t="s">
        <v>20558</v>
      </c>
    </row>
    <row r="11919" spans="1:4" ht="15" customHeight="1">
      <c r="A11919" s="642">
        <v>7292</v>
      </c>
      <c r="B11919" s="651" t="s">
        <v>34525</v>
      </c>
      <c r="C11919" s="642" t="s">
        <v>18352</v>
      </c>
      <c r="D11919" s="642" t="s">
        <v>36903</v>
      </c>
    </row>
    <row r="11920" spans="1:4" ht="15" customHeight="1">
      <c r="A11920" s="642">
        <v>7293</v>
      </c>
      <c r="B11920" s="651" t="s">
        <v>34526</v>
      </c>
      <c r="C11920" s="642" t="s">
        <v>18352</v>
      </c>
      <c r="D11920" s="642" t="s">
        <v>26506</v>
      </c>
    </row>
    <row r="11921" spans="1:4" ht="15" customHeight="1">
      <c r="A11921" s="642">
        <v>7306</v>
      </c>
      <c r="B11921" s="651" t="s">
        <v>34527</v>
      </c>
      <c r="C11921" s="642" t="s">
        <v>18352</v>
      </c>
      <c r="D11921" s="642" t="s">
        <v>36816</v>
      </c>
    </row>
    <row r="11922" spans="1:4" ht="15" customHeight="1">
      <c r="A11922" s="642">
        <v>7288</v>
      </c>
      <c r="B11922" s="651" t="s">
        <v>34528</v>
      </c>
      <c r="C11922" s="642" t="s">
        <v>18352</v>
      </c>
      <c r="D11922" s="642" t="s">
        <v>18065</v>
      </c>
    </row>
    <row r="11923" spans="1:4" ht="15" customHeight="1">
      <c r="A11923" s="642">
        <v>43625</v>
      </c>
      <c r="B11923" s="651" t="s">
        <v>34529</v>
      </c>
      <c r="C11923" s="642" t="s">
        <v>18352</v>
      </c>
      <c r="D11923" s="642" t="s">
        <v>20638</v>
      </c>
    </row>
    <row r="11924" spans="1:4" ht="15" customHeight="1">
      <c r="A11924" s="642">
        <v>43647</v>
      </c>
      <c r="B11924" s="651" t="s">
        <v>34530</v>
      </c>
      <c r="C11924" s="642" t="s">
        <v>18352</v>
      </c>
      <c r="D11924" s="642" t="s">
        <v>17612</v>
      </c>
    </row>
    <row r="11925" spans="1:4" ht="15" customHeight="1">
      <c r="A11925" s="642">
        <v>43648</v>
      </c>
      <c r="B11925" s="651" t="s">
        <v>34531</v>
      </c>
      <c r="C11925" s="642" t="s">
        <v>18352</v>
      </c>
      <c r="D11925" s="642" t="s">
        <v>17733</v>
      </c>
    </row>
    <row r="11926" spans="1:4" ht="15" customHeight="1">
      <c r="A11926" s="642">
        <v>35693</v>
      </c>
      <c r="B11926" s="651" t="s">
        <v>34532</v>
      </c>
      <c r="C11926" s="642" t="s">
        <v>18352</v>
      </c>
      <c r="D11926" s="642" t="s">
        <v>18016</v>
      </c>
    </row>
    <row r="11927" spans="1:4" ht="15" customHeight="1">
      <c r="A11927" s="642">
        <v>7356</v>
      </c>
      <c r="B11927" s="651" t="s">
        <v>34533</v>
      </c>
      <c r="C11927" s="642" t="s">
        <v>18352</v>
      </c>
      <c r="D11927" s="642" t="s">
        <v>18291</v>
      </c>
    </row>
    <row r="11928" spans="1:4" ht="15" customHeight="1">
      <c r="A11928" s="642">
        <v>35692</v>
      </c>
      <c r="B11928" s="651" t="s">
        <v>34534</v>
      </c>
      <c r="C11928" s="642" t="s">
        <v>18352</v>
      </c>
      <c r="D11928" s="642" t="s">
        <v>18193</v>
      </c>
    </row>
    <row r="11929" spans="1:4" ht="15" customHeight="1">
      <c r="A11929" s="642">
        <v>43624</v>
      </c>
      <c r="B11929" s="651" t="s">
        <v>34535</v>
      </c>
      <c r="C11929" s="642" t="s">
        <v>18352</v>
      </c>
      <c r="D11929" s="642" t="s">
        <v>22012</v>
      </c>
    </row>
    <row r="11930" spans="1:4" ht="15" customHeight="1">
      <c r="A11930" s="642">
        <v>7342</v>
      </c>
      <c r="B11930" s="651" t="s">
        <v>34536</v>
      </c>
      <c r="C11930" s="642" t="s">
        <v>18351</v>
      </c>
      <c r="D11930" s="642" t="s">
        <v>20666</v>
      </c>
    </row>
    <row r="11931" spans="1:4" ht="15" customHeight="1">
      <c r="A11931" s="642">
        <v>7350</v>
      </c>
      <c r="B11931" s="651" t="s">
        <v>34537</v>
      </c>
      <c r="C11931" s="642" t="s">
        <v>18352</v>
      </c>
      <c r="D11931" s="642" t="s">
        <v>26862</v>
      </c>
    </row>
    <row r="11932" spans="1:4" ht="15" customHeight="1">
      <c r="A11932" s="642">
        <v>39574</v>
      </c>
      <c r="B11932" s="651" t="s">
        <v>34538</v>
      </c>
      <c r="C11932" s="642" t="s">
        <v>18348</v>
      </c>
      <c r="D11932" s="642" t="s">
        <v>17579</v>
      </c>
    </row>
    <row r="11933" spans="1:4" ht="15" customHeight="1">
      <c r="A11933" s="642">
        <v>11060</v>
      </c>
      <c r="B11933" s="651" t="s">
        <v>34539</v>
      </c>
      <c r="C11933" s="642" t="s">
        <v>18348</v>
      </c>
      <c r="D11933" s="642" t="s">
        <v>37021</v>
      </c>
    </row>
    <row r="11934" spans="1:4" ht="15" customHeight="1">
      <c r="A11934" s="642">
        <v>37401</v>
      </c>
      <c r="B11934" s="651" t="s">
        <v>34540</v>
      </c>
      <c r="C11934" s="642" t="s">
        <v>18348</v>
      </c>
      <c r="D11934" s="642" t="s">
        <v>21159</v>
      </c>
    </row>
    <row r="11935" spans="1:4" ht="15" customHeight="1">
      <c r="A11935" s="642">
        <v>7525</v>
      </c>
      <c r="B11935" s="651" t="s">
        <v>34541</v>
      </c>
      <c r="C11935" s="642" t="s">
        <v>18348</v>
      </c>
      <c r="D11935" s="642" t="s">
        <v>21577</v>
      </c>
    </row>
    <row r="11936" spans="1:4" ht="15" customHeight="1">
      <c r="A11936" s="642">
        <v>7524</v>
      </c>
      <c r="B11936" s="651" t="s">
        <v>34542</v>
      </c>
      <c r="C11936" s="642" t="s">
        <v>18348</v>
      </c>
      <c r="D11936" s="642" t="s">
        <v>20628</v>
      </c>
    </row>
    <row r="11937" spans="1:4" ht="15" customHeight="1">
      <c r="A11937" s="642">
        <v>38105</v>
      </c>
      <c r="B11937" s="651" t="s">
        <v>34543</v>
      </c>
      <c r="C11937" s="642" t="s">
        <v>18348</v>
      </c>
      <c r="D11937" s="642" t="s">
        <v>17501</v>
      </c>
    </row>
    <row r="11938" spans="1:4" ht="15" customHeight="1">
      <c r="A11938" s="642">
        <v>38084</v>
      </c>
      <c r="B11938" s="651" t="s">
        <v>34544</v>
      </c>
      <c r="C11938" s="642" t="s">
        <v>18348</v>
      </c>
      <c r="D11938" s="642" t="s">
        <v>20742</v>
      </c>
    </row>
    <row r="11939" spans="1:4" ht="15" customHeight="1">
      <c r="A11939" s="642">
        <v>38103</v>
      </c>
      <c r="B11939" s="651" t="s">
        <v>34545</v>
      </c>
      <c r="C11939" s="642" t="s">
        <v>18348</v>
      </c>
      <c r="D11939" s="642" t="s">
        <v>18656</v>
      </c>
    </row>
    <row r="11940" spans="1:4" ht="15" customHeight="1">
      <c r="A11940" s="642">
        <v>38082</v>
      </c>
      <c r="B11940" s="651" t="s">
        <v>34546</v>
      </c>
      <c r="C11940" s="642" t="s">
        <v>18348</v>
      </c>
      <c r="D11940" s="642" t="s">
        <v>21068</v>
      </c>
    </row>
    <row r="11941" spans="1:4" ht="15" customHeight="1">
      <c r="A11941" s="642">
        <v>38104</v>
      </c>
      <c r="B11941" s="651" t="s">
        <v>34547</v>
      </c>
      <c r="C11941" s="642" t="s">
        <v>18348</v>
      </c>
      <c r="D11941" s="642" t="s">
        <v>21248</v>
      </c>
    </row>
    <row r="11942" spans="1:4" ht="15" customHeight="1">
      <c r="A11942" s="642">
        <v>38083</v>
      </c>
      <c r="B11942" s="651" t="s">
        <v>34548</v>
      </c>
      <c r="C11942" s="642" t="s">
        <v>18348</v>
      </c>
      <c r="D11942" s="642" t="s">
        <v>18694</v>
      </c>
    </row>
    <row r="11943" spans="1:4" ht="15" customHeight="1">
      <c r="A11943" s="642">
        <v>38101</v>
      </c>
      <c r="B11943" s="651" t="s">
        <v>34549</v>
      </c>
      <c r="C11943" s="642" t="s">
        <v>18348</v>
      </c>
      <c r="D11943" s="642" t="s">
        <v>17605</v>
      </c>
    </row>
    <row r="11944" spans="1:4" ht="15" customHeight="1">
      <c r="A11944" s="642">
        <v>7528</v>
      </c>
      <c r="B11944" s="651" t="s">
        <v>34550</v>
      </c>
      <c r="C11944" s="642" t="s">
        <v>18348</v>
      </c>
      <c r="D11944" s="642" t="s">
        <v>17492</v>
      </c>
    </row>
    <row r="11945" spans="1:4" ht="15" customHeight="1">
      <c r="A11945" s="642">
        <v>12147</v>
      </c>
      <c r="B11945" s="651" t="s">
        <v>34551</v>
      </c>
      <c r="C11945" s="642" t="s">
        <v>18348</v>
      </c>
      <c r="D11945" s="642" t="s">
        <v>21709</v>
      </c>
    </row>
    <row r="11946" spans="1:4" ht="15" customHeight="1">
      <c r="A11946" s="642">
        <v>38075</v>
      </c>
      <c r="B11946" s="651" t="s">
        <v>34552</v>
      </c>
      <c r="C11946" s="642" t="s">
        <v>18348</v>
      </c>
      <c r="D11946" s="642" t="s">
        <v>17789</v>
      </c>
    </row>
    <row r="11947" spans="1:4" ht="15" customHeight="1">
      <c r="A11947" s="642">
        <v>38102</v>
      </c>
      <c r="B11947" s="651" t="s">
        <v>34553</v>
      </c>
      <c r="C11947" s="642" t="s">
        <v>18348</v>
      </c>
      <c r="D11947" s="642" t="s">
        <v>22630</v>
      </c>
    </row>
    <row r="11948" spans="1:4" ht="15" customHeight="1">
      <c r="A11948" s="642">
        <v>38076</v>
      </c>
      <c r="B11948" s="651" t="s">
        <v>34554</v>
      </c>
      <c r="C11948" s="642" t="s">
        <v>18348</v>
      </c>
      <c r="D11948" s="642" t="s">
        <v>22493</v>
      </c>
    </row>
    <row r="11949" spans="1:4" ht="15" customHeight="1">
      <c r="A11949" s="642">
        <v>7592</v>
      </c>
      <c r="B11949" s="651" t="s">
        <v>34555</v>
      </c>
      <c r="C11949" s="642" t="s">
        <v>18354</v>
      </c>
      <c r="D11949" s="642" t="s">
        <v>17929</v>
      </c>
    </row>
    <row r="11950" spans="1:4" ht="15" customHeight="1">
      <c r="A11950" s="642">
        <v>40820</v>
      </c>
      <c r="B11950" s="651" t="s">
        <v>34556</v>
      </c>
      <c r="C11950" s="642" t="s">
        <v>18355</v>
      </c>
      <c r="D11950" s="642" t="s">
        <v>37022</v>
      </c>
    </row>
    <row r="11951" spans="1:4" ht="15" customHeight="1">
      <c r="A11951" s="642">
        <v>11826</v>
      </c>
      <c r="B11951" s="651" t="s">
        <v>34557</v>
      </c>
      <c r="C11951" s="642" t="s">
        <v>18348</v>
      </c>
      <c r="D11951" s="642" t="s">
        <v>17509</v>
      </c>
    </row>
    <row r="11952" spans="1:4" ht="15" customHeight="1">
      <c r="A11952" s="642">
        <v>7606</v>
      </c>
      <c r="B11952" s="651" t="s">
        <v>34558</v>
      </c>
      <c r="C11952" s="642" t="s">
        <v>18348</v>
      </c>
      <c r="D11952" s="642" t="s">
        <v>37023</v>
      </c>
    </row>
    <row r="11953" spans="1:4" ht="15" customHeight="1">
      <c r="A11953" s="642">
        <v>11763</v>
      </c>
      <c r="B11953" s="651" t="s">
        <v>34559</v>
      </c>
      <c r="C11953" s="642" t="s">
        <v>18348</v>
      </c>
      <c r="D11953" s="642" t="s">
        <v>37024</v>
      </c>
    </row>
    <row r="11954" spans="1:4" ht="15" customHeight="1">
      <c r="A11954" s="642">
        <v>11764</v>
      </c>
      <c r="B11954" s="651" t="s">
        <v>34560</v>
      </c>
      <c r="C11954" s="642" t="s">
        <v>18348</v>
      </c>
      <c r="D11954" s="642" t="s">
        <v>37025</v>
      </c>
    </row>
    <row r="11955" spans="1:4" ht="15" customHeight="1">
      <c r="A11955" s="642">
        <v>11829</v>
      </c>
      <c r="B11955" s="651" t="s">
        <v>34561</v>
      </c>
      <c r="C11955" s="642" t="s">
        <v>18348</v>
      </c>
      <c r="D11955" s="642" t="s">
        <v>20537</v>
      </c>
    </row>
    <row r="11956" spans="1:4" ht="15" customHeight="1">
      <c r="A11956" s="642">
        <v>11830</v>
      </c>
      <c r="B11956" s="651" t="s">
        <v>34562</v>
      </c>
      <c r="C11956" s="642" t="s">
        <v>18348</v>
      </c>
      <c r="D11956" s="642" t="s">
        <v>37026</v>
      </c>
    </row>
    <row r="11957" spans="1:4" ht="15" customHeight="1">
      <c r="A11957" s="642">
        <v>11825</v>
      </c>
      <c r="B11957" s="651" t="s">
        <v>34563</v>
      </c>
      <c r="C11957" s="642" t="s">
        <v>18348</v>
      </c>
      <c r="D11957" s="642" t="s">
        <v>37027</v>
      </c>
    </row>
    <row r="11958" spans="1:4" ht="15" customHeight="1">
      <c r="A11958" s="642">
        <v>11767</v>
      </c>
      <c r="B11958" s="651" t="s">
        <v>34564</v>
      </c>
      <c r="C11958" s="642" t="s">
        <v>18348</v>
      </c>
      <c r="D11958" s="642" t="s">
        <v>36913</v>
      </c>
    </row>
    <row r="11959" spans="1:4" ht="15" customHeight="1">
      <c r="A11959" s="642">
        <v>11766</v>
      </c>
      <c r="B11959" s="651" t="s">
        <v>34565</v>
      </c>
      <c r="C11959" s="642" t="s">
        <v>18348</v>
      </c>
      <c r="D11959" s="642" t="s">
        <v>26990</v>
      </c>
    </row>
    <row r="11960" spans="1:4" ht="15" customHeight="1">
      <c r="A11960" s="642">
        <v>11765</v>
      </c>
      <c r="B11960" s="651" t="s">
        <v>34566</v>
      </c>
      <c r="C11960" s="642" t="s">
        <v>18348</v>
      </c>
      <c r="D11960" s="642" t="s">
        <v>37028</v>
      </c>
    </row>
    <row r="11961" spans="1:4" ht="15" customHeight="1">
      <c r="A11961" s="642">
        <v>11824</v>
      </c>
      <c r="B11961" s="651" t="s">
        <v>34567</v>
      </c>
      <c r="C11961" s="642" t="s">
        <v>18348</v>
      </c>
      <c r="D11961" s="642" t="s">
        <v>21247</v>
      </c>
    </row>
    <row r="11962" spans="1:4" ht="15" customHeight="1">
      <c r="A11962" s="642">
        <v>44045</v>
      </c>
      <c r="B11962" s="651" t="s">
        <v>34568</v>
      </c>
      <c r="C11962" s="642" t="s">
        <v>18348</v>
      </c>
      <c r="D11962" s="642" t="s">
        <v>37029</v>
      </c>
    </row>
    <row r="11963" spans="1:4" ht="15" customHeight="1">
      <c r="A11963" s="642">
        <v>39702</v>
      </c>
      <c r="B11963" s="651" t="s">
        <v>34569</v>
      </c>
      <c r="C11963" s="642" t="s">
        <v>18348</v>
      </c>
      <c r="D11963" s="642" t="s">
        <v>37030</v>
      </c>
    </row>
    <row r="11964" spans="1:4" ht="15" customHeight="1">
      <c r="A11964" s="642">
        <v>13415</v>
      </c>
      <c r="B11964" s="651" t="s">
        <v>34570</v>
      </c>
      <c r="C11964" s="642" t="s">
        <v>18348</v>
      </c>
      <c r="D11964" s="642" t="s">
        <v>26707</v>
      </c>
    </row>
    <row r="11965" spans="1:4" ht="15" customHeight="1">
      <c r="A11965" s="642">
        <v>7602</v>
      </c>
      <c r="B11965" s="651" t="s">
        <v>34571</v>
      </c>
      <c r="C11965" s="642" t="s">
        <v>18348</v>
      </c>
      <c r="D11965" s="642" t="s">
        <v>26005</v>
      </c>
    </row>
    <row r="11966" spans="1:4" ht="15" customHeight="1">
      <c r="A11966" s="642">
        <v>7603</v>
      </c>
      <c r="B11966" s="651" t="s">
        <v>34572</v>
      </c>
      <c r="C11966" s="642" t="s">
        <v>18348</v>
      </c>
      <c r="D11966" s="642" t="s">
        <v>26576</v>
      </c>
    </row>
    <row r="11967" spans="1:4" ht="15" customHeight="1">
      <c r="A11967" s="642">
        <v>11777</v>
      </c>
      <c r="B11967" s="651" t="s">
        <v>34573</v>
      </c>
      <c r="C11967" s="642" t="s">
        <v>18348</v>
      </c>
      <c r="D11967" s="642" t="s">
        <v>37031</v>
      </c>
    </row>
    <row r="11968" spans="1:4" ht="15" customHeight="1">
      <c r="A11968" s="642">
        <v>13417</v>
      </c>
      <c r="B11968" s="651" t="s">
        <v>34574</v>
      </c>
      <c r="C11968" s="642" t="s">
        <v>18348</v>
      </c>
      <c r="D11968" s="642" t="s">
        <v>37032</v>
      </c>
    </row>
    <row r="11969" spans="1:4" ht="15" customHeight="1">
      <c r="A11969" s="642">
        <v>36791</v>
      </c>
      <c r="B11969" s="651" t="s">
        <v>34575</v>
      </c>
      <c r="C11969" s="642" t="s">
        <v>18348</v>
      </c>
      <c r="D11969" s="642" t="s">
        <v>37033</v>
      </c>
    </row>
    <row r="11970" spans="1:4" ht="15" customHeight="1">
      <c r="A11970" s="642">
        <v>36795</v>
      </c>
      <c r="B11970" s="651" t="s">
        <v>34576</v>
      </c>
      <c r="C11970" s="642" t="s">
        <v>18348</v>
      </c>
      <c r="D11970" s="642" t="s">
        <v>37034</v>
      </c>
    </row>
    <row r="11971" spans="1:4" ht="15" customHeight="1">
      <c r="A11971" s="642">
        <v>36796</v>
      </c>
      <c r="B11971" s="651" t="s">
        <v>34577</v>
      </c>
      <c r="C11971" s="642" t="s">
        <v>18348</v>
      </c>
      <c r="D11971" s="642" t="s">
        <v>37035</v>
      </c>
    </row>
    <row r="11972" spans="1:4" ht="15" customHeight="1">
      <c r="A11972" s="642">
        <v>36792</v>
      </c>
      <c r="B11972" s="651" t="s">
        <v>34578</v>
      </c>
      <c r="C11972" s="642" t="s">
        <v>18348</v>
      </c>
      <c r="D11972" s="642" t="s">
        <v>22287</v>
      </c>
    </row>
    <row r="11973" spans="1:4" ht="15" customHeight="1">
      <c r="A11973" s="642">
        <v>11773</v>
      </c>
      <c r="B11973" s="651" t="s">
        <v>34579</v>
      </c>
      <c r="C11973" s="642" t="s">
        <v>18348</v>
      </c>
      <c r="D11973" s="642" t="s">
        <v>37036</v>
      </c>
    </row>
    <row r="11974" spans="1:4" ht="15" customHeight="1">
      <c r="A11974" s="642">
        <v>11762</v>
      </c>
      <c r="B11974" s="651" t="s">
        <v>34580</v>
      </c>
      <c r="C11974" s="642" t="s">
        <v>18348</v>
      </c>
      <c r="D11974" s="642" t="s">
        <v>21050</v>
      </c>
    </row>
    <row r="11975" spans="1:4" ht="15" customHeight="1">
      <c r="A11975" s="642">
        <v>7604</v>
      </c>
      <c r="B11975" s="651" t="s">
        <v>34581</v>
      </c>
      <c r="C11975" s="642" t="s">
        <v>18348</v>
      </c>
      <c r="D11975" s="642" t="s">
        <v>26124</v>
      </c>
    </row>
    <row r="11976" spans="1:4" ht="15" customHeight="1">
      <c r="A11976" s="642">
        <v>13984</v>
      </c>
      <c r="B11976" s="651" t="s">
        <v>34582</v>
      </c>
      <c r="C11976" s="642" t="s">
        <v>18348</v>
      </c>
      <c r="D11976" s="642" t="s">
        <v>24398</v>
      </c>
    </row>
    <row r="11977" spans="1:4" ht="15" customHeight="1">
      <c r="A11977" s="642">
        <v>11772</v>
      </c>
      <c r="B11977" s="651" t="s">
        <v>34583</v>
      </c>
      <c r="C11977" s="642" t="s">
        <v>18348</v>
      </c>
      <c r="D11977" s="642" t="s">
        <v>37037</v>
      </c>
    </row>
    <row r="11978" spans="1:4" ht="15" customHeight="1">
      <c r="A11978" s="642">
        <v>13983</v>
      </c>
      <c r="B11978" s="651" t="s">
        <v>34584</v>
      </c>
      <c r="C11978" s="642" t="s">
        <v>18348</v>
      </c>
      <c r="D11978" s="642" t="s">
        <v>37038</v>
      </c>
    </row>
    <row r="11979" spans="1:4" ht="15" customHeight="1">
      <c r="A11979" s="642">
        <v>13416</v>
      </c>
      <c r="B11979" s="651" t="s">
        <v>34585</v>
      </c>
      <c r="C11979" s="642" t="s">
        <v>18348</v>
      </c>
      <c r="D11979" s="642" t="s">
        <v>37039</v>
      </c>
    </row>
    <row r="11980" spans="1:4" ht="15" customHeight="1">
      <c r="A11980" s="642">
        <v>40329</v>
      </c>
      <c r="B11980" s="651" t="s">
        <v>34586</v>
      </c>
      <c r="C11980" s="642" t="s">
        <v>18348</v>
      </c>
      <c r="D11980" s="642" t="s">
        <v>20942</v>
      </c>
    </row>
    <row r="11981" spans="1:4" ht="15" customHeight="1">
      <c r="A11981" s="642">
        <v>11823</v>
      </c>
      <c r="B11981" s="651" t="s">
        <v>34587</v>
      </c>
      <c r="C11981" s="642" t="s">
        <v>18348</v>
      </c>
      <c r="D11981" s="642" t="s">
        <v>18623</v>
      </c>
    </row>
    <row r="11982" spans="1:4" ht="15" customHeight="1">
      <c r="A11982" s="642">
        <v>11822</v>
      </c>
      <c r="B11982" s="651" t="s">
        <v>34588</v>
      </c>
      <c r="C11982" s="642" t="s">
        <v>18348</v>
      </c>
      <c r="D11982" s="642" t="s">
        <v>21523</v>
      </c>
    </row>
    <row r="11983" spans="1:4" ht="15" customHeight="1">
      <c r="A11983" s="642">
        <v>11831</v>
      </c>
      <c r="B11983" s="651" t="s">
        <v>34589</v>
      </c>
      <c r="C11983" s="642" t="s">
        <v>18348</v>
      </c>
      <c r="D11983" s="642" t="s">
        <v>17624</v>
      </c>
    </row>
    <row r="11984" spans="1:4" ht="15" customHeight="1">
      <c r="A11984" s="642">
        <v>7613</v>
      </c>
      <c r="B11984" s="651" t="s">
        <v>34590</v>
      </c>
      <c r="C11984" s="642" t="s">
        <v>18348</v>
      </c>
      <c r="D11984" s="642" t="s">
        <v>37040</v>
      </c>
    </row>
    <row r="11985" spans="1:4" ht="15" customHeight="1">
      <c r="A11985" s="642">
        <v>7619</v>
      </c>
      <c r="B11985" s="651" t="s">
        <v>34591</v>
      </c>
      <c r="C11985" s="642" t="s">
        <v>18348</v>
      </c>
      <c r="D11985" s="642" t="s">
        <v>37041</v>
      </c>
    </row>
    <row r="11986" spans="1:4" ht="15" customHeight="1">
      <c r="A11986" s="642">
        <v>12076</v>
      </c>
      <c r="B11986" s="651" t="s">
        <v>34592</v>
      </c>
      <c r="C11986" s="642" t="s">
        <v>18348</v>
      </c>
      <c r="D11986" s="642" t="s">
        <v>37042</v>
      </c>
    </row>
    <row r="11987" spans="1:4" ht="15" customHeight="1">
      <c r="A11987" s="642">
        <v>7614</v>
      </c>
      <c r="B11987" s="651" t="s">
        <v>34593</v>
      </c>
      <c r="C11987" s="642" t="s">
        <v>18348</v>
      </c>
      <c r="D11987" s="642" t="s">
        <v>37043</v>
      </c>
    </row>
    <row r="11988" spans="1:4" ht="15" customHeight="1">
      <c r="A11988" s="642">
        <v>7618</v>
      </c>
      <c r="B11988" s="651" t="s">
        <v>34594</v>
      </c>
      <c r="C11988" s="642" t="s">
        <v>18348</v>
      </c>
      <c r="D11988" s="642" t="s">
        <v>37044</v>
      </c>
    </row>
    <row r="11989" spans="1:4" ht="15" customHeight="1">
      <c r="A11989" s="642">
        <v>7620</v>
      </c>
      <c r="B11989" s="651" t="s">
        <v>34595</v>
      </c>
      <c r="C11989" s="642" t="s">
        <v>18348</v>
      </c>
      <c r="D11989" s="642" t="s">
        <v>37045</v>
      </c>
    </row>
    <row r="11990" spans="1:4" ht="15" customHeight="1">
      <c r="A11990" s="642">
        <v>7610</v>
      </c>
      <c r="B11990" s="651" t="s">
        <v>34596</v>
      </c>
      <c r="C11990" s="642" t="s">
        <v>18348</v>
      </c>
      <c r="D11990" s="642" t="s">
        <v>37046</v>
      </c>
    </row>
    <row r="11991" spans="1:4" ht="15" customHeight="1">
      <c r="A11991" s="642">
        <v>7615</v>
      </c>
      <c r="B11991" s="651" t="s">
        <v>34597</v>
      </c>
      <c r="C11991" s="642" t="s">
        <v>18348</v>
      </c>
      <c r="D11991" s="642" t="s">
        <v>37047</v>
      </c>
    </row>
    <row r="11992" spans="1:4" ht="15" customHeight="1">
      <c r="A11992" s="642">
        <v>7617</v>
      </c>
      <c r="B11992" s="651" t="s">
        <v>34598</v>
      </c>
      <c r="C11992" s="642" t="s">
        <v>18348</v>
      </c>
      <c r="D11992" s="642" t="s">
        <v>37048</v>
      </c>
    </row>
    <row r="11993" spans="1:4" ht="15" customHeight="1">
      <c r="A11993" s="642">
        <v>7616</v>
      </c>
      <c r="B11993" s="651" t="s">
        <v>34599</v>
      </c>
      <c r="C11993" s="642" t="s">
        <v>18348</v>
      </c>
      <c r="D11993" s="642" t="s">
        <v>37049</v>
      </c>
    </row>
    <row r="11994" spans="1:4" ht="15" customHeight="1">
      <c r="A11994" s="642">
        <v>7611</v>
      </c>
      <c r="B11994" s="651" t="s">
        <v>34600</v>
      </c>
      <c r="C11994" s="642" t="s">
        <v>18348</v>
      </c>
      <c r="D11994" s="642" t="s">
        <v>37050</v>
      </c>
    </row>
    <row r="11995" spans="1:4" ht="15" customHeight="1">
      <c r="A11995" s="642">
        <v>7612</v>
      </c>
      <c r="B11995" s="651" t="s">
        <v>34601</v>
      </c>
      <c r="C11995" s="642" t="s">
        <v>18348</v>
      </c>
      <c r="D11995" s="642" t="s">
        <v>37051</v>
      </c>
    </row>
    <row r="11996" spans="1:4" ht="15" customHeight="1">
      <c r="A11996" s="642">
        <v>37371</v>
      </c>
      <c r="B11996" s="651" t="s">
        <v>34602</v>
      </c>
      <c r="C11996" s="642" t="s">
        <v>18354</v>
      </c>
      <c r="D11996" s="642" t="s">
        <v>20640</v>
      </c>
    </row>
    <row r="11997" spans="1:4" ht="15" customHeight="1">
      <c r="A11997" s="642">
        <v>40862</v>
      </c>
      <c r="B11997" s="651" t="s">
        <v>34603</v>
      </c>
      <c r="C11997" s="642" t="s">
        <v>18355</v>
      </c>
      <c r="D11997" s="642" t="s">
        <v>37052</v>
      </c>
    </row>
    <row r="11998" spans="1:4" ht="15" customHeight="1">
      <c r="A11998" s="642">
        <v>36510</v>
      </c>
      <c r="B11998" s="651" t="s">
        <v>34604</v>
      </c>
      <c r="C11998" s="642" t="s">
        <v>18348</v>
      </c>
      <c r="D11998" s="642" t="s">
        <v>37053</v>
      </c>
    </row>
    <row r="11999" spans="1:4" ht="15" customHeight="1">
      <c r="A11999" s="642">
        <v>25020</v>
      </c>
      <c r="B11999" s="651" t="s">
        <v>34605</v>
      </c>
      <c r="C11999" s="642" t="s">
        <v>18348</v>
      </c>
      <c r="D11999" s="642" t="s">
        <v>37054</v>
      </c>
    </row>
    <row r="12000" spans="1:4" ht="15" customHeight="1">
      <c r="A12000" s="642">
        <v>7622</v>
      </c>
      <c r="B12000" s="651" t="s">
        <v>34606</v>
      </c>
      <c r="C12000" s="642" t="s">
        <v>18348</v>
      </c>
      <c r="D12000" s="642" t="s">
        <v>37055</v>
      </c>
    </row>
    <row r="12001" spans="1:4" ht="15" customHeight="1">
      <c r="A12001" s="642">
        <v>7624</v>
      </c>
      <c r="B12001" s="651" t="s">
        <v>34607</v>
      </c>
      <c r="C12001" s="642" t="s">
        <v>18348</v>
      </c>
      <c r="D12001" s="642" t="s">
        <v>37056</v>
      </c>
    </row>
    <row r="12002" spans="1:4" ht="15" customHeight="1">
      <c r="A12002" s="642">
        <v>7625</v>
      </c>
      <c r="B12002" s="651" t="s">
        <v>34608</v>
      </c>
      <c r="C12002" s="642" t="s">
        <v>18348</v>
      </c>
      <c r="D12002" s="642" t="s">
        <v>37057</v>
      </c>
    </row>
    <row r="12003" spans="1:4" ht="15" customHeight="1">
      <c r="A12003" s="642">
        <v>7623</v>
      </c>
      <c r="B12003" s="651" t="s">
        <v>34609</v>
      </c>
      <c r="C12003" s="642" t="s">
        <v>18348</v>
      </c>
      <c r="D12003" s="642" t="s">
        <v>37054</v>
      </c>
    </row>
    <row r="12004" spans="1:4" ht="15" customHeight="1">
      <c r="A12004" s="642">
        <v>36508</v>
      </c>
      <c r="B12004" s="651" t="s">
        <v>34610</v>
      </c>
      <c r="C12004" s="642" t="s">
        <v>18348</v>
      </c>
      <c r="D12004" s="642" t="s">
        <v>37058</v>
      </c>
    </row>
    <row r="12005" spans="1:4" ht="15" customHeight="1">
      <c r="A12005" s="642">
        <v>36509</v>
      </c>
      <c r="B12005" s="651" t="s">
        <v>34611</v>
      </c>
      <c r="C12005" s="642" t="s">
        <v>18348</v>
      </c>
      <c r="D12005" s="642" t="s">
        <v>37059</v>
      </c>
    </row>
    <row r="12006" spans="1:4" ht="15" customHeight="1">
      <c r="A12006" s="642">
        <v>13238</v>
      </c>
      <c r="B12006" s="651" t="s">
        <v>34612</v>
      </c>
      <c r="C12006" s="642" t="s">
        <v>18348</v>
      </c>
      <c r="D12006" s="642" t="s">
        <v>37060</v>
      </c>
    </row>
    <row r="12007" spans="1:4" ht="15" customHeight="1">
      <c r="A12007" s="642">
        <v>36511</v>
      </c>
      <c r="B12007" s="651" t="s">
        <v>34613</v>
      </c>
      <c r="C12007" s="642" t="s">
        <v>18348</v>
      </c>
      <c r="D12007" s="642" t="s">
        <v>37061</v>
      </c>
    </row>
    <row r="12008" spans="1:4" ht="15" customHeight="1">
      <c r="A12008" s="642">
        <v>36515</v>
      </c>
      <c r="B12008" s="651" t="s">
        <v>34614</v>
      </c>
      <c r="C12008" s="642" t="s">
        <v>18348</v>
      </c>
      <c r="D12008" s="642" t="s">
        <v>37062</v>
      </c>
    </row>
    <row r="12009" spans="1:4" ht="15" customHeight="1">
      <c r="A12009" s="642">
        <v>10598</v>
      </c>
      <c r="B12009" s="651" t="s">
        <v>34615</v>
      </c>
      <c r="C12009" s="642" t="s">
        <v>18348</v>
      </c>
      <c r="D12009" s="642" t="s">
        <v>37063</v>
      </c>
    </row>
    <row r="12010" spans="1:4" ht="15" customHeight="1">
      <c r="A12010" s="642">
        <v>7640</v>
      </c>
      <c r="B12010" s="651" t="s">
        <v>34616</v>
      </c>
      <c r="C12010" s="642" t="s">
        <v>18348</v>
      </c>
      <c r="D12010" s="642" t="s">
        <v>37064</v>
      </c>
    </row>
    <row r="12011" spans="1:4" ht="15" customHeight="1">
      <c r="A12011" s="642">
        <v>36513</v>
      </c>
      <c r="B12011" s="651" t="s">
        <v>34617</v>
      </c>
      <c r="C12011" s="642" t="s">
        <v>18348</v>
      </c>
      <c r="D12011" s="642" t="s">
        <v>37065</v>
      </c>
    </row>
    <row r="12012" spans="1:4" ht="15" customHeight="1">
      <c r="A12012" s="642">
        <v>36514</v>
      </c>
      <c r="B12012" s="651" t="s">
        <v>34618</v>
      </c>
      <c r="C12012" s="642" t="s">
        <v>18348</v>
      </c>
      <c r="D12012" s="642" t="s">
        <v>37066</v>
      </c>
    </row>
    <row r="12013" spans="1:4" ht="15" customHeight="1">
      <c r="A12013" s="642">
        <v>11572</v>
      </c>
      <c r="B12013" s="651" t="s">
        <v>34619</v>
      </c>
      <c r="C12013" s="642" t="s">
        <v>18348</v>
      </c>
      <c r="D12013" s="642" t="s">
        <v>18231</v>
      </c>
    </row>
    <row r="12014" spans="1:4" ht="15" customHeight="1">
      <c r="A12014" s="642">
        <v>36149</v>
      </c>
      <c r="B12014" s="651" t="s">
        <v>34620</v>
      </c>
      <c r="C12014" s="642" t="s">
        <v>18348</v>
      </c>
      <c r="D12014" s="642" t="s">
        <v>37067</v>
      </c>
    </row>
    <row r="12015" spans="1:4" ht="15" customHeight="1">
      <c r="A12015" s="642">
        <v>42407</v>
      </c>
      <c r="B12015" s="651" t="s">
        <v>34621</v>
      </c>
      <c r="C12015" s="642" t="s">
        <v>18350</v>
      </c>
      <c r="D12015" s="642" t="s">
        <v>27333</v>
      </c>
    </row>
    <row r="12016" spans="1:4" ht="15" customHeight="1">
      <c r="A12016" s="642">
        <v>11581</v>
      </c>
      <c r="B12016" s="651" t="s">
        <v>34622</v>
      </c>
      <c r="C12016" s="642" t="s">
        <v>18350</v>
      </c>
      <c r="D12016" s="642" t="s">
        <v>17901</v>
      </c>
    </row>
    <row r="12017" spans="1:4" ht="15" customHeight="1">
      <c r="A12017" s="642">
        <v>43605</v>
      </c>
      <c r="B12017" s="651" t="s">
        <v>34623</v>
      </c>
      <c r="C12017" s="642" t="s">
        <v>18350</v>
      </c>
      <c r="D12017" s="642" t="s">
        <v>37068</v>
      </c>
    </row>
    <row r="12018" spans="1:4" ht="15" customHeight="1">
      <c r="A12018" s="642">
        <v>11580</v>
      </c>
      <c r="B12018" s="651" t="s">
        <v>34624</v>
      </c>
      <c r="C12018" s="642" t="s">
        <v>18350</v>
      </c>
      <c r="D12018" s="642" t="s">
        <v>17809</v>
      </c>
    </row>
    <row r="12019" spans="1:4" ht="15" customHeight="1">
      <c r="A12019" s="642">
        <v>10743</v>
      </c>
      <c r="B12019" s="651" t="s">
        <v>34625</v>
      </c>
      <c r="C12019" s="642" t="s">
        <v>18348</v>
      </c>
      <c r="D12019" s="642" t="s">
        <v>37069</v>
      </c>
    </row>
    <row r="12020" spans="1:4" ht="15" customHeight="1">
      <c r="A12020" s="642">
        <v>39848</v>
      </c>
      <c r="B12020" s="651" t="s">
        <v>34626</v>
      </c>
      <c r="C12020" s="642" t="s">
        <v>18350</v>
      </c>
      <c r="D12020" s="642" t="s">
        <v>20953</v>
      </c>
    </row>
    <row r="12021" spans="1:4" ht="15" customHeight="1">
      <c r="A12021" s="642">
        <v>20999</v>
      </c>
      <c r="B12021" s="651" t="s">
        <v>34627</v>
      </c>
      <c r="C12021" s="642" t="s">
        <v>18350</v>
      </c>
      <c r="D12021" s="642" t="s">
        <v>24758</v>
      </c>
    </row>
    <row r="12022" spans="1:4" ht="15" customHeight="1">
      <c r="A12022" s="642">
        <v>21001</v>
      </c>
      <c r="B12022" s="651" t="s">
        <v>34628</v>
      </c>
      <c r="C12022" s="642" t="s">
        <v>18350</v>
      </c>
      <c r="D12022" s="642" t="s">
        <v>18386</v>
      </c>
    </row>
    <row r="12023" spans="1:4" ht="15" customHeight="1">
      <c r="A12023" s="642">
        <v>21003</v>
      </c>
      <c r="B12023" s="651" t="s">
        <v>34629</v>
      </c>
      <c r="C12023" s="642" t="s">
        <v>18350</v>
      </c>
      <c r="D12023" s="642" t="s">
        <v>20760</v>
      </c>
    </row>
    <row r="12024" spans="1:4" ht="15" customHeight="1">
      <c r="A12024" s="642">
        <v>21006</v>
      </c>
      <c r="B12024" s="651" t="s">
        <v>34630</v>
      </c>
      <c r="C12024" s="642" t="s">
        <v>18350</v>
      </c>
      <c r="D12024" s="642" t="s">
        <v>27655</v>
      </c>
    </row>
    <row r="12025" spans="1:4" ht="15" customHeight="1">
      <c r="A12025" s="642">
        <v>21019</v>
      </c>
      <c r="B12025" s="651" t="s">
        <v>34631</v>
      </c>
      <c r="C12025" s="642" t="s">
        <v>18350</v>
      </c>
      <c r="D12025" s="642" t="s">
        <v>37070</v>
      </c>
    </row>
    <row r="12026" spans="1:4" ht="15" customHeight="1">
      <c r="A12026" s="642">
        <v>21021</v>
      </c>
      <c r="B12026" s="651" t="s">
        <v>34632</v>
      </c>
      <c r="C12026" s="642" t="s">
        <v>18350</v>
      </c>
      <c r="D12026" s="642" t="s">
        <v>37071</v>
      </c>
    </row>
    <row r="12027" spans="1:4" ht="15" customHeight="1">
      <c r="A12027" s="642">
        <v>21024</v>
      </c>
      <c r="B12027" s="651" t="s">
        <v>34633</v>
      </c>
      <c r="C12027" s="642" t="s">
        <v>18350</v>
      </c>
      <c r="D12027" s="642" t="s">
        <v>37072</v>
      </c>
    </row>
    <row r="12028" spans="1:4" ht="15" customHeight="1">
      <c r="A12028" s="642">
        <v>40624</v>
      </c>
      <c r="B12028" s="651" t="s">
        <v>34634</v>
      </c>
      <c r="C12028" s="642" t="s">
        <v>18350</v>
      </c>
      <c r="D12028" s="642" t="s">
        <v>37073</v>
      </c>
    </row>
    <row r="12029" spans="1:4" ht="15" customHeight="1">
      <c r="A12029" s="642">
        <v>42575</v>
      </c>
      <c r="B12029" s="651" t="s">
        <v>34635</v>
      </c>
      <c r="C12029" s="642" t="s">
        <v>18350</v>
      </c>
      <c r="D12029" s="642" t="s">
        <v>37074</v>
      </c>
    </row>
    <row r="12030" spans="1:4" ht="15" customHeight="1">
      <c r="A12030" s="642">
        <v>13127</v>
      </c>
      <c r="B12030" s="651" t="s">
        <v>34636</v>
      </c>
      <c r="C12030" s="642" t="s">
        <v>18350</v>
      </c>
      <c r="D12030" s="642" t="s">
        <v>25027</v>
      </c>
    </row>
    <row r="12031" spans="1:4" ht="15" customHeight="1">
      <c r="A12031" s="642">
        <v>13137</v>
      </c>
      <c r="B12031" s="651" t="s">
        <v>34637</v>
      </c>
      <c r="C12031" s="642" t="s">
        <v>18350</v>
      </c>
      <c r="D12031" s="642" t="s">
        <v>37075</v>
      </c>
    </row>
    <row r="12032" spans="1:4" ht="15" customHeight="1">
      <c r="A12032" s="642">
        <v>42574</v>
      </c>
      <c r="B12032" s="651" t="s">
        <v>34638</v>
      </c>
      <c r="C12032" s="642" t="s">
        <v>18350</v>
      </c>
      <c r="D12032" s="642" t="s">
        <v>35978</v>
      </c>
    </row>
    <row r="12033" spans="1:4" ht="15" customHeight="1">
      <c r="A12033" s="642">
        <v>20989</v>
      </c>
      <c r="B12033" s="651" t="s">
        <v>34639</v>
      </c>
      <c r="C12033" s="642" t="s">
        <v>18350</v>
      </c>
      <c r="D12033" s="642" t="s">
        <v>37076</v>
      </c>
    </row>
    <row r="12034" spans="1:4" ht="15" customHeight="1">
      <c r="A12034" s="642">
        <v>21147</v>
      </c>
      <c r="B12034" s="651" t="s">
        <v>34640</v>
      </c>
      <c r="C12034" s="642" t="s">
        <v>18350</v>
      </c>
      <c r="D12034" s="642" t="s">
        <v>37077</v>
      </c>
    </row>
    <row r="12035" spans="1:4" ht="15" customHeight="1">
      <c r="A12035" s="642">
        <v>21148</v>
      </c>
      <c r="B12035" s="651" t="s">
        <v>34641</v>
      </c>
      <c r="C12035" s="642" t="s">
        <v>18350</v>
      </c>
      <c r="D12035" s="642" t="s">
        <v>37078</v>
      </c>
    </row>
    <row r="12036" spans="1:4" ht="15" customHeight="1">
      <c r="A12036" s="642">
        <v>20984</v>
      </c>
      <c r="B12036" s="651" t="s">
        <v>34642</v>
      </c>
      <c r="C12036" s="642" t="s">
        <v>18350</v>
      </c>
      <c r="D12036" s="642" t="s">
        <v>37079</v>
      </c>
    </row>
    <row r="12037" spans="1:4" ht="15" customHeight="1">
      <c r="A12037" s="642">
        <v>13042</v>
      </c>
      <c r="B12037" s="651" t="s">
        <v>34643</v>
      </c>
      <c r="C12037" s="642" t="s">
        <v>18350</v>
      </c>
      <c r="D12037" s="642" t="s">
        <v>37080</v>
      </c>
    </row>
    <row r="12038" spans="1:4" ht="15" customHeight="1">
      <c r="A12038" s="642">
        <v>21150</v>
      </c>
      <c r="B12038" s="651" t="s">
        <v>34644</v>
      </c>
      <c r="C12038" s="642" t="s">
        <v>18350</v>
      </c>
      <c r="D12038" s="642" t="s">
        <v>37081</v>
      </c>
    </row>
    <row r="12039" spans="1:4" ht="15" customHeight="1">
      <c r="A12039" s="642">
        <v>13141</v>
      </c>
      <c r="B12039" s="651" t="s">
        <v>34645</v>
      </c>
      <c r="C12039" s="642" t="s">
        <v>18350</v>
      </c>
      <c r="D12039" s="642" t="s">
        <v>37082</v>
      </c>
    </row>
    <row r="12040" spans="1:4" ht="15" customHeight="1">
      <c r="A12040" s="642">
        <v>42576</v>
      </c>
      <c r="B12040" s="651" t="s">
        <v>34646</v>
      </c>
      <c r="C12040" s="642" t="s">
        <v>18350</v>
      </c>
      <c r="D12040" s="642" t="s">
        <v>37083</v>
      </c>
    </row>
    <row r="12041" spans="1:4" ht="15" customHeight="1">
      <c r="A12041" s="642">
        <v>21151</v>
      </c>
      <c r="B12041" s="651" t="s">
        <v>34647</v>
      </c>
      <c r="C12041" s="642" t="s">
        <v>18350</v>
      </c>
      <c r="D12041" s="642" t="s">
        <v>37084</v>
      </c>
    </row>
    <row r="12042" spans="1:4" ht="15" customHeight="1">
      <c r="A12042" s="642">
        <v>13142</v>
      </c>
      <c r="B12042" s="651" t="s">
        <v>34648</v>
      </c>
      <c r="C12042" s="642" t="s">
        <v>18350</v>
      </c>
      <c r="D12042" s="642" t="s">
        <v>37085</v>
      </c>
    </row>
    <row r="12043" spans="1:4" ht="15" customHeight="1">
      <c r="A12043" s="642">
        <v>42577</v>
      </c>
      <c r="B12043" s="651" t="s">
        <v>34649</v>
      </c>
      <c r="C12043" s="642" t="s">
        <v>18350</v>
      </c>
      <c r="D12043" s="642" t="s">
        <v>37086</v>
      </c>
    </row>
    <row r="12044" spans="1:4" ht="15" customHeight="1">
      <c r="A12044" s="642">
        <v>20994</v>
      </c>
      <c r="B12044" s="651" t="s">
        <v>34650</v>
      </c>
      <c r="C12044" s="642" t="s">
        <v>18350</v>
      </c>
      <c r="D12044" s="642" t="s">
        <v>37087</v>
      </c>
    </row>
    <row r="12045" spans="1:4" ht="15" customHeight="1">
      <c r="A12045" s="642">
        <v>7672</v>
      </c>
      <c r="B12045" s="651" t="s">
        <v>34651</v>
      </c>
      <c r="C12045" s="642" t="s">
        <v>18350</v>
      </c>
      <c r="D12045" s="642" t="s">
        <v>37088</v>
      </c>
    </row>
    <row r="12046" spans="1:4" ht="15" customHeight="1">
      <c r="A12046" s="642">
        <v>20995</v>
      </c>
      <c r="B12046" s="651" t="s">
        <v>34652</v>
      </c>
      <c r="C12046" s="642" t="s">
        <v>18350</v>
      </c>
      <c r="D12046" s="642" t="s">
        <v>37089</v>
      </c>
    </row>
    <row r="12047" spans="1:4" ht="15" customHeight="1">
      <c r="A12047" s="642">
        <v>7690</v>
      </c>
      <c r="B12047" s="651" t="s">
        <v>34653</v>
      </c>
      <c r="C12047" s="642" t="s">
        <v>18350</v>
      </c>
      <c r="D12047" s="642" t="s">
        <v>37090</v>
      </c>
    </row>
    <row r="12048" spans="1:4" ht="15" customHeight="1">
      <c r="A12048" s="642">
        <v>20980</v>
      </c>
      <c r="B12048" s="651" t="s">
        <v>34654</v>
      </c>
      <c r="C12048" s="642" t="s">
        <v>18350</v>
      </c>
      <c r="D12048" s="642" t="s">
        <v>37091</v>
      </c>
    </row>
    <row r="12049" spans="1:4" ht="15" customHeight="1">
      <c r="A12049" s="642">
        <v>7661</v>
      </c>
      <c r="B12049" s="651" t="s">
        <v>34655</v>
      </c>
      <c r="C12049" s="642" t="s">
        <v>18350</v>
      </c>
      <c r="D12049" s="642" t="s">
        <v>37092</v>
      </c>
    </row>
    <row r="12050" spans="1:4" ht="15" customHeight="1">
      <c r="A12050" s="642">
        <v>21016</v>
      </c>
      <c r="B12050" s="651" t="s">
        <v>34656</v>
      </c>
      <c r="C12050" s="642" t="s">
        <v>18350</v>
      </c>
      <c r="D12050" s="642" t="s">
        <v>37093</v>
      </c>
    </row>
    <row r="12051" spans="1:4" ht="15" customHeight="1">
      <c r="A12051" s="642">
        <v>21008</v>
      </c>
      <c r="B12051" s="651" t="s">
        <v>34657</v>
      </c>
      <c r="C12051" s="642" t="s">
        <v>18350</v>
      </c>
      <c r="D12051" s="642" t="s">
        <v>17757</v>
      </c>
    </row>
    <row r="12052" spans="1:4" ht="15" customHeight="1">
      <c r="A12052" s="642">
        <v>21009</v>
      </c>
      <c r="B12052" s="651" t="s">
        <v>34658</v>
      </c>
      <c r="C12052" s="642" t="s">
        <v>18350</v>
      </c>
      <c r="D12052" s="642" t="s">
        <v>21203</v>
      </c>
    </row>
    <row r="12053" spans="1:4" ht="15" customHeight="1">
      <c r="A12053" s="642">
        <v>21010</v>
      </c>
      <c r="B12053" s="651" t="s">
        <v>34659</v>
      </c>
      <c r="C12053" s="642" t="s">
        <v>18350</v>
      </c>
      <c r="D12053" s="642" t="s">
        <v>21048</v>
      </c>
    </row>
    <row r="12054" spans="1:4" ht="15" customHeight="1">
      <c r="A12054" s="642">
        <v>21011</v>
      </c>
      <c r="B12054" s="651" t="s">
        <v>34660</v>
      </c>
      <c r="C12054" s="642" t="s">
        <v>18350</v>
      </c>
      <c r="D12054" s="642" t="s">
        <v>37094</v>
      </c>
    </row>
    <row r="12055" spans="1:4" ht="15" customHeight="1">
      <c r="A12055" s="642">
        <v>21012</v>
      </c>
      <c r="B12055" s="651" t="s">
        <v>34661</v>
      </c>
      <c r="C12055" s="642" t="s">
        <v>18350</v>
      </c>
      <c r="D12055" s="642" t="s">
        <v>35336</v>
      </c>
    </row>
    <row r="12056" spans="1:4" ht="15" customHeight="1">
      <c r="A12056" s="642">
        <v>21013</v>
      </c>
      <c r="B12056" s="651" t="s">
        <v>34662</v>
      </c>
      <c r="C12056" s="642" t="s">
        <v>18350</v>
      </c>
      <c r="D12056" s="642" t="s">
        <v>37095</v>
      </c>
    </row>
    <row r="12057" spans="1:4" ht="15" customHeight="1">
      <c r="A12057" s="642">
        <v>21014</v>
      </c>
      <c r="B12057" s="651" t="s">
        <v>34663</v>
      </c>
      <c r="C12057" s="642" t="s">
        <v>18350</v>
      </c>
      <c r="D12057" s="642" t="s">
        <v>24252</v>
      </c>
    </row>
    <row r="12058" spans="1:4" ht="15" customHeight="1">
      <c r="A12058" s="642">
        <v>21015</v>
      </c>
      <c r="B12058" s="651" t="s">
        <v>34664</v>
      </c>
      <c r="C12058" s="642" t="s">
        <v>18350</v>
      </c>
      <c r="D12058" s="642" t="s">
        <v>37096</v>
      </c>
    </row>
    <row r="12059" spans="1:4" ht="15" customHeight="1">
      <c r="A12059" s="642">
        <v>7697</v>
      </c>
      <c r="B12059" s="651" t="s">
        <v>34665</v>
      </c>
      <c r="C12059" s="642" t="s">
        <v>18350</v>
      </c>
      <c r="D12059" s="642" t="s">
        <v>37097</v>
      </c>
    </row>
    <row r="12060" spans="1:4" ht="15" customHeight="1">
      <c r="A12060" s="642">
        <v>7698</v>
      </c>
      <c r="B12060" s="651" t="s">
        <v>34666</v>
      </c>
      <c r="C12060" s="642" t="s">
        <v>18350</v>
      </c>
      <c r="D12060" s="642" t="s">
        <v>25295</v>
      </c>
    </row>
    <row r="12061" spans="1:4" ht="15" customHeight="1">
      <c r="A12061" s="642">
        <v>7691</v>
      </c>
      <c r="B12061" s="651" t="s">
        <v>34667</v>
      </c>
      <c r="C12061" s="642" t="s">
        <v>18350</v>
      </c>
      <c r="D12061" s="642" t="s">
        <v>25905</v>
      </c>
    </row>
    <row r="12062" spans="1:4" ht="15" customHeight="1">
      <c r="A12062" s="642">
        <v>40626</v>
      </c>
      <c r="B12062" s="651" t="s">
        <v>34668</v>
      </c>
      <c r="C12062" s="642" t="s">
        <v>18350</v>
      </c>
      <c r="D12062" s="642" t="s">
        <v>36582</v>
      </c>
    </row>
    <row r="12063" spans="1:4" ht="15" customHeight="1">
      <c r="A12063" s="642">
        <v>7701</v>
      </c>
      <c r="B12063" s="651" t="s">
        <v>34669</v>
      </c>
      <c r="C12063" s="642" t="s">
        <v>18350</v>
      </c>
      <c r="D12063" s="642" t="s">
        <v>37098</v>
      </c>
    </row>
    <row r="12064" spans="1:4" ht="15" customHeight="1">
      <c r="A12064" s="642">
        <v>7696</v>
      </c>
      <c r="B12064" s="651" t="s">
        <v>34670</v>
      </c>
      <c r="C12064" s="642" t="s">
        <v>18350</v>
      </c>
      <c r="D12064" s="642" t="s">
        <v>27428</v>
      </c>
    </row>
    <row r="12065" spans="1:4" ht="15" customHeight="1">
      <c r="A12065" s="642">
        <v>7700</v>
      </c>
      <c r="B12065" s="651" t="s">
        <v>34671</v>
      </c>
      <c r="C12065" s="642" t="s">
        <v>18350</v>
      </c>
      <c r="D12065" s="642" t="s">
        <v>22404</v>
      </c>
    </row>
    <row r="12066" spans="1:4" ht="15" customHeight="1">
      <c r="A12066" s="642">
        <v>7694</v>
      </c>
      <c r="B12066" s="651" t="s">
        <v>34672</v>
      </c>
      <c r="C12066" s="642" t="s">
        <v>18350</v>
      </c>
      <c r="D12066" s="642" t="s">
        <v>18468</v>
      </c>
    </row>
    <row r="12067" spans="1:4" ht="15" customHeight="1">
      <c r="A12067" s="642">
        <v>7693</v>
      </c>
      <c r="B12067" s="651" t="s">
        <v>34673</v>
      </c>
      <c r="C12067" s="642" t="s">
        <v>18350</v>
      </c>
      <c r="D12067" s="642" t="s">
        <v>37099</v>
      </c>
    </row>
    <row r="12068" spans="1:4" ht="15" customHeight="1">
      <c r="A12068" s="642">
        <v>7692</v>
      </c>
      <c r="B12068" s="651" t="s">
        <v>34674</v>
      </c>
      <c r="C12068" s="642" t="s">
        <v>18350</v>
      </c>
      <c r="D12068" s="642" t="s">
        <v>37100</v>
      </c>
    </row>
    <row r="12069" spans="1:4" ht="15" customHeight="1">
      <c r="A12069" s="642">
        <v>7695</v>
      </c>
      <c r="B12069" s="651" t="s">
        <v>34675</v>
      </c>
      <c r="C12069" s="642" t="s">
        <v>18350</v>
      </c>
      <c r="D12069" s="642" t="s">
        <v>37101</v>
      </c>
    </row>
    <row r="12070" spans="1:4" ht="15" customHeight="1">
      <c r="A12070" s="642">
        <v>13356</v>
      </c>
      <c r="B12070" s="651" t="s">
        <v>34676</v>
      </c>
      <c r="C12070" s="642" t="s">
        <v>18350</v>
      </c>
      <c r="D12070" s="642" t="s">
        <v>18012</v>
      </c>
    </row>
    <row r="12071" spans="1:4" ht="15" customHeight="1">
      <c r="A12071" s="642">
        <v>36365</v>
      </c>
      <c r="B12071" s="651" t="s">
        <v>34677</v>
      </c>
      <c r="C12071" s="642" t="s">
        <v>18350</v>
      </c>
      <c r="D12071" s="642" t="s">
        <v>27190</v>
      </c>
    </row>
    <row r="12072" spans="1:4" ht="15" customHeight="1">
      <c r="A12072" s="642">
        <v>41930</v>
      </c>
      <c r="B12072" s="651" t="s">
        <v>34678</v>
      </c>
      <c r="C12072" s="642" t="s">
        <v>18350</v>
      </c>
      <c r="D12072" s="642" t="s">
        <v>36549</v>
      </c>
    </row>
    <row r="12073" spans="1:4" ht="15" customHeight="1">
      <c r="A12073" s="642">
        <v>41931</v>
      </c>
      <c r="B12073" s="651" t="s">
        <v>34679</v>
      </c>
      <c r="C12073" s="642" t="s">
        <v>18350</v>
      </c>
      <c r="D12073" s="642" t="s">
        <v>37102</v>
      </c>
    </row>
    <row r="12074" spans="1:4" ht="15" customHeight="1">
      <c r="A12074" s="642">
        <v>41932</v>
      </c>
      <c r="B12074" s="651" t="s">
        <v>34680</v>
      </c>
      <c r="C12074" s="642" t="s">
        <v>18350</v>
      </c>
      <c r="D12074" s="642" t="s">
        <v>37103</v>
      </c>
    </row>
    <row r="12075" spans="1:4" ht="15" customHeight="1">
      <c r="A12075" s="642">
        <v>41933</v>
      </c>
      <c r="B12075" s="651" t="s">
        <v>34681</v>
      </c>
      <c r="C12075" s="642" t="s">
        <v>18350</v>
      </c>
      <c r="D12075" s="642" t="s">
        <v>37104</v>
      </c>
    </row>
    <row r="12076" spans="1:4" ht="15" customHeight="1">
      <c r="A12076" s="642">
        <v>41934</v>
      </c>
      <c r="B12076" s="651" t="s">
        <v>34682</v>
      </c>
      <c r="C12076" s="642" t="s">
        <v>18350</v>
      </c>
      <c r="D12076" s="642" t="s">
        <v>37105</v>
      </c>
    </row>
    <row r="12077" spans="1:4" ht="15" customHeight="1">
      <c r="A12077" s="642">
        <v>41936</v>
      </c>
      <c r="B12077" s="651" t="s">
        <v>34683</v>
      </c>
      <c r="C12077" s="642" t="s">
        <v>18350</v>
      </c>
      <c r="D12077" s="642" t="s">
        <v>37106</v>
      </c>
    </row>
    <row r="12078" spans="1:4" ht="15" customHeight="1">
      <c r="A12078" s="642">
        <v>44812</v>
      </c>
      <c r="B12078" s="651" t="s">
        <v>34684</v>
      </c>
      <c r="C12078" s="642" t="s">
        <v>18350</v>
      </c>
      <c r="D12078" s="642" t="s">
        <v>37107</v>
      </c>
    </row>
    <row r="12079" spans="1:4" ht="15" customHeight="1">
      <c r="A12079" s="642">
        <v>41785</v>
      </c>
      <c r="B12079" s="651" t="s">
        <v>34685</v>
      </c>
      <c r="C12079" s="642" t="s">
        <v>18350</v>
      </c>
      <c r="D12079" s="642" t="s">
        <v>37108</v>
      </c>
    </row>
    <row r="12080" spans="1:4" ht="15" customHeight="1">
      <c r="A12080" s="642">
        <v>41781</v>
      </c>
      <c r="B12080" s="651" t="s">
        <v>34686</v>
      </c>
      <c r="C12080" s="642" t="s">
        <v>18350</v>
      </c>
      <c r="D12080" s="642" t="s">
        <v>37109</v>
      </c>
    </row>
    <row r="12081" spans="1:4" ht="15" customHeight="1">
      <c r="A12081" s="642">
        <v>41783</v>
      </c>
      <c r="B12081" s="651" t="s">
        <v>34687</v>
      </c>
      <c r="C12081" s="642" t="s">
        <v>18350</v>
      </c>
      <c r="D12081" s="642" t="s">
        <v>37110</v>
      </c>
    </row>
    <row r="12082" spans="1:4" ht="15" customHeight="1">
      <c r="A12082" s="642">
        <v>41786</v>
      </c>
      <c r="B12082" s="651" t="s">
        <v>34688</v>
      </c>
      <c r="C12082" s="642" t="s">
        <v>18350</v>
      </c>
      <c r="D12082" s="642" t="s">
        <v>37111</v>
      </c>
    </row>
    <row r="12083" spans="1:4" ht="15" customHeight="1">
      <c r="A12083" s="642">
        <v>41779</v>
      </c>
      <c r="B12083" s="651" t="s">
        <v>34689</v>
      </c>
      <c r="C12083" s="642" t="s">
        <v>18350</v>
      </c>
      <c r="D12083" s="642" t="s">
        <v>37112</v>
      </c>
    </row>
    <row r="12084" spans="1:4" ht="15" customHeight="1">
      <c r="A12084" s="642">
        <v>41780</v>
      </c>
      <c r="B12084" s="651" t="s">
        <v>34690</v>
      </c>
      <c r="C12084" s="642" t="s">
        <v>18350</v>
      </c>
      <c r="D12084" s="642" t="s">
        <v>35793</v>
      </c>
    </row>
    <row r="12085" spans="1:4" ht="15" customHeight="1">
      <c r="A12085" s="642">
        <v>41782</v>
      </c>
      <c r="B12085" s="651" t="s">
        <v>34691</v>
      </c>
      <c r="C12085" s="642" t="s">
        <v>18350</v>
      </c>
      <c r="D12085" s="642" t="s">
        <v>37113</v>
      </c>
    </row>
    <row r="12086" spans="1:4" ht="15" customHeight="1">
      <c r="A12086" s="642">
        <v>38130</v>
      </c>
      <c r="B12086" s="651" t="s">
        <v>34692</v>
      </c>
      <c r="C12086" s="642" t="s">
        <v>18350</v>
      </c>
      <c r="D12086" s="642" t="s">
        <v>17753</v>
      </c>
    </row>
    <row r="12087" spans="1:4" ht="15" customHeight="1">
      <c r="A12087" s="642">
        <v>44260</v>
      </c>
      <c r="B12087" s="651" t="s">
        <v>34693</v>
      </c>
      <c r="C12087" s="642" t="s">
        <v>18350</v>
      </c>
      <c r="D12087" s="642" t="s">
        <v>37114</v>
      </c>
    </row>
    <row r="12088" spans="1:4" ht="15" customHeight="1">
      <c r="A12088" s="642">
        <v>21123</v>
      </c>
      <c r="B12088" s="651" t="s">
        <v>34694</v>
      </c>
      <c r="C12088" s="642" t="s">
        <v>18350</v>
      </c>
      <c r="D12088" s="642" t="s">
        <v>17890</v>
      </c>
    </row>
    <row r="12089" spans="1:4" ht="15" customHeight="1">
      <c r="A12089" s="642">
        <v>21124</v>
      </c>
      <c r="B12089" s="651" t="s">
        <v>34695</v>
      </c>
      <c r="C12089" s="642" t="s">
        <v>18350</v>
      </c>
      <c r="D12089" s="642" t="s">
        <v>20634</v>
      </c>
    </row>
    <row r="12090" spans="1:4" ht="15" customHeight="1">
      <c r="A12090" s="642">
        <v>21125</v>
      </c>
      <c r="B12090" s="651" t="s">
        <v>34696</v>
      </c>
      <c r="C12090" s="642" t="s">
        <v>18350</v>
      </c>
      <c r="D12090" s="642" t="s">
        <v>22552</v>
      </c>
    </row>
    <row r="12091" spans="1:4" ht="15" customHeight="1">
      <c r="A12091" s="642">
        <v>38028</v>
      </c>
      <c r="B12091" s="651" t="s">
        <v>34697</v>
      </c>
      <c r="C12091" s="642" t="s">
        <v>18350</v>
      </c>
      <c r="D12091" s="642" t="s">
        <v>27062</v>
      </c>
    </row>
    <row r="12092" spans="1:4" ht="15" customHeight="1">
      <c r="A12092" s="642">
        <v>38029</v>
      </c>
      <c r="B12092" s="651" t="s">
        <v>34698</v>
      </c>
      <c r="C12092" s="642" t="s">
        <v>18350</v>
      </c>
      <c r="D12092" s="642" t="s">
        <v>26002</v>
      </c>
    </row>
    <row r="12093" spans="1:4" ht="15" customHeight="1">
      <c r="A12093" s="642">
        <v>38030</v>
      </c>
      <c r="B12093" s="651" t="s">
        <v>34699</v>
      </c>
      <c r="C12093" s="642" t="s">
        <v>18350</v>
      </c>
      <c r="D12093" s="642" t="s">
        <v>37115</v>
      </c>
    </row>
    <row r="12094" spans="1:4" ht="15" customHeight="1">
      <c r="A12094" s="642">
        <v>38031</v>
      </c>
      <c r="B12094" s="651" t="s">
        <v>34700</v>
      </c>
      <c r="C12094" s="642" t="s">
        <v>18350</v>
      </c>
      <c r="D12094" s="642" t="s">
        <v>37116</v>
      </c>
    </row>
    <row r="12095" spans="1:4" ht="15" customHeight="1">
      <c r="A12095" s="642">
        <v>39735</v>
      </c>
      <c r="B12095" s="651" t="s">
        <v>34701</v>
      </c>
      <c r="C12095" s="642" t="s">
        <v>18350</v>
      </c>
      <c r="D12095" s="642" t="s">
        <v>37117</v>
      </c>
    </row>
    <row r="12096" spans="1:4" ht="15" customHeight="1">
      <c r="A12096" s="642">
        <v>39734</v>
      </c>
      <c r="B12096" s="651" t="s">
        <v>34702</v>
      </c>
      <c r="C12096" s="642" t="s">
        <v>18350</v>
      </c>
      <c r="D12096" s="642" t="s">
        <v>37118</v>
      </c>
    </row>
    <row r="12097" spans="1:4" ht="15" customHeight="1">
      <c r="A12097" s="642">
        <v>39736</v>
      </c>
      <c r="B12097" s="651" t="s">
        <v>34703</v>
      </c>
      <c r="C12097" s="642" t="s">
        <v>18350</v>
      </c>
      <c r="D12097" s="642" t="s">
        <v>37119</v>
      </c>
    </row>
    <row r="12098" spans="1:4" ht="15" customHeight="1">
      <c r="A12098" s="642">
        <v>39737</v>
      </c>
      <c r="B12098" s="651" t="s">
        <v>34704</v>
      </c>
      <c r="C12098" s="642" t="s">
        <v>18350</v>
      </c>
      <c r="D12098" s="642" t="s">
        <v>18303</v>
      </c>
    </row>
    <row r="12099" spans="1:4" ht="15" customHeight="1">
      <c r="A12099" s="642">
        <v>39738</v>
      </c>
      <c r="B12099" s="651" t="s">
        <v>34705</v>
      </c>
      <c r="C12099" s="642" t="s">
        <v>18350</v>
      </c>
      <c r="D12099" s="642" t="s">
        <v>20498</v>
      </c>
    </row>
    <row r="12100" spans="1:4" ht="15" customHeight="1">
      <c r="A12100" s="642">
        <v>39739</v>
      </c>
      <c r="B12100" s="651" t="s">
        <v>34706</v>
      </c>
      <c r="C12100" s="642" t="s">
        <v>18350</v>
      </c>
      <c r="D12100" s="642" t="s">
        <v>37120</v>
      </c>
    </row>
    <row r="12101" spans="1:4" ht="15" customHeight="1">
      <c r="A12101" s="642">
        <v>39733</v>
      </c>
      <c r="B12101" s="651" t="s">
        <v>34707</v>
      </c>
      <c r="C12101" s="642" t="s">
        <v>18350</v>
      </c>
      <c r="D12101" s="642" t="s">
        <v>37121</v>
      </c>
    </row>
    <row r="12102" spans="1:4" ht="15" customHeight="1">
      <c r="A12102" s="642">
        <v>39854</v>
      </c>
      <c r="B12102" s="651" t="s">
        <v>34708</v>
      </c>
      <c r="C12102" s="642" t="s">
        <v>18350</v>
      </c>
      <c r="D12102" s="642" t="s">
        <v>24523</v>
      </c>
    </row>
    <row r="12103" spans="1:4" ht="15" customHeight="1">
      <c r="A12103" s="642">
        <v>39740</v>
      </c>
      <c r="B12103" s="651" t="s">
        <v>34709</v>
      </c>
      <c r="C12103" s="642" t="s">
        <v>18350</v>
      </c>
      <c r="D12103" s="642" t="s">
        <v>37122</v>
      </c>
    </row>
    <row r="12104" spans="1:4" ht="15" customHeight="1">
      <c r="A12104" s="642">
        <v>39741</v>
      </c>
      <c r="B12104" s="651" t="s">
        <v>34710</v>
      </c>
      <c r="C12104" s="642" t="s">
        <v>18350</v>
      </c>
      <c r="D12104" s="642" t="s">
        <v>27992</v>
      </c>
    </row>
    <row r="12105" spans="1:4" ht="15" customHeight="1">
      <c r="A12105" s="642">
        <v>39853</v>
      </c>
      <c r="B12105" s="651" t="s">
        <v>34711</v>
      </c>
      <c r="C12105" s="642" t="s">
        <v>18350</v>
      </c>
      <c r="D12105" s="642" t="s">
        <v>17882</v>
      </c>
    </row>
    <row r="12106" spans="1:4" ht="15" customHeight="1">
      <c r="A12106" s="642">
        <v>39742</v>
      </c>
      <c r="B12106" s="651" t="s">
        <v>34712</v>
      </c>
      <c r="C12106" s="642" t="s">
        <v>18350</v>
      </c>
      <c r="D12106" s="642" t="s">
        <v>37123</v>
      </c>
    </row>
    <row r="12107" spans="1:4" ht="15" customHeight="1">
      <c r="A12107" s="642">
        <v>39749</v>
      </c>
      <c r="B12107" s="651" t="s">
        <v>34713</v>
      </c>
      <c r="C12107" s="642" t="s">
        <v>18350</v>
      </c>
      <c r="D12107" s="642" t="s">
        <v>37124</v>
      </c>
    </row>
    <row r="12108" spans="1:4" ht="15" customHeight="1">
      <c r="A12108" s="642">
        <v>39751</v>
      </c>
      <c r="B12108" s="651" t="s">
        <v>34714</v>
      </c>
      <c r="C12108" s="642" t="s">
        <v>18350</v>
      </c>
      <c r="D12108" s="642" t="s">
        <v>37125</v>
      </c>
    </row>
    <row r="12109" spans="1:4" ht="15" customHeight="1">
      <c r="A12109" s="642">
        <v>39750</v>
      </c>
      <c r="B12109" s="651" t="s">
        <v>34715</v>
      </c>
      <c r="C12109" s="642" t="s">
        <v>18350</v>
      </c>
      <c r="D12109" s="642" t="s">
        <v>37126</v>
      </c>
    </row>
    <row r="12110" spans="1:4" ht="15" customHeight="1">
      <c r="A12110" s="642">
        <v>39747</v>
      </c>
      <c r="B12110" s="651" t="s">
        <v>34716</v>
      </c>
      <c r="C12110" s="642" t="s">
        <v>18350</v>
      </c>
      <c r="D12110" s="642" t="s">
        <v>35349</v>
      </c>
    </row>
    <row r="12111" spans="1:4" ht="15" customHeight="1">
      <c r="A12111" s="642">
        <v>39753</v>
      </c>
      <c r="B12111" s="651" t="s">
        <v>34717</v>
      </c>
      <c r="C12111" s="642" t="s">
        <v>18350</v>
      </c>
      <c r="D12111" s="642" t="s">
        <v>37127</v>
      </c>
    </row>
    <row r="12112" spans="1:4" ht="15" customHeight="1">
      <c r="A12112" s="642">
        <v>39754</v>
      </c>
      <c r="B12112" s="651" t="s">
        <v>34718</v>
      </c>
      <c r="C12112" s="642" t="s">
        <v>18350</v>
      </c>
      <c r="D12112" s="642" t="s">
        <v>37128</v>
      </c>
    </row>
    <row r="12113" spans="1:4" ht="15" customHeight="1">
      <c r="A12113" s="642">
        <v>39748</v>
      </c>
      <c r="B12113" s="651" t="s">
        <v>34719</v>
      </c>
      <c r="C12113" s="642" t="s">
        <v>18350</v>
      </c>
      <c r="D12113" s="642" t="s">
        <v>37129</v>
      </c>
    </row>
    <row r="12114" spans="1:4" ht="15" customHeight="1">
      <c r="A12114" s="642">
        <v>39755</v>
      </c>
      <c r="B12114" s="651" t="s">
        <v>34720</v>
      </c>
      <c r="C12114" s="642" t="s">
        <v>18350</v>
      </c>
      <c r="D12114" s="642" t="s">
        <v>37130</v>
      </c>
    </row>
    <row r="12115" spans="1:4" ht="15" customHeight="1">
      <c r="A12115" s="642">
        <v>12742</v>
      </c>
      <c r="B12115" s="651" t="s">
        <v>34721</v>
      </c>
      <c r="C12115" s="642" t="s">
        <v>18350</v>
      </c>
      <c r="D12115" s="642" t="s">
        <v>36394</v>
      </c>
    </row>
    <row r="12116" spans="1:4" ht="15" customHeight="1">
      <c r="A12116" s="642">
        <v>12713</v>
      </c>
      <c r="B12116" s="651" t="s">
        <v>34722</v>
      </c>
      <c r="C12116" s="642" t="s">
        <v>18350</v>
      </c>
      <c r="D12116" s="642" t="s">
        <v>17502</v>
      </c>
    </row>
    <row r="12117" spans="1:4" ht="15" customHeight="1">
      <c r="A12117" s="642">
        <v>12743</v>
      </c>
      <c r="B12117" s="651" t="s">
        <v>34723</v>
      </c>
      <c r="C12117" s="642" t="s">
        <v>18350</v>
      </c>
      <c r="D12117" s="642" t="s">
        <v>27185</v>
      </c>
    </row>
    <row r="12118" spans="1:4" ht="15" customHeight="1">
      <c r="A12118" s="642">
        <v>12744</v>
      </c>
      <c r="B12118" s="651" t="s">
        <v>34724</v>
      </c>
      <c r="C12118" s="642" t="s">
        <v>18350</v>
      </c>
      <c r="D12118" s="642" t="s">
        <v>37131</v>
      </c>
    </row>
    <row r="12119" spans="1:4" ht="15" customHeight="1">
      <c r="A12119" s="642">
        <v>12745</v>
      </c>
      <c r="B12119" s="651" t="s">
        <v>34725</v>
      </c>
      <c r="C12119" s="642" t="s">
        <v>18350</v>
      </c>
      <c r="D12119" s="642" t="s">
        <v>36010</v>
      </c>
    </row>
    <row r="12120" spans="1:4" ht="15" customHeight="1">
      <c r="A12120" s="642">
        <v>12746</v>
      </c>
      <c r="B12120" s="651" t="s">
        <v>34726</v>
      </c>
      <c r="C12120" s="642" t="s">
        <v>18350</v>
      </c>
      <c r="D12120" s="642" t="s">
        <v>22022</v>
      </c>
    </row>
    <row r="12121" spans="1:4" ht="15" customHeight="1">
      <c r="A12121" s="642">
        <v>12747</v>
      </c>
      <c r="B12121" s="651" t="s">
        <v>34727</v>
      </c>
      <c r="C12121" s="642" t="s">
        <v>18350</v>
      </c>
      <c r="D12121" s="642" t="s">
        <v>37132</v>
      </c>
    </row>
    <row r="12122" spans="1:4" ht="15" customHeight="1">
      <c r="A12122" s="642">
        <v>12748</v>
      </c>
      <c r="B12122" s="651" t="s">
        <v>34728</v>
      </c>
      <c r="C12122" s="642" t="s">
        <v>18350</v>
      </c>
      <c r="D12122" s="642" t="s">
        <v>37133</v>
      </c>
    </row>
    <row r="12123" spans="1:4" ht="15" customHeight="1">
      <c r="A12123" s="642">
        <v>12749</v>
      </c>
      <c r="B12123" s="651" t="s">
        <v>34729</v>
      </c>
      <c r="C12123" s="642" t="s">
        <v>18350</v>
      </c>
      <c r="D12123" s="642" t="s">
        <v>37134</v>
      </c>
    </row>
    <row r="12124" spans="1:4" ht="15" customHeight="1">
      <c r="A12124" s="642">
        <v>39726</v>
      </c>
      <c r="B12124" s="651" t="s">
        <v>34730</v>
      </c>
      <c r="C12124" s="642" t="s">
        <v>18350</v>
      </c>
      <c r="D12124" s="642" t="s">
        <v>24341</v>
      </c>
    </row>
    <row r="12125" spans="1:4" ht="15" customHeight="1">
      <c r="A12125" s="642">
        <v>39728</v>
      </c>
      <c r="B12125" s="651" t="s">
        <v>34731</v>
      </c>
      <c r="C12125" s="642" t="s">
        <v>18350</v>
      </c>
      <c r="D12125" s="642" t="s">
        <v>37135</v>
      </c>
    </row>
    <row r="12126" spans="1:4" ht="15" customHeight="1">
      <c r="A12126" s="642">
        <v>39727</v>
      </c>
      <c r="B12126" s="651" t="s">
        <v>34732</v>
      </c>
      <c r="C12126" s="642" t="s">
        <v>18350</v>
      </c>
      <c r="D12126" s="642" t="s">
        <v>21772</v>
      </c>
    </row>
    <row r="12127" spans="1:4" ht="15" customHeight="1">
      <c r="A12127" s="642">
        <v>39724</v>
      </c>
      <c r="B12127" s="651" t="s">
        <v>34733</v>
      </c>
      <c r="C12127" s="642" t="s">
        <v>18350</v>
      </c>
      <c r="D12127" s="642" t="s">
        <v>37136</v>
      </c>
    </row>
    <row r="12128" spans="1:4" ht="15" customHeight="1">
      <c r="A12128" s="642">
        <v>39729</v>
      </c>
      <c r="B12128" s="651" t="s">
        <v>34734</v>
      </c>
      <c r="C12128" s="642" t="s">
        <v>18350</v>
      </c>
      <c r="D12128" s="642" t="s">
        <v>37137</v>
      </c>
    </row>
    <row r="12129" spans="1:4" ht="15" customHeight="1">
      <c r="A12129" s="642">
        <v>39730</v>
      </c>
      <c r="B12129" s="651" t="s">
        <v>34735</v>
      </c>
      <c r="C12129" s="642" t="s">
        <v>18350</v>
      </c>
      <c r="D12129" s="642" t="s">
        <v>37138</v>
      </c>
    </row>
    <row r="12130" spans="1:4" ht="15" customHeight="1">
      <c r="A12130" s="642">
        <v>39731</v>
      </c>
      <c r="B12130" s="651" t="s">
        <v>34736</v>
      </c>
      <c r="C12130" s="642" t="s">
        <v>18350</v>
      </c>
      <c r="D12130" s="642" t="s">
        <v>37139</v>
      </c>
    </row>
    <row r="12131" spans="1:4" ht="15" customHeight="1">
      <c r="A12131" s="642">
        <v>39725</v>
      </c>
      <c r="B12131" s="651" t="s">
        <v>34737</v>
      </c>
      <c r="C12131" s="642" t="s">
        <v>18350</v>
      </c>
      <c r="D12131" s="642" t="s">
        <v>37140</v>
      </c>
    </row>
    <row r="12132" spans="1:4" ht="15" customHeight="1">
      <c r="A12132" s="642">
        <v>39732</v>
      </c>
      <c r="B12132" s="651" t="s">
        <v>34738</v>
      </c>
      <c r="C12132" s="642" t="s">
        <v>18350</v>
      </c>
      <c r="D12132" s="642" t="s">
        <v>37141</v>
      </c>
    </row>
    <row r="12133" spans="1:4" ht="15" customHeight="1">
      <c r="A12133" s="642">
        <v>39660</v>
      </c>
      <c r="B12133" s="651" t="s">
        <v>34739</v>
      </c>
      <c r="C12133" s="642" t="s">
        <v>18350</v>
      </c>
      <c r="D12133" s="642" t="s">
        <v>21710</v>
      </c>
    </row>
    <row r="12134" spans="1:4" ht="15" customHeight="1">
      <c r="A12134" s="642">
        <v>39662</v>
      </c>
      <c r="B12134" s="651" t="s">
        <v>34740</v>
      </c>
      <c r="C12134" s="642" t="s">
        <v>18350</v>
      </c>
      <c r="D12134" s="642" t="s">
        <v>35669</v>
      </c>
    </row>
    <row r="12135" spans="1:4" ht="15" customHeight="1">
      <c r="A12135" s="642">
        <v>39661</v>
      </c>
      <c r="B12135" s="651" t="s">
        <v>34741</v>
      </c>
      <c r="C12135" s="642" t="s">
        <v>18350</v>
      </c>
      <c r="D12135" s="642" t="s">
        <v>21730</v>
      </c>
    </row>
    <row r="12136" spans="1:4" ht="15" customHeight="1">
      <c r="A12136" s="642">
        <v>39666</v>
      </c>
      <c r="B12136" s="651" t="s">
        <v>34742</v>
      </c>
      <c r="C12136" s="642" t="s">
        <v>18350</v>
      </c>
      <c r="D12136" s="642" t="s">
        <v>17765</v>
      </c>
    </row>
    <row r="12137" spans="1:4" ht="15" customHeight="1">
      <c r="A12137" s="642">
        <v>39664</v>
      </c>
      <c r="B12137" s="651" t="s">
        <v>34743</v>
      </c>
      <c r="C12137" s="642" t="s">
        <v>18350</v>
      </c>
      <c r="D12137" s="642" t="s">
        <v>26980</v>
      </c>
    </row>
    <row r="12138" spans="1:4" ht="15" customHeight="1">
      <c r="A12138" s="642">
        <v>39663</v>
      </c>
      <c r="B12138" s="651" t="s">
        <v>34744</v>
      </c>
      <c r="C12138" s="642" t="s">
        <v>18350</v>
      </c>
      <c r="D12138" s="642" t="s">
        <v>36504</v>
      </c>
    </row>
    <row r="12139" spans="1:4" ht="15" customHeight="1">
      <c r="A12139" s="642">
        <v>39665</v>
      </c>
      <c r="B12139" s="651" t="s">
        <v>34745</v>
      </c>
      <c r="C12139" s="642" t="s">
        <v>18350</v>
      </c>
      <c r="D12139" s="642" t="s">
        <v>22516</v>
      </c>
    </row>
    <row r="12140" spans="1:4" ht="15" customHeight="1">
      <c r="A12140" s="642">
        <v>39752</v>
      </c>
      <c r="B12140" s="651" t="s">
        <v>34746</v>
      </c>
      <c r="C12140" s="642" t="s">
        <v>18350</v>
      </c>
      <c r="D12140" s="642" t="s">
        <v>37142</v>
      </c>
    </row>
    <row r="12141" spans="1:4" ht="15" customHeight="1">
      <c r="A12141" s="642">
        <v>7725</v>
      </c>
      <c r="B12141" s="651" t="s">
        <v>34747</v>
      </c>
      <c r="C12141" s="642" t="s">
        <v>18350</v>
      </c>
      <c r="D12141" s="642" t="s">
        <v>21332</v>
      </c>
    </row>
    <row r="12142" spans="1:4" ht="15" customHeight="1">
      <c r="A12142" s="642">
        <v>7753</v>
      </c>
      <c r="B12142" s="651" t="s">
        <v>34748</v>
      </c>
      <c r="C12142" s="642" t="s">
        <v>18350</v>
      </c>
      <c r="D12142" s="642" t="s">
        <v>27618</v>
      </c>
    </row>
    <row r="12143" spans="1:4" ht="15" customHeight="1">
      <c r="A12143" s="642">
        <v>13256</v>
      </c>
      <c r="B12143" s="651" t="s">
        <v>34749</v>
      </c>
      <c r="C12143" s="642" t="s">
        <v>18350</v>
      </c>
      <c r="D12143" s="642" t="s">
        <v>37143</v>
      </c>
    </row>
    <row r="12144" spans="1:4" ht="15" customHeight="1">
      <c r="A12144" s="642">
        <v>7757</v>
      </c>
      <c r="B12144" s="651" t="s">
        <v>34750</v>
      </c>
      <c r="C12144" s="642" t="s">
        <v>18350</v>
      </c>
      <c r="D12144" s="642" t="s">
        <v>37144</v>
      </c>
    </row>
    <row r="12145" spans="1:4" ht="15" customHeight="1">
      <c r="A12145" s="642">
        <v>7758</v>
      </c>
      <c r="B12145" s="651" t="s">
        <v>34751</v>
      </c>
      <c r="C12145" s="642" t="s">
        <v>18350</v>
      </c>
      <c r="D12145" s="642" t="s">
        <v>37145</v>
      </c>
    </row>
    <row r="12146" spans="1:4" ht="15" customHeight="1">
      <c r="A12146" s="642">
        <v>7759</v>
      </c>
      <c r="B12146" s="651" t="s">
        <v>34752</v>
      </c>
      <c r="C12146" s="642" t="s">
        <v>18350</v>
      </c>
      <c r="D12146" s="642" t="s">
        <v>37146</v>
      </c>
    </row>
    <row r="12147" spans="1:4" ht="15" customHeight="1">
      <c r="A12147" s="642">
        <v>40334</v>
      </c>
      <c r="B12147" s="651" t="s">
        <v>34753</v>
      </c>
      <c r="C12147" s="642" t="s">
        <v>18350</v>
      </c>
      <c r="D12147" s="642" t="s">
        <v>27790</v>
      </c>
    </row>
    <row r="12148" spans="1:4" ht="15" customHeight="1">
      <c r="A12148" s="642">
        <v>7745</v>
      </c>
      <c r="B12148" s="651" t="s">
        <v>34754</v>
      </c>
      <c r="C12148" s="642" t="s">
        <v>18350</v>
      </c>
      <c r="D12148" s="642" t="s">
        <v>37147</v>
      </c>
    </row>
    <row r="12149" spans="1:4" ht="15" customHeight="1">
      <c r="A12149" s="642">
        <v>7714</v>
      </c>
      <c r="B12149" s="651" t="s">
        <v>34755</v>
      </c>
      <c r="C12149" s="642" t="s">
        <v>18350</v>
      </c>
      <c r="D12149" s="642" t="s">
        <v>37148</v>
      </c>
    </row>
    <row r="12150" spans="1:4" ht="15" customHeight="1">
      <c r="A12150" s="642">
        <v>7742</v>
      </c>
      <c r="B12150" s="651" t="s">
        <v>34756</v>
      </c>
      <c r="C12150" s="642" t="s">
        <v>18350</v>
      </c>
      <c r="D12150" s="642" t="s">
        <v>35739</v>
      </c>
    </row>
    <row r="12151" spans="1:4" ht="15" customHeight="1">
      <c r="A12151" s="642">
        <v>7750</v>
      </c>
      <c r="B12151" s="651" t="s">
        <v>34757</v>
      </c>
      <c r="C12151" s="642" t="s">
        <v>18350</v>
      </c>
      <c r="D12151" s="642" t="s">
        <v>37149</v>
      </c>
    </row>
    <row r="12152" spans="1:4" ht="15" customHeight="1">
      <c r="A12152" s="642">
        <v>7756</v>
      </c>
      <c r="B12152" s="651" t="s">
        <v>34758</v>
      </c>
      <c r="C12152" s="642" t="s">
        <v>18350</v>
      </c>
      <c r="D12152" s="642" t="s">
        <v>37150</v>
      </c>
    </row>
    <row r="12153" spans="1:4" ht="15" customHeight="1">
      <c r="A12153" s="642">
        <v>7765</v>
      </c>
      <c r="B12153" s="651" t="s">
        <v>34759</v>
      </c>
      <c r="C12153" s="642" t="s">
        <v>18350</v>
      </c>
      <c r="D12153" s="642" t="s">
        <v>37151</v>
      </c>
    </row>
    <row r="12154" spans="1:4" ht="15" customHeight="1">
      <c r="A12154" s="642">
        <v>12569</v>
      </c>
      <c r="B12154" s="651" t="s">
        <v>34760</v>
      </c>
      <c r="C12154" s="642" t="s">
        <v>18350</v>
      </c>
      <c r="D12154" s="642" t="s">
        <v>37152</v>
      </c>
    </row>
    <row r="12155" spans="1:4" ht="15" customHeight="1">
      <c r="A12155" s="642">
        <v>7766</v>
      </c>
      <c r="B12155" s="651" t="s">
        <v>34761</v>
      </c>
      <c r="C12155" s="642" t="s">
        <v>18350</v>
      </c>
      <c r="D12155" s="642" t="s">
        <v>37153</v>
      </c>
    </row>
    <row r="12156" spans="1:4" ht="15" customHeight="1">
      <c r="A12156" s="642">
        <v>7767</v>
      </c>
      <c r="B12156" s="651" t="s">
        <v>34762</v>
      </c>
      <c r="C12156" s="642" t="s">
        <v>18350</v>
      </c>
      <c r="D12156" s="642" t="s">
        <v>37154</v>
      </c>
    </row>
    <row r="12157" spans="1:4" ht="15" customHeight="1">
      <c r="A12157" s="642">
        <v>7727</v>
      </c>
      <c r="B12157" s="651" t="s">
        <v>34763</v>
      </c>
      <c r="C12157" s="642" t="s">
        <v>18350</v>
      </c>
      <c r="D12157" s="642" t="s">
        <v>37155</v>
      </c>
    </row>
    <row r="12158" spans="1:4" ht="15" customHeight="1">
      <c r="A12158" s="642">
        <v>7760</v>
      </c>
      <c r="B12158" s="651" t="s">
        <v>34764</v>
      </c>
      <c r="C12158" s="642" t="s">
        <v>18350</v>
      </c>
      <c r="D12158" s="642" t="s">
        <v>36864</v>
      </c>
    </row>
    <row r="12159" spans="1:4" ht="15" customHeight="1">
      <c r="A12159" s="642">
        <v>7761</v>
      </c>
      <c r="B12159" s="651" t="s">
        <v>34765</v>
      </c>
      <c r="C12159" s="642" t="s">
        <v>18350</v>
      </c>
      <c r="D12159" s="642" t="s">
        <v>26410</v>
      </c>
    </row>
    <row r="12160" spans="1:4" ht="15" customHeight="1">
      <c r="A12160" s="642">
        <v>7752</v>
      </c>
      <c r="B12160" s="651" t="s">
        <v>34766</v>
      </c>
      <c r="C12160" s="642" t="s">
        <v>18350</v>
      </c>
      <c r="D12160" s="642" t="s">
        <v>36865</v>
      </c>
    </row>
    <row r="12161" spans="1:4" ht="15" customHeight="1">
      <c r="A12161" s="642">
        <v>7762</v>
      </c>
      <c r="B12161" s="651" t="s">
        <v>34767</v>
      </c>
      <c r="C12161" s="642" t="s">
        <v>18350</v>
      </c>
      <c r="D12161" s="642" t="s">
        <v>37156</v>
      </c>
    </row>
    <row r="12162" spans="1:4" ht="15" customHeight="1">
      <c r="A12162" s="642">
        <v>7722</v>
      </c>
      <c r="B12162" s="651" t="s">
        <v>34768</v>
      </c>
      <c r="C12162" s="642" t="s">
        <v>18350</v>
      </c>
      <c r="D12162" s="642" t="s">
        <v>37157</v>
      </c>
    </row>
    <row r="12163" spans="1:4" ht="15" customHeight="1">
      <c r="A12163" s="642">
        <v>7763</v>
      </c>
      <c r="B12163" s="651" t="s">
        <v>34769</v>
      </c>
      <c r="C12163" s="642" t="s">
        <v>18350</v>
      </c>
      <c r="D12163" s="642" t="s">
        <v>35468</v>
      </c>
    </row>
    <row r="12164" spans="1:4" ht="15" customHeight="1">
      <c r="A12164" s="642">
        <v>7764</v>
      </c>
      <c r="B12164" s="651" t="s">
        <v>34770</v>
      </c>
      <c r="C12164" s="642" t="s">
        <v>18350</v>
      </c>
      <c r="D12164" s="642" t="s">
        <v>37158</v>
      </c>
    </row>
    <row r="12165" spans="1:4" ht="15" customHeight="1">
      <c r="A12165" s="642">
        <v>12572</v>
      </c>
      <c r="B12165" s="651" t="s">
        <v>34771</v>
      </c>
      <c r="C12165" s="642" t="s">
        <v>18350</v>
      </c>
      <c r="D12165" s="642" t="s">
        <v>37143</v>
      </c>
    </row>
    <row r="12166" spans="1:4" ht="15" customHeight="1">
      <c r="A12166" s="642">
        <v>12573</v>
      </c>
      <c r="B12166" s="651" t="s">
        <v>34772</v>
      </c>
      <c r="C12166" s="642" t="s">
        <v>18350</v>
      </c>
      <c r="D12166" s="642" t="s">
        <v>37159</v>
      </c>
    </row>
    <row r="12167" spans="1:4" ht="15" customHeight="1">
      <c r="A12167" s="642">
        <v>12574</v>
      </c>
      <c r="B12167" s="651" t="s">
        <v>34773</v>
      </c>
      <c r="C12167" s="642" t="s">
        <v>18350</v>
      </c>
      <c r="D12167" s="642" t="s">
        <v>37160</v>
      </c>
    </row>
    <row r="12168" spans="1:4" ht="15" customHeight="1">
      <c r="A12168" s="642">
        <v>12575</v>
      </c>
      <c r="B12168" s="651" t="s">
        <v>34774</v>
      </c>
      <c r="C12168" s="642" t="s">
        <v>18350</v>
      </c>
      <c r="D12168" s="642" t="s">
        <v>37161</v>
      </c>
    </row>
    <row r="12169" spans="1:4" ht="15" customHeight="1">
      <c r="A12169" s="642">
        <v>12576</v>
      </c>
      <c r="B12169" s="651" t="s">
        <v>34775</v>
      </c>
      <c r="C12169" s="642" t="s">
        <v>18350</v>
      </c>
      <c r="D12169" s="642" t="s">
        <v>37162</v>
      </c>
    </row>
    <row r="12170" spans="1:4" ht="15" customHeight="1">
      <c r="A12170" s="642">
        <v>12577</v>
      </c>
      <c r="B12170" s="651" t="s">
        <v>34776</v>
      </c>
      <c r="C12170" s="642" t="s">
        <v>18350</v>
      </c>
      <c r="D12170" s="642" t="s">
        <v>37163</v>
      </c>
    </row>
    <row r="12171" spans="1:4" ht="15" customHeight="1">
      <c r="A12171" s="642">
        <v>12578</v>
      </c>
      <c r="B12171" s="651" t="s">
        <v>34777</v>
      </c>
      <c r="C12171" s="642" t="s">
        <v>18350</v>
      </c>
      <c r="D12171" s="642" t="s">
        <v>37164</v>
      </c>
    </row>
    <row r="12172" spans="1:4" ht="15" customHeight="1">
      <c r="A12172" s="642">
        <v>12579</v>
      </c>
      <c r="B12172" s="651" t="s">
        <v>34778</v>
      </c>
      <c r="C12172" s="642" t="s">
        <v>18350</v>
      </c>
      <c r="D12172" s="642" t="s">
        <v>20514</v>
      </c>
    </row>
    <row r="12173" spans="1:4" ht="15" customHeight="1">
      <c r="A12173" s="642">
        <v>12580</v>
      </c>
      <c r="B12173" s="651" t="s">
        <v>34779</v>
      </c>
      <c r="C12173" s="642" t="s">
        <v>18350</v>
      </c>
      <c r="D12173" s="642" t="s">
        <v>37165</v>
      </c>
    </row>
    <row r="12174" spans="1:4" ht="15" customHeight="1">
      <c r="A12174" s="642">
        <v>12581</v>
      </c>
      <c r="B12174" s="651" t="s">
        <v>34780</v>
      </c>
      <c r="C12174" s="642" t="s">
        <v>18350</v>
      </c>
      <c r="D12174" s="642" t="s">
        <v>37166</v>
      </c>
    </row>
    <row r="12175" spans="1:4" ht="15" customHeight="1">
      <c r="A12175" s="642">
        <v>7720</v>
      </c>
      <c r="B12175" s="651" t="s">
        <v>34781</v>
      </c>
      <c r="C12175" s="642" t="s">
        <v>18350</v>
      </c>
      <c r="D12175" s="642" t="s">
        <v>37167</v>
      </c>
    </row>
    <row r="12176" spans="1:4" ht="15" customHeight="1">
      <c r="A12176" s="642">
        <v>40335</v>
      </c>
      <c r="B12176" s="651" t="s">
        <v>34782</v>
      </c>
      <c r="C12176" s="642" t="s">
        <v>18350</v>
      </c>
      <c r="D12176" s="642" t="s">
        <v>37168</v>
      </c>
    </row>
    <row r="12177" spans="1:4" ht="15" customHeight="1">
      <c r="A12177" s="642">
        <v>7740</v>
      </c>
      <c r="B12177" s="651" t="s">
        <v>34783</v>
      </c>
      <c r="C12177" s="642" t="s">
        <v>18350</v>
      </c>
      <c r="D12177" s="642" t="s">
        <v>37169</v>
      </c>
    </row>
    <row r="12178" spans="1:4" ht="15" customHeight="1">
      <c r="A12178" s="642">
        <v>7741</v>
      </c>
      <c r="B12178" s="651" t="s">
        <v>34784</v>
      </c>
      <c r="C12178" s="642" t="s">
        <v>18350</v>
      </c>
      <c r="D12178" s="642" t="s">
        <v>37170</v>
      </c>
    </row>
    <row r="12179" spans="1:4" ht="15" customHeight="1">
      <c r="A12179" s="642">
        <v>7774</v>
      </c>
      <c r="B12179" s="651" t="s">
        <v>34785</v>
      </c>
      <c r="C12179" s="642" t="s">
        <v>18350</v>
      </c>
      <c r="D12179" s="642" t="s">
        <v>37171</v>
      </c>
    </row>
    <row r="12180" spans="1:4" ht="15" customHeight="1">
      <c r="A12180" s="642">
        <v>7744</v>
      </c>
      <c r="B12180" s="651" t="s">
        <v>34786</v>
      </c>
      <c r="C12180" s="642" t="s">
        <v>18350</v>
      </c>
      <c r="D12180" s="642" t="s">
        <v>37172</v>
      </c>
    </row>
    <row r="12181" spans="1:4" ht="15" customHeight="1">
      <c r="A12181" s="642">
        <v>7773</v>
      </c>
      <c r="B12181" s="651" t="s">
        <v>34787</v>
      </c>
      <c r="C12181" s="642" t="s">
        <v>18350</v>
      </c>
      <c r="D12181" s="642" t="s">
        <v>37173</v>
      </c>
    </row>
    <row r="12182" spans="1:4" ht="15" customHeight="1">
      <c r="A12182" s="642">
        <v>7754</v>
      </c>
      <c r="B12182" s="651" t="s">
        <v>34788</v>
      </c>
      <c r="C12182" s="642" t="s">
        <v>18350</v>
      </c>
      <c r="D12182" s="642" t="s">
        <v>37174</v>
      </c>
    </row>
    <row r="12183" spans="1:4" ht="15" customHeight="1">
      <c r="A12183" s="642">
        <v>7735</v>
      </c>
      <c r="B12183" s="651" t="s">
        <v>34789</v>
      </c>
      <c r="C12183" s="642" t="s">
        <v>18350</v>
      </c>
      <c r="D12183" s="642" t="s">
        <v>37175</v>
      </c>
    </row>
    <row r="12184" spans="1:4" ht="15" customHeight="1">
      <c r="A12184" s="642">
        <v>7755</v>
      </c>
      <c r="B12184" s="651" t="s">
        <v>34790</v>
      </c>
      <c r="C12184" s="642" t="s">
        <v>18350</v>
      </c>
      <c r="D12184" s="642" t="s">
        <v>37176</v>
      </c>
    </row>
    <row r="12185" spans="1:4" ht="15" customHeight="1">
      <c r="A12185" s="642">
        <v>7776</v>
      </c>
      <c r="B12185" s="651" t="s">
        <v>34791</v>
      </c>
      <c r="C12185" s="642" t="s">
        <v>18350</v>
      </c>
      <c r="D12185" s="642" t="s">
        <v>37177</v>
      </c>
    </row>
    <row r="12186" spans="1:4" ht="15" customHeight="1">
      <c r="A12186" s="642">
        <v>7743</v>
      </c>
      <c r="B12186" s="651" t="s">
        <v>34792</v>
      </c>
      <c r="C12186" s="642" t="s">
        <v>18350</v>
      </c>
      <c r="D12186" s="642" t="s">
        <v>37178</v>
      </c>
    </row>
    <row r="12187" spans="1:4" ht="15" customHeight="1">
      <c r="A12187" s="642">
        <v>7733</v>
      </c>
      <c r="B12187" s="651" t="s">
        <v>34793</v>
      </c>
      <c r="C12187" s="642" t="s">
        <v>18350</v>
      </c>
      <c r="D12187" s="642" t="s">
        <v>37179</v>
      </c>
    </row>
    <row r="12188" spans="1:4" ht="15" customHeight="1">
      <c r="A12188" s="642">
        <v>7775</v>
      </c>
      <c r="B12188" s="651" t="s">
        <v>34794</v>
      </c>
      <c r="C12188" s="642" t="s">
        <v>18350</v>
      </c>
      <c r="D12188" s="642" t="s">
        <v>25849</v>
      </c>
    </row>
    <row r="12189" spans="1:4" ht="15" customHeight="1">
      <c r="A12189" s="642">
        <v>7734</v>
      </c>
      <c r="B12189" s="651" t="s">
        <v>34795</v>
      </c>
      <c r="C12189" s="642" t="s">
        <v>18350</v>
      </c>
      <c r="D12189" s="642" t="s">
        <v>37180</v>
      </c>
    </row>
    <row r="12190" spans="1:4" ht="15" customHeight="1">
      <c r="A12190" s="642">
        <v>37449</v>
      </c>
      <c r="B12190" s="651" t="s">
        <v>34796</v>
      </c>
      <c r="C12190" s="642" t="s">
        <v>18350</v>
      </c>
      <c r="D12190" s="642" t="s">
        <v>21749</v>
      </c>
    </row>
    <row r="12191" spans="1:4" ht="15" customHeight="1">
      <c r="A12191" s="642">
        <v>37450</v>
      </c>
      <c r="B12191" s="651" t="s">
        <v>34797</v>
      </c>
      <c r="C12191" s="642" t="s">
        <v>18350</v>
      </c>
      <c r="D12191" s="642" t="s">
        <v>37181</v>
      </c>
    </row>
    <row r="12192" spans="1:4" ht="15" customHeight="1">
      <c r="A12192" s="642">
        <v>37451</v>
      </c>
      <c r="B12192" s="651" t="s">
        <v>34798</v>
      </c>
      <c r="C12192" s="642" t="s">
        <v>18350</v>
      </c>
      <c r="D12192" s="642" t="s">
        <v>37182</v>
      </c>
    </row>
    <row r="12193" spans="1:4" ht="15" customHeight="1">
      <c r="A12193" s="642">
        <v>37452</v>
      </c>
      <c r="B12193" s="651" t="s">
        <v>34799</v>
      </c>
      <c r="C12193" s="642" t="s">
        <v>18350</v>
      </c>
      <c r="D12193" s="642" t="s">
        <v>37183</v>
      </c>
    </row>
    <row r="12194" spans="1:4" ht="15" customHeight="1">
      <c r="A12194" s="642">
        <v>37453</v>
      </c>
      <c r="B12194" s="651" t="s">
        <v>34800</v>
      </c>
      <c r="C12194" s="642" t="s">
        <v>18350</v>
      </c>
      <c r="D12194" s="642" t="s">
        <v>37184</v>
      </c>
    </row>
    <row r="12195" spans="1:4" ht="15" customHeight="1">
      <c r="A12195" s="642">
        <v>7778</v>
      </c>
      <c r="B12195" s="651" t="s">
        <v>34801</v>
      </c>
      <c r="C12195" s="642" t="s">
        <v>18350</v>
      </c>
      <c r="D12195" s="642" t="s">
        <v>37185</v>
      </c>
    </row>
    <row r="12196" spans="1:4" ht="15" customHeight="1">
      <c r="A12196" s="642">
        <v>7796</v>
      </c>
      <c r="B12196" s="651" t="s">
        <v>34802</v>
      </c>
      <c r="C12196" s="642" t="s">
        <v>18350</v>
      </c>
      <c r="D12196" s="642" t="s">
        <v>37186</v>
      </c>
    </row>
    <row r="12197" spans="1:4" ht="15" customHeight="1">
      <c r="A12197" s="642">
        <v>7781</v>
      </c>
      <c r="B12197" s="651" t="s">
        <v>34803</v>
      </c>
      <c r="C12197" s="642" t="s">
        <v>18350</v>
      </c>
      <c r="D12197" s="642" t="s">
        <v>20576</v>
      </c>
    </row>
    <row r="12198" spans="1:4" ht="15" customHeight="1">
      <c r="A12198" s="642">
        <v>7795</v>
      </c>
      <c r="B12198" s="651" t="s">
        <v>34804</v>
      </c>
      <c r="C12198" s="642" t="s">
        <v>18350</v>
      </c>
      <c r="D12198" s="642" t="s">
        <v>21856</v>
      </c>
    </row>
    <row r="12199" spans="1:4" ht="15" customHeight="1">
      <c r="A12199" s="642">
        <v>7791</v>
      </c>
      <c r="B12199" s="651" t="s">
        <v>34805</v>
      </c>
      <c r="C12199" s="642" t="s">
        <v>18350</v>
      </c>
      <c r="D12199" s="642" t="s">
        <v>37187</v>
      </c>
    </row>
    <row r="12200" spans="1:4" ht="15" customHeight="1">
      <c r="A12200" s="642">
        <v>7783</v>
      </c>
      <c r="B12200" s="651" t="s">
        <v>34806</v>
      </c>
      <c r="C12200" s="642" t="s">
        <v>18350</v>
      </c>
      <c r="D12200" s="642" t="s">
        <v>21289</v>
      </c>
    </row>
    <row r="12201" spans="1:4" ht="15" customHeight="1">
      <c r="A12201" s="642">
        <v>7790</v>
      </c>
      <c r="B12201" s="651" t="s">
        <v>34807</v>
      </c>
      <c r="C12201" s="642" t="s">
        <v>18350</v>
      </c>
      <c r="D12201" s="642" t="s">
        <v>37188</v>
      </c>
    </row>
    <row r="12202" spans="1:4" ht="15" customHeight="1">
      <c r="A12202" s="642">
        <v>7785</v>
      </c>
      <c r="B12202" s="651" t="s">
        <v>34808</v>
      </c>
      <c r="C12202" s="642" t="s">
        <v>18350</v>
      </c>
      <c r="D12202" s="642" t="s">
        <v>37189</v>
      </c>
    </row>
    <row r="12203" spans="1:4" ht="15" customHeight="1">
      <c r="A12203" s="642">
        <v>7792</v>
      </c>
      <c r="B12203" s="651" t="s">
        <v>34809</v>
      </c>
      <c r="C12203" s="642" t="s">
        <v>18350</v>
      </c>
      <c r="D12203" s="642" t="s">
        <v>37190</v>
      </c>
    </row>
    <row r="12204" spans="1:4" ht="15" customHeight="1">
      <c r="A12204" s="642">
        <v>7793</v>
      </c>
      <c r="B12204" s="651" t="s">
        <v>34810</v>
      </c>
      <c r="C12204" s="642" t="s">
        <v>18350</v>
      </c>
      <c r="D12204" s="642" t="s">
        <v>26205</v>
      </c>
    </row>
    <row r="12205" spans="1:4" ht="15" customHeight="1">
      <c r="A12205" s="642">
        <v>13159</v>
      </c>
      <c r="B12205" s="651" t="s">
        <v>34811</v>
      </c>
      <c r="C12205" s="642" t="s">
        <v>18350</v>
      </c>
      <c r="D12205" s="642" t="s">
        <v>37191</v>
      </c>
    </row>
    <row r="12206" spans="1:4" ht="15" customHeight="1">
      <c r="A12206" s="642">
        <v>13168</v>
      </c>
      <c r="B12206" s="651" t="s">
        <v>34812</v>
      </c>
      <c r="C12206" s="642" t="s">
        <v>18350</v>
      </c>
      <c r="D12206" s="642" t="s">
        <v>37192</v>
      </c>
    </row>
    <row r="12207" spans="1:4" ht="15" customHeight="1">
      <c r="A12207" s="642">
        <v>13173</v>
      </c>
      <c r="B12207" s="651" t="s">
        <v>34813</v>
      </c>
      <c r="C12207" s="642" t="s">
        <v>18350</v>
      </c>
      <c r="D12207" s="642" t="s">
        <v>37193</v>
      </c>
    </row>
    <row r="12208" spans="1:4" ht="15" customHeight="1">
      <c r="A12208" s="642">
        <v>12583</v>
      </c>
      <c r="B12208" s="651" t="s">
        <v>34814</v>
      </c>
      <c r="C12208" s="642" t="s">
        <v>18350</v>
      </c>
      <c r="D12208" s="642" t="s">
        <v>22386</v>
      </c>
    </row>
    <row r="12209" spans="1:4" ht="15" customHeight="1">
      <c r="A12209" s="642">
        <v>12584</v>
      </c>
      <c r="B12209" s="651" t="s">
        <v>34815</v>
      </c>
      <c r="C12209" s="642" t="s">
        <v>18350</v>
      </c>
      <c r="D12209" s="642" t="s">
        <v>35680</v>
      </c>
    </row>
    <row r="12210" spans="1:4" ht="15" customHeight="1">
      <c r="A12210" s="642">
        <v>12613</v>
      </c>
      <c r="B12210" s="651" t="s">
        <v>34816</v>
      </c>
      <c r="C12210" s="642" t="s">
        <v>18348</v>
      </c>
      <c r="D12210" s="642" t="s">
        <v>26830</v>
      </c>
    </row>
    <row r="12211" spans="1:4" ht="15" customHeight="1">
      <c r="A12211" s="642">
        <v>1031</v>
      </c>
      <c r="B12211" s="651" t="s">
        <v>34817</v>
      </c>
      <c r="C12211" s="642" t="s">
        <v>18348</v>
      </c>
      <c r="D12211" s="642" t="s">
        <v>18126</v>
      </c>
    </row>
    <row r="12212" spans="1:4" ht="15" customHeight="1">
      <c r="A12212" s="642">
        <v>39707</v>
      </c>
      <c r="B12212" s="651" t="s">
        <v>34818</v>
      </c>
      <c r="C12212" s="642" t="s">
        <v>18350</v>
      </c>
      <c r="D12212" s="642" t="s">
        <v>18535</v>
      </c>
    </row>
    <row r="12213" spans="1:4" ht="15" customHeight="1">
      <c r="A12213" s="642">
        <v>39708</v>
      </c>
      <c r="B12213" s="651" t="s">
        <v>34819</v>
      </c>
      <c r="C12213" s="642" t="s">
        <v>18350</v>
      </c>
      <c r="D12213" s="642" t="s">
        <v>17496</v>
      </c>
    </row>
    <row r="12214" spans="1:4" ht="15" customHeight="1">
      <c r="A12214" s="642">
        <v>39710</v>
      </c>
      <c r="B12214" s="651" t="s">
        <v>34820</v>
      </c>
      <c r="C12214" s="642" t="s">
        <v>18350</v>
      </c>
      <c r="D12214" s="642" t="s">
        <v>20600</v>
      </c>
    </row>
    <row r="12215" spans="1:4" ht="15" customHeight="1">
      <c r="A12215" s="642">
        <v>39709</v>
      </c>
      <c r="B12215" s="651" t="s">
        <v>34821</v>
      </c>
      <c r="C12215" s="642" t="s">
        <v>18350</v>
      </c>
      <c r="D12215" s="642" t="s">
        <v>17617</v>
      </c>
    </row>
    <row r="12216" spans="1:4" ht="15" customHeight="1">
      <c r="A12216" s="642">
        <v>39711</v>
      </c>
      <c r="B12216" s="651" t="s">
        <v>34822</v>
      </c>
      <c r="C12216" s="642" t="s">
        <v>18350</v>
      </c>
      <c r="D12216" s="642" t="s">
        <v>17469</v>
      </c>
    </row>
    <row r="12217" spans="1:4" ht="15" customHeight="1">
      <c r="A12217" s="642">
        <v>39712</v>
      </c>
      <c r="B12217" s="651" t="s">
        <v>34823</v>
      </c>
      <c r="C12217" s="642" t="s">
        <v>18350</v>
      </c>
      <c r="D12217" s="642" t="s">
        <v>18482</v>
      </c>
    </row>
    <row r="12218" spans="1:4" ht="15" customHeight="1">
      <c r="A12218" s="642">
        <v>39713</v>
      </c>
      <c r="B12218" s="651" t="s">
        <v>34824</v>
      </c>
      <c r="C12218" s="642" t="s">
        <v>18350</v>
      </c>
      <c r="D12218" s="642" t="s">
        <v>17481</v>
      </c>
    </row>
    <row r="12219" spans="1:4" ht="15" customHeight="1">
      <c r="A12219" s="642">
        <v>39714</v>
      </c>
      <c r="B12219" s="651" t="s">
        <v>34825</v>
      </c>
      <c r="C12219" s="642" t="s">
        <v>18350</v>
      </c>
      <c r="D12219" s="642" t="s">
        <v>17506</v>
      </c>
    </row>
    <row r="12220" spans="1:4" ht="15" customHeight="1">
      <c r="A12220" s="642">
        <v>39715</v>
      </c>
      <c r="B12220" s="651" t="s">
        <v>34826</v>
      </c>
      <c r="C12220" s="642" t="s">
        <v>18350</v>
      </c>
      <c r="D12220" s="642" t="s">
        <v>18583</v>
      </c>
    </row>
    <row r="12221" spans="1:4" ht="15" customHeight="1">
      <c r="A12221" s="642">
        <v>39716</v>
      </c>
      <c r="B12221" s="651" t="s">
        <v>34827</v>
      </c>
      <c r="C12221" s="642" t="s">
        <v>18350</v>
      </c>
      <c r="D12221" s="642" t="s">
        <v>18252</v>
      </c>
    </row>
    <row r="12222" spans="1:4" ht="15" customHeight="1">
      <c r="A12222" s="642">
        <v>39718</v>
      </c>
      <c r="B12222" s="651" t="s">
        <v>34828</v>
      </c>
      <c r="C12222" s="642" t="s">
        <v>18350</v>
      </c>
      <c r="D12222" s="642" t="s">
        <v>17680</v>
      </c>
    </row>
    <row r="12223" spans="1:4" ht="15" customHeight="1">
      <c r="A12223" s="642">
        <v>9813</v>
      </c>
      <c r="B12223" s="651" t="s">
        <v>34829</v>
      </c>
      <c r="C12223" s="642" t="s">
        <v>18350</v>
      </c>
      <c r="D12223" s="642" t="s">
        <v>17580</v>
      </c>
    </row>
    <row r="12224" spans="1:4" ht="15" customHeight="1">
      <c r="A12224" s="642">
        <v>9815</v>
      </c>
      <c r="B12224" s="651" t="s">
        <v>34830</v>
      </c>
      <c r="C12224" s="642" t="s">
        <v>18350</v>
      </c>
      <c r="D12224" s="642" t="s">
        <v>27684</v>
      </c>
    </row>
    <row r="12225" spans="1:4" ht="15" customHeight="1">
      <c r="A12225" s="642">
        <v>44543</v>
      </c>
      <c r="B12225" s="651" t="s">
        <v>34831</v>
      </c>
      <c r="C12225" s="642" t="s">
        <v>18350</v>
      </c>
      <c r="D12225" s="642" t="s">
        <v>37194</v>
      </c>
    </row>
    <row r="12226" spans="1:4" ht="15" customHeight="1">
      <c r="A12226" s="642">
        <v>44526</v>
      </c>
      <c r="B12226" s="651" t="s">
        <v>34832</v>
      </c>
      <c r="C12226" s="642" t="s">
        <v>18350</v>
      </c>
      <c r="D12226" s="642" t="s">
        <v>36247</v>
      </c>
    </row>
    <row r="12227" spans="1:4" ht="15" customHeight="1">
      <c r="A12227" s="642">
        <v>44518</v>
      </c>
      <c r="B12227" s="651" t="s">
        <v>34833</v>
      </c>
      <c r="C12227" s="642" t="s">
        <v>18350</v>
      </c>
      <c r="D12227" s="642" t="s">
        <v>37195</v>
      </c>
    </row>
    <row r="12228" spans="1:4" ht="15" customHeight="1">
      <c r="A12228" s="642">
        <v>44544</v>
      </c>
      <c r="B12228" s="651" t="s">
        <v>34834</v>
      </c>
      <c r="C12228" s="642" t="s">
        <v>18350</v>
      </c>
      <c r="D12228" s="642" t="s">
        <v>37196</v>
      </c>
    </row>
    <row r="12229" spans="1:4" ht="15" customHeight="1">
      <c r="A12229" s="642">
        <v>44545</v>
      </c>
      <c r="B12229" s="651" t="s">
        <v>34835</v>
      </c>
      <c r="C12229" s="642" t="s">
        <v>18350</v>
      </c>
      <c r="D12229" s="642" t="s">
        <v>37197</v>
      </c>
    </row>
    <row r="12230" spans="1:4" ht="15" customHeight="1">
      <c r="A12230" s="642">
        <v>44546</v>
      </c>
      <c r="B12230" s="651" t="s">
        <v>34836</v>
      </c>
      <c r="C12230" s="642" t="s">
        <v>18350</v>
      </c>
      <c r="D12230" s="642" t="s">
        <v>37198</v>
      </c>
    </row>
    <row r="12231" spans="1:4" ht="15" customHeight="1">
      <c r="A12231" s="642">
        <v>44525</v>
      </c>
      <c r="B12231" s="651" t="s">
        <v>34837</v>
      </c>
      <c r="C12231" s="642" t="s">
        <v>18350</v>
      </c>
      <c r="D12231" s="642" t="s">
        <v>37199</v>
      </c>
    </row>
    <row r="12232" spans="1:4" ht="15" customHeight="1">
      <c r="A12232" s="642">
        <v>44547</v>
      </c>
      <c r="B12232" s="651" t="s">
        <v>34838</v>
      </c>
      <c r="C12232" s="642" t="s">
        <v>18350</v>
      </c>
      <c r="D12232" s="642" t="s">
        <v>37200</v>
      </c>
    </row>
    <row r="12233" spans="1:4" ht="15" customHeight="1">
      <c r="A12233" s="642">
        <v>44519</v>
      </c>
      <c r="B12233" s="651" t="s">
        <v>34839</v>
      </c>
      <c r="C12233" s="642" t="s">
        <v>18350</v>
      </c>
      <c r="D12233" s="642" t="s">
        <v>37201</v>
      </c>
    </row>
    <row r="12234" spans="1:4" ht="15" customHeight="1">
      <c r="A12234" s="642">
        <v>44520</v>
      </c>
      <c r="B12234" s="651" t="s">
        <v>34840</v>
      </c>
      <c r="C12234" s="642" t="s">
        <v>18350</v>
      </c>
      <c r="D12234" s="642" t="s">
        <v>37202</v>
      </c>
    </row>
    <row r="12235" spans="1:4" ht="15" customHeight="1">
      <c r="A12235" s="642">
        <v>44521</v>
      </c>
      <c r="B12235" s="651" t="s">
        <v>34841</v>
      </c>
      <c r="C12235" s="642" t="s">
        <v>18350</v>
      </c>
      <c r="D12235" s="642" t="s">
        <v>21203</v>
      </c>
    </row>
    <row r="12236" spans="1:4" ht="15" customHeight="1">
      <c r="A12236" s="642">
        <v>44522</v>
      </c>
      <c r="B12236" s="651" t="s">
        <v>34842</v>
      </c>
      <c r="C12236" s="642" t="s">
        <v>18350</v>
      </c>
      <c r="D12236" s="642" t="s">
        <v>37203</v>
      </c>
    </row>
    <row r="12237" spans="1:4" ht="15" customHeight="1">
      <c r="A12237" s="642">
        <v>44523</v>
      </c>
      <c r="B12237" s="651" t="s">
        <v>34843</v>
      </c>
      <c r="C12237" s="642" t="s">
        <v>18350</v>
      </c>
      <c r="D12237" s="642" t="s">
        <v>37204</v>
      </c>
    </row>
    <row r="12238" spans="1:4" ht="15" customHeight="1">
      <c r="A12238" s="642">
        <v>44527</v>
      </c>
      <c r="B12238" s="651" t="s">
        <v>34844</v>
      </c>
      <c r="C12238" s="642" t="s">
        <v>18350</v>
      </c>
      <c r="D12238" s="642" t="s">
        <v>37205</v>
      </c>
    </row>
    <row r="12239" spans="1:4" ht="15" customHeight="1">
      <c r="A12239" s="642">
        <v>44524</v>
      </c>
      <c r="B12239" s="651" t="s">
        <v>34845</v>
      </c>
      <c r="C12239" s="642" t="s">
        <v>18350</v>
      </c>
      <c r="D12239" s="642" t="s">
        <v>21547</v>
      </c>
    </row>
    <row r="12240" spans="1:4" ht="15" customHeight="1">
      <c r="A12240" s="642">
        <v>44542</v>
      </c>
      <c r="B12240" s="651" t="s">
        <v>34846</v>
      </c>
      <c r="C12240" s="642" t="s">
        <v>18350</v>
      </c>
      <c r="D12240" s="642" t="s">
        <v>37206</v>
      </c>
    </row>
    <row r="12241" spans="1:4" ht="15" customHeight="1">
      <c r="A12241" s="642">
        <v>9877</v>
      </c>
      <c r="B12241" s="651" t="s">
        <v>34847</v>
      </c>
      <c r="C12241" s="642" t="s">
        <v>18350</v>
      </c>
      <c r="D12241" s="642" t="s">
        <v>17530</v>
      </c>
    </row>
    <row r="12242" spans="1:4" ht="15" customHeight="1">
      <c r="A12242" s="642">
        <v>9878</v>
      </c>
      <c r="B12242" s="651" t="s">
        <v>34848</v>
      </c>
      <c r="C12242" s="642" t="s">
        <v>18350</v>
      </c>
      <c r="D12242" s="642" t="s">
        <v>37207</v>
      </c>
    </row>
    <row r="12243" spans="1:4" ht="15" customHeight="1">
      <c r="A12243" s="642">
        <v>41986</v>
      </c>
      <c r="B12243" s="651" t="s">
        <v>34849</v>
      </c>
      <c r="C12243" s="642" t="s">
        <v>18350</v>
      </c>
      <c r="D12243" s="642" t="s">
        <v>37208</v>
      </c>
    </row>
    <row r="12244" spans="1:4" ht="15" customHeight="1">
      <c r="A12244" s="642">
        <v>43422</v>
      </c>
      <c r="B12244" s="651" t="s">
        <v>34850</v>
      </c>
      <c r="C12244" s="642" t="s">
        <v>18350</v>
      </c>
      <c r="D12244" s="642" t="s">
        <v>37209</v>
      </c>
    </row>
    <row r="12245" spans="1:4" ht="15" customHeight="1">
      <c r="A12245" s="642">
        <v>41987</v>
      </c>
      <c r="B12245" s="651" t="s">
        <v>34851</v>
      </c>
      <c r="C12245" s="642" t="s">
        <v>18350</v>
      </c>
      <c r="D12245" s="642" t="s">
        <v>37210</v>
      </c>
    </row>
    <row r="12246" spans="1:4" ht="15" customHeight="1">
      <c r="A12246" s="642">
        <v>41988</v>
      </c>
      <c r="B12246" s="651" t="s">
        <v>34852</v>
      </c>
      <c r="C12246" s="642" t="s">
        <v>18350</v>
      </c>
      <c r="D12246" s="642" t="s">
        <v>37211</v>
      </c>
    </row>
    <row r="12247" spans="1:4" ht="15" customHeight="1">
      <c r="A12247" s="642">
        <v>41697</v>
      </c>
      <c r="B12247" s="651" t="s">
        <v>34853</v>
      </c>
      <c r="C12247" s="642" t="s">
        <v>18350</v>
      </c>
      <c r="D12247" s="642" t="s">
        <v>37212</v>
      </c>
    </row>
    <row r="12248" spans="1:4" ht="15" customHeight="1">
      <c r="A12248" s="642">
        <v>41985</v>
      </c>
      <c r="B12248" s="651" t="s">
        <v>34854</v>
      </c>
      <c r="C12248" s="642" t="s">
        <v>18350</v>
      </c>
      <c r="D12248" s="642" t="s">
        <v>37213</v>
      </c>
    </row>
    <row r="12249" spans="1:4" ht="15" customHeight="1">
      <c r="A12249" s="642">
        <v>41699</v>
      </c>
      <c r="B12249" s="651" t="s">
        <v>34855</v>
      </c>
      <c r="C12249" s="642" t="s">
        <v>18350</v>
      </c>
      <c r="D12249" s="642" t="s">
        <v>37214</v>
      </c>
    </row>
    <row r="12250" spans="1:4" ht="15" customHeight="1">
      <c r="A12250" s="642">
        <v>38053</v>
      </c>
      <c r="B12250" s="651" t="s">
        <v>34856</v>
      </c>
      <c r="C12250" s="642" t="s">
        <v>18350</v>
      </c>
      <c r="D12250" s="642" t="s">
        <v>20451</v>
      </c>
    </row>
    <row r="12251" spans="1:4" ht="15" customHeight="1">
      <c r="A12251" s="642">
        <v>38054</v>
      </c>
      <c r="B12251" s="651" t="s">
        <v>34857</v>
      </c>
      <c r="C12251" s="642" t="s">
        <v>18350</v>
      </c>
      <c r="D12251" s="642" t="s">
        <v>37215</v>
      </c>
    </row>
    <row r="12252" spans="1:4" ht="15" customHeight="1">
      <c r="A12252" s="642">
        <v>38052</v>
      </c>
      <c r="B12252" s="651" t="s">
        <v>34858</v>
      </c>
      <c r="C12252" s="642" t="s">
        <v>18350</v>
      </c>
      <c r="D12252" s="642" t="s">
        <v>22276</v>
      </c>
    </row>
    <row r="12253" spans="1:4" ht="15" customHeight="1">
      <c r="A12253" s="642">
        <v>38051</v>
      </c>
      <c r="B12253" s="651" t="s">
        <v>34859</v>
      </c>
      <c r="C12253" s="642" t="s">
        <v>18350</v>
      </c>
      <c r="D12253" s="642" t="s">
        <v>22557</v>
      </c>
    </row>
    <row r="12254" spans="1:4" ht="15" customHeight="1">
      <c r="A12254" s="642">
        <v>38787</v>
      </c>
      <c r="B12254" s="651" t="s">
        <v>34860</v>
      </c>
      <c r="C12254" s="642" t="s">
        <v>18350</v>
      </c>
      <c r="D12254" s="642" t="s">
        <v>17899</v>
      </c>
    </row>
    <row r="12255" spans="1:4" ht="15" customHeight="1">
      <c r="A12255" s="642">
        <v>38825</v>
      </c>
      <c r="B12255" s="651" t="s">
        <v>34861</v>
      </c>
      <c r="C12255" s="642" t="s">
        <v>18350</v>
      </c>
      <c r="D12255" s="642" t="s">
        <v>17973</v>
      </c>
    </row>
    <row r="12256" spans="1:4" ht="15" customHeight="1">
      <c r="A12256" s="642">
        <v>38826</v>
      </c>
      <c r="B12256" s="651" t="s">
        <v>34862</v>
      </c>
      <c r="C12256" s="642" t="s">
        <v>18350</v>
      </c>
      <c r="D12256" s="642" t="s">
        <v>18147</v>
      </c>
    </row>
    <row r="12257" spans="1:4" ht="15" customHeight="1">
      <c r="A12257" s="642">
        <v>38827</v>
      </c>
      <c r="B12257" s="651" t="s">
        <v>34863</v>
      </c>
      <c r="C12257" s="642" t="s">
        <v>18350</v>
      </c>
      <c r="D12257" s="642" t="s">
        <v>17960</v>
      </c>
    </row>
    <row r="12258" spans="1:4" ht="15" customHeight="1">
      <c r="A12258" s="642">
        <v>38830</v>
      </c>
      <c r="B12258" s="651" t="s">
        <v>34864</v>
      </c>
      <c r="C12258" s="642" t="s">
        <v>18350</v>
      </c>
      <c r="D12258" s="642" t="s">
        <v>18069</v>
      </c>
    </row>
    <row r="12259" spans="1:4" ht="15" customHeight="1">
      <c r="A12259" s="642">
        <v>38828</v>
      </c>
      <c r="B12259" s="651" t="s">
        <v>34865</v>
      </c>
      <c r="C12259" s="642" t="s">
        <v>18350</v>
      </c>
      <c r="D12259" s="642" t="s">
        <v>17859</v>
      </c>
    </row>
    <row r="12260" spans="1:4" ht="15" customHeight="1">
      <c r="A12260" s="642">
        <v>38829</v>
      </c>
      <c r="B12260" s="651" t="s">
        <v>34866</v>
      </c>
      <c r="C12260" s="642" t="s">
        <v>18350</v>
      </c>
      <c r="D12260" s="642" t="s">
        <v>20526</v>
      </c>
    </row>
    <row r="12261" spans="1:4" ht="15" customHeight="1">
      <c r="A12261" s="642">
        <v>38831</v>
      </c>
      <c r="B12261" s="651" t="s">
        <v>34867</v>
      </c>
      <c r="C12261" s="642" t="s">
        <v>18350</v>
      </c>
      <c r="D12261" s="642" t="s">
        <v>20754</v>
      </c>
    </row>
    <row r="12262" spans="1:4" ht="15" customHeight="1">
      <c r="A12262" s="642">
        <v>36274</v>
      </c>
      <c r="B12262" s="651" t="s">
        <v>34868</v>
      </c>
      <c r="C12262" s="642" t="s">
        <v>18350</v>
      </c>
      <c r="D12262" s="642" t="s">
        <v>21869</v>
      </c>
    </row>
    <row r="12263" spans="1:4" ht="15" customHeight="1">
      <c r="A12263" s="642">
        <v>36278</v>
      </c>
      <c r="B12263" s="651" t="s">
        <v>34869</v>
      </c>
      <c r="C12263" s="642" t="s">
        <v>18350</v>
      </c>
      <c r="D12263" s="642" t="s">
        <v>25713</v>
      </c>
    </row>
    <row r="12264" spans="1:4" ht="15" customHeight="1">
      <c r="A12264" s="642">
        <v>38977</v>
      </c>
      <c r="B12264" s="651" t="s">
        <v>34870</v>
      </c>
      <c r="C12264" s="642" t="s">
        <v>18350</v>
      </c>
      <c r="D12264" s="642" t="s">
        <v>37216</v>
      </c>
    </row>
    <row r="12265" spans="1:4" ht="15" customHeight="1">
      <c r="A12265" s="642">
        <v>38971</v>
      </c>
      <c r="B12265" s="651" t="s">
        <v>34871</v>
      </c>
      <c r="C12265" s="642" t="s">
        <v>18350</v>
      </c>
      <c r="D12265" s="642" t="s">
        <v>17657</v>
      </c>
    </row>
    <row r="12266" spans="1:4" ht="15" customHeight="1">
      <c r="A12266" s="642">
        <v>38972</v>
      </c>
      <c r="B12266" s="651" t="s">
        <v>34872</v>
      </c>
      <c r="C12266" s="642" t="s">
        <v>18350</v>
      </c>
      <c r="D12266" s="642" t="s">
        <v>20951</v>
      </c>
    </row>
    <row r="12267" spans="1:4" ht="15" customHeight="1">
      <c r="A12267" s="642">
        <v>38973</v>
      </c>
      <c r="B12267" s="651" t="s">
        <v>34873</v>
      </c>
      <c r="C12267" s="642" t="s">
        <v>18350</v>
      </c>
      <c r="D12267" s="642" t="s">
        <v>18324</v>
      </c>
    </row>
    <row r="12268" spans="1:4" ht="15" customHeight="1">
      <c r="A12268" s="642">
        <v>38974</v>
      </c>
      <c r="B12268" s="651" t="s">
        <v>34874</v>
      </c>
      <c r="C12268" s="642" t="s">
        <v>18350</v>
      </c>
      <c r="D12268" s="642" t="s">
        <v>37217</v>
      </c>
    </row>
    <row r="12269" spans="1:4" ht="15" customHeight="1">
      <c r="A12269" s="642">
        <v>38975</v>
      </c>
      <c r="B12269" s="651" t="s">
        <v>34875</v>
      </c>
      <c r="C12269" s="642" t="s">
        <v>18350</v>
      </c>
      <c r="D12269" s="642" t="s">
        <v>37218</v>
      </c>
    </row>
    <row r="12270" spans="1:4" ht="15" customHeight="1">
      <c r="A12270" s="642">
        <v>38976</v>
      </c>
      <c r="B12270" s="651" t="s">
        <v>34876</v>
      </c>
      <c r="C12270" s="642" t="s">
        <v>18350</v>
      </c>
      <c r="D12270" s="642" t="s">
        <v>22464</v>
      </c>
    </row>
    <row r="12271" spans="1:4" ht="15" customHeight="1">
      <c r="A12271" s="642">
        <v>44176</v>
      </c>
      <c r="B12271" s="651" t="s">
        <v>34877</v>
      </c>
      <c r="C12271" s="642" t="s">
        <v>18350</v>
      </c>
      <c r="D12271" s="642" t="s">
        <v>18263</v>
      </c>
    </row>
    <row r="12272" spans="1:4" ht="15" customHeight="1">
      <c r="A12272" s="642">
        <v>38986</v>
      </c>
      <c r="B12272" s="651" t="s">
        <v>34878</v>
      </c>
      <c r="C12272" s="642" t="s">
        <v>18350</v>
      </c>
      <c r="D12272" s="642" t="s">
        <v>37219</v>
      </c>
    </row>
    <row r="12273" spans="1:4" ht="15" customHeight="1">
      <c r="A12273" s="642">
        <v>38978</v>
      </c>
      <c r="B12273" s="651" t="s">
        <v>34879</v>
      </c>
      <c r="C12273" s="642" t="s">
        <v>18350</v>
      </c>
      <c r="D12273" s="642" t="s">
        <v>17807</v>
      </c>
    </row>
    <row r="12274" spans="1:4" ht="15" customHeight="1">
      <c r="A12274" s="642">
        <v>38979</v>
      </c>
      <c r="B12274" s="651" t="s">
        <v>34880</v>
      </c>
      <c r="C12274" s="642" t="s">
        <v>18350</v>
      </c>
      <c r="D12274" s="642" t="s">
        <v>18461</v>
      </c>
    </row>
    <row r="12275" spans="1:4" ht="15" customHeight="1">
      <c r="A12275" s="642">
        <v>38980</v>
      </c>
      <c r="B12275" s="651" t="s">
        <v>34881</v>
      </c>
      <c r="C12275" s="642" t="s">
        <v>18350</v>
      </c>
      <c r="D12275" s="642" t="s">
        <v>18585</v>
      </c>
    </row>
    <row r="12276" spans="1:4" ht="15" customHeight="1">
      <c r="A12276" s="642">
        <v>38981</v>
      </c>
      <c r="B12276" s="651" t="s">
        <v>34882</v>
      </c>
      <c r="C12276" s="642" t="s">
        <v>18350</v>
      </c>
      <c r="D12276" s="642" t="s">
        <v>37220</v>
      </c>
    </row>
    <row r="12277" spans="1:4" ht="15" customHeight="1">
      <c r="A12277" s="642">
        <v>38982</v>
      </c>
      <c r="B12277" s="651" t="s">
        <v>34883</v>
      </c>
      <c r="C12277" s="642" t="s">
        <v>18350</v>
      </c>
      <c r="D12277" s="642" t="s">
        <v>22568</v>
      </c>
    </row>
    <row r="12278" spans="1:4" ht="15" customHeight="1">
      <c r="A12278" s="642">
        <v>38983</v>
      </c>
      <c r="B12278" s="651" t="s">
        <v>34884</v>
      </c>
      <c r="C12278" s="642" t="s">
        <v>18350</v>
      </c>
      <c r="D12278" s="642" t="s">
        <v>21704</v>
      </c>
    </row>
    <row r="12279" spans="1:4" ht="15" customHeight="1">
      <c r="A12279" s="642">
        <v>38984</v>
      </c>
      <c r="B12279" s="651" t="s">
        <v>34885</v>
      </c>
      <c r="C12279" s="642" t="s">
        <v>18350</v>
      </c>
      <c r="D12279" s="642" t="s">
        <v>37221</v>
      </c>
    </row>
    <row r="12280" spans="1:4" ht="15" customHeight="1">
      <c r="A12280" s="642">
        <v>38985</v>
      </c>
      <c r="B12280" s="651" t="s">
        <v>34886</v>
      </c>
      <c r="C12280" s="642" t="s">
        <v>18350</v>
      </c>
      <c r="D12280" s="642" t="s">
        <v>37222</v>
      </c>
    </row>
    <row r="12281" spans="1:4" ht="15" customHeight="1">
      <c r="A12281" s="642">
        <v>9836</v>
      </c>
      <c r="B12281" s="651" t="s">
        <v>34887</v>
      </c>
      <c r="C12281" s="642" t="s">
        <v>18350</v>
      </c>
      <c r="D12281" s="642" t="s">
        <v>17911</v>
      </c>
    </row>
    <row r="12282" spans="1:4" ht="15" customHeight="1">
      <c r="A12282" s="642">
        <v>20065</v>
      </c>
      <c r="B12282" s="651" t="s">
        <v>34888</v>
      </c>
      <c r="C12282" s="642" t="s">
        <v>18350</v>
      </c>
      <c r="D12282" s="642" t="s">
        <v>37223</v>
      </c>
    </row>
    <row r="12283" spans="1:4" ht="15" customHeight="1">
      <c r="A12283" s="642">
        <v>9835</v>
      </c>
      <c r="B12283" s="651" t="s">
        <v>34889</v>
      </c>
      <c r="C12283" s="642" t="s">
        <v>18350</v>
      </c>
      <c r="D12283" s="642" t="s">
        <v>18593</v>
      </c>
    </row>
    <row r="12284" spans="1:4" ht="15" customHeight="1">
      <c r="A12284" s="642">
        <v>38032</v>
      </c>
      <c r="B12284" s="651" t="s">
        <v>34890</v>
      </c>
      <c r="C12284" s="642" t="s">
        <v>18350</v>
      </c>
      <c r="D12284" s="642" t="s">
        <v>26340</v>
      </c>
    </row>
    <row r="12285" spans="1:4" ht="15" customHeight="1">
      <c r="A12285" s="642">
        <v>38033</v>
      </c>
      <c r="B12285" s="651" t="s">
        <v>34891</v>
      </c>
      <c r="C12285" s="642" t="s">
        <v>18350</v>
      </c>
      <c r="D12285" s="642" t="s">
        <v>37224</v>
      </c>
    </row>
    <row r="12286" spans="1:4" ht="15" customHeight="1">
      <c r="A12286" s="642">
        <v>38034</v>
      </c>
      <c r="B12286" s="651" t="s">
        <v>34892</v>
      </c>
      <c r="C12286" s="642" t="s">
        <v>18350</v>
      </c>
      <c r="D12286" s="642" t="s">
        <v>37225</v>
      </c>
    </row>
    <row r="12287" spans="1:4" ht="15" customHeight="1">
      <c r="A12287" s="642">
        <v>38035</v>
      </c>
      <c r="B12287" s="651" t="s">
        <v>34893</v>
      </c>
      <c r="C12287" s="642" t="s">
        <v>18350</v>
      </c>
      <c r="D12287" s="642" t="s">
        <v>22632</v>
      </c>
    </row>
    <row r="12288" spans="1:4" ht="15" customHeight="1">
      <c r="A12288" s="642">
        <v>38036</v>
      </c>
      <c r="B12288" s="651" t="s">
        <v>34894</v>
      </c>
      <c r="C12288" s="642" t="s">
        <v>18350</v>
      </c>
      <c r="D12288" s="642" t="s">
        <v>37226</v>
      </c>
    </row>
    <row r="12289" spans="1:4" ht="15" customHeight="1">
      <c r="A12289" s="642">
        <v>38037</v>
      </c>
      <c r="B12289" s="651" t="s">
        <v>34895</v>
      </c>
      <c r="C12289" s="642" t="s">
        <v>18350</v>
      </c>
      <c r="D12289" s="642" t="s">
        <v>37227</v>
      </c>
    </row>
    <row r="12290" spans="1:4" ht="15" customHeight="1">
      <c r="A12290" s="642">
        <v>9850</v>
      </c>
      <c r="B12290" s="651" t="s">
        <v>34896</v>
      </c>
      <c r="C12290" s="642" t="s">
        <v>18350</v>
      </c>
      <c r="D12290" s="642" t="s">
        <v>37228</v>
      </c>
    </row>
    <row r="12291" spans="1:4" ht="15" customHeight="1">
      <c r="A12291" s="642">
        <v>9853</v>
      </c>
      <c r="B12291" s="651" t="s">
        <v>34897</v>
      </c>
      <c r="C12291" s="642" t="s">
        <v>18350</v>
      </c>
      <c r="D12291" s="642" t="s">
        <v>37229</v>
      </c>
    </row>
    <row r="12292" spans="1:4" ht="15" customHeight="1">
      <c r="A12292" s="642">
        <v>9854</v>
      </c>
      <c r="B12292" s="651" t="s">
        <v>34898</v>
      </c>
      <c r="C12292" s="642" t="s">
        <v>18350</v>
      </c>
      <c r="D12292" s="642" t="s">
        <v>37230</v>
      </c>
    </row>
    <row r="12293" spans="1:4" ht="15" customHeight="1">
      <c r="A12293" s="642">
        <v>9851</v>
      </c>
      <c r="B12293" s="651" t="s">
        <v>34899</v>
      </c>
      <c r="C12293" s="642" t="s">
        <v>18350</v>
      </c>
      <c r="D12293" s="642" t="s">
        <v>37231</v>
      </c>
    </row>
    <row r="12294" spans="1:4" ht="15" customHeight="1">
      <c r="A12294" s="642">
        <v>9855</v>
      </c>
      <c r="B12294" s="651" t="s">
        <v>34900</v>
      </c>
      <c r="C12294" s="642" t="s">
        <v>18350</v>
      </c>
      <c r="D12294" s="642" t="s">
        <v>37232</v>
      </c>
    </row>
    <row r="12295" spans="1:4" ht="15" customHeight="1">
      <c r="A12295" s="642">
        <v>9825</v>
      </c>
      <c r="B12295" s="651" t="s">
        <v>34901</v>
      </c>
      <c r="C12295" s="642" t="s">
        <v>18350</v>
      </c>
      <c r="D12295" s="642" t="s">
        <v>37233</v>
      </c>
    </row>
    <row r="12296" spans="1:4" ht="15" customHeight="1">
      <c r="A12296" s="642">
        <v>9828</v>
      </c>
      <c r="B12296" s="651" t="s">
        <v>34902</v>
      </c>
      <c r="C12296" s="642" t="s">
        <v>18350</v>
      </c>
      <c r="D12296" s="642" t="s">
        <v>37234</v>
      </c>
    </row>
    <row r="12297" spans="1:4" ht="15" customHeight="1">
      <c r="A12297" s="642">
        <v>9829</v>
      </c>
      <c r="B12297" s="651" t="s">
        <v>34903</v>
      </c>
      <c r="C12297" s="642" t="s">
        <v>18350</v>
      </c>
      <c r="D12297" s="642" t="s">
        <v>37235</v>
      </c>
    </row>
    <row r="12298" spans="1:4" ht="15" customHeight="1">
      <c r="A12298" s="642">
        <v>9826</v>
      </c>
      <c r="B12298" s="651" t="s">
        <v>34904</v>
      </c>
      <c r="C12298" s="642" t="s">
        <v>18350</v>
      </c>
      <c r="D12298" s="642" t="s">
        <v>37236</v>
      </c>
    </row>
    <row r="12299" spans="1:4" ht="15" customHeight="1">
      <c r="A12299" s="642">
        <v>9827</v>
      </c>
      <c r="B12299" s="651" t="s">
        <v>34905</v>
      </c>
      <c r="C12299" s="642" t="s">
        <v>18350</v>
      </c>
      <c r="D12299" s="642" t="s">
        <v>37237</v>
      </c>
    </row>
    <row r="12300" spans="1:4" ht="15" customHeight="1">
      <c r="A12300" s="642">
        <v>36374</v>
      </c>
      <c r="B12300" s="651" t="s">
        <v>34906</v>
      </c>
      <c r="C12300" s="642" t="s">
        <v>18350</v>
      </c>
      <c r="D12300" s="642" t="s">
        <v>37238</v>
      </c>
    </row>
    <row r="12301" spans="1:4" ht="15" customHeight="1">
      <c r="A12301" s="642">
        <v>36084</v>
      </c>
      <c r="B12301" s="651" t="s">
        <v>34907</v>
      </c>
      <c r="C12301" s="642" t="s">
        <v>18350</v>
      </c>
      <c r="D12301" s="642" t="s">
        <v>21692</v>
      </c>
    </row>
    <row r="12302" spans="1:4" ht="15" customHeight="1">
      <c r="A12302" s="642">
        <v>36373</v>
      </c>
      <c r="B12302" s="651" t="s">
        <v>34908</v>
      </c>
      <c r="C12302" s="642" t="s">
        <v>18350</v>
      </c>
      <c r="D12302" s="642" t="s">
        <v>37239</v>
      </c>
    </row>
    <row r="12303" spans="1:4" ht="15" customHeight="1">
      <c r="A12303" s="642">
        <v>36377</v>
      </c>
      <c r="B12303" s="651" t="s">
        <v>34909</v>
      </c>
      <c r="C12303" s="642" t="s">
        <v>18350</v>
      </c>
      <c r="D12303" s="642" t="s">
        <v>27809</v>
      </c>
    </row>
    <row r="12304" spans="1:4" ht="15" customHeight="1">
      <c r="A12304" s="642">
        <v>36375</v>
      </c>
      <c r="B12304" s="651" t="s">
        <v>34910</v>
      </c>
      <c r="C12304" s="642" t="s">
        <v>18350</v>
      </c>
      <c r="D12304" s="642" t="s">
        <v>17931</v>
      </c>
    </row>
    <row r="12305" spans="1:4" ht="15" customHeight="1">
      <c r="A12305" s="642">
        <v>36376</v>
      </c>
      <c r="B12305" s="651" t="s">
        <v>34911</v>
      </c>
      <c r="C12305" s="642" t="s">
        <v>18350</v>
      </c>
      <c r="D12305" s="642" t="s">
        <v>37240</v>
      </c>
    </row>
    <row r="12306" spans="1:4" ht="15" customHeight="1">
      <c r="A12306" s="642">
        <v>36380</v>
      </c>
      <c r="B12306" s="651" t="s">
        <v>34912</v>
      </c>
      <c r="C12306" s="642" t="s">
        <v>18350</v>
      </c>
      <c r="D12306" s="642" t="s">
        <v>37182</v>
      </c>
    </row>
    <row r="12307" spans="1:4" ht="15" customHeight="1">
      <c r="A12307" s="642">
        <v>36378</v>
      </c>
      <c r="B12307" s="651" t="s">
        <v>34913</v>
      </c>
      <c r="C12307" s="642" t="s">
        <v>18350</v>
      </c>
      <c r="D12307" s="642" t="s">
        <v>17908</v>
      </c>
    </row>
    <row r="12308" spans="1:4" ht="15" customHeight="1">
      <c r="A12308" s="642">
        <v>36379</v>
      </c>
      <c r="B12308" s="651" t="s">
        <v>34914</v>
      </c>
      <c r="C12308" s="642" t="s">
        <v>18350</v>
      </c>
      <c r="D12308" s="642" t="s">
        <v>37241</v>
      </c>
    </row>
    <row r="12309" spans="1:4" ht="15" customHeight="1">
      <c r="A12309" s="642">
        <v>9859</v>
      </c>
      <c r="B12309" s="651" t="s">
        <v>34915</v>
      </c>
      <c r="C12309" s="642" t="s">
        <v>18350</v>
      </c>
      <c r="D12309" s="642" t="s">
        <v>21660</v>
      </c>
    </row>
    <row r="12310" spans="1:4" ht="15" customHeight="1">
      <c r="A12310" s="642">
        <v>9838</v>
      </c>
      <c r="B12310" s="651" t="s">
        <v>34916</v>
      </c>
      <c r="C12310" s="642" t="s">
        <v>18350</v>
      </c>
      <c r="D12310" s="642" t="s">
        <v>24234</v>
      </c>
    </row>
    <row r="12311" spans="1:4" ht="15" customHeight="1">
      <c r="A12311" s="642">
        <v>9837</v>
      </c>
      <c r="B12311" s="651" t="s">
        <v>34917</v>
      </c>
      <c r="C12311" s="642" t="s">
        <v>18350</v>
      </c>
      <c r="D12311" s="642" t="s">
        <v>18205</v>
      </c>
    </row>
    <row r="12312" spans="1:4" ht="15" customHeight="1">
      <c r="A12312" s="642">
        <v>44315</v>
      </c>
      <c r="B12312" s="651" t="s">
        <v>34918</v>
      </c>
      <c r="C12312" s="642" t="s">
        <v>18350</v>
      </c>
      <c r="D12312" s="642" t="s">
        <v>37242</v>
      </c>
    </row>
    <row r="12313" spans="1:4" ht="15" customHeight="1">
      <c r="A12313" s="642">
        <v>9863</v>
      </c>
      <c r="B12313" s="651" t="s">
        <v>34919</v>
      </c>
      <c r="C12313" s="642" t="s">
        <v>18350</v>
      </c>
      <c r="D12313" s="642" t="s">
        <v>37243</v>
      </c>
    </row>
    <row r="12314" spans="1:4" ht="15" customHeight="1">
      <c r="A12314" s="642">
        <v>9860</v>
      </c>
      <c r="B12314" s="651" t="s">
        <v>34920</v>
      </c>
      <c r="C12314" s="642" t="s">
        <v>18350</v>
      </c>
      <c r="D12314" s="642" t="s">
        <v>37244</v>
      </c>
    </row>
    <row r="12315" spans="1:4" ht="15" customHeight="1">
      <c r="A12315" s="642">
        <v>9862</v>
      </c>
      <c r="B12315" s="651" t="s">
        <v>34921</v>
      </c>
      <c r="C12315" s="642" t="s">
        <v>18350</v>
      </c>
      <c r="D12315" s="642" t="s">
        <v>24307</v>
      </c>
    </row>
    <row r="12316" spans="1:4" ht="15" customHeight="1">
      <c r="A12316" s="642">
        <v>9861</v>
      </c>
      <c r="B12316" s="651" t="s">
        <v>34922</v>
      </c>
      <c r="C12316" s="642" t="s">
        <v>18350</v>
      </c>
      <c r="D12316" s="642" t="s">
        <v>18576</v>
      </c>
    </row>
    <row r="12317" spans="1:4" ht="15" customHeight="1">
      <c r="A12317" s="642">
        <v>9856</v>
      </c>
      <c r="B12317" s="651" t="s">
        <v>34923</v>
      </c>
      <c r="C12317" s="642" t="s">
        <v>18350</v>
      </c>
      <c r="D12317" s="642" t="s">
        <v>25719</v>
      </c>
    </row>
    <row r="12318" spans="1:4" ht="15" customHeight="1">
      <c r="A12318" s="642">
        <v>9866</v>
      </c>
      <c r="B12318" s="651" t="s">
        <v>34924</v>
      </c>
      <c r="C12318" s="642" t="s">
        <v>18350</v>
      </c>
      <c r="D12318" s="642" t="s">
        <v>18328</v>
      </c>
    </row>
    <row r="12319" spans="1:4" ht="15" customHeight="1">
      <c r="A12319" s="642">
        <v>9841</v>
      </c>
      <c r="B12319" s="651" t="s">
        <v>34925</v>
      </c>
      <c r="C12319" s="642" t="s">
        <v>18350</v>
      </c>
      <c r="D12319" s="642" t="s">
        <v>37245</v>
      </c>
    </row>
    <row r="12320" spans="1:4" ht="15" customHeight="1">
      <c r="A12320" s="642">
        <v>9840</v>
      </c>
      <c r="B12320" s="651" t="s">
        <v>34926</v>
      </c>
      <c r="C12320" s="642" t="s">
        <v>18350</v>
      </c>
      <c r="D12320" s="642" t="s">
        <v>37246</v>
      </c>
    </row>
    <row r="12321" spans="1:4" ht="15" customHeight="1">
      <c r="A12321" s="642">
        <v>20067</v>
      </c>
      <c r="B12321" s="651" t="s">
        <v>34927</v>
      </c>
      <c r="C12321" s="642" t="s">
        <v>18350</v>
      </c>
      <c r="D12321" s="642" t="s">
        <v>18049</v>
      </c>
    </row>
    <row r="12322" spans="1:4" ht="15" customHeight="1">
      <c r="A12322" s="642">
        <v>20068</v>
      </c>
      <c r="B12322" s="651" t="s">
        <v>34928</v>
      </c>
      <c r="C12322" s="642" t="s">
        <v>18350</v>
      </c>
      <c r="D12322" s="642" t="s">
        <v>18343</v>
      </c>
    </row>
    <row r="12323" spans="1:4" ht="15" customHeight="1">
      <c r="A12323" s="642">
        <v>9839</v>
      </c>
      <c r="B12323" s="651" t="s">
        <v>34929</v>
      </c>
      <c r="C12323" s="642" t="s">
        <v>18350</v>
      </c>
      <c r="D12323" s="642" t="s">
        <v>28163</v>
      </c>
    </row>
    <row r="12324" spans="1:4" ht="15" customHeight="1">
      <c r="A12324" s="642">
        <v>9870</v>
      </c>
      <c r="B12324" s="651" t="s">
        <v>34930</v>
      </c>
      <c r="C12324" s="642" t="s">
        <v>18350</v>
      </c>
      <c r="D12324" s="642" t="s">
        <v>37247</v>
      </c>
    </row>
    <row r="12325" spans="1:4" ht="15" customHeight="1">
      <c r="A12325" s="642">
        <v>9867</v>
      </c>
      <c r="B12325" s="651" t="s">
        <v>34931</v>
      </c>
      <c r="C12325" s="642" t="s">
        <v>18350</v>
      </c>
      <c r="D12325" s="642" t="s">
        <v>20946</v>
      </c>
    </row>
    <row r="12326" spans="1:4" ht="15" customHeight="1">
      <c r="A12326" s="642">
        <v>9868</v>
      </c>
      <c r="B12326" s="651" t="s">
        <v>34932</v>
      </c>
      <c r="C12326" s="642" t="s">
        <v>18350</v>
      </c>
      <c r="D12326" s="642" t="s">
        <v>17611</v>
      </c>
    </row>
    <row r="12327" spans="1:4" ht="15" customHeight="1">
      <c r="A12327" s="642">
        <v>9869</v>
      </c>
      <c r="B12327" s="651" t="s">
        <v>34933</v>
      </c>
      <c r="C12327" s="642" t="s">
        <v>18350</v>
      </c>
      <c r="D12327" s="642" t="s">
        <v>25720</v>
      </c>
    </row>
    <row r="12328" spans="1:4" ht="15" customHeight="1">
      <c r="A12328" s="642">
        <v>9874</v>
      </c>
      <c r="B12328" s="651" t="s">
        <v>34934</v>
      </c>
      <c r="C12328" s="642" t="s">
        <v>18350</v>
      </c>
      <c r="D12328" s="642" t="s">
        <v>37248</v>
      </c>
    </row>
    <row r="12329" spans="1:4" ht="15" customHeight="1">
      <c r="A12329" s="642">
        <v>9875</v>
      </c>
      <c r="B12329" s="651" t="s">
        <v>34935</v>
      </c>
      <c r="C12329" s="642" t="s">
        <v>18350</v>
      </c>
      <c r="D12329" s="642" t="s">
        <v>21239</v>
      </c>
    </row>
    <row r="12330" spans="1:4" ht="15" customHeight="1">
      <c r="A12330" s="642">
        <v>9873</v>
      </c>
      <c r="B12330" s="651" t="s">
        <v>34936</v>
      </c>
      <c r="C12330" s="642" t="s">
        <v>18350</v>
      </c>
      <c r="D12330" s="642" t="s">
        <v>26799</v>
      </c>
    </row>
    <row r="12331" spans="1:4" ht="15" customHeight="1">
      <c r="A12331" s="642">
        <v>9871</v>
      </c>
      <c r="B12331" s="651" t="s">
        <v>34937</v>
      </c>
      <c r="C12331" s="642" t="s">
        <v>18350</v>
      </c>
      <c r="D12331" s="642" t="s">
        <v>37249</v>
      </c>
    </row>
    <row r="12332" spans="1:4" ht="15" customHeight="1">
      <c r="A12332" s="642">
        <v>9872</v>
      </c>
      <c r="B12332" s="651" t="s">
        <v>34938</v>
      </c>
      <c r="C12332" s="642" t="s">
        <v>18350</v>
      </c>
      <c r="D12332" s="642" t="s">
        <v>37250</v>
      </c>
    </row>
    <row r="12333" spans="1:4" ht="15" customHeight="1">
      <c r="A12333" s="642">
        <v>7667</v>
      </c>
      <c r="B12333" s="651" t="s">
        <v>34939</v>
      </c>
      <c r="C12333" s="642" t="s">
        <v>18350</v>
      </c>
      <c r="D12333" s="642" t="s">
        <v>37251</v>
      </c>
    </row>
    <row r="12334" spans="1:4" ht="15" customHeight="1">
      <c r="A12334" s="642">
        <v>7660</v>
      </c>
      <c r="B12334" s="651" t="s">
        <v>34940</v>
      </c>
      <c r="C12334" s="642" t="s">
        <v>18350</v>
      </c>
      <c r="D12334" s="642" t="s">
        <v>37252</v>
      </c>
    </row>
    <row r="12335" spans="1:4" ht="15" customHeight="1">
      <c r="A12335" s="642">
        <v>7676</v>
      </c>
      <c r="B12335" s="651" t="s">
        <v>34941</v>
      </c>
      <c r="C12335" s="642" t="s">
        <v>18350</v>
      </c>
      <c r="D12335" s="642" t="s">
        <v>37253</v>
      </c>
    </row>
    <row r="12336" spans="1:4" ht="15" customHeight="1">
      <c r="A12336" s="642">
        <v>12426</v>
      </c>
      <c r="B12336" s="651" t="s">
        <v>34942</v>
      </c>
      <c r="C12336" s="642" t="s">
        <v>18348</v>
      </c>
      <c r="D12336" s="642" t="s">
        <v>37254</v>
      </c>
    </row>
    <row r="12337" spans="1:4" ht="15" customHeight="1">
      <c r="A12337" s="642">
        <v>12425</v>
      </c>
      <c r="B12337" s="651" t="s">
        <v>34943</v>
      </c>
      <c r="C12337" s="642" t="s">
        <v>18348</v>
      </c>
      <c r="D12337" s="642" t="s">
        <v>37255</v>
      </c>
    </row>
    <row r="12338" spans="1:4" ht="15" customHeight="1">
      <c r="A12338" s="642">
        <v>12427</v>
      </c>
      <c r="B12338" s="651" t="s">
        <v>34944</v>
      </c>
      <c r="C12338" s="642" t="s">
        <v>18348</v>
      </c>
      <c r="D12338" s="642" t="s">
        <v>37256</v>
      </c>
    </row>
    <row r="12339" spans="1:4" ht="15" customHeight="1">
      <c r="A12339" s="642">
        <v>12428</v>
      </c>
      <c r="B12339" s="651" t="s">
        <v>34945</v>
      </c>
      <c r="C12339" s="642" t="s">
        <v>18348</v>
      </c>
      <c r="D12339" s="642" t="s">
        <v>37257</v>
      </c>
    </row>
    <row r="12340" spans="1:4" ht="15" customHeight="1">
      <c r="A12340" s="642">
        <v>12430</v>
      </c>
      <c r="B12340" s="651" t="s">
        <v>34946</v>
      </c>
      <c r="C12340" s="642" t="s">
        <v>18348</v>
      </c>
      <c r="D12340" s="642" t="s">
        <v>37258</v>
      </c>
    </row>
    <row r="12341" spans="1:4" ht="15" customHeight="1">
      <c r="A12341" s="642">
        <v>12429</v>
      </c>
      <c r="B12341" s="651" t="s">
        <v>34947</v>
      </c>
      <c r="C12341" s="642" t="s">
        <v>18348</v>
      </c>
      <c r="D12341" s="642" t="s">
        <v>37259</v>
      </c>
    </row>
    <row r="12342" spans="1:4" ht="15" customHeight="1">
      <c r="A12342" s="642">
        <v>12431</v>
      </c>
      <c r="B12342" s="651" t="s">
        <v>34948</v>
      </c>
      <c r="C12342" s="642" t="s">
        <v>18348</v>
      </c>
      <c r="D12342" s="642" t="s">
        <v>37260</v>
      </c>
    </row>
    <row r="12343" spans="1:4" ht="15" customHeight="1">
      <c r="A12343" s="642">
        <v>12432</v>
      </c>
      <c r="B12343" s="651" t="s">
        <v>34949</v>
      </c>
      <c r="C12343" s="642" t="s">
        <v>18348</v>
      </c>
      <c r="D12343" s="642" t="s">
        <v>37261</v>
      </c>
    </row>
    <row r="12344" spans="1:4" ht="15" customHeight="1">
      <c r="A12344" s="642">
        <v>12434</v>
      </c>
      <c r="B12344" s="651" t="s">
        <v>34950</v>
      </c>
      <c r="C12344" s="642" t="s">
        <v>18348</v>
      </c>
      <c r="D12344" s="642" t="s">
        <v>20569</v>
      </c>
    </row>
    <row r="12345" spans="1:4" ht="15" customHeight="1">
      <c r="A12345" s="642">
        <v>12433</v>
      </c>
      <c r="B12345" s="651" t="s">
        <v>34951</v>
      </c>
      <c r="C12345" s="642" t="s">
        <v>18348</v>
      </c>
      <c r="D12345" s="642" t="s">
        <v>37262</v>
      </c>
    </row>
    <row r="12346" spans="1:4" ht="15" customHeight="1">
      <c r="A12346" s="642">
        <v>12435</v>
      </c>
      <c r="B12346" s="651" t="s">
        <v>34952</v>
      </c>
      <c r="C12346" s="642" t="s">
        <v>18348</v>
      </c>
      <c r="D12346" s="642" t="s">
        <v>37263</v>
      </c>
    </row>
    <row r="12347" spans="1:4" ht="15" customHeight="1">
      <c r="A12347" s="642">
        <v>12437</v>
      </c>
      <c r="B12347" s="651" t="s">
        <v>34953</v>
      </c>
      <c r="C12347" s="642" t="s">
        <v>18348</v>
      </c>
      <c r="D12347" s="642" t="s">
        <v>37264</v>
      </c>
    </row>
    <row r="12348" spans="1:4" ht="15" customHeight="1">
      <c r="A12348" s="642">
        <v>12439</v>
      </c>
      <c r="B12348" s="651" t="s">
        <v>34954</v>
      </c>
      <c r="C12348" s="642" t="s">
        <v>18348</v>
      </c>
      <c r="D12348" s="642" t="s">
        <v>37265</v>
      </c>
    </row>
    <row r="12349" spans="1:4" ht="15" customHeight="1">
      <c r="A12349" s="642">
        <v>12438</v>
      </c>
      <c r="B12349" s="651" t="s">
        <v>34955</v>
      </c>
      <c r="C12349" s="642" t="s">
        <v>18348</v>
      </c>
      <c r="D12349" s="642" t="s">
        <v>37266</v>
      </c>
    </row>
    <row r="12350" spans="1:4" ht="15" customHeight="1">
      <c r="A12350" s="642">
        <v>12436</v>
      </c>
      <c r="B12350" s="651" t="s">
        <v>34956</v>
      </c>
      <c r="C12350" s="642" t="s">
        <v>18348</v>
      </c>
      <c r="D12350" s="642" t="s">
        <v>37267</v>
      </c>
    </row>
    <row r="12351" spans="1:4" ht="15" customHeight="1">
      <c r="A12351" s="642">
        <v>36357</v>
      </c>
      <c r="B12351" s="651" t="s">
        <v>34957</v>
      </c>
      <c r="C12351" s="642" t="s">
        <v>18348</v>
      </c>
      <c r="D12351" s="642" t="s">
        <v>37268</v>
      </c>
    </row>
    <row r="12352" spans="1:4" ht="15" customHeight="1">
      <c r="A12352" s="642">
        <v>12424</v>
      </c>
      <c r="B12352" s="651" t="s">
        <v>34958</v>
      </c>
      <c r="C12352" s="642" t="s">
        <v>18348</v>
      </c>
      <c r="D12352" s="642" t="s">
        <v>37269</v>
      </c>
    </row>
    <row r="12353" spans="1:4" ht="15" customHeight="1">
      <c r="A12353" s="642">
        <v>12440</v>
      </c>
      <c r="B12353" s="651" t="s">
        <v>34959</v>
      </c>
      <c r="C12353" s="642" t="s">
        <v>18348</v>
      </c>
      <c r="D12353" s="642" t="s">
        <v>37270</v>
      </c>
    </row>
    <row r="12354" spans="1:4" ht="15" customHeight="1">
      <c r="A12354" s="642">
        <v>9884</v>
      </c>
      <c r="B12354" s="651" t="s">
        <v>34960</v>
      </c>
      <c r="C12354" s="642" t="s">
        <v>18348</v>
      </c>
      <c r="D12354" s="642" t="s">
        <v>36826</v>
      </c>
    </row>
    <row r="12355" spans="1:4" ht="15" customHeight="1">
      <c r="A12355" s="642">
        <v>9888</v>
      </c>
      <c r="B12355" s="651" t="s">
        <v>34961</v>
      </c>
      <c r="C12355" s="642" t="s">
        <v>18348</v>
      </c>
      <c r="D12355" s="642" t="s">
        <v>26287</v>
      </c>
    </row>
    <row r="12356" spans="1:4" ht="15" customHeight="1">
      <c r="A12356" s="642">
        <v>9883</v>
      </c>
      <c r="B12356" s="651" t="s">
        <v>34962</v>
      </c>
      <c r="C12356" s="642" t="s">
        <v>18348</v>
      </c>
      <c r="D12356" s="642" t="s">
        <v>27515</v>
      </c>
    </row>
    <row r="12357" spans="1:4" ht="15" customHeight="1">
      <c r="A12357" s="642">
        <v>9886</v>
      </c>
      <c r="B12357" s="651" t="s">
        <v>34963</v>
      </c>
      <c r="C12357" s="642" t="s">
        <v>18348</v>
      </c>
      <c r="D12357" s="642" t="s">
        <v>22173</v>
      </c>
    </row>
    <row r="12358" spans="1:4" ht="15" customHeight="1">
      <c r="A12358" s="642">
        <v>9889</v>
      </c>
      <c r="B12358" s="651" t="s">
        <v>34964</v>
      </c>
      <c r="C12358" s="642" t="s">
        <v>18348</v>
      </c>
      <c r="D12358" s="642" t="s">
        <v>37271</v>
      </c>
    </row>
    <row r="12359" spans="1:4" ht="15" customHeight="1">
      <c r="A12359" s="642">
        <v>9887</v>
      </c>
      <c r="B12359" s="651" t="s">
        <v>34965</v>
      </c>
      <c r="C12359" s="642" t="s">
        <v>18348</v>
      </c>
      <c r="D12359" s="642" t="s">
        <v>37272</v>
      </c>
    </row>
    <row r="12360" spans="1:4" ht="15" customHeight="1">
      <c r="A12360" s="642">
        <v>9885</v>
      </c>
      <c r="B12360" s="651" t="s">
        <v>34966</v>
      </c>
      <c r="C12360" s="642" t="s">
        <v>18348</v>
      </c>
      <c r="D12360" s="642" t="s">
        <v>21074</v>
      </c>
    </row>
    <row r="12361" spans="1:4" ht="15" customHeight="1">
      <c r="A12361" s="642">
        <v>9890</v>
      </c>
      <c r="B12361" s="651" t="s">
        <v>34967</v>
      </c>
      <c r="C12361" s="642" t="s">
        <v>18348</v>
      </c>
      <c r="D12361" s="642" t="s">
        <v>37273</v>
      </c>
    </row>
    <row r="12362" spans="1:4" ht="15" customHeight="1">
      <c r="A12362" s="642">
        <v>9891</v>
      </c>
      <c r="B12362" s="651" t="s">
        <v>34968</v>
      </c>
      <c r="C12362" s="642" t="s">
        <v>18348</v>
      </c>
      <c r="D12362" s="642" t="s">
        <v>37274</v>
      </c>
    </row>
    <row r="12363" spans="1:4" ht="15" customHeight="1">
      <c r="A12363" s="642">
        <v>39292</v>
      </c>
      <c r="B12363" s="651" t="s">
        <v>34969</v>
      </c>
      <c r="C12363" s="642" t="s">
        <v>18348</v>
      </c>
      <c r="D12363" s="642" t="s">
        <v>21324</v>
      </c>
    </row>
    <row r="12364" spans="1:4" ht="15" customHeight="1">
      <c r="A12364" s="642">
        <v>39293</v>
      </c>
      <c r="B12364" s="651" t="s">
        <v>34970</v>
      </c>
      <c r="C12364" s="642" t="s">
        <v>18348</v>
      </c>
      <c r="D12364" s="642" t="s">
        <v>17916</v>
      </c>
    </row>
    <row r="12365" spans="1:4" ht="15" customHeight="1">
      <c r="A12365" s="642">
        <v>39294</v>
      </c>
      <c r="B12365" s="651" t="s">
        <v>34971</v>
      </c>
      <c r="C12365" s="642" t="s">
        <v>18348</v>
      </c>
      <c r="D12365" s="642" t="s">
        <v>17916</v>
      </c>
    </row>
    <row r="12366" spans="1:4" ht="15" customHeight="1">
      <c r="A12366" s="642">
        <v>39295</v>
      </c>
      <c r="B12366" s="651" t="s">
        <v>34972</v>
      </c>
      <c r="C12366" s="642" t="s">
        <v>18348</v>
      </c>
      <c r="D12366" s="642" t="s">
        <v>20581</v>
      </c>
    </row>
    <row r="12367" spans="1:4" ht="15" customHeight="1">
      <c r="A12367" s="642">
        <v>36313</v>
      </c>
      <c r="B12367" s="651" t="s">
        <v>34973</v>
      </c>
      <c r="C12367" s="642" t="s">
        <v>18348</v>
      </c>
      <c r="D12367" s="642" t="s">
        <v>17877</v>
      </c>
    </row>
    <row r="12368" spans="1:4" ht="15" customHeight="1">
      <c r="A12368" s="642">
        <v>36316</v>
      </c>
      <c r="B12368" s="651" t="s">
        <v>34974</v>
      </c>
      <c r="C12368" s="642" t="s">
        <v>18348</v>
      </c>
      <c r="D12368" s="642" t="s">
        <v>22300</v>
      </c>
    </row>
    <row r="12369" spans="1:4" ht="15" customHeight="1">
      <c r="A12369" s="642">
        <v>64</v>
      </c>
      <c r="B12369" s="651" t="s">
        <v>34975</v>
      </c>
      <c r="C12369" s="642" t="s">
        <v>18348</v>
      </c>
      <c r="D12369" s="642" t="s">
        <v>18116</v>
      </c>
    </row>
    <row r="12370" spans="1:4" ht="15" customHeight="1">
      <c r="A12370" s="642">
        <v>37423</v>
      </c>
      <c r="B12370" s="651" t="s">
        <v>34976</v>
      </c>
      <c r="C12370" s="642" t="s">
        <v>18348</v>
      </c>
      <c r="D12370" s="642" t="s">
        <v>17974</v>
      </c>
    </row>
    <row r="12371" spans="1:4" ht="15" customHeight="1">
      <c r="A12371" s="642">
        <v>39296</v>
      </c>
      <c r="B12371" s="651" t="s">
        <v>34977</v>
      </c>
      <c r="C12371" s="642" t="s">
        <v>18348</v>
      </c>
      <c r="D12371" s="642" t="s">
        <v>17534</v>
      </c>
    </row>
    <row r="12372" spans="1:4" ht="15" customHeight="1">
      <c r="A12372" s="642">
        <v>39297</v>
      </c>
      <c r="B12372" s="651" t="s">
        <v>34978</v>
      </c>
      <c r="C12372" s="642" t="s">
        <v>18348</v>
      </c>
      <c r="D12372" s="642" t="s">
        <v>24536</v>
      </c>
    </row>
    <row r="12373" spans="1:4" ht="15" customHeight="1">
      <c r="A12373" s="642">
        <v>39298</v>
      </c>
      <c r="B12373" s="651" t="s">
        <v>34979</v>
      </c>
      <c r="C12373" s="642" t="s">
        <v>18348</v>
      </c>
      <c r="D12373" s="642" t="s">
        <v>18577</v>
      </c>
    </row>
    <row r="12374" spans="1:4" ht="15" customHeight="1">
      <c r="A12374" s="642">
        <v>39299</v>
      </c>
      <c r="B12374" s="651" t="s">
        <v>34980</v>
      </c>
      <c r="C12374" s="642" t="s">
        <v>18348</v>
      </c>
      <c r="D12374" s="642" t="s">
        <v>28087</v>
      </c>
    </row>
    <row r="12375" spans="1:4" ht="15" customHeight="1">
      <c r="A12375" s="642">
        <v>9892</v>
      </c>
      <c r="B12375" s="651" t="s">
        <v>34981</v>
      </c>
      <c r="C12375" s="642" t="s">
        <v>18348</v>
      </c>
      <c r="D12375" s="642" t="s">
        <v>18163</v>
      </c>
    </row>
    <row r="12376" spans="1:4" ht="15" customHeight="1">
      <c r="A12376" s="642">
        <v>9901</v>
      </c>
      <c r="B12376" s="651" t="s">
        <v>34982</v>
      </c>
      <c r="C12376" s="642" t="s">
        <v>18348</v>
      </c>
      <c r="D12376" s="642" t="s">
        <v>21759</v>
      </c>
    </row>
    <row r="12377" spans="1:4" ht="15" customHeight="1">
      <c r="A12377" s="642">
        <v>9900</v>
      </c>
      <c r="B12377" s="651" t="s">
        <v>34983</v>
      </c>
      <c r="C12377" s="642" t="s">
        <v>18348</v>
      </c>
      <c r="D12377" s="642" t="s">
        <v>18384</v>
      </c>
    </row>
    <row r="12378" spans="1:4" ht="15" customHeight="1">
      <c r="A12378" s="642">
        <v>9899</v>
      </c>
      <c r="B12378" s="651" t="s">
        <v>34984</v>
      </c>
      <c r="C12378" s="642" t="s">
        <v>18348</v>
      </c>
      <c r="D12378" s="642" t="s">
        <v>35736</v>
      </c>
    </row>
    <row r="12379" spans="1:4" ht="15" customHeight="1">
      <c r="A12379" s="642">
        <v>9908</v>
      </c>
      <c r="B12379" s="651" t="s">
        <v>34985</v>
      </c>
      <c r="C12379" s="642" t="s">
        <v>18348</v>
      </c>
      <c r="D12379" s="642" t="s">
        <v>37275</v>
      </c>
    </row>
    <row r="12380" spans="1:4" ht="15" customHeight="1">
      <c r="A12380" s="642">
        <v>9905</v>
      </c>
      <c r="B12380" s="651" t="s">
        <v>34986</v>
      </c>
      <c r="C12380" s="642" t="s">
        <v>18348</v>
      </c>
      <c r="D12380" s="642" t="s">
        <v>17458</v>
      </c>
    </row>
    <row r="12381" spans="1:4" ht="15" customHeight="1">
      <c r="A12381" s="642">
        <v>9906</v>
      </c>
      <c r="B12381" s="651" t="s">
        <v>34987</v>
      </c>
      <c r="C12381" s="642" t="s">
        <v>18348</v>
      </c>
      <c r="D12381" s="642" t="s">
        <v>18697</v>
      </c>
    </row>
    <row r="12382" spans="1:4" ht="15" customHeight="1">
      <c r="A12382" s="642">
        <v>9895</v>
      </c>
      <c r="B12382" s="651" t="s">
        <v>34988</v>
      </c>
      <c r="C12382" s="642" t="s">
        <v>18348</v>
      </c>
      <c r="D12382" s="642" t="s">
        <v>37276</v>
      </c>
    </row>
    <row r="12383" spans="1:4" ht="15" customHeight="1">
      <c r="A12383" s="642">
        <v>9894</v>
      </c>
      <c r="B12383" s="651" t="s">
        <v>34989</v>
      </c>
      <c r="C12383" s="642" t="s">
        <v>18348</v>
      </c>
      <c r="D12383" s="642" t="s">
        <v>26986</v>
      </c>
    </row>
    <row r="12384" spans="1:4" ht="15" customHeight="1">
      <c r="A12384" s="642">
        <v>9897</v>
      </c>
      <c r="B12384" s="651" t="s">
        <v>34990</v>
      </c>
      <c r="C12384" s="642" t="s">
        <v>18348</v>
      </c>
      <c r="D12384" s="642" t="s">
        <v>37277</v>
      </c>
    </row>
    <row r="12385" spans="1:4" ht="15" customHeight="1">
      <c r="A12385" s="642">
        <v>9910</v>
      </c>
      <c r="B12385" s="651" t="s">
        <v>34991</v>
      </c>
      <c r="C12385" s="642" t="s">
        <v>18348</v>
      </c>
      <c r="D12385" s="642" t="s">
        <v>37278</v>
      </c>
    </row>
    <row r="12386" spans="1:4" ht="15" customHeight="1">
      <c r="A12386" s="642">
        <v>9909</v>
      </c>
      <c r="B12386" s="651" t="s">
        <v>34992</v>
      </c>
      <c r="C12386" s="642" t="s">
        <v>18348</v>
      </c>
      <c r="D12386" s="642" t="s">
        <v>37279</v>
      </c>
    </row>
    <row r="12387" spans="1:4" ht="15" customHeight="1">
      <c r="A12387" s="642">
        <v>9907</v>
      </c>
      <c r="B12387" s="651" t="s">
        <v>34993</v>
      </c>
      <c r="C12387" s="642" t="s">
        <v>18348</v>
      </c>
      <c r="D12387" s="642" t="s">
        <v>37280</v>
      </c>
    </row>
    <row r="12388" spans="1:4" ht="15" customHeight="1">
      <c r="A12388" s="642">
        <v>20973</v>
      </c>
      <c r="B12388" s="651" t="s">
        <v>34994</v>
      </c>
      <c r="C12388" s="642" t="s">
        <v>18348</v>
      </c>
      <c r="D12388" s="642" t="s">
        <v>21071</v>
      </c>
    </row>
    <row r="12389" spans="1:4" ht="15" customHeight="1">
      <c r="A12389" s="642">
        <v>20974</v>
      </c>
      <c r="B12389" s="651" t="s">
        <v>34995</v>
      </c>
      <c r="C12389" s="642" t="s">
        <v>18348</v>
      </c>
      <c r="D12389" s="642" t="s">
        <v>37281</v>
      </c>
    </row>
    <row r="12390" spans="1:4" ht="15" customHeight="1">
      <c r="A12390" s="642">
        <v>37989</v>
      </c>
      <c r="B12390" s="651" t="s">
        <v>34996</v>
      </c>
      <c r="C12390" s="642" t="s">
        <v>18348</v>
      </c>
      <c r="D12390" s="642" t="s">
        <v>21483</v>
      </c>
    </row>
    <row r="12391" spans="1:4" ht="15" customHeight="1">
      <c r="A12391" s="642">
        <v>37990</v>
      </c>
      <c r="B12391" s="651" t="s">
        <v>34997</v>
      </c>
      <c r="C12391" s="642" t="s">
        <v>18348</v>
      </c>
      <c r="D12391" s="642" t="s">
        <v>17907</v>
      </c>
    </row>
    <row r="12392" spans="1:4" ht="15" customHeight="1">
      <c r="A12392" s="642">
        <v>37991</v>
      </c>
      <c r="B12392" s="651" t="s">
        <v>34998</v>
      </c>
      <c r="C12392" s="642" t="s">
        <v>18348</v>
      </c>
      <c r="D12392" s="642" t="s">
        <v>24300</v>
      </c>
    </row>
    <row r="12393" spans="1:4" ht="15" customHeight="1">
      <c r="A12393" s="642">
        <v>37992</v>
      </c>
      <c r="B12393" s="651" t="s">
        <v>34999</v>
      </c>
      <c r="C12393" s="642" t="s">
        <v>18348</v>
      </c>
      <c r="D12393" s="642" t="s">
        <v>37282</v>
      </c>
    </row>
    <row r="12394" spans="1:4" ht="15" customHeight="1">
      <c r="A12394" s="642">
        <v>37993</v>
      </c>
      <c r="B12394" s="651" t="s">
        <v>35000</v>
      </c>
      <c r="C12394" s="642" t="s">
        <v>18348</v>
      </c>
      <c r="D12394" s="642" t="s">
        <v>36287</v>
      </c>
    </row>
    <row r="12395" spans="1:4" ht="15" customHeight="1">
      <c r="A12395" s="642">
        <v>37994</v>
      </c>
      <c r="B12395" s="651" t="s">
        <v>35001</v>
      </c>
      <c r="C12395" s="642" t="s">
        <v>18348</v>
      </c>
      <c r="D12395" s="642" t="s">
        <v>37283</v>
      </c>
    </row>
    <row r="12396" spans="1:4" ht="15" customHeight="1">
      <c r="A12396" s="642">
        <v>37995</v>
      </c>
      <c r="B12396" s="651" t="s">
        <v>35002</v>
      </c>
      <c r="C12396" s="642" t="s">
        <v>18348</v>
      </c>
      <c r="D12396" s="642" t="s">
        <v>37284</v>
      </c>
    </row>
    <row r="12397" spans="1:4" ht="15" customHeight="1">
      <c r="A12397" s="642">
        <v>37996</v>
      </c>
      <c r="B12397" s="651" t="s">
        <v>35003</v>
      </c>
      <c r="C12397" s="642" t="s">
        <v>18348</v>
      </c>
      <c r="D12397" s="642" t="s">
        <v>37285</v>
      </c>
    </row>
    <row r="12398" spans="1:4" ht="15" customHeight="1">
      <c r="A12398" s="642">
        <v>13883</v>
      </c>
      <c r="B12398" s="651" t="s">
        <v>35004</v>
      </c>
      <c r="C12398" s="642" t="s">
        <v>18348</v>
      </c>
      <c r="D12398" s="642" t="s">
        <v>37286</v>
      </c>
    </row>
    <row r="12399" spans="1:4" ht="15" customHeight="1">
      <c r="A12399" s="642">
        <v>38604</v>
      </c>
      <c r="B12399" s="651" t="s">
        <v>35005</v>
      </c>
      <c r="C12399" s="642" t="s">
        <v>18348</v>
      </c>
      <c r="D12399" s="642" t="s">
        <v>37287</v>
      </c>
    </row>
    <row r="12400" spans="1:4" ht="15" customHeight="1">
      <c r="A12400" s="642">
        <v>10601</v>
      </c>
      <c r="B12400" s="651" t="s">
        <v>35006</v>
      </c>
      <c r="C12400" s="642" t="s">
        <v>18348</v>
      </c>
      <c r="D12400" s="642" t="s">
        <v>37288</v>
      </c>
    </row>
    <row r="12401" spans="1:4" ht="15" customHeight="1">
      <c r="A12401" s="642">
        <v>44469</v>
      </c>
      <c r="B12401" s="651" t="s">
        <v>35007</v>
      </c>
      <c r="C12401" s="642" t="s">
        <v>18348</v>
      </c>
      <c r="D12401" s="642" t="s">
        <v>37289</v>
      </c>
    </row>
    <row r="12402" spans="1:4" ht="15" customHeight="1">
      <c r="A12402" s="642">
        <v>13894</v>
      </c>
      <c r="B12402" s="651" t="s">
        <v>35008</v>
      </c>
      <c r="C12402" s="642" t="s">
        <v>18348</v>
      </c>
      <c r="D12402" s="642" t="s">
        <v>18732</v>
      </c>
    </row>
    <row r="12403" spans="1:4" ht="15" customHeight="1">
      <c r="A12403" s="642">
        <v>13895</v>
      </c>
      <c r="B12403" s="651" t="s">
        <v>35009</v>
      </c>
      <c r="C12403" s="642" t="s">
        <v>18348</v>
      </c>
      <c r="D12403" s="642" t="s">
        <v>18733</v>
      </c>
    </row>
    <row r="12404" spans="1:4" ht="15" customHeight="1">
      <c r="A12404" s="642">
        <v>13892</v>
      </c>
      <c r="B12404" s="651" t="s">
        <v>35010</v>
      </c>
      <c r="C12404" s="642" t="s">
        <v>18348</v>
      </c>
      <c r="D12404" s="642" t="s">
        <v>18734</v>
      </c>
    </row>
    <row r="12405" spans="1:4" ht="15" customHeight="1">
      <c r="A12405" s="642">
        <v>9914</v>
      </c>
      <c r="B12405" s="651" t="s">
        <v>35011</v>
      </c>
      <c r="C12405" s="642" t="s">
        <v>18348</v>
      </c>
      <c r="D12405" s="642" t="s">
        <v>18735</v>
      </c>
    </row>
    <row r="12406" spans="1:4" ht="15" customHeight="1">
      <c r="A12406" s="642">
        <v>36485</v>
      </c>
      <c r="B12406" s="651" t="s">
        <v>35012</v>
      </c>
      <c r="C12406" s="642" t="s">
        <v>18348</v>
      </c>
      <c r="D12406" s="642" t="s">
        <v>37290</v>
      </c>
    </row>
    <row r="12407" spans="1:4" ht="15" customHeight="1">
      <c r="A12407" s="642">
        <v>9912</v>
      </c>
      <c r="B12407" s="651" t="s">
        <v>35013</v>
      </c>
      <c r="C12407" s="642" t="s">
        <v>18348</v>
      </c>
      <c r="D12407" s="642" t="s">
        <v>37291</v>
      </c>
    </row>
    <row r="12408" spans="1:4" ht="15" customHeight="1">
      <c r="A12408" s="642">
        <v>9921</v>
      </c>
      <c r="B12408" s="651" t="s">
        <v>35014</v>
      </c>
      <c r="C12408" s="642" t="s">
        <v>18348</v>
      </c>
      <c r="D12408" s="642" t="s">
        <v>37292</v>
      </c>
    </row>
    <row r="12409" spans="1:4" ht="15" customHeight="1">
      <c r="A12409" s="642">
        <v>21112</v>
      </c>
      <c r="B12409" s="651" t="s">
        <v>35015</v>
      </c>
      <c r="C12409" s="642" t="s">
        <v>18348</v>
      </c>
      <c r="D12409" s="642" t="s">
        <v>37293</v>
      </c>
    </row>
    <row r="12410" spans="1:4" ht="15" customHeight="1">
      <c r="A12410" s="642">
        <v>10228</v>
      </c>
      <c r="B12410" s="651" t="s">
        <v>35016</v>
      </c>
      <c r="C12410" s="642" t="s">
        <v>18348</v>
      </c>
      <c r="D12410" s="642" t="s">
        <v>37294</v>
      </c>
    </row>
    <row r="12411" spans="1:4" ht="15" customHeight="1">
      <c r="A12411" s="642">
        <v>11781</v>
      </c>
      <c r="B12411" s="651" t="s">
        <v>35017</v>
      </c>
      <c r="C12411" s="642" t="s">
        <v>18348</v>
      </c>
      <c r="D12411" s="642" t="s">
        <v>36626</v>
      </c>
    </row>
    <row r="12412" spans="1:4" ht="15" customHeight="1">
      <c r="A12412" s="642">
        <v>37588</v>
      </c>
      <c r="B12412" s="651" t="s">
        <v>35018</v>
      </c>
      <c r="C12412" s="642" t="s">
        <v>18348</v>
      </c>
      <c r="D12412" s="642" t="s">
        <v>37295</v>
      </c>
    </row>
    <row r="12413" spans="1:4" ht="15" customHeight="1">
      <c r="A12413" s="642">
        <v>11746</v>
      </c>
      <c r="B12413" s="651" t="s">
        <v>35019</v>
      </c>
      <c r="C12413" s="642" t="s">
        <v>18348</v>
      </c>
      <c r="D12413" s="642" t="s">
        <v>20577</v>
      </c>
    </row>
    <row r="12414" spans="1:4" ht="15" customHeight="1">
      <c r="A12414" s="642">
        <v>11751</v>
      </c>
      <c r="B12414" s="651" t="s">
        <v>35020</v>
      </c>
      <c r="C12414" s="642" t="s">
        <v>18348</v>
      </c>
      <c r="D12414" s="642" t="s">
        <v>37296</v>
      </c>
    </row>
    <row r="12415" spans="1:4" ht="15" customHeight="1">
      <c r="A12415" s="642">
        <v>11750</v>
      </c>
      <c r="B12415" s="651" t="s">
        <v>35021</v>
      </c>
      <c r="C12415" s="642" t="s">
        <v>18348</v>
      </c>
      <c r="D12415" s="642" t="s">
        <v>37297</v>
      </c>
    </row>
    <row r="12416" spans="1:4" ht="15" customHeight="1">
      <c r="A12416" s="642">
        <v>11748</v>
      </c>
      <c r="B12416" s="651" t="s">
        <v>35022</v>
      </c>
      <c r="C12416" s="642" t="s">
        <v>18348</v>
      </c>
      <c r="D12416" s="642" t="s">
        <v>20697</v>
      </c>
    </row>
    <row r="12417" spans="1:4" ht="15" customHeight="1">
      <c r="A12417" s="642">
        <v>11747</v>
      </c>
      <c r="B12417" s="651" t="s">
        <v>35023</v>
      </c>
      <c r="C12417" s="642" t="s">
        <v>18348</v>
      </c>
      <c r="D12417" s="642" t="s">
        <v>37298</v>
      </c>
    </row>
    <row r="12418" spans="1:4" ht="15" customHeight="1">
      <c r="A12418" s="642">
        <v>11749</v>
      </c>
      <c r="B12418" s="651" t="s">
        <v>35024</v>
      </c>
      <c r="C12418" s="642" t="s">
        <v>18348</v>
      </c>
      <c r="D12418" s="642" t="s">
        <v>37299</v>
      </c>
    </row>
    <row r="12419" spans="1:4" ht="15" customHeight="1">
      <c r="A12419" s="642">
        <v>10236</v>
      </c>
      <c r="B12419" s="651" t="s">
        <v>35025</v>
      </c>
      <c r="C12419" s="642" t="s">
        <v>18348</v>
      </c>
      <c r="D12419" s="642" t="s">
        <v>21218</v>
      </c>
    </row>
    <row r="12420" spans="1:4" ht="15" customHeight="1">
      <c r="A12420" s="642">
        <v>10233</v>
      </c>
      <c r="B12420" s="651" t="s">
        <v>35026</v>
      </c>
      <c r="C12420" s="642" t="s">
        <v>18348</v>
      </c>
      <c r="D12420" s="642" t="s">
        <v>37300</v>
      </c>
    </row>
    <row r="12421" spans="1:4" ht="15" customHeight="1">
      <c r="A12421" s="642">
        <v>10234</v>
      </c>
      <c r="B12421" s="651" t="s">
        <v>35027</v>
      </c>
      <c r="C12421" s="642" t="s">
        <v>18348</v>
      </c>
      <c r="D12421" s="642" t="s">
        <v>37301</v>
      </c>
    </row>
    <row r="12422" spans="1:4" ht="15" customHeight="1">
      <c r="A12422" s="642">
        <v>10231</v>
      </c>
      <c r="B12422" s="651" t="s">
        <v>35028</v>
      </c>
      <c r="C12422" s="642" t="s">
        <v>18348</v>
      </c>
      <c r="D12422" s="642" t="s">
        <v>37302</v>
      </c>
    </row>
    <row r="12423" spans="1:4" ht="15" customHeight="1">
      <c r="A12423" s="642">
        <v>10232</v>
      </c>
      <c r="B12423" s="651" t="s">
        <v>35029</v>
      </c>
      <c r="C12423" s="642" t="s">
        <v>18348</v>
      </c>
      <c r="D12423" s="642" t="s">
        <v>37303</v>
      </c>
    </row>
    <row r="12424" spans="1:4" ht="15" customHeight="1">
      <c r="A12424" s="642">
        <v>10229</v>
      </c>
      <c r="B12424" s="651" t="s">
        <v>35030</v>
      </c>
      <c r="C12424" s="642" t="s">
        <v>18348</v>
      </c>
      <c r="D12424" s="642" t="s">
        <v>21773</v>
      </c>
    </row>
    <row r="12425" spans="1:4" ht="15" customHeight="1">
      <c r="A12425" s="642">
        <v>10235</v>
      </c>
      <c r="B12425" s="651" t="s">
        <v>35031</v>
      </c>
      <c r="C12425" s="642" t="s">
        <v>18348</v>
      </c>
      <c r="D12425" s="642" t="s">
        <v>37304</v>
      </c>
    </row>
    <row r="12426" spans="1:4" ht="15" customHeight="1">
      <c r="A12426" s="642">
        <v>10230</v>
      </c>
      <c r="B12426" s="651" t="s">
        <v>35032</v>
      </c>
      <c r="C12426" s="642" t="s">
        <v>18348</v>
      </c>
      <c r="D12426" s="642" t="s">
        <v>37305</v>
      </c>
    </row>
    <row r="12427" spans="1:4" ht="15" customHeight="1">
      <c r="A12427" s="642">
        <v>10409</v>
      </c>
      <c r="B12427" s="651" t="s">
        <v>35033</v>
      </c>
      <c r="C12427" s="642" t="s">
        <v>18348</v>
      </c>
      <c r="D12427" s="642" t="s">
        <v>37306</v>
      </c>
    </row>
    <row r="12428" spans="1:4" ht="15" customHeight="1">
      <c r="A12428" s="642">
        <v>10411</v>
      </c>
      <c r="B12428" s="651" t="s">
        <v>35034</v>
      </c>
      <c r="C12428" s="642" t="s">
        <v>18348</v>
      </c>
      <c r="D12428" s="642" t="s">
        <v>37307</v>
      </c>
    </row>
    <row r="12429" spans="1:4" ht="15" customHeight="1">
      <c r="A12429" s="642">
        <v>10404</v>
      </c>
      <c r="B12429" s="651" t="s">
        <v>35035</v>
      </c>
      <c r="C12429" s="642" t="s">
        <v>18348</v>
      </c>
      <c r="D12429" s="642" t="s">
        <v>25203</v>
      </c>
    </row>
    <row r="12430" spans="1:4" ht="15" customHeight="1">
      <c r="A12430" s="642">
        <v>10410</v>
      </c>
      <c r="B12430" s="651" t="s">
        <v>35036</v>
      </c>
      <c r="C12430" s="642" t="s">
        <v>18348</v>
      </c>
      <c r="D12430" s="642" t="s">
        <v>21169</v>
      </c>
    </row>
    <row r="12431" spans="1:4" ht="15" customHeight="1">
      <c r="A12431" s="642">
        <v>10405</v>
      </c>
      <c r="B12431" s="651" t="s">
        <v>35037</v>
      </c>
      <c r="C12431" s="642" t="s">
        <v>18348</v>
      </c>
      <c r="D12431" s="642" t="s">
        <v>37308</v>
      </c>
    </row>
    <row r="12432" spans="1:4" ht="15" customHeight="1">
      <c r="A12432" s="642">
        <v>10408</v>
      </c>
      <c r="B12432" s="651" t="s">
        <v>35038</v>
      </c>
      <c r="C12432" s="642" t="s">
        <v>18348</v>
      </c>
      <c r="D12432" s="642" t="s">
        <v>37309</v>
      </c>
    </row>
    <row r="12433" spans="1:4" ht="15" customHeight="1">
      <c r="A12433" s="642">
        <v>10412</v>
      </c>
      <c r="B12433" s="651" t="s">
        <v>35039</v>
      </c>
      <c r="C12433" s="642" t="s">
        <v>18348</v>
      </c>
      <c r="D12433" s="642" t="s">
        <v>35265</v>
      </c>
    </row>
    <row r="12434" spans="1:4" ht="15" customHeight="1">
      <c r="A12434" s="642">
        <v>10406</v>
      </c>
      <c r="B12434" s="651" t="s">
        <v>35040</v>
      </c>
      <c r="C12434" s="642" t="s">
        <v>18348</v>
      </c>
      <c r="D12434" s="642" t="s">
        <v>37310</v>
      </c>
    </row>
    <row r="12435" spans="1:4" ht="15" customHeight="1">
      <c r="A12435" s="642">
        <v>10407</v>
      </c>
      <c r="B12435" s="651" t="s">
        <v>35041</v>
      </c>
      <c r="C12435" s="642" t="s">
        <v>18348</v>
      </c>
      <c r="D12435" s="642" t="s">
        <v>37311</v>
      </c>
    </row>
    <row r="12436" spans="1:4" ht="15" customHeight="1">
      <c r="A12436" s="642">
        <v>10416</v>
      </c>
      <c r="B12436" s="651" t="s">
        <v>35042</v>
      </c>
      <c r="C12436" s="642" t="s">
        <v>18348</v>
      </c>
      <c r="D12436" s="642" t="s">
        <v>37312</v>
      </c>
    </row>
    <row r="12437" spans="1:4" ht="15" customHeight="1">
      <c r="A12437" s="642">
        <v>10419</v>
      </c>
      <c r="B12437" s="651" t="s">
        <v>35043</v>
      </c>
      <c r="C12437" s="642" t="s">
        <v>18348</v>
      </c>
      <c r="D12437" s="642" t="s">
        <v>37313</v>
      </c>
    </row>
    <row r="12438" spans="1:4" ht="15" customHeight="1">
      <c r="A12438" s="642">
        <v>21092</v>
      </c>
      <c r="B12438" s="651" t="s">
        <v>35044</v>
      </c>
      <c r="C12438" s="642" t="s">
        <v>18348</v>
      </c>
      <c r="D12438" s="642" t="s">
        <v>21210</v>
      </c>
    </row>
    <row r="12439" spans="1:4" ht="15" customHeight="1">
      <c r="A12439" s="642">
        <v>10418</v>
      </c>
      <c r="B12439" s="651" t="s">
        <v>35045</v>
      </c>
      <c r="C12439" s="642" t="s">
        <v>18348</v>
      </c>
      <c r="D12439" s="642" t="s">
        <v>37314</v>
      </c>
    </row>
    <row r="12440" spans="1:4" ht="15" customHeight="1">
      <c r="A12440" s="642">
        <v>12657</v>
      </c>
      <c r="B12440" s="651" t="s">
        <v>35046</v>
      </c>
      <c r="C12440" s="642" t="s">
        <v>18348</v>
      </c>
      <c r="D12440" s="642" t="s">
        <v>37315</v>
      </c>
    </row>
    <row r="12441" spans="1:4" ht="15" customHeight="1">
      <c r="A12441" s="642">
        <v>10417</v>
      </c>
      <c r="B12441" s="651" t="s">
        <v>35047</v>
      </c>
      <c r="C12441" s="642" t="s">
        <v>18348</v>
      </c>
      <c r="D12441" s="642" t="s">
        <v>21818</v>
      </c>
    </row>
    <row r="12442" spans="1:4" ht="15" customHeight="1">
      <c r="A12442" s="642">
        <v>10413</v>
      </c>
      <c r="B12442" s="651" t="s">
        <v>35048</v>
      </c>
      <c r="C12442" s="642" t="s">
        <v>18348</v>
      </c>
      <c r="D12442" s="642" t="s">
        <v>37316</v>
      </c>
    </row>
    <row r="12443" spans="1:4" ht="15" customHeight="1">
      <c r="A12443" s="642">
        <v>10414</v>
      </c>
      <c r="B12443" s="651" t="s">
        <v>35049</v>
      </c>
      <c r="C12443" s="642" t="s">
        <v>18348</v>
      </c>
      <c r="D12443" s="642" t="s">
        <v>37317</v>
      </c>
    </row>
    <row r="12444" spans="1:4" ht="15" customHeight="1">
      <c r="A12444" s="642">
        <v>10415</v>
      </c>
      <c r="B12444" s="651" t="s">
        <v>35050</v>
      </c>
      <c r="C12444" s="642" t="s">
        <v>18348</v>
      </c>
      <c r="D12444" s="642" t="s">
        <v>21738</v>
      </c>
    </row>
    <row r="12445" spans="1:4" ht="15" customHeight="1">
      <c r="A12445" s="642">
        <v>38643</v>
      </c>
      <c r="B12445" s="651" t="s">
        <v>35051</v>
      </c>
      <c r="C12445" s="642" t="s">
        <v>18348</v>
      </c>
      <c r="D12445" s="642" t="s">
        <v>37318</v>
      </c>
    </row>
    <row r="12446" spans="1:4" ht="15" customHeight="1">
      <c r="A12446" s="642">
        <v>6157</v>
      </c>
      <c r="B12446" s="651" t="s">
        <v>35052</v>
      </c>
      <c r="C12446" s="642" t="s">
        <v>18348</v>
      </c>
      <c r="D12446" s="642" t="s">
        <v>21608</v>
      </c>
    </row>
    <row r="12447" spans="1:4" ht="15" customHeight="1">
      <c r="A12447" s="642">
        <v>6158</v>
      </c>
      <c r="B12447" s="651" t="s">
        <v>35053</v>
      </c>
      <c r="C12447" s="642" t="s">
        <v>18348</v>
      </c>
      <c r="D12447" s="642" t="s">
        <v>26821</v>
      </c>
    </row>
    <row r="12448" spans="1:4" ht="15" customHeight="1">
      <c r="A12448" s="642">
        <v>6153</v>
      </c>
      <c r="B12448" s="651" t="s">
        <v>35054</v>
      </c>
      <c r="C12448" s="642" t="s">
        <v>18348</v>
      </c>
      <c r="D12448" s="642" t="s">
        <v>17995</v>
      </c>
    </row>
    <row r="12449" spans="1:4" ht="15" customHeight="1">
      <c r="A12449" s="642">
        <v>6156</v>
      </c>
      <c r="B12449" s="651" t="s">
        <v>35055</v>
      </c>
      <c r="C12449" s="642" t="s">
        <v>18348</v>
      </c>
      <c r="D12449" s="642" t="s">
        <v>17585</v>
      </c>
    </row>
    <row r="12450" spans="1:4" ht="15" customHeight="1">
      <c r="A12450" s="642">
        <v>6154</v>
      </c>
      <c r="B12450" s="651" t="s">
        <v>35056</v>
      </c>
      <c r="C12450" s="642" t="s">
        <v>18348</v>
      </c>
      <c r="D12450" s="642" t="s">
        <v>25727</v>
      </c>
    </row>
    <row r="12451" spans="1:4" ht="15" customHeight="1">
      <c r="A12451" s="642">
        <v>6155</v>
      </c>
      <c r="B12451" s="651" t="s">
        <v>35057</v>
      </c>
      <c r="C12451" s="642" t="s">
        <v>18348</v>
      </c>
      <c r="D12451" s="642" t="s">
        <v>18465</v>
      </c>
    </row>
    <row r="12452" spans="1:4" ht="15" customHeight="1">
      <c r="A12452" s="642">
        <v>43595</v>
      </c>
      <c r="B12452" s="651" t="s">
        <v>35058</v>
      </c>
      <c r="C12452" s="642" t="s">
        <v>18348</v>
      </c>
      <c r="D12452" s="642" t="s">
        <v>17829</v>
      </c>
    </row>
    <row r="12453" spans="1:4" ht="15" customHeight="1">
      <c r="A12453" s="642">
        <v>43596</v>
      </c>
      <c r="B12453" s="651" t="s">
        <v>35059</v>
      </c>
      <c r="C12453" s="642" t="s">
        <v>18348</v>
      </c>
      <c r="D12453" s="642" t="s">
        <v>25905</v>
      </c>
    </row>
    <row r="12454" spans="1:4" ht="15" customHeight="1">
      <c r="A12454" s="642">
        <v>38108</v>
      </c>
      <c r="B12454" s="651" t="s">
        <v>35060</v>
      </c>
      <c r="C12454" s="642" t="s">
        <v>18348</v>
      </c>
      <c r="D12454" s="642" t="s">
        <v>24426</v>
      </c>
    </row>
    <row r="12455" spans="1:4" ht="15" customHeight="1">
      <c r="A12455" s="642">
        <v>38087</v>
      </c>
      <c r="B12455" s="651" t="s">
        <v>35061</v>
      </c>
      <c r="C12455" s="642" t="s">
        <v>18348</v>
      </c>
      <c r="D12455" s="642" t="s">
        <v>21661</v>
      </c>
    </row>
    <row r="12456" spans="1:4" ht="15" customHeight="1">
      <c r="A12456" s="642">
        <v>38109</v>
      </c>
      <c r="B12456" s="651" t="s">
        <v>35062</v>
      </c>
      <c r="C12456" s="642" t="s">
        <v>18348</v>
      </c>
      <c r="D12456" s="642" t="s">
        <v>25208</v>
      </c>
    </row>
    <row r="12457" spans="1:4" ht="15" customHeight="1">
      <c r="A12457" s="642">
        <v>38088</v>
      </c>
      <c r="B12457" s="651" t="s">
        <v>35063</v>
      </c>
      <c r="C12457" s="642" t="s">
        <v>18348</v>
      </c>
      <c r="D12457" s="642" t="s">
        <v>24689</v>
      </c>
    </row>
    <row r="12458" spans="1:4" ht="15" customHeight="1">
      <c r="A12458" s="642">
        <v>38110</v>
      </c>
      <c r="B12458" s="651" t="s">
        <v>35064</v>
      </c>
      <c r="C12458" s="642" t="s">
        <v>18348</v>
      </c>
      <c r="D12458" s="642" t="s">
        <v>18060</v>
      </c>
    </row>
    <row r="12459" spans="1:4" ht="15" customHeight="1">
      <c r="A12459" s="642">
        <v>38089</v>
      </c>
      <c r="B12459" s="651" t="s">
        <v>35065</v>
      </c>
      <c r="C12459" s="642" t="s">
        <v>18348</v>
      </c>
      <c r="D12459" s="642" t="s">
        <v>26929</v>
      </c>
    </row>
    <row r="12460" spans="1:4" ht="15" customHeight="1">
      <c r="A12460" s="642">
        <v>38111</v>
      </c>
      <c r="B12460" s="651" t="s">
        <v>35066</v>
      </c>
      <c r="C12460" s="642" t="s">
        <v>18348</v>
      </c>
      <c r="D12460" s="642" t="s">
        <v>21947</v>
      </c>
    </row>
    <row r="12461" spans="1:4" ht="15" customHeight="1">
      <c r="A12461" s="642">
        <v>38090</v>
      </c>
      <c r="B12461" s="651" t="s">
        <v>35067</v>
      </c>
      <c r="C12461" s="642" t="s">
        <v>18348</v>
      </c>
      <c r="D12461" s="642" t="s">
        <v>24957</v>
      </c>
    </row>
    <row r="12462" spans="1:4" ht="15" customHeight="1">
      <c r="A12462" s="642">
        <v>13726</v>
      </c>
      <c r="B12462" s="651" t="s">
        <v>35068</v>
      </c>
      <c r="C12462" s="642" t="s">
        <v>18348</v>
      </c>
      <c r="D12462" s="642" t="s">
        <v>37319</v>
      </c>
    </row>
    <row r="12463" spans="1:4" ht="15" customHeight="1">
      <c r="A12463" s="642">
        <v>38400</v>
      </c>
      <c r="B12463" s="651" t="s">
        <v>35069</v>
      </c>
      <c r="C12463" s="642" t="s">
        <v>18348</v>
      </c>
      <c r="D12463" s="642" t="s">
        <v>22643</v>
      </c>
    </row>
    <row r="12464" spans="1:4" ht="15" customHeight="1">
      <c r="A12464" s="642">
        <v>12627</v>
      </c>
      <c r="B12464" s="651" t="s">
        <v>35070</v>
      </c>
      <c r="C12464" s="642" t="s">
        <v>18348</v>
      </c>
      <c r="D12464" s="642" t="s">
        <v>22645</v>
      </c>
    </row>
    <row r="12465" spans="1:4" ht="15" customHeight="1">
      <c r="A12465" s="642">
        <v>39996</v>
      </c>
      <c r="B12465" s="651" t="s">
        <v>35071</v>
      </c>
      <c r="C12465" s="642" t="s">
        <v>18350</v>
      </c>
      <c r="D12465" s="642" t="s">
        <v>18042</v>
      </c>
    </row>
    <row r="12466" spans="1:4" ht="15" customHeight="1">
      <c r="A12466" s="642">
        <v>10478</v>
      </c>
      <c r="B12466" s="651" t="s">
        <v>35072</v>
      </c>
      <c r="C12466" s="642" t="s">
        <v>18352</v>
      </c>
      <c r="D12466" s="642" t="s">
        <v>35937</v>
      </c>
    </row>
    <row r="12467" spans="1:4" ht="15" customHeight="1">
      <c r="A12467" s="642">
        <v>10481</v>
      </c>
      <c r="B12467" s="651" t="s">
        <v>35073</v>
      </c>
      <c r="C12467" s="642" t="s">
        <v>18352</v>
      </c>
      <c r="D12467" s="642" t="s">
        <v>20592</v>
      </c>
    </row>
    <row r="12468" spans="1:4" ht="15" customHeight="1">
      <c r="A12468" s="642">
        <v>10475</v>
      </c>
      <c r="B12468" s="651" t="s">
        <v>35074</v>
      </c>
      <c r="C12468" s="642" t="s">
        <v>18352</v>
      </c>
      <c r="D12468" s="642" t="s">
        <v>37320</v>
      </c>
    </row>
    <row r="12469" spans="1:4" ht="15" customHeight="1">
      <c r="A12469" s="642">
        <v>4031</v>
      </c>
      <c r="B12469" s="651" t="s">
        <v>35075</v>
      </c>
      <c r="C12469" s="642" t="s">
        <v>18349</v>
      </c>
      <c r="D12469" s="642" t="s">
        <v>22576</v>
      </c>
    </row>
    <row r="12470" spans="1:4" ht="15" customHeight="1">
      <c r="A12470" s="642">
        <v>4030</v>
      </c>
      <c r="B12470" s="651" t="s">
        <v>35076</v>
      </c>
      <c r="C12470" s="642" t="s">
        <v>18349</v>
      </c>
      <c r="D12470" s="642" t="s">
        <v>17710</v>
      </c>
    </row>
    <row r="12471" spans="1:4" ht="15" customHeight="1">
      <c r="A12471" s="642">
        <v>39399</v>
      </c>
      <c r="B12471" s="651" t="s">
        <v>35077</v>
      </c>
      <c r="C12471" s="642" t="s">
        <v>18348</v>
      </c>
      <c r="D12471" s="642" t="s">
        <v>37321</v>
      </c>
    </row>
    <row r="12472" spans="1:4" ht="15" customHeight="1">
      <c r="A12472" s="642">
        <v>39400</v>
      </c>
      <c r="B12472" s="651" t="s">
        <v>35078</v>
      </c>
      <c r="C12472" s="642" t="s">
        <v>18348</v>
      </c>
      <c r="D12472" s="642" t="s">
        <v>37322</v>
      </c>
    </row>
    <row r="12473" spans="1:4" ht="15" customHeight="1">
      <c r="A12473" s="642">
        <v>39401</v>
      </c>
      <c r="B12473" s="651" t="s">
        <v>35079</v>
      </c>
      <c r="C12473" s="642" t="s">
        <v>18348</v>
      </c>
      <c r="D12473" s="642" t="s">
        <v>37323</v>
      </c>
    </row>
    <row r="12474" spans="1:4" ht="15" customHeight="1">
      <c r="A12474" s="642">
        <v>11652</v>
      </c>
      <c r="B12474" s="651" t="s">
        <v>35080</v>
      </c>
      <c r="C12474" s="642" t="s">
        <v>18348</v>
      </c>
      <c r="D12474" s="642" t="s">
        <v>37324</v>
      </c>
    </row>
    <row r="12475" spans="1:4" ht="15" customHeight="1">
      <c r="A12475" s="642">
        <v>13896</v>
      </c>
      <c r="B12475" s="651" t="s">
        <v>35081</v>
      </c>
      <c r="C12475" s="642" t="s">
        <v>18348</v>
      </c>
      <c r="D12475" s="642" t="s">
        <v>37325</v>
      </c>
    </row>
    <row r="12476" spans="1:4" ht="15" customHeight="1">
      <c r="A12476" s="642">
        <v>13475</v>
      </c>
      <c r="B12476" s="651" t="s">
        <v>35082</v>
      </c>
      <c r="C12476" s="642" t="s">
        <v>18348</v>
      </c>
      <c r="D12476" s="642" t="s">
        <v>37326</v>
      </c>
    </row>
    <row r="12477" spans="1:4" ht="15" customHeight="1">
      <c r="A12477" s="642">
        <v>44491</v>
      </c>
      <c r="B12477" s="651" t="s">
        <v>35083</v>
      </c>
      <c r="C12477" s="642" t="s">
        <v>18348</v>
      </c>
      <c r="D12477" s="642" t="s">
        <v>37327</v>
      </c>
    </row>
    <row r="12478" spans="1:4" ht="15" customHeight="1">
      <c r="A12478" s="642">
        <v>44470</v>
      </c>
      <c r="B12478" s="651" t="s">
        <v>35084</v>
      </c>
      <c r="C12478" s="642" t="s">
        <v>18348</v>
      </c>
      <c r="D12478" s="642" t="s">
        <v>37328</v>
      </c>
    </row>
    <row r="12479" spans="1:4" ht="15" customHeight="1">
      <c r="A12479" s="642">
        <v>13476</v>
      </c>
      <c r="B12479" s="651" t="s">
        <v>35085</v>
      </c>
      <c r="C12479" s="642" t="s">
        <v>18348</v>
      </c>
      <c r="D12479" s="642" t="s">
        <v>37329</v>
      </c>
    </row>
    <row r="12480" spans="1:4" ht="15" customHeight="1">
      <c r="A12480" s="642">
        <v>10488</v>
      </c>
      <c r="B12480" s="651" t="s">
        <v>35086</v>
      </c>
      <c r="C12480" s="642" t="s">
        <v>18348</v>
      </c>
      <c r="D12480" s="642" t="s">
        <v>37330</v>
      </c>
    </row>
    <row r="12481" spans="1:4" ht="15" customHeight="1">
      <c r="A12481" s="642">
        <v>13606</v>
      </c>
      <c r="B12481" s="651" t="s">
        <v>35087</v>
      </c>
      <c r="C12481" s="642" t="s">
        <v>18348</v>
      </c>
      <c r="D12481" s="642" t="s">
        <v>37331</v>
      </c>
    </row>
    <row r="12482" spans="1:4" ht="15" customHeight="1">
      <c r="A12482" s="642">
        <v>10489</v>
      </c>
      <c r="B12482" s="651" t="s">
        <v>35088</v>
      </c>
      <c r="C12482" s="642" t="s">
        <v>18354</v>
      </c>
      <c r="D12482" s="642" t="s">
        <v>21007</v>
      </c>
    </row>
    <row r="12483" spans="1:4" ht="15" customHeight="1">
      <c r="A12483" s="642">
        <v>41073</v>
      </c>
      <c r="B12483" s="651" t="s">
        <v>35089</v>
      </c>
      <c r="C12483" s="642" t="s">
        <v>18355</v>
      </c>
      <c r="D12483" s="642" t="s">
        <v>37332</v>
      </c>
    </row>
    <row r="12484" spans="1:4" ht="15" customHeight="1">
      <c r="A12484" s="642">
        <v>34391</v>
      </c>
      <c r="B12484" s="651" t="s">
        <v>35090</v>
      </c>
      <c r="C12484" s="642" t="s">
        <v>18349</v>
      </c>
      <c r="D12484" s="642" t="s">
        <v>37333</v>
      </c>
    </row>
    <row r="12485" spans="1:4" ht="15" customHeight="1">
      <c r="A12485" s="642">
        <v>10496</v>
      </c>
      <c r="B12485" s="651" t="s">
        <v>35091</v>
      </c>
      <c r="C12485" s="642" t="s">
        <v>18349</v>
      </c>
      <c r="D12485" s="642" t="s">
        <v>37334</v>
      </c>
    </row>
    <row r="12486" spans="1:4" ht="15" customHeight="1">
      <c r="A12486" s="642">
        <v>10497</v>
      </c>
      <c r="B12486" s="651" t="s">
        <v>35092</v>
      </c>
      <c r="C12486" s="642" t="s">
        <v>18349</v>
      </c>
      <c r="D12486" s="642" t="s">
        <v>37335</v>
      </c>
    </row>
    <row r="12487" spans="1:4" ht="15" customHeight="1">
      <c r="A12487" s="642">
        <v>10504</v>
      </c>
      <c r="B12487" s="651" t="s">
        <v>35093</v>
      </c>
      <c r="C12487" s="642" t="s">
        <v>18349</v>
      </c>
      <c r="D12487" s="642" t="s">
        <v>37336</v>
      </c>
    </row>
    <row r="12488" spans="1:4" ht="15" customHeight="1">
      <c r="A12488" s="642">
        <v>34390</v>
      </c>
      <c r="B12488" s="651" t="s">
        <v>35094</v>
      </c>
      <c r="C12488" s="642" t="s">
        <v>18349</v>
      </c>
      <c r="D12488" s="642" t="s">
        <v>37337</v>
      </c>
    </row>
    <row r="12489" spans="1:4" ht="15" customHeight="1">
      <c r="A12489" s="642">
        <v>34389</v>
      </c>
      <c r="B12489" s="651" t="s">
        <v>35095</v>
      </c>
      <c r="C12489" s="642" t="s">
        <v>18349</v>
      </c>
      <c r="D12489" s="642" t="s">
        <v>20700</v>
      </c>
    </row>
    <row r="12490" spans="1:4" ht="15" customHeight="1">
      <c r="A12490" s="642">
        <v>34388</v>
      </c>
      <c r="B12490" s="651" t="s">
        <v>35096</v>
      </c>
      <c r="C12490" s="642" t="s">
        <v>18349</v>
      </c>
      <c r="D12490" s="642" t="s">
        <v>37338</v>
      </c>
    </row>
    <row r="12491" spans="1:4" ht="15" customHeight="1">
      <c r="A12491" s="642">
        <v>34387</v>
      </c>
      <c r="B12491" s="651" t="s">
        <v>35097</v>
      </c>
      <c r="C12491" s="642" t="s">
        <v>18349</v>
      </c>
      <c r="D12491" s="642" t="s">
        <v>37339</v>
      </c>
    </row>
    <row r="12492" spans="1:4" ht="15" customHeight="1">
      <c r="A12492" s="642">
        <v>11188</v>
      </c>
      <c r="B12492" s="651" t="s">
        <v>35098</v>
      </c>
      <c r="C12492" s="642" t="s">
        <v>18349</v>
      </c>
      <c r="D12492" s="642" t="s">
        <v>25554</v>
      </c>
    </row>
    <row r="12493" spans="1:4" ht="15" customHeight="1">
      <c r="A12493" s="642">
        <v>11189</v>
      </c>
      <c r="B12493" s="651" t="s">
        <v>35099</v>
      </c>
      <c r="C12493" s="642" t="s">
        <v>18349</v>
      </c>
      <c r="D12493" s="642" t="s">
        <v>37340</v>
      </c>
    </row>
    <row r="12494" spans="1:4" ht="15" customHeight="1">
      <c r="A12494" s="642">
        <v>21107</v>
      </c>
      <c r="B12494" s="651" t="s">
        <v>35100</v>
      </c>
      <c r="C12494" s="642" t="s">
        <v>18349</v>
      </c>
      <c r="D12494" s="642" t="s">
        <v>27401</v>
      </c>
    </row>
    <row r="12495" spans="1:4" ht="15" customHeight="1">
      <c r="A12495" s="642">
        <v>34386</v>
      </c>
      <c r="B12495" s="651" t="s">
        <v>35101</v>
      </c>
      <c r="C12495" s="642" t="s">
        <v>18349</v>
      </c>
      <c r="D12495" s="642" t="s">
        <v>37341</v>
      </c>
    </row>
    <row r="12496" spans="1:4" ht="15" customHeight="1">
      <c r="A12496" s="642">
        <v>10490</v>
      </c>
      <c r="B12496" s="651" t="s">
        <v>35102</v>
      </c>
      <c r="C12496" s="642" t="s">
        <v>18349</v>
      </c>
      <c r="D12496" s="642" t="s">
        <v>37342</v>
      </c>
    </row>
    <row r="12497" spans="1:4" ht="15" customHeight="1">
      <c r="A12497" s="642">
        <v>10492</v>
      </c>
      <c r="B12497" s="651" t="s">
        <v>35103</v>
      </c>
      <c r="C12497" s="642" t="s">
        <v>18349</v>
      </c>
      <c r="D12497" s="642" t="s">
        <v>22459</v>
      </c>
    </row>
    <row r="12498" spans="1:4" ht="15" customHeight="1">
      <c r="A12498" s="642">
        <v>10493</v>
      </c>
      <c r="B12498" s="651" t="s">
        <v>35104</v>
      </c>
      <c r="C12498" s="642" t="s">
        <v>18349</v>
      </c>
      <c r="D12498" s="642" t="s">
        <v>20700</v>
      </c>
    </row>
    <row r="12499" spans="1:4" ht="15" customHeight="1">
      <c r="A12499" s="642">
        <v>10491</v>
      </c>
      <c r="B12499" s="651" t="s">
        <v>35105</v>
      </c>
      <c r="C12499" s="642" t="s">
        <v>18349</v>
      </c>
      <c r="D12499" s="642" t="s">
        <v>24985</v>
      </c>
    </row>
    <row r="12500" spans="1:4" ht="15" customHeight="1">
      <c r="A12500" s="642">
        <v>34385</v>
      </c>
      <c r="B12500" s="651" t="s">
        <v>35106</v>
      </c>
      <c r="C12500" s="642" t="s">
        <v>18349</v>
      </c>
      <c r="D12500" s="642" t="s">
        <v>37343</v>
      </c>
    </row>
    <row r="12501" spans="1:4" ht="15" customHeight="1">
      <c r="A12501" s="642">
        <v>10499</v>
      </c>
      <c r="B12501" s="651" t="s">
        <v>35107</v>
      </c>
      <c r="C12501" s="642" t="s">
        <v>18349</v>
      </c>
      <c r="D12501" s="642" t="s">
        <v>37344</v>
      </c>
    </row>
    <row r="12502" spans="1:4" ht="15" customHeight="1">
      <c r="A12502" s="642">
        <v>34384</v>
      </c>
      <c r="B12502" s="651" t="s">
        <v>35108</v>
      </c>
      <c r="C12502" s="642" t="s">
        <v>18349</v>
      </c>
      <c r="D12502" s="642" t="s">
        <v>37341</v>
      </c>
    </row>
    <row r="12503" spans="1:4" ht="15" customHeight="1">
      <c r="A12503" s="642">
        <v>11185</v>
      </c>
      <c r="B12503" s="651" t="s">
        <v>35109</v>
      </c>
      <c r="C12503" s="642" t="s">
        <v>18349</v>
      </c>
      <c r="D12503" s="642" t="s">
        <v>37345</v>
      </c>
    </row>
    <row r="12504" spans="1:4" ht="15" customHeight="1">
      <c r="A12504" s="642">
        <v>10507</v>
      </c>
      <c r="B12504" s="651" t="s">
        <v>35110</v>
      </c>
      <c r="C12504" s="642" t="s">
        <v>18349</v>
      </c>
      <c r="D12504" s="642" t="s">
        <v>37346</v>
      </c>
    </row>
    <row r="12505" spans="1:4" ht="15" customHeight="1">
      <c r="A12505" s="642">
        <v>10505</v>
      </c>
      <c r="B12505" s="651" t="s">
        <v>35111</v>
      </c>
      <c r="C12505" s="642" t="s">
        <v>18349</v>
      </c>
      <c r="D12505" s="642" t="s">
        <v>21333</v>
      </c>
    </row>
    <row r="12506" spans="1:4" ht="15" customHeight="1">
      <c r="A12506" s="642">
        <v>10506</v>
      </c>
      <c r="B12506" s="651" t="s">
        <v>35112</v>
      </c>
      <c r="C12506" s="642" t="s">
        <v>18349</v>
      </c>
      <c r="D12506" s="642" t="s">
        <v>37347</v>
      </c>
    </row>
    <row r="12507" spans="1:4" ht="15" customHeight="1">
      <c r="A12507" s="642">
        <v>5031</v>
      </c>
      <c r="B12507" s="651" t="s">
        <v>35113</v>
      </c>
      <c r="C12507" s="642" t="s">
        <v>18349</v>
      </c>
      <c r="D12507" s="642" t="s">
        <v>37348</v>
      </c>
    </row>
    <row r="12508" spans="1:4" ht="15" customHeight="1">
      <c r="A12508" s="642">
        <v>10502</v>
      </c>
      <c r="B12508" s="651" t="s">
        <v>35114</v>
      </c>
      <c r="C12508" s="642" t="s">
        <v>18349</v>
      </c>
      <c r="D12508" s="642" t="s">
        <v>37349</v>
      </c>
    </row>
    <row r="12509" spans="1:4" ht="15" customHeight="1">
      <c r="A12509" s="642">
        <v>10501</v>
      </c>
      <c r="B12509" s="651" t="s">
        <v>35115</v>
      </c>
      <c r="C12509" s="642" t="s">
        <v>18349</v>
      </c>
      <c r="D12509" s="642" t="s">
        <v>37350</v>
      </c>
    </row>
    <row r="12510" spans="1:4" ht="15" customHeight="1">
      <c r="A12510" s="642">
        <v>10503</v>
      </c>
      <c r="B12510" s="651" t="s">
        <v>35116</v>
      </c>
      <c r="C12510" s="642" t="s">
        <v>18349</v>
      </c>
      <c r="D12510" s="642" t="s">
        <v>37351</v>
      </c>
    </row>
    <row r="12511" spans="1:4" ht="15" customHeight="1">
      <c r="A12511" s="642">
        <v>4500</v>
      </c>
      <c r="B12511" s="651" t="s">
        <v>35117</v>
      </c>
      <c r="C12511" s="642" t="s">
        <v>18350</v>
      </c>
      <c r="D12511" s="642" t="s">
        <v>18032</v>
      </c>
    </row>
    <row r="12512" spans="1:4" ht="15" customHeight="1">
      <c r="A12512" s="642">
        <v>4448</v>
      </c>
      <c r="B12512" s="651" t="s">
        <v>35118</v>
      </c>
      <c r="C12512" s="642" t="s">
        <v>18350</v>
      </c>
      <c r="D12512" s="642" t="s">
        <v>35734</v>
      </c>
    </row>
    <row r="12513" spans="1:4" ht="15" customHeight="1">
      <c r="A12513" s="642">
        <v>20213</v>
      </c>
      <c r="B12513" s="651" t="s">
        <v>35119</v>
      </c>
      <c r="C12513" s="642" t="s">
        <v>18350</v>
      </c>
      <c r="D12513" s="642" t="s">
        <v>37352</v>
      </c>
    </row>
    <row r="12514" spans="1:4" ht="15" customHeight="1">
      <c r="A12514" s="642">
        <v>20211</v>
      </c>
      <c r="B12514" s="651" t="s">
        <v>35120</v>
      </c>
      <c r="C12514" s="642" t="s">
        <v>18350</v>
      </c>
      <c r="D12514" s="642" t="s">
        <v>37353</v>
      </c>
    </row>
    <row r="12515" spans="1:4" ht="15" customHeight="1">
      <c r="A12515" s="642">
        <v>40270</v>
      </c>
      <c r="B12515" s="651" t="s">
        <v>35121</v>
      </c>
      <c r="C12515" s="642" t="s">
        <v>18350</v>
      </c>
      <c r="D12515" s="642" t="s">
        <v>21356</v>
      </c>
    </row>
    <row r="12516" spans="1:4" ht="15" customHeight="1">
      <c r="A12516" s="642">
        <v>4425</v>
      </c>
      <c r="B12516" s="651" t="s">
        <v>35122</v>
      </c>
      <c r="C12516" s="642" t="s">
        <v>18350</v>
      </c>
      <c r="D12516" s="642" t="s">
        <v>37354</v>
      </c>
    </row>
    <row r="12517" spans="1:4" ht="15" customHeight="1">
      <c r="A12517" s="642">
        <v>4472</v>
      </c>
      <c r="B12517" s="651" t="s">
        <v>35123</v>
      </c>
      <c r="C12517" s="642" t="s">
        <v>18350</v>
      </c>
      <c r="D12517" s="642" t="s">
        <v>37355</v>
      </c>
    </row>
    <row r="12518" spans="1:4" ht="15" customHeight="1">
      <c r="A12518" s="642">
        <v>35272</v>
      </c>
      <c r="B12518" s="651" t="s">
        <v>35124</v>
      </c>
      <c r="C12518" s="642" t="s">
        <v>18350</v>
      </c>
      <c r="D12518" s="642" t="s">
        <v>37356</v>
      </c>
    </row>
    <row r="12519" spans="1:4" ht="15" customHeight="1">
      <c r="A12519" s="642">
        <v>4481</v>
      </c>
      <c r="B12519" s="651" t="s">
        <v>35125</v>
      </c>
      <c r="C12519" s="642" t="s">
        <v>18350</v>
      </c>
      <c r="D12519" s="642" t="s">
        <v>26006</v>
      </c>
    </row>
    <row r="12520" spans="1:4" ht="15" customHeight="1">
      <c r="A12520" s="642">
        <v>34345</v>
      </c>
      <c r="B12520" s="651" t="s">
        <v>35126</v>
      </c>
      <c r="C12520" s="642" t="s">
        <v>18354</v>
      </c>
      <c r="D12520" s="642" t="s">
        <v>20680</v>
      </c>
    </row>
    <row r="12521" spans="1:4" ht="15" customHeight="1">
      <c r="A12521" s="642">
        <v>41096</v>
      </c>
      <c r="B12521" s="651" t="s">
        <v>35127</v>
      </c>
      <c r="C12521" s="642" t="s">
        <v>18355</v>
      </c>
      <c r="D12521" s="642" t="s">
        <v>37357</v>
      </c>
    </row>
    <row r="12522" spans="1:4" ht="15" customHeight="1">
      <c r="A12522" s="642">
        <v>41776</v>
      </c>
      <c r="B12522" s="651" t="s">
        <v>35128</v>
      </c>
      <c r="C12522" s="642" t="s">
        <v>18354</v>
      </c>
      <c r="D12522" s="642" t="s">
        <v>17876</v>
      </c>
    </row>
  </sheetData>
  <autoFilter ref="A1:D1"/>
  <sortState ref="A2:D12417">
    <sortCondition ref="A713"/>
  </sortState>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dimension ref="A1:D4190"/>
  <sheetViews>
    <sheetView topLeftCell="A926" zoomScale="80" zoomScaleNormal="80" workbookViewId="0">
      <selection activeCell="A956" sqref="A956"/>
    </sheetView>
  </sheetViews>
  <sheetFormatPr defaultColWidth="14.42578125" defaultRowHeight="15" customHeight="1"/>
  <cols>
    <col min="1" max="1" width="13.7109375" style="212" customWidth="1"/>
    <col min="2" max="2" width="50.5703125" style="212" customWidth="1"/>
    <col min="3" max="3" width="10" style="108" bestFit="1" customWidth="1"/>
    <col min="4" max="4" width="11.28515625" style="108" bestFit="1" customWidth="1"/>
    <col min="5" max="7" width="8" customWidth="1"/>
  </cols>
  <sheetData>
    <row r="1" spans="1:4" s="181" customFormat="1" ht="27" customHeight="1">
      <c r="A1" s="211" t="s">
        <v>9</v>
      </c>
      <c r="B1" s="211" t="s">
        <v>265</v>
      </c>
      <c r="C1" s="643" t="s">
        <v>214</v>
      </c>
      <c r="D1" s="643" t="s">
        <v>266</v>
      </c>
    </row>
    <row r="2" spans="1:4">
      <c r="A2" s="212">
        <v>8662</v>
      </c>
      <c r="B2" s="212" t="s">
        <v>18874</v>
      </c>
    </row>
    <row r="3" spans="1:4" ht="15" customHeight="1">
      <c r="A3" s="212">
        <v>8700</v>
      </c>
      <c r="B3" s="212" t="s">
        <v>22670</v>
      </c>
    </row>
    <row r="4" spans="1:4" ht="47.25" customHeight="1">
      <c r="A4" s="212" t="s">
        <v>3578</v>
      </c>
      <c r="B4" s="212" t="s">
        <v>22671</v>
      </c>
      <c r="C4" s="108" t="s">
        <v>236</v>
      </c>
      <c r="D4" s="108">
        <v>0.2</v>
      </c>
    </row>
    <row r="5" spans="1:4" ht="46.5" customHeight="1">
      <c r="A5" s="212" t="s">
        <v>3576</v>
      </c>
      <c r="B5" s="212" t="s">
        <v>22672</v>
      </c>
      <c r="C5" s="108" t="s">
        <v>236</v>
      </c>
      <c r="D5" s="108">
        <v>0.5</v>
      </c>
    </row>
    <row r="6" spans="1:4" ht="48" customHeight="1">
      <c r="A6" s="212" t="s">
        <v>3577</v>
      </c>
      <c r="B6" s="212" t="s">
        <v>22673</v>
      </c>
      <c r="C6" s="108" t="s">
        <v>236</v>
      </c>
      <c r="D6" s="108">
        <v>0.3</v>
      </c>
    </row>
    <row r="7" spans="1:4" ht="15" customHeight="1">
      <c r="A7" s="212">
        <v>8701</v>
      </c>
      <c r="B7" s="212" t="s">
        <v>22674</v>
      </c>
    </row>
    <row r="8" spans="1:4" ht="15" customHeight="1">
      <c r="A8" s="212" t="s">
        <v>3575</v>
      </c>
      <c r="B8" s="212" t="s">
        <v>22675</v>
      </c>
      <c r="C8" s="108" t="s">
        <v>236</v>
      </c>
      <c r="D8" s="108">
        <v>1</v>
      </c>
    </row>
    <row r="9" spans="1:4" ht="15" customHeight="1">
      <c r="A9" s="212" t="s">
        <v>3574</v>
      </c>
      <c r="B9" s="212" t="s">
        <v>22676</v>
      </c>
      <c r="C9" s="108" t="s">
        <v>236</v>
      </c>
      <c r="D9" s="108">
        <v>1.5</v>
      </c>
    </row>
    <row r="10" spans="1:4" ht="15" customHeight="1">
      <c r="A10" s="212" t="s">
        <v>3573</v>
      </c>
      <c r="B10" s="212" t="s">
        <v>22677</v>
      </c>
      <c r="C10" s="108" t="s">
        <v>236</v>
      </c>
      <c r="D10" s="108">
        <v>2</v>
      </c>
    </row>
    <row r="11" spans="1:4" ht="15" customHeight="1">
      <c r="A11" s="212">
        <v>8663</v>
      </c>
      <c r="B11" s="212" t="s">
        <v>16</v>
      </c>
    </row>
    <row r="12" spans="1:4" ht="15" customHeight="1">
      <c r="A12" s="212">
        <v>8702</v>
      </c>
      <c r="B12" s="212" t="s">
        <v>18875</v>
      </c>
    </row>
    <row r="13" spans="1:4" ht="15" customHeight="1">
      <c r="A13" s="212" t="s">
        <v>4082</v>
      </c>
      <c r="B13" s="212" t="s">
        <v>4083</v>
      </c>
      <c r="C13" s="108" t="s">
        <v>18876</v>
      </c>
      <c r="D13" s="108">
        <v>1.2</v>
      </c>
    </row>
    <row r="14" spans="1:4" ht="15" customHeight="1">
      <c r="A14" s="212" t="s">
        <v>22678</v>
      </c>
      <c r="B14" s="212" t="s">
        <v>22679</v>
      </c>
      <c r="C14" s="108" t="s">
        <v>18893</v>
      </c>
      <c r="D14" s="108">
        <v>412.28</v>
      </c>
    </row>
    <row r="15" spans="1:4" ht="15" customHeight="1">
      <c r="A15" s="212" t="s">
        <v>4087</v>
      </c>
      <c r="B15" s="212" t="s">
        <v>22680</v>
      </c>
      <c r="C15" s="108" t="s">
        <v>18876</v>
      </c>
      <c r="D15" s="108">
        <v>2.13</v>
      </c>
    </row>
    <row r="16" spans="1:4" ht="15" customHeight="1">
      <c r="A16" s="212" t="s">
        <v>4088</v>
      </c>
      <c r="B16" s="212" t="s">
        <v>22681</v>
      </c>
      <c r="C16" s="108" t="s">
        <v>18876</v>
      </c>
      <c r="D16" s="108">
        <v>0.8</v>
      </c>
    </row>
    <row r="17" spans="1:4" ht="15" customHeight="1">
      <c r="A17" s="212" t="s">
        <v>22682</v>
      </c>
      <c r="B17" s="212" t="s">
        <v>22683</v>
      </c>
      <c r="C17" s="108" t="s">
        <v>18876</v>
      </c>
      <c r="D17" s="108">
        <v>0.17</v>
      </c>
    </row>
    <row r="18" spans="1:4" ht="15" customHeight="1">
      <c r="A18" s="212">
        <v>8703</v>
      </c>
      <c r="B18" s="212" t="s">
        <v>18877</v>
      </c>
    </row>
    <row r="19" spans="1:4" ht="15" customHeight="1">
      <c r="A19" s="212" t="s">
        <v>4086</v>
      </c>
      <c r="B19" s="212" t="s">
        <v>22684</v>
      </c>
      <c r="C19" s="108" t="s">
        <v>18876</v>
      </c>
      <c r="D19" s="108">
        <v>0.49</v>
      </c>
    </row>
    <row r="20" spans="1:4" ht="15" customHeight="1">
      <c r="A20" s="212">
        <v>8704</v>
      </c>
      <c r="B20" s="212" t="s">
        <v>18878</v>
      </c>
    </row>
    <row r="21" spans="1:4" ht="15" customHeight="1">
      <c r="A21" s="212" t="s">
        <v>4084</v>
      </c>
      <c r="B21" s="212" t="s">
        <v>22685</v>
      </c>
      <c r="C21" s="108" t="s">
        <v>18893</v>
      </c>
      <c r="D21" s="108">
        <v>83.14</v>
      </c>
    </row>
    <row r="22" spans="1:4" ht="15" customHeight="1">
      <c r="A22" s="212" t="s">
        <v>4085</v>
      </c>
      <c r="B22" s="212" t="s">
        <v>22686</v>
      </c>
      <c r="C22" s="108" t="s">
        <v>18893</v>
      </c>
      <c r="D22" s="108">
        <v>49.88</v>
      </c>
    </row>
    <row r="23" spans="1:4" ht="15" customHeight="1">
      <c r="A23" s="212">
        <v>8706</v>
      </c>
      <c r="B23" s="212" t="s">
        <v>22687</v>
      </c>
    </row>
    <row r="24" spans="1:4" ht="15" customHeight="1">
      <c r="A24" s="212" t="s">
        <v>847</v>
      </c>
      <c r="B24" s="212" t="s">
        <v>22688</v>
      </c>
      <c r="C24" s="108" t="s">
        <v>191</v>
      </c>
      <c r="D24" s="108">
        <v>4.21</v>
      </c>
    </row>
    <row r="25" spans="1:4" ht="15" customHeight="1">
      <c r="A25" s="212" t="s">
        <v>850</v>
      </c>
      <c r="B25" s="212" t="s">
        <v>22689</v>
      </c>
      <c r="C25" s="108" t="s">
        <v>191</v>
      </c>
      <c r="D25" s="108">
        <v>5.01</v>
      </c>
    </row>
    <row r="26" spans="1:4" ht="15" customHeight="1">
      <c r="A26" s="212" t="s">
        <v>818</v>
      </c>
      <c r="B26" s="212" t="s">
        <v>22690</v>
      </c>
      <c r="C26" s="108" t="s">
        <v>18876</v>
      </c>
      <c r="D26" s="108">
        <v>10.199999999999999</v>
      </c>
    </row>
    <row r="27" spans="1:4" ht="15" customHeight="1">
      <c r="A27" s="212" t="s">
        <v>816</v>
      </c>
      <c r="B27" s="212" t="s">
        <v>22691</v>
      </c>
      <c r="C27" s="108" t="s">
        <v>18876</v>
      </c>
      <c r="D27" s="108">
        <v>20.41</v>
      </c>
    </row>
    <row r="28" spans="1:4" ht="15" customHeight="1">
      <c r="A28" s="212" t="s">
        <v>817</v>
      </c>
      <c r="B28" s="212" t="s">
        <v>22692</v>
      </c>
      <c r="C28" s="108" t="s">
        <v>18876</v>
      </c>
      <c r="D28" s="108">
        <v>13.6</v>
      </c>
    </row>
    <row r="29" spans="1:4" ht="15" customHeight="1">
      <c r="A29" s="212" t="s">
        <v>868</v>
      </c>
      <c r="B29" s="212" t="s">
        <v>22693</v>
      </c>
      <c r="C29" s="108" t="s">
        <v>191</v>
      </c>
      <c r="D29" s="108">
        <v>6.2</v>
      </c>
    </row>
    <row r="30" spans="1:4" ht="15" customHeight="1">
      <c r="A30" s="212" t="s">
        <v>872</v>
      </c>
      <c r="B30" s="212" t="s">
        <v>22694</v>
      </c>
      <c r="C30" s="108" t="s">
        <v>18876</v>
      </c>
      <c r="D30" s="108">
        <v>13.06</v>
      </c>
    </row>
    <row r="31" spans="1:4" ht="15" customHeight="1">
      <c r="A31" s="212" t="s">
        <v>871</v>
      </c>
      <c r="B31" s="212" t="s">
        <v>22695</v>
      </c>
      <c r="C31" s="108" t="s">
        <v>18876</v>
      </c>
      <c r="D31" s="108">
        <v>11.66</v>
      </c>
    </row>
    <row r="32" spans="1:4" ht="15" customHeight="1">
      <c r="A32" s="212" t="s">
        <v>869</v>
      </c>
      <c r="B32" s="212" t="s">
        <v>22696</v>
      </c>
      <c r="C32" s="108" t="s">
        <v>18876</v>
      </c>
      <c r="D32" s="108">
        <v>21.91</v>
      </c>
    </row>
    <row r="33" spans="1:4" ht="15" customHeight="1">
      <c r="A33" s="212" t="s">
        <v>870</v>
      </c>
      <c r="B33" s="212" t="s">
        <v>22697</v>
      </c>
      <c r="C33" s="108" t="s">
        <v>18876</v>
      </c>
      <c r="D33" s="108">
        <v>8.15</v>
      </c>
    </row>
    <row r="34" spans="1:4" ht="15" customHeight="1">
      <c r="A34" s="212">
        <v>8707</v>
      </c>
      <c r="B34" s="212" t="s">
        <v>22698</v>
      </c>
    </row>
    <row r="35" spans="1:4" ht="15" customHeight="1">
      <c r="A35" s="212" t="s">
        <v>876</v>
      </c>
      <c r="B35" s="212" t="s">
        <v>22699</v>
      </c>
      <c r="C35" s="108" t="s">
        <v>191</v>
      </c>
      <c r="D35" s="108">
        <v>7.52</v>
      </c>
    </row>
    <row r="36" spans="1:4" ht="15" customHeight="1">
      <c r="A36" s="212" t="s">
        <v>854</v>
      </c>
      <c r="B36" s="212" t="s">
        <v>22700</v>
      </c>
      <c r="C36" s="108" t="s">
        <v>18893</v>
      </c>
      <c r="D36" s="108">
        <v>39.81</v>
      </c>
    </row>
    <row r="37" spans="1:4" ht="15" customHeight="1">
      <c r="A37" s="212" t="s">
        <v>856</v>
      </c>
      <c r="B37" s="212" t="s">
        <v>22701</v>
      </c>
      <c r="C37" s="108" t="s">
        <v>18893</v>
      </c>
      <c r="D37" s="108">
        <v>9.58</v>
      </c>
    </row>
    <row r="38" spans="1:4" ht="15" customHeight="1">
      <c r="A38" s="212" t="s">
        <v>857</v>
      </c>
      <c r="B38" s="212" t="s">
        <v>22702</v>
      </c>
      <c r="C38" s="108" t="s">
        <v>18893</v>
      </c>
      <c r="D38" s="108">
        <v>5.58</v>
      </c>
    </row>
    <row r="39" spans="1:4" ht="15" customHeight="1">
      <c r="A39" s="212" t="s">
        <v>841</v>
      </c>
      <c r="B39" s="212" t="s">
        <v>22703</v>
      </c>
      <c r="C39" s="108" t="s">
        <v>191</v>
      </c>
      <c r="D39" s="108">
        <v>8.36</v>
      </c>
    </row>
    <row r="40" spans="1:4" ht="15" customHeight="1">
      <c r="A40" s="212" t="s">
        <v>875</v>
      </c>
      <c r="B40" s="212" t="s">
        <v>22704</v>
      </c>
      <c r="C40" s="108" t="s">
        <v>191</v>
      </c>
      <c r="D40" s="108">
        <v>10.85</v>
      </c>
    </row>
    <row r="41" spans="1:4" ht="15" customHeight="1">
      <c r="A41" s="212">
        <v>8708</v>
      </c>
      <c r="B41" s="212" t="s">
        <v>18880</v>
      </c>
    </row>
    <row r="42" spans="1:4" ht="15" customHeight="1">
      <c r="A42" s="212" t="s">
        <v>57</v>
      </c>
      <c r="B42" s="212" t="s">
        <v>22705</v>
      </c>
      <c r="C42" s="108" t="s">
        <v>18876</v>
      </c>
      <c r="D42" s="108">
        <v>5</v>
      </c>
    </row>
    <row r="43" spans="1:4" ht="15" customHeight="1">
      <c r="A43" s="212">
        <v>8709</v>
      </c>
      <c r="B43" s="212" t="s">
        <v>22706</v>
      </c>
    </row>
    <row r="44" spans="1:4" ht="15" customHeight="1">
      <c r="A44" s="212" t="s">
        <v>820</v>
      </c>
      <c r="B44" s="212" t="s">
        <v>22707</v>
      </c>
      <c r="C44" s="108" t="s">
        <v>18876</v>
      </c>
      <c r="D44" s="108">
        <v>1.88</v>
      </c>
    </row>
    <row r="45" spans="1:4" ht="15" customHeight="1">
      <c r="A45" s="212" t="s">
        <v>821</v>
      </c>
      <c r="B45" s="212" t="s">
        <v>22708</v>
      </c>
      <c r="C45" s="108" t="s">
        <v>18876</v>
      </c>
      <c r="D45" s="108">
        <v>5.64</v>
      </c>
    </row>
    <row r="46" spans="1:4" ht="15" customHeight="1">
      <c r="A46" s="212" t="s">
        <v>58</v>
      </c>
      <c r="B46" s="212" t="s">
        <v>22709</v>
      </c>
      <c r="C46" s="108" t="s">
        <v>18876</v>
      </c>
      <c r="D46" s="108">
        <v>8.91</v>
      </c>
    </row>
    <row r="47" spans="1:4" ht="15" customHeight="1">
      <c r="A47" s="212" t="s">
        <v>22710</v>
      </c>
      <c r="B47" s="212" t="s">
        <v>22711</v>
      </c>
      <c r="C47" s="108" t="s">
        <v>18876</v>
      </c>
      <c r="D47" s="108">
        <v>3.76</v>
      </c>
    </row>
    <row r="48" spans="1:4" ht="15" customHeight="1">
      <c r="A48" s="212">
        <v>8710</v>
      </c>
      <c r="B48" s="212" t="s">
        <v>22712</v>
      </c>
    </row>
    <row r="49" spans="1:4" ht="15" customHeight="1">
      <c r="A49" s="212" t="s">
        <v>845</v>
      </c>
      <c r="B49" s="212" t="s">
        <v>22713</v>
      </c>
      <c r="C49" s="108" t="s">
        <v>18881</v>
      </c>
      <c r="D49" s="108">
        <v>3.16</v>
      </c>
    </row>
    <row r="50" spans="1:4" ht="15" customHeight="1">
      <c r="A50" s="212" t="s">
        <v>851</v>
      </c>
      <c r="B50" s="212" t="s">
        <v>22714</v>
      </c>
      <c r="C50" s="108" t="s">
        <v>18893</v>
      </c>
      <c r="D50" s="108">
        <v>19.43</v>
      </c>
    </row>
    <row r="51" spans="1:4" ht="15" customHeight="1">
      <c r="A51" s="212" t="s">
        <v>865</v>
      </c>
      <c r="B51" s="212" t="s">
        <v>22715</v>
      </c>
      <c r="C51" s="108" t="s">
        <v>18876</v>
      </c>
      <c r="D51" s="108">
        <v>12.04</v>
      </c>
    </row>
    <row r="52" spans="1:4" ht="15" customHeight="1">
      <c r="A52" s="212" t="s">
        <v>866</v>
      </c>
      <c r="B52" s="212" t="s">
        <v>22716</v>
      </c>
      <c r="C52" s="108" t="s">
        <v>18876</v>
      </c>
      <c r="D52" s="108">
        <v>16.72</v>
      </c>
    </row>
    <row r="53" spans="1:4" ht="15" customHeight="1">
      <c r="A53" s="212" t="s">
        <v>852</v>
      </c>
      <c r="B53" s="212" t="s">
        <v>22717</v>
      </c>
      <c r="C53" s="108" t="s">
        <v>18876</v>
      </c>
      <c r="D53" s="108">
        <v>8.1300000000000008</v>
      </c>
    </row>
    <row r="54" spans="1:4" ht="15" customHeight="1">
      <c r="A54" s="212" t="s">
        <v>858</v>
      </c>
      <c r="B54" s="212" t="s">
        <v>22718</v>
      </c>
      <c r="C54" s="108" t="s">
        <v>18893</v>
      </c>
      <c r="D54" s="108">
        <v>16.46</v>
      </c>
    </row>
    <row r="55" spans="1:4" ht="15" customHeight="1">
      <c r="A55" s="212">
        <v>8711</v>
      </c>
      <c r="B55" s="212" t="s">
        <v>18882</v>
      </c>
    </row>
    <row r="56" spans="1:4" ht="15" customHeight="1">
      <c r="A56" s="212" t="s">
        <v>853</v>
      </c>
      <c r="B56" s="212" t="s">
        <v>22719</v>
      </c>
      <c r="C56" s="108" t="s">
        <v>18876</v>
      </c>
      <c r="D56" s="108">
        <v>24.92</v>
      </c>
    </row>
    <row r="57" spans="1:4" ht="15" customHeight="1">
      <c r="A57" s="212">
        <v>8712</v>
      </c>
      <c r="B57" s="212" t="s">
        <v>22720</v>
      </c>
    </row>
    <row r="58" spans="1:4" ht="15" customHeight="1">
      <c r="A58" s="212" t="s">
        <v>855</v>
      </c>
      <c r="B58" s="212" t="s">
        <v>22721</v>
      </c>
      <c r="C58" s="108" t="s">
        <v>18893</v>
      </c>
      <c r="D58" s="108">
        <v>38.979999999999997</v>
      </c>
    </row>
    <row r="59" spans="1:4" ht="15" customHeight="1">
      <c r="A59" s="212" t="s">
        <v>861</v>
      </c>
      <c r="B59" s="212" t="s">
        <v>22722</v>
      </c>
      <c r="C59" s="108" t="s">
        <v>18893</v>
      </c>
      <c r="D59" s="108">
        <v>5.82</v>
      </c>
    </row>
    <row r="60" spans="1:4" ht="15" customHeight="1">
      <c r="A60" s="212" t="s">
        <v>862</v>
      </c>
      <c r="B60" s="212" t="s">
        <v>22723</v>
      </c>
      <c r="C60" s="108" t="s">
        <v>18893</v>
      </c>
      <c r="D60" s="108">
        <v>18.5</v>
      </c>
    </row>
    <row r="61" spans="1:4" ht="15" customHeight="1">
      <c r="A61" s="212">
        <v>8713</v>
      </c>
      <c r="B61" s="212" t="s">
        <v>22724</v>
      </c>
    </row>
    <row r="62" spans="1:4" ht="15" customHeight="1">
      <c r="A62" s="212" t="s">
        <v>813</v>
      </c>
      <c r="B62" s="212" t="s">
        <v>22725</v>
      </c>
      <c r="C62" s="108" t="s">
        <v>18876</v>
      </c>
      <c r="D62" s="108">
        <v>15.85</v>
      </c>
    </row>
    <row r="63" spans="1:4" ht="15" customHeight="1">
      <c r="A63" s="212" t="s">
        <v>814</v>
      </c>
      <c r="B63" s="212" t="s">
        <v>22726</v>
      </c>
      <c r="C63" s="108" t="s">
        <v>18876</v>
      </c>
      <c r="D63" s="108">
        <v>6.4</v>
      </c>
    </row>
    <row r="64" spans="1:4" ht="15" customHeight="1">
      <c r="A64" s="212" t="s">
        <v>815</v>
      </c>
      <c r="B64" s="212" t="s">
        <v>22727</v>
      </c>
      <c r="C64" s="108" t="s">
        <v>18876</v>
      </c>
      <c r="D64" s="108">
        <v>9.7899999999999991</v>
      </c>
    </row>
    <row r="65" spans="1:4" ht="15" customHeight="1">
      <c r="A65" s="212" t="s">
        <v>846</v>
      </c>
      <c r="B65" s="212" t="s">
        <v>22728</v>
      </c>
      <c r="C65" s="108" t="s">
        <v>18876</v>
      </c>
      <c r="D65" s="108">
        <v>48.55</v>
      </c>
    </row>
    <row r="66" spans="1:4" ht="15" customHeight="1">
      <c r="A66" s="212" t="s">
        <v>22729</v>
      </c>
      <c r="B66" s="212" t="s">
        <v>22730</v>
      </c>
      <c r="C66" s="108" t="s">
        <v>18876</v>
      </c>
      <c r="D66" s="108">
        <v>40.56</v>
      </c>
    </row>
    <row r="67" spans="1:4" ht="15" customHeight="1">
      <c r="A67" s="212">
        <v>8714</v>
      </c>
      <c r="B67" s="212" t="s">
        <v>18883</v>
      </c>
    </row>
    <row r="68" spans="1:4" ht="15" customHeight="1">
      <c r="A68" s="212" t="s">
        <v>804</v>
      </c>
      <c r="B68" s="212" t="s">
        <v>22731</v>
      </c>
      <c r="C68" s="108" t="s">
        <v>18884</v>
      </c>
      <c r="D68" s="108">
        <v>136.88999999999999</v>
      </c>
    </row>
    <row r="69" spans="1:4" ht="15" customHeight="1">
      <c r="A69" s="212" t="s">
        <v>805</v>
      </c>
      <c r="B69" s="212" t="s">
        <v>22732</v>
      </c>
      <c r="C69" s="108" t="s">
        <v>18884</v>
      </c>
      <c r="D69" s="108">
        <v>94.11</v>
      </c>
    </row>
    <row r="70" spans="1:4" ht="15" customHeight="1">
      <c r="A70" s="212" t="s">
        <v>22733</v>
      </c>
      <c r="B70" s="212" t="s">
        <v>22734</v>
      </c>
      <c r="C70" s="108" t="s">
        <v>18876</v>
      </c>
      <c r="D70" s="108">
        <v>14.96</v>
      </c>
    </row>
    <row r="71" spans="1:4" ht="15" customHeight="1">
      <c r="A71" s="212">
        <v>8715</v>
      </c>
      <c r="B71" s="212" t="s">
        <v>18885</v>
      </c>
    </row>
    <row r="72" spans="1:4" ht="15" customHeight="1">
      <c r="A72" s="212" t="s">
        <v>809</v>
      </c>
      <c r="B72" s="212" t="s">
        <v>22735</v>
      </c>
      <c r="C72" s="108" t="s">
        <v>18884</v>
      </c>
      <c r="D72" s="108">
        <v>344.17</v>
      </c>
    </row>
    <row r="73" spans="1:4" ht="15" customHeight="1">
      <c r="A73" s="212" t="s">
        <v>812</v>
      </c>
      <c r="B73" s="212" t="s">
        <v>22736</v>
      </c>
      <c r="C73" s="108" t="s">
        <v>18884</v>
      </c>
      <c r="D73" s="108">
        <v>260.74</v>
      </c>
    </row>
    <row r="74" spans="1:4" ht="15" customHeight="1">
      <c r="A74" s="212" t="s">
        <v>807</v>
      </c>
      <c r="B74" s="212" t="s">
        <v>22737</v>
      </c>
      <c r="C74" s="108" t="s">
        <v>18884</v>
      </c>
      <c r="D74" s="108">
        <v>142.52000000000001</v>
      </c>
    </row>
    <row r="75" spans="1:4" ht="15" customHeight="1">
      <c r="A75" s="212" t="s">
        <v>808</v>
      </c>
      <c r="B75" s="212" t="s">
        <v>22738</v>
      </c>
      <c r="C75" s="108" t="s">
        <v>18884</v>
      </c>
      <c r="D75" s="108">
        <v>204.89</v>
      </c>
    </row>
    <row r="76" spans="1:4" ht="15" customHeight="1">
      <c r="A76" s="212" t="s">
        <v>810</v>
      </c>
      <c r="B76" s="212" t="s">
        <v>22739</v>
      </c>
      <c r="C76" s="108" t="s">
        <v>18884</v>
      </c>
      <c r="D76" s="108">
        <v>137.29</v>
      </c>
    </row>
    <row r="77" spans="1:4" ht="15" customHeight="1">
      <c r="A77" s="212" t="s">
        <v>811</v>
      </c>
      <c r="B77" s="212" t="s">
        <v>22740</v>
      </c>
      <c r="C77" s="108" t="s">
        <v>18884</v>
      </c>
      <c r="D77" s="108">
        <v>194.79</v>
      </c>
    </row>
    <row r="78" spans="1:4" ht="15" customHeight="1">
      <c r="A78" s="212">
        <v>8716</v>
      </c>
      <c r="B78" s="212" t="s">
        <v>22741</v>
      </c>
    </row>
    <row r="79" spans="1:4" ht="15" customHeight="1">
      <c r="A79" s="212" t="s">
        <v>864</v>
      </c>
      <c r="B79" s="212" t="s">
        <v>22742</v>
      </c>
      <c r="C79" s="108" t="s">
        <v>18893</v>
      </c>
      <c r="D79" s="108">
        <v>89.12</v>
      </c>
    </row>
    <row r="80" spans="1:4" ht="15" customHeight="1">
      <c r="A80" s="212" t="s">
        <v>863</v>
      </c>
      <c r="B80" s="212" t="s">
        <v>22743</v>
      </c>
      <c r="C80" s="108" t="s">
        <v>18893</v>
      </c>
      <c r="D80" s="108">
        <v>223.85</v>
      </c>
    </row>
    <row r="81" spans="1:4" ht="15" customHeight="1">
      <c r="A81" s="212">
        <v>8717</v>
      </c>
      <c r="B81" s="212" t="s">
        <v>22744</v>
      </c>
    </row>
    <row r="82" spans="1:4" ht="15" customHeight="1">
      <c r="A82" s="212" t="s">
        <v>824</v>
      </c>
      <c r="B82" s="212" t="s">
        <v>22745</v>
      </c>
      <c r="C82" s="108" t="s">
        <v>18876</v>
      </c>
      <c r="D82" s="108">
        <v>30.1</v>
      </c>
    </row>
    <row r="83" spans="1:4" ht="15" customHeight="1">
      <c r="A83" s="212" t="s">
        <v>839</v>
      </c>
      <c r="B83" s="212" t="s">
        <v>22746</v>
      </c>
      <c r="C83" s="108" t="s">
        <v>18876</v>
      </c>
      <c r="D83" s="108">
        <v>9.4</v>
      </c>
    </row>
    <row r="84" spans="1:4" ht="15" customHeight="1">
      <c r="A84" s="212" t="s">
        <v>822</v>
      </c>
      <c r="B84" s="212" t="s">
        <v>22747</v>
      </c>
      <c r="C84" s="108" t="s">
        <v>18876</v>
      </c>
      <c r="D84" s="108">
        <v>16.63</v>
      </c>
    </row>
    <row r="85" spans="1:4" ht="15" customHeight="1">
      <c r="A85" s="212" t="s">
        <v>823</v>
      </c>
      <c r="B85" s="212" t="s">
        <v>22748</v>
      </c>
      <c r="C85" s="108" t="s">
        <v>18876</v>
      </c>
      <c r="D85" s="108">
        <v>14.48</v>
      </c>
    </row>
    <row r="86" spans="1:4" ht="15" customHeight="1">
      <c r="A86" s="212" t="s">
        <v>835</v>
      </c>
      <c r="B86" s="212" t="s">
        <v>22749</v>
      </c>
      <c r="C86" s="108" t="s">
        <v>18876</v>
      </c>
      <c r="D86" s="108">
        <v>9.39</v>
      </c>
    </row>
    <row r="87" spans="1:4" ht="15" customHeight="1">
      <c r="A87" s="212" t="s">
        <v>840</v>
      </c>
      <c r="B87" s="212" t="s">
        <v>22750</v>
      </c>
      <c r="C87" s="108" t="s">
        <v>18876</v>
      </c>
      <c r="D87" s="108">
        <v>12.93</v>
      </c>
    </row>
    <row r="88" spans="1:4" ht="15" customHeight="1">
      <c r="A88" s="212" t="s">
        <v>806</v>
      </c>
      <c r="B88" s="212" t="s">
        <v>22751</v>
      </c>
      <c r="C88" s="108" t="s">
        <v>18876</v>
      </c>
      <c r="D88" s="108">
        <v>7.79</v>
      </c>
    </row>
    <row r="89" spans="1:4" ht="15" customHeight="1">
      <c r="A89" s="212" t="s">
        <v>859</v>
      </c>
      <c r="B89" s="212" t="s">
        <v>22752</v>
      </c>
      <c r="C89" s="108" t="s">
        <v>191</v>
      </c>
      <c r="D89" s="108">
        <v>18.809999999999999</v>
      </c>
    </row>
    <row r="90" spans="1:4" ht="15" customHeight="1">
      <c r="A90" s="212" t="s">
        <v>860</v>
      </c>
      <c r="B90" s="212" t="s">
        <v>22753</v>
      </c>
      <c r="C90" s="108" t="s">
        <v>191</v>
      </c>
      <c r="D90" s="108">
        <v>10.02</v>
      </c>
    </row>
    <row r="91" spans="1:4" ht="15" customHeight="1">
      <c r="A91" s="212" t="s">
        <v>825</v>
      </c>
      <c r="B91" s="212" t="s">
        <v>22754</v>
      </c>
      <c r="C91" s="108" t="s">
        <v>18876</v>
      </c>
      <c r="D91" s="108">
        <v>12.93</v>
      </c>
    </row>
    <row r="92" spans="1:4" ht="15" customHeight="1">
      <c r="A92" s="212" t="s">
        <v>826</v>
      </c>
      <c r="B92" s="212" t="s">
        <v>22755</v>
      </c>
      <c r="C92" s="108" t="s">
        <v>18876</v>
      </c>
      <c r="D92" s="108">
        <v>14.36</v>
      </c>
    </row>
    <row r="93" spans="1:4" ht="15" customHeight="1">
      <c r="A93" s="212">
        <v>8718</v>
      </c>
      <c r="B93" s="212" t="s">
        <v>22756</v>
      </c>
    </row>
    <row r="94" spans="1:4" ht="15" customHeight="1">
      <c r="A94" s="212" t="s">
        <v>819</v>
      </c>
      <c r="B94" s="212" t="s">
        <v>22757</v>
      </c>
      <c r="C94" s="108" t="s">
        <v>18876</v>
      </c>
      <c r="D94" s="108">
        <v>9.4</v>
      </c>
    </row>
    <row r="95" spans="1:4" ht="15" customHeight="1">
      <c r="A95" s="212" t="s">
        <v>834</v>
      </c>
      <c r="B95" s="212" t="s">
        <v>22758</v>
      </c>
      <c r="C95" s="108" t="s">
        <v>18876</v>
      </c>
      <c r="D95" s="108">
        <v>8.9600000000000009</v>
      </c>
    </row>
    <row r="96" spans="1:4" ht="15" customHeight="1">
      <c r="A96" s="212" t="s">
        <v>836</v>
      </c>
      <c r="B96" s="212" t="s">
        <v>22759</v>
      </c>
      <c r="C96" s="108" t="s">
        <v>18876</v>
      </c>
      <c r="D96" s="108">
        <v>18.690000000000001</v>
      </c>
    </row>
    <row r="97" spans="1:4" ht="15" customHeight="1">
      <c r="A97" s="212" t="s">
        <v>837</v>
      </c>
      <c r="B97" s="212" t="s">
        <v>22760</v>
      </c>
      <c r="C97" s="108" t="s">
        <v>18876</v>
      </c>
      <c r="D97" s="108">
        <v>22.42</v>
      </c>
    </row>
    <row r="98" spans="1:4" ht="15" customHeight="1">
      <c r="A98" s="212" t="s">
        <v>873</v>
      </c>
      <c r="B98" s="212" t="s">
        <v>22761</v>
      </c>
      <c r="C98" s="108" t="s">
        <v>191</v>
      </c>
      <c r="D98" s="108">
        <v>7.36</v>
      </c>
    </row>
    <row r="99" spans="1:4" ht="15" customHeight="1">
      <c r="A99" s="212">
        <v>8719</v>
      </c>
      <c r="B99" s="212" t="s">
        <v>22762</v>
      </c>
    </row>
    <row r="100" spans="1:4" ht="15" customHeight="1">
      <c r="A100" s="212" t="s">
        <v>827</v>
      </c>
      <c r="B100" s="212" t="s">
        <v>22763</v>
      </c>
      <c r="C100" s="108" t="s">
        <v>18876</v>
      </c>
      <c r="D100" s="108">
        <v>14.94</v>
      </c>
    </row>
    <row r="101" spans="1:4" ht="15" customHeight="1">
      <c r="A101" s="212" t="s">
        <v>828</v>
      </c>
      <c r="B101" s="212" t="s">
        <v>22764</v>
      </c>
      <c r="C101" s="108" t="s">
        <v>18876</v>
      </c>
      <c r="D101" s="108">
        <v>16.010000000000002</v>
      </c>
    </row>
    <row r="102" spans="1:4" ht="15" customHeight="1">
      <c r="A102" s="212" t="s">
        <v>830</v>
      </c>
      <c r="B102" s="212" t="s">
        <v>22765</v>
      </c>
      <c r="C102" s="108" t="s">
        <v>18876</v>
      </c>
      <c r="D102" s="108">
        <v>18.690000000000001</v>
      </c>
    </row>
    <row r="103" spans="1:4" ht="15" customHeight="1">
      <c r="A103" s="212" t="s">
        <v>829</v>
      </c>
      <c r="B103" s="212" t="s">
        <v>22766</v>
      </c>
      <c r="C103" s="108" t="s">
        <v>18876</v>
      </c>
      <c r="D103" s="108">
        <v>20.38</v>
      </c>
    </row>
    <row r="104" spans="1:4" ht="15" customHeight="1">
      <c r="A104" s="212" t="s">
        <v>833</v>
      </c>
      <c r="B104" s="212" t="s">
        <v>22767</v>
      </c>
      <c r="C104" s="108" t="s">
        <v>18876</v>
      </c>
      <c r="D104" s="108">
        <v>7.92</v>
      </c>
    </row>
    <row r="105" spans="1:4" ht="15" customHeight="1">
      <c r="A105" s="212" t="s">
        <v>838</v>
      </c>
      <c r="B105" s="212" t="s">
        <v>22768</v>
      </c>
      <c r="C105" s="108" t="s">
        <v>191</v>
      </c>
      <c r="D105" s="108">
        <v>2.46</v>
      </c>
    </row>
    <row r="106" spans="1:4" ht="15" customHeight="1">
      <c r="A106" s="212" t="s">
        <v>831</v>
      </c>
      <c r="B106" s="212" t="s">
        <v>22769</v>
      </c>
      <c r="C106" s="108" t="s">
        <v>18876</v>
      </c>
      <c r="D106" s="108">
        <v>22.42</v>
      </c>
    </row>
    <row r="107" spans="1:4" ht="15" customHeight="1">
      <c r="A107" s="212" t="s">
        <v>832</v>
      </c>
      <c r="B107" s="212" t="s">
        <v>22770</v>
      </c>
      <c r="C107" s="108" t="s">
        <v>18876</v>
      </c>
      <c r="D107" s="108">
        <v>19.5</v>
      </c>
    </row>
    <row r="108" spans="1:4" ht="15" customHeight="1">
      <c r="A108" s="212" t="s">
        <v>874</v>
      </c>
      <c r="B108" s="212" t="s">
        <v>22771</v>
      </c>
      <c r="C108" s="108" t="s">
        <v>191</v>
      </c>
      <c r="D108" s="108">
        <v>7.86</v>
      </c>
    </row>
    <row r="109" spans="1:4" ht="15" customHeight="1">
      <c r="A109" s="212">
        <v>8720</v>
      </c>
      <c r="B109" s="212" t="s">
        <v>18886</v>
      </c>
    </row>
    <row r="110" spans="1:4" ht="15" customHeight="1">
      <c r="A110" s="212" t="s">
        <v>844</v>
      </c>
      <c r="B110" s="212" t="s">
        <v>22772</v>
      </c>
      <c r="C110" s="108" t="s">
        <v>18876</v>
      </c>
      <c r="D110" s="108">
        <v>17.25</v>
      </c>
    </row>
    <row r="111" spans="1:4" ht="15" customHeight="1">
      <c r="A111" s="212" t="s">
        <v>848</v>
      </c>
      <c r="B111" s="212" t="s">
        <v>22773</v>
      </c>
      <c r="C111" s="108" t="s">
        <v>18876</v>
      </c>
      <c r="D111" s="108">
        <v>14.94</v>
      </c>
    </row>
    <row r="112" spans="1:4" ht="15" customHeight="1">
      <c r="A112" s="212" t="s">
        <v>849</v>
      </c>
      <c r="B112" s="212" t="s">
        <v>22774</v>
      </c>
      <c r="C112" s="108" t="s">
        <v>191</v>
      </c>
      <c r="D112" s="108">
        <v>2.4900000000000002</v>
      </c>
    </row>
    <row r="113" spans="1:4" ht="15" customHeight="1">
      <c r="A113" s="212">
        <v>8721</v>
      </c>
      <c r="B113" s="212" t="s">
        <v>18887</v>
      </c>
    </row>
    <row r="114" spans="1:4" ht="15" customHeight="1">
      <c r="A114" s="212" t="s">
        <v>877</v>
      </c>
      <c r="B114" s="212" t="s">
        <v>22775</v>
      </c>
      <c r="C114" s="108" t="s">
        <v>18876</v>
      </c>
      <c r="D114" s="108">
        <v>5.86</v>
      </c>
    </row>
    <row r="115" spans="1:4" ht="15" customHeight="1">
      <c r="A115" s="212">
        <v>8722</v>
      </c>
      <c r="B115" s="212" t="s">
        <v>18888</v>
      </c>
    </row>
    <row r="116" spans="1:4" ht="15" customHeight="1">
      <c r="A116" s="212" t="s">
        <v>867</v>
      </c>
      <c r="B116" s="212" t="s">
        <v>22776</v>
      </c>
      <c r="C116" s="108" t="s">
        <v>18876</v>
      </c>
      <c r="D116" s="108">
        <v>25.09</v>
      </c>
    </row>
    <row r="117" spans="1:4" ht="15" customHeight="1">
      <c r="A117" s="212">
        <v>8664</v>
      </c>
      <c r="B117" s="212" t="s">
        <v>18889</v>
      </c>
    </row>
    <row r="118" spans="1:4" ht="15" customHeight="1">
      <c r="A118" s="212">
        <v>8723</v>
      </c>
      <c r="B118" s="212" t="s">
        <v>18890</v>
      </c>
    </row>
    <row r="119" spans="1:4" ht="94.5">
      <c r="A119" s="212" t="s">
        <v>3090</v>
      </c>
      <c r="B119" s="212" t="s">
        <v>3091</v>
      </c>
      <c r="C119" s="108" t="s">
        <v>18876</v>
      </c>
      <c r="D119" s="108">
        <v>297.88</v>
      </c>
    </row>
    <row r="120" spans="1:4" ht="108">
      <c r="A120" s="212" t="s">
        <v>22777</v>
      </c>
      <c r="B120" s="212" t="s">
        <v>22778</v>
      </c>
      <c r="C120" s="108" t="s">
        <v>18893</v>
      </c>
      <c r="D120" s="108">
        <v>1340.46</v>
      </c>
    </row>
    <row r="121" spans="1:4" ht="108">
      <c r="A121" s="212" t="s">
        <v>22779</v>
      </c>
      <c r="B121" s="212" t="s">
        <v>22780</v>
      </c>
      <c r="C121" s="108" t="s">
        <v>18893</v>
      </c>
      <c r="D121" s="108">
        <v>3574.56</v>
      </c>
    </row>
    <row r="122" spans="1:4" ht="108">
      <c r="A122" s="212" t="s">
        <v>22781</v>
      </c>
      <c r="B122" s="212" t="s">
        <v>22782</v>
      </c>
      <c r="C122" s="108" t="s">
        <v>18893</v>
      </c>
      <c r="D122" s="108">
        <v>5361.84</v>
      </c>
    </row>
    <row r="123" spans="1:4" ht="15" customHeight="1">
      <c r="A123" s="212">
        <v>8724</v>
      </c>
      <c r="B123" s="212" t="s">
        <v>18891</v>
      </c>
    </row>
    <row r="124" spans="1:4" ht="15" customHeight="1">
      <c r="A124" s="212" t="s">
        <v>3093</v>
      </c>
      <c r="B124" s="212" t="s">
        <v>18892</v>
      </c>
      <c r="C124" s="108" t="s">
        <v>18893</v>
      </c>
      <c r="D124" s="108">
        <v>376.96</v>
      </c>
    </row>
    <row r="125" spans="1:4" ht="15" customHeight="1">
      <c r="A125" s="212" t="s">
        <v>3097</v>
      </c>
      <c r="B125" s="212" t="s">
        <v>22783</v>
      </c>
      <c r="C125" s="108" t="s">
        <v>18893</v>
      </c>
      <c r="D125" s="108">
        <v>1148.5899999999999</v>
      </c>
    </row>
    <row r="126" spans="1:4" ht="15" customHeight="1">
      <c r="A126" s="212">
        <v>8725</v>
      </c>
      <c r="B126" s="212" t="s">
        <v>18894</v>
      </c>
    </row>
    <row r="127" spans="1:4" ht="15" customHeight="1">
      <c r="A127" s="212" t="s">
        <v>3073</v>
      </c>
      <c r="B127" s="212" t="s">
        <v>22784</v>
      </c>
      <c r="C127" s="108" t="s">
        <v>18876</v>
      </c>
      <c r="D127" s="108">
        <v>124.04</v>
      </c>
    </row>
    <row r="128" spans="1:4" ht="15" customHeight="1">
      <c r="A128" s="212" t="s">
        <v>3075</v>
      </c>
      <c r="B128" s="212" t="s">
        <v>18896</v>
      </c>
      <c r="C128" s="108" t="s">
        <v>18876</v>
      </c>
      <c r="D128" s="108">
        <v>560.37</v>
      </c>
    </row>
    <row r="129" spans="1:4" ht="15" customHeight="1">
      <c r="A129" s="212" t="s">
        <v>3076</v>
      </c>
      <c r="B129" s="212" t="s">
        <v>18897</v>
      </c>
      <c r="C129" s="108" t="s">
        <v>18893</v>
      </c>
      <c r="D129" s="108">
        <v>7560.55</v>
      </c>
    </row>
    <row r="130" spans="1:4" ht="15" customHeight="1">
      <c r="A130" s="212" t="s">
        <v>3077</v>
      </c>
      <c r="B130" s="212" t="s">
        <v>18898</v>
      </c>
      <c r="C130" s="108" t="s">
        <v>18893</v>
      </c>
      <c r="D130" s="108">
        <v>12480.92</v>
      </c>
    </row>
    <row r="131" spans="1:4" ht="15" customHeight="1">
      <c r="A131" s="212" t="s">
        <v>3078</v>
      </c>
      <c r="B131" s="212" t="s">
        <v>18899</v>
      </c>
      <c r="C131" s="108" t="s">
        <v>18893</v>
      </c>
      <c r="D131" s="108">
        <v>9928.7000000000007</v>
      </c>
    </row>
    <row r="132" spans="1:4" ht="15" customHeight="1">
      <c r="A132" s="212" t="s">
        <v>3079</v>
      </c>
      <c r="B132" s="212" t="s">
        <v>18900</v>
      </c>
      <c r="C132" s="108" t="s">
        <v>18893</v>
      </c>
      <c r="D132" s="108">
        <v>11499.64</v>
      </c>
    </row>
    <row r="133" spans="1:4" ht="15" customHeight="1">
      <c r="A133" s="212" t="s">
        <v>3080</v>
      </c>
      <c r="B133" s="212" t="s">
        <v>18901</v>
      </c>
      <c r="C133" s="108" t="s">
        <v>18893</v>
      </c>
      <c r="D133" s="108">
        <v>9870.8799999999992</v>
      </c>
    </row>
    <row r="134" spans="1:4" ht="15" customHeight="1">
      <c r="A134" s="212" t="s">
        <v>3081</v>
      </c>
      <c r="B134" s="212" t="s">
        <v>18902</v>
      </c>
      <c r="C134" s="108" t="s">
        <v>18893</v>
      </c>
      <c r="D134" s="108">
        <v>11441.82</v>
      </c>
    </row>
    <row r="135" spans="1:4" ht="15" customHeight="1">
      <c r="A135" s="212" t="s">
        <v>3082</v>
      </c>
      <c r="B135" s="212" t="s">
        <v>18903</v>
      </c>
      <c r="C135" s="108" t="s">
        <v>18893</v>
      </c>
      <c r="D135" s="108">
        <v>8475.8799999999992</v>
      </c>
    </row>
    <row r="136" spans="1:4" ht="15" customHeight="1">
      <c r="A136" s="212" t="s">
        <v>3083</v>
      </c>
      <c r="B136" s="212" t="s">
        <v>18904</v>
      </c>
      <c r="C136" s="108" t="s">
        <v>18893</v>
      </c>
      <c r="D136" s="108">
        <v>10819.16</v>
      </c>
    </row>
    <row r="137" spans="1:4" ht="15" customHeight="1">
      <c r="A137" s="212" t="s">
        <v>3084</v>
      </c>
      <c r="B137" s="212" t="s">
        <v>18905</v>
      </c>
      <c r="C137" s="108" t="s">
        <v>18893</v>
      </c>
      <c r="D137" s="108">
        <v>15216.21</v>
      </c>
    </row>
    <row r="138" spans="1:4" ht="15" customHeight="1">
      <c r="A138" s="212" t="s">
        <v>3085</v>
      </c>
      <c r="B138" s="212" t="s">
        <v>18906</v>
      </c>
      <c r="C138" s="108" t="s">
        <v>18893</v>
      </c>
      <c r="D138" s="108">
        <v>9547.91</v>
      </c>
    </row>
    <row r="139" spans="1:4" ht="15" customHeight="1">
      <c r="A139" s="212" t="s">
        <v>3086</v>
      </c>
      <c r="B139" s="212" t="s">
        <v>18907</v>
      </c>
      <c r="C139" s="108" t="s">
        <v>18893</v>
      </c>
      <c r="D139" s="108">
        <v>12901.37</v>
      </c>
    </row>
    <row r="140" spans="1:4" ht="15" customHeight="1">
      <c r="A140" s="212" t="s">
        <v>3087</v>
      </c>
      <c r="B140" s="212" t="s">
        <v>18908</v>
      </c>
      <c r="C140" s="108" t="s">
        <v>18893</v>
      </c>
      <c r="D140" s="108">
        <v>13101.96</v>
      </c>
    </row>
    <row r="141" spans="1:4" ht="15" customHeight="1">
      <c r="A141" s="212" t="s">
        <v>3088</v>
      </c>
      <c r="B141" s="212" t="s">
        <v>18909</v>
      </c>
      <c r="C141" s="108" t="s">
        <v>18893</v>
      </c>
      <c r="D141" s="108">
        <v>25165.88</v>
      </c>
    </row>
    <row r="142" spans="1:4" ht="15" customHeight="1">
      <c r="A142" s="212" t="s">
        <v>3094</v>
      </c>
      <c r="B142" s="212" t="s">
        <v>18910</v>
      </c>
      <c r="C142" s="108" t="s">
        <v>18893</v>
      </c>
      <c r="D142" s="108">
        <v>295.77</v>
      </c>
    </row>
    <row r="143" spans="1:4" ht="15" customHeight="1">
      <c r="A143" s="212" t="s">
        <v>3095</v>
      </c>
      <c r="B143" s="212" t="s">
        <v>18911</v>
      </c>
      <c r="C143" s="108" t="s">
        <v>18893</v>
      </c>
      <c r="D143" s="108">
        <v>348.87</v>
      </c>
    </row>
    <row r="144" spans="1:4" ht="15" customHeight="1">
      <c r="A144" s="212" t="s">
        <v>3096</v>
      </c>
      <c r="B144" s="212" t="s">
        <v>18912</v>
      </c>
      <c r="C144" s="108" t="s">
        <v>18893</v>
      </c>
      <c r="D144" s="108">
        <v>327.92</v>
      </c>
    </row>
    <row r="145" spans="1:4" ht="15" customHeight="1">
      <c r="A145" s="212" t="s">
        <v>3098</v>
      </c>
      <c r="B145" s="212" t="s">
        <v>18913</v>
      </c>
      <c r="C145" s="108" t="s">
        <v>18893</v>
      </c>
      <c r="D145" s="108">
        <v>327.92</v>
      </c>
    </row>
    <row r="146" spans="1:4" ht="15" customHeight="1">
      <c r="A146" s="212" t="s">
        <v>3099</v>
      </c>
      <c r="B146" s="212" t="s">
        <v>3100</v>
      </c>
      <c r="C146" s="108" t="s">
        <v>18893</v>
      </c>
      <c r="D146" s="108">
        <v>623.69000000000005</v>
      </c>
    </row>
    <row r="147" spans="1:4" ht="15" customHeight="1">
      <c r="A147" s="212" t="s">
        <v>3101</v>
      </c>
      <c r="B147" s="212" t="s">
        <v>3102</v>
      </c>
      <c r="C147" s="108" t="s">
        <v>18893</v>
      </c>
      <c r="D147" s="108">
        <v>327.92</v>
      </c>
    </row>
    <row r="148" spans="1:4" ht="15" customHeight="1">
      <c r="A148" s="212" t="s">
        <v>3103</v>
      </c>
      <c r="B148" s="212" t="s">
        <v>3104</v>
      </c>
      <c r="C148" s="108" t="s">
        <v>18893</v>
      </c>
      <c r="D148" s="108">
        <v>327.92</v>
      </c>
    </row>
    <row r="149" spans="1:4" ht="15" customHeight="1">
      <c r="A149" s="212" t="s">
        <v>3105</v>
      </c>
      <c r="B149" s="212" t="s">
        <v>3106</v>
      </c>
      <c r="C149" s="108" t="s">
        <v>18893</v>
      </c>
      <c r="D149" s="108">
        <v>1048.98</v>
      </c>
    </row>
    <row r="150" spans="1:4" ht="15" customHeight="1">
      <c r="A150" s="212" t="s">
        <v>3107</v>
      </c>
      <c r="B150" s="212" t="s">
        <v>3108</v>
      </c>
      <c r="C150" s="108" t="s">
        <v>18893</v>
      </c>
      <c r="D150" s="108">
        <v>676.79</v>
      </c>
    </row>
    <row r="151" spans="1:4" ht="15" customHeight="1">
      <c r="A151" s="212" t="s">
        <v>3109</v>
      </c>
      <c r="B151" s="212" t="s">
        <v>3110</v>
      </c>
      <c r="C151" s="108" t="s">
        <v>18893</v>
      </c>
      <c r="D151" s="108">
        <v>889.47</v>
      </c>
    </row>
    <row r="152" spans="1:4" ht="15" customHeight="1">
      <c r="A152" s="212" t="s">
        <v>3111</v>
      </c>
      <c r="B152" s="212" t="s">
        <v>3112</v>
      </c>
      <c r="C152" s="108" t="s">
        <v>18893</v>
      </c>
      <c r="D152" s="108">
        <v>327.92</v>
      </c>
    </row>
    <row r="153" spans="1:4" ht="15" customHeight="1">
      <c r="A153" s="212" t="s">
        <v>3074</v>
      </c>
      <c r="B153" s="212" t="s">
        <v>21375</v>
      </c>
      <c r="C153" s="108" t="s">
        <v>18895</v>
      </c>
      <c r="D153" s="108">
        <v>800</v>
      </c>
    </row>
    <row r="154" spans="1:4" ht="15" customHeight="1">
      <c r="A154" s="212" t="s">
        <v>3113</v>
      </c>
      <c r="B154" s="212" t="s">
        <v>3114</v>
      </c>
      <c r="C154" s="108" t="s">
        <v>18895</v>
      </c>
      <c r="D154" s="108">
        <v>784.6</v>
      </c>
    </row>
    <row r="155" spans="1:4" ht="15" customHeight="1">
      <c r="A155" s="212" t="s">
        <v>3115</v>
      </c>
      <c r="B155" s="212" t="s">
        <v>3116</v>
      </c>
      <c r="C155" s="108" t="s">
        <v>18895</v>
      </c>
      <c r="D155" s="108">
        <v>938.84</v>
      </c>
    </row>
    <row r="156" spans="1:4" ht="15" customHeight="1">
      <c r="A156" s="212" t="s">
        <v>3117</v>
      </c>
      <c r="B156" s="212" t="s">
        <v>3118</v>
      </c>
      <c r="C156" s="108" t="s">
        <v>18895</v>
      </c>
      <c r="D156" s="108">
        <v>676.39</v>
      </c>
    </row>
    <row r="157" spans="1:4" ht="15" customHeight="1">
      <c r="A157" s="212" t="s">
        <v>3119</v>
      </c>
      <c r="B157" s="212" t="s">
        <v>3120</v>
      </c>
      <c r="C157" s="108" t="s">
        <v>18895</v>
      </c>
      <c r="D157" s="108">
        <v>601.9</v>
      </c>
    </row>
    <row r="158" spans="1:4" ht="15" customHeight="1">
      <c r="A158" s="212" t="s">
        <v>3121</v>
      </c>
      <c r="B158" s="212" t="s">
        <v>3122</v>
      </c>
      <c r="C158" s="108" t="s">
        <v>18895</v>
      </c>
      <c r="D158" s="108">
        <v>809.96</v>
      </c>
    </row>
    <row r="159" spans="1:4" ht="15" customHeight="1">
      <c r="A159" s="212" t="s">
        <v>3123</v>
      </c>
      <c r="B159" s="212" t="s">
        <v>3124</v>
      </c>
      <c r="C159" s="108" t="s">
        <v>18895</v>
      </c>
      <c r="D159" s="108">
        <v>794.94</v>
      </c>
    </row>
    <row r="160" spans="1:4" ht="15" customHeight="1">
      <c r="A160" s="212" t="s">
        <v>3125</v>
      </c>
      <c r="B160" s="212" t="s">
        <v>3126</v>
      </c>
      <c r="C160" s="108" t="s">
        <v>18895</v>
      </c>
      <c r="D160" s="108">
        <v>787.91</v>
      </c>
    </row>
    <row r="161" spans="1:4" ht="15" customHeight="1">
      <c r="A161" s="212" t="s">
        <v>2626</v>
      </c>
      <c r="B161" s="212" t="s">
        <v>2627</v>
      </c>
      <c r="C161" s="108" t="s">
        <v>18895</v>
      </c>
      <c r="D161" s="108">
        <v>614.75</v>
      </c>
    </row>
    <row r="162" spans="1:4" ht="15" customHeight="1">
      <c r="A162" s="212" t="s">
        <v>3127</v>
      </c>
      <c r="B162" s="212" t="s">
        <v>22785</v>
      </c>
      <c r="C162" s="108" t="s">
        <v>18893</v>
      </c>
      <c r="D162" s="108">
        <v>686.28</v>
      </c>
    </row>
    <row r="163" spans="1:4" ht="15" customHeight="1">
      <c r="A163" s="212">
        <v>8726</v>
      </c>
      <c r="B163" s="212" t="s">
        <v>18914</v>
      </c>
    </row>
    <row r="164" spans="1:4" ht="67.5">
      <c r="A164" s="212" t="s">
        <v>22786</v>
      </c>
      <c r="B164" s="212" t="s">
        <v>22787</v>
      </c>
      <c r="C164" s="108" t="s">
        <v>191</v>
      </c>
      <c r="D164" s="108">
        <v>58.85</v>
      </c>
    </row>
    <row r="165" spans="1:4" ht="15" customHeight="1">
      <c r="A165" s="212" t="s">
        <v>3312</v>
      </c>
      <c r="B165" s="212" t="s">
        <v>22788</v>
      </c>
      <c r="C165" s="108" t="s">
        <v>18893</v>
      </c>
      <c r="D165" s="108">
        <v>34.119999999999997</v>
      </c>
    </row>
    <row r="166" spans="1:4" ht="15" customHeight="1">
      <c r="A166" s="212" t="s">
        <v>3314</v>
      </c>
      <c r="B166" s="212" t="s">
        <v>22789</v>
      </c>
      <c r="C166" s="108" t="s">
        <v>18893</v>
      </c>
      <c r="D166" s="108">
        <v>58.9</v>
      </c>
    </row>
    <row r="167" spans="1:4" ht="15" customHeight="1">
      <c r="A167" s="212" t="s">
        <v>3313</v>
      </c>
      <c r="B167" s="212" t="s">
        <v>22790</v>
      </c>
      <c r="C167" s="108" t="s">
        <v>18893</v>
      </c>
      <c r="D167" s="108">
        <v>78.17</v>
      </c>
    </row>
    <row r="168" spans="1:4" ht="15" customHeight="1">
      <c r="A168" s="212">
        <v>8727</v>
      </c>
      <c r="B168" s="212" t="s">
        <v>18915</v>
      </c>
    </row>
    <row r="169" spans="1:4" ht="15" customHeight="1">
      <c r="A169" s="212" t="s">
        <v>3131</v>
      </c>
      <c r="B169" s="212" t="s">
        <v>22791</v>
      </c>
      <c r="C169" s="108" t="s">
        <v>18876</v>
      </c>
      <c r="D169" s="108">
        <v>154.5</v>
      </c>
    </row>
    <row r="170" spans="1:4" ht="15" customHeight="1">
      <c r="A170" s="212" t="s">
        <v>3089</v>
      </c>
      <c r="B170" s="212" t="s">
        <v>22792</v>
      </c>
      <c r="C170" s="108" t="s">
        <v>191</v>
      </c>
      <c r="D170" s="108">
        <v>39.19</v>
      </c>
    </row>
    <row r="171" spans="1:4" ht="15" customHeight="1">
      <c r="A171" s="212" t="s">
        <v>3129</v>
      </c>
      <c r="B171" s="212" t="s">
        <v>22793</v>
      </c>
      <c r="C171" s="108" t="s">
        <v>18876</v>
      </c>
      <c r="D171" s="108">
        <v>9.51</v>
      </c>
    </row>
    <row r="172" spans="1:4" ht="81">
      <c r="A172" s="212" t="s">
        <v>3130</v>
      </c>
      <c r="B172" s="212" t="s">
        <v>22794</v>
      </c>
      <c r="C172" s="108" t="s">
        <v>191</v>
      </c>
      <c r="D172" s="108">
        <v>17.420000000000002</v>
      </c>
    </row>
    <row r="173" spans="1:4" ht="67.5">
      <c r="A173" s="212" t="s">
        <v>3134</v>
      </c>
      <c r="B173" s="212" t="s">
        <v>22795</v>
      </c>
      <c r="C173" s="108" t="s">
        <v>191</v>
      </c>
      <c r="D173" s="108">
        <v>236.32</v>
      </c>
    </row>
    <row r="174" spans="1:4" ht="81">
      <c r="A174" s="212" t="s">
        <v>3133</v>
      </c>
      <c r="B174" s="212" t="s">
        <v>22796</v>
      </c>
      <c r="C174" s="108" t="s">
        <v>18876</v>
      </c>
      <c r="D174" s="108">
        <v>78.25</v>
      </c>
    </row>
    <row r="175" spans="1:4" ht="94.5">
      <c r="A175" s="212" t="s">
        <v>22797</v>
      </c>
      <c r="B175" s="212" t="s">
        <v>22798</v>
      </c>
      <c r="C175" s="108" t="s">
        <v>191</v>
      </c>
      <c r="D175" s="108">
        <v>170.97</v>
      </c>
    </row>
    <row r="176" spans="1:4" ht="94.5">
      <c r="A176" s="212" t="s">
        <v>3132</v>
      </c>
      <c r="B176" s="212" t="s">
        <v>22799</v>
      </c>
      <c r="C176" s="108" t="s">
        <v>18876</v>
      </c>
      <c r="D176" s="108">
        <v>88.39</v>
      </c>
    </row>
    <row r="177" spans="1:4" ht="15" customHeight="1">
      <c r="A177" s="212">
        <v>8728</v>
      </c>
      <c r="B177" s="212" t="s">
        <v>18916</v>
      </c>
    </row>
    <row r="178" spans="1:4" ht="15" customHeight="1">
      <c r="A178" s="212" t="s">
        <v>22800</v>
      </c>
      <c r="B178" s="212" t="s">
        <v>22801</v>
      </c>
      <c r="C178" s="108" t="s">
        <v>18893</v>
      </c>
      <c r="D178" s="108">
        <v>4.5999999999999996</v>
      </c>
    </row>
    <row r="179" spans="1:4" ht="15" customHeight="1">
      <c r="A179" s="212" t="s">
        <v>24</v>
      </c>
      <c r="B179" s="212" t="s">
        <v>22802</v>
      </c>
      <c r="C179" s="108" t="s">
        <v>191</v>
      </c>
      <c r="D179" s="108">
        <v>2.5499999999999998</v>
      </c>
    </row>
    <row r="180" spans="1:4" ht="15" customHeight="1">
      <c r="A180" s="212" t="s">
        <v>3128</v>
      </c>
      <c r="B180" s="212" t="s">
        <v>22803</v>
      </c>
      <c r="C180" s="108" t="s">
        <v>191</v>
      </c>
      <c r="D180" s="108">
        <v>7.43</v>
      </c>
    </row>
    <row r="181" spans="1:4" ht="15" customHeight="1">
      <c r="A181" s="212">
        <v>8729</v>
      </c>
      <c r="B181" s="212" t="s">
        <v>18917</v>
      </c>
    </row>
    <row r="182" spans="1:4" ht="15" customHeight="1">
      <c r="A182" s="212" t="s">
        <v>22804</v>
      </c>
      <c r="B182" s="212" t="s">
        <v>22805</v>
      </c>
      <c r="C182" s="108" t="s">
        <v>191</v>
      </c>
      <c r="D182" s="108">
        <v>1.52</v>
      </c>
    </row>
    <row r="183" spans="1:4" ht="15" customHeight="1">
      <c r="A183" s="212" t="s">
        <v>22806</v>
      </c>
      <c r="B183" s="212" t="s">
        <v>22807</v>
      </c>
      <c r="C183" s="108" t="s">
        <v>18876</v>
      </c>
      <c r="D183" s="108">
        <v>1.37</v>
      </c>
    </row>
    <row r="184" spans="1:4" ht="15" customHeight="1">
      <c r="A184" s="212" t="s">
        <v>418</v>
      </c>
      <c r="B184" s="212" t="s">
        <v>22808</v>
      </c>
      <c r="C184" s="108" t="s">
        <v>18919</v>
      </c>
      <c r="D184" s="108">
        <v>43.77</v>
      </c>
    </row>
    <row r="185" spans="1:4" ht="15" customHeight="1">
      <c r="A185" s="212" t="s">
        <v>419</v>
      </c>
      <c r="B185" s="212" t="s">
        <v>420</v>
      </c>
      <c r="C185" s="108" t="s">
        <v>18918</v>
      </c>
      <c r="D185" s="108">
        <v>6.66</v>
      </c>
    </row>
    <row r="186" spans="1:4" ht="15" customHeight="1">
      <c r="A186" s="212" t="s">
        <v>421</v>
      </c>
      <c r="B186" s="212" t="s">
        <v>422</v>
      </c>
      <c r="C186" s="108" t="s">
        <v>18919</v>
      </c>
      <c r="D186" s="108">
        <v>20</v>
      </c>
    </row>
    <row r="187" spans="1:4" ht="15" customHeight="1">
      <c r="A187" s="212" t="s">
        <v>423</v>
      </c>
      <c r="B187" s="212" t="s">
        <v>424</v>
      </c>
      <c r="C187" s="108" t="s">
        <v>18876</v>
      </c>
      <c r="D187" s="108">
        <v>8.48</v>
      </c>
    </row>
    <row r="188" spans="1:4" ht="15" customHeight="1">
      <c r="A188" s="212" t="s">
        <v>425</v>
      </c>
      <c r="B188" s="212" t="s">
        <v>426</v>
      </c>
      <c r="C188" s="108" t="s">
        <v>18876</v>
      </c>
      <c r="D188" s="108">
        <v>15.61</v>
      </c>
    </row>
    <row r="189" spans="1:4" ht="15" customHeight="1">
      <c r="A189" s="212" t="s">
        <v>427</v>
      </c>
      <c r="B189" s="212" t="s">
        <v>428</v>
      </c>
      <c r="C189" s="108" t="s">
        <v>191</v>
      </c>
      <c r="D189" s="108">
        <v>9.4700000000000006</v>
      </c>
    </row>
    <row r="190" spans="1:4" ht="15" customHeight="1">
      <c r="A190" s="212" t="s">
        <v>429</v>
      </c>
      <c r="B190" s="212" t="s">
        <v>22809</v>
      </c>
      <c r="C190" s="108" t="s">
        <v>18876</v>
      </c>
      <c r="D190" s="108">
        <v>6.16</v>
      </c>
    </row>
    <row r="191" spans="1:4" ht="15" customHeight="1">
      <c r="A191" s="212" t="s">
        <v>430</v>
      </c>
      <c r="B191" s="212" t="s">
        <v>22810</v>
      </c>
      <c r="C191" s="108" t="s">
        <v>18876</v>
      </c>
      <c r="D191" s="108">
        <v>7.74</v>
      </c>
    </row>
    <row r="192" spans="1:4" ht="15" customHeight="1">
      <c r="A192" s="212">
        <v>8730</v>
      </c>
      <c r="B192" s="212" t="s">
        <v>22811</v>
      </c>
    </row>
    <row r="193" spans="1:4" ht="15" customHeight="1">
      <c r="A193" s="212" t="s">
        <v>22812</v>
      </c>
      <c r="B193" s="212" t="s">
        <v>22813</v>
      </c>
      <c r="C193" s="108" t="s">
        <v>191</v>
      </c>
      <c r="D193" s="108">
        <v>286.02</v>
      </c>
    </row>
    <row r="194" spans="1:4" ht="15" customHeight="1">
      <c r="A194" s="212" t="s">
        <v>22814</v>
      </c>
      <c r="B194" s="212" t="s">
        <v>22815</v>
      </c>
      <c r="C194" s="108" t="s">
        <v>191</v>
      </c>
      <c r="D194" s="108">
        <v>178.32</v>
      </c>
    </row>
    <row r="195" spans="1:4" ht="15" customHeight="1">
      <c r="A195" s="212">
        <v>8665</v>
      </c>
      <c r="B195" s="212" t="s">
        <v>18920</v>
      </c>
    </row>
    <row r="196" spans="1:4" ht="15" customHeight="1">
      <c r="A196" s="212">
        <v>8731</v>
      </c>
      <c r="B196" s="212" t="s">
        <v>18921</v>
      </c>
    </row>
    <row r="197" spans="1:4" ht="15" customHeight="1">
      <c r="A197" s="212" t="s">
        <v>4735</v>
      </c>
      <c r="B197" s="212" t="s">
        <v>4736</v>
      </c>
      <c r="C197" s="108" t="s">
        <v>18884</v>
      </c>
      <c r="D197" s="108">
        <v>3.72</v>
      </c>
    </row>
    <row r="198" spans="1:4" ht="15" customHeight="1">
      <c r="A198" s="212" t="s">
        <v>4773</v>
      </c>
      <c r="B198" s="212" t="s">
        <v>4774</v>
      </c>
      <c r="C198" s="108" t="s">
        <v>18876</v>
      </c>
      <c r="D198" s="108">
        <v>4.43</v>
      </c>
    </row>
    <row r="199" spans="1:4" ht="15" customHeight="1">
      <c r="A199" s="212" t="s">
        <v>4775</v>
      </c>
      <c r="B199" s="212" t="s">
        <v>4776</v>
      </c>
      <c r="C199" s="108" t="s">
        <v>18876</v>
      </c>
      <c r="D199" s="108">
        <v>2.85</v>
      </c>
    </row>
    <row r="200" spans="1:4" ht="15" customHeight="1">
      <c r="A200" s="212" t="s">
        <v>4777</v>
      </c>
      <c r="B200" s="212" t="s">
        <v>4778</v>
      </c>
      <c r="C200" s="108" t="s">
        <v>18876</v>
      </c>
      <c r="D200" s="108">
        <v>8.6999999999999993</v>
      </c>
    </row>
    <row r="201" spans="1:4" ht="15" customHeight="1">
      <c r="A201" s="212">
        <v>8732</v>
      </c>
      <c r="B201" s="212" t="s">
        <v>18922</v>
      </c>
    </row>
    <row r="202" spans="1:4" ht="15" customHeight="1">
      <c r="A202" s="212" t="s">
        <v>4737</v>
      </c>
      <c r="B202" s="212" t="s">
        <v>4738</v>
      </c>
      <c r="C202" s="108" t="s">
        <v>18884</v>
      </c>
      <c r="D202" s="108">
        <v>5.58</v>
      </c>
    </row>
    <row r="203" spans="1:4" ht="15" customHeight="1">
      <c r="A203" s="212" t="s">
        <v>4739</v>
      </c>
      <c r="B203" s="212" t="s">
        <v>4740</v>
      </c>
      <c r="C203" s="108" t="s">
        <v>18884</v>
      </c>
      <c r="D203" s="108">
        <v>7.44</v>
      </c>
    </row>
    <row r="204" spans="1:4" ht="15" customHeight="1">
      <c r="A204" s="212" t="s">
        <v>4745</v>
      </c>
      <c r="B204" s="212" t="s">
        <v>4746</v>
      </c>
      <c r="C204" s="108" t="s">
        <v>18884</v>
      </c>
      <c r="D204" s="108">
        <v>4</v>
      </c>
    </row>
    <row r="205" spans="1:4" ht="15" customHeight="1">
      <c r="A205" s="212" t="s">
        <v>4747</v>
      </c>
      <c r="B205" s="212" t="s">
        <v>4748</v>
      </c>
      <c r="C205" s="108" t="s">
        <v>18884</v>
      </c>
      <c r="D205" s="108">
        <v>5.67</v>
      </c>
    </row>
    <row r="206" spans="1:4" ht="15" customHeight="1">
      <c r="A206" s="212" t="s">
        <v>4749</v>
      </c>
      <c r="B206" s="212" t="s">
        <v>4750</v>
      </c>
      <c r="C206" s="108" t="s">
        <v>18884</v>
      </c>
      <c r="D206" s="108">
        <v>8.6300000000000008</v>
      </c>
    </row>
    <row r="207" spans="1:4" ht="15" customHeight="1">
      <c r="A207" s="212" t="s">
        <v>4680</v>
      </c>
      <c r="B207" s="212" t="s">
        <v>4681</v>
      </c>
      <c r="C207" s="108" t="s">
        <v>18884</v>
      </c>
      <c r="D207" s="108">
        <v>15.53</v>
      </c>
    </row>
    <row r="208" spans="1:4" ht="15" customHeight="1">
      <c r="A208" s="212" t="s">
        <v>4751</v>
      </c>
      <c r="B208" s="212" t="s">
        <v>4752</v>
      </c>
      <c r="C208" s="108" t="s">
        <v>18884</v>
      </c>
      <c r="D208" s="108">
        <v>10.35</v>
      </c>
    </row>
    <row r="209" spans="1:4" ht="15" customHeight="1">
      <c r="A209" s="212" t="s">
        <v>4753</v>
      </c>
      <c r="B209" s="212" t="s">
        <v>4754</v>
      </c>
      <c r="C209" s="108" t="s">
        <v>18884</v>
      </c>
      <c r="D209" s="108">
        <v>12.93</v>
      </c>
    </row>
    <row r="210" spans="1:4" ht="15" customHeight="1">
      <c r="A210" s="212" t="s">
        <v>4755</v>
      </c>
      <c r="B210" s="212" t="s">
        <v>4756</v>
      </c>
      <c r="C210" s="108" t="s">
        <v>18884</v>
      </c>
      <c r="D210" s="108">
        <v>6.97</v>
      </c>
    </row>
    <row r="211" spans="1:4" ht="15" customHeight="1">
      <c r="A211" s="212" t="s">
        <v>4757</v>
      </c>
      <c r="B211" s="212" t="s">
        <v>4758</v>
      </c>
      <c r="C211" s="108" t="s">
        <v>18884</v>
      </c>
      <c r="D211" s="108">
        <v>12.42</v>
      </c>
    </row>
    <row r="212" spans="1:4" ht="15" customHeight="1">
      <c r="A212" s="212" t="s">
        <v>4759</v>
      </c>
      <c r="B212" s="212" t="s">
        <v>4760</v>
      </c>
      <c r="C212" s="108" t="s">
        <v>18884</v>
      </c>
      <c r="D212" s="108">
        <v>8.2799999999999994</v>
      </c>
    </row>
    <row r="213" spans="1:4" ht="15" customHeight="1">
      <c r="A213" s="212" t="s">
        <v>4761</v>
      </c>
      <c r="B213" s="212" t="s">
        <v>4762</v>
      </c>
      <c r="C213" s="108" t="s">
        <v>18884</v>
      </c>
      <c r="D213" s="108">
        <v>10.35</v>
      </c>
    </row>
    <row r="214" spans="1:4" ht="15" customHeight="1">
      <c r="A214" s="212" t="s">
        <v>4763</v>
      </c>
      <c r="B214" s="212" t="s">
        <v>4764</v>
      </c>
      <c r="C214" s="108" t="s">
        <v>18884</v>
      </c>
      <c r="D214" s="108">
        <v>12.93</v>
      </c>
    </row>
    <row r="215" spans="1:4" ht="15" customHeight="1">
      <c r="A215" s="212">
        <v>8733</v>
      </c>
      <c r="B215" s="212" t="s">
        <v>18923</v>
      </c>
    </row>
    <row r="216" spans="1:4" ht="15" customHeight="1">
      <c r="A216" s="212" t="s">
        <v>4741</v>
      </c>
      <c r="B216" s="212" t="s">
        <v>4742</v>
      </c>
      <c r="C216" s="108" t="s">
        <v>18884</v>
      </c>
      <c r="D216" s="108">
        <v>36.04</v>
      </c>
    </row>
    <row r="217" spans="1:4" ht="15" customHeight="1">
      <c r="A217" s="212" t="s">
        <v>4743</v>
      </c>
      <c r="B217" s="212" t="s">
        <v>18924</v>
      </c>
      <c r="C217" s="108" t="s">
        <v>18884</v>
      </c>
      <c r="D217" s="108">
        <v>81.09</v>
      </c>
    </row>
    <row r="218" spans="1:4" ht="15" customHeight="1">
      <c r="A218" s="212" t="s">
        <v>4744</v>
      </c>
      <c r="B218" s="212" t="s">
        <v>18925</v>
      </c>
      <c r="C218" s="108" t="s">
        <v>18884</v>
      </c>
      <c r="D218" s="108">
        <v>108.12</v>
      </c>
    </row>
    <row r="219" spans="1:4" ht="15" customHeight="1">
      <c r="A219" s="212" t="s">
        <v>207</v>
      </c>
      <c r="B219" s="212" t="s">
        <v>18926</v>
      </c>
      <c r="C219" s="108" t="s">
        <v>18884</v>
      </c>
      <c r="D219" s="108">
        <v>61.26</v>
      </c>
    </row>
    <row r="220" spans="1:4" ht="15" customHeight="1">
      <c r="A220" s="212">
        <v>8734</v>
      </c>
      <c r="B220" s="212" t="s">
        <v>18927</v>
      </c>
    </row>
    <row r="221" spans="1:4" ht="15" customHeight="1">
      <c r="A221" s="212" t="s">
        <v>4721</v>
      </c>
      <c r="B221" s="212" t="s">
        <v>4722</v>
      </c>
      <c r="C221" s="108" t="s">
        <v>18876</v>
      </c>
      <c r="D221" s="108">
        <v>11.57</v>
      </c>
    </row>
    <row r="222" spans="1:4" ht="15" customHeight="1">
      <c r="A222" s="212" t="s">
        <v>4723</v>
      </c>
      <c r="B222" s="212" t="s">
        <v>4724</v>
      </c>
      <c r="C222" s="108" t="s">
        <v>18876</v>
      </c>
      <c r="D222" s="108">
        <v>20.72</v>
      </c>
    </row>
    <row r="223" spans="1:4" ht="15" customHeight="1">
      <c r="A223" s="212" t="s">
        <v>4733</v>
      </c>
      <c r="B223" s="212" t="s">
        <v>4734</v>
      </c>
      <c r="C223" s="108" t="s">
        <v>18884</v>
      </c>
      <c r="D223" s="108">
        <v>50.85</v>
      </c>
    </row>
    <row r="224" spans="1:4" ht="15" customHeight="1">
      <c r="A224" s="212">
        <v>8735</v>
      </c>
      <c r="B224" s="212" t="s">
        <v>18928</v>
      </c>
    </row>
    <row r="225" spans="1:4" ht="15" customHeight="1">
      <c r="A225" s="212" t="s">
        <v>4725</v>
      </c>
      <c r="B225" s="212" t="s">
        <v>4726</v>
      </c>
      <c r="C225" s="108" t="s">
        <v>18884</v>
      </c>
      <c r="D225" s="108">
        <v>41.94</v>
      </c>
    </row>
    <row r="226" spans="1:4" ht="15" customHeight="1">
      <c r="A226" s="212" t="s">
        <v>4727</v>
      </c>
      <c r="B226" s="212" t="s">
        <v>4728</v>
      </c>
      <c r="C226" s="108" t="s">
        <v>18884</v>
      </c>
      <c r="D226" s="108">
        <v>2.84</v>
      </c>
    </row>
    <row r="227" spans="1:4" ht="15" customHeight="1">
      <c r="A227" s="212" t="s">
        <v>4729</v>
      </c>
      <c r="B227" s="212" t="s">
        <v>4730</v>
      </c>
      <c r="C227" s="108" t="s">
        <v>18884</v>
      </c>
      <c r="D227" s="108">
        <v>2.63</v>
      </c>
    </row>
    <row r="228" spans="1:4" ht="15" customHeight="1">
      <c r="A228" s="212" t="s">
        <v>4731</v>
      </c>
      <c r="B228" s="212" t="s">
        <v>4732</v>
      </c>
      <c r="C228" s="108" t="s">
        <v>18884</v>
      </c>
      <c r="D228" s="108">
        <v>61.26</v>
      </c>
    </row>
    <row r="229" spans="1:4" ht="15" customHeight="1">
      <c r="A229" s="212" t="s">
        <v>4769</v>
      </c>
      <c r="B229" s="212" t="s">
        <v>4770</v>
      </c>
      <c r="C229" s="108" t="s">
        <v>18884</v>
      </c>
      <c r="D229" s="108">
        <v>41.94</v>
      </c>
    </row>
    <row r="230" spans="1:4" ht="15" customHeight="1">
      <c r="A230" s="212" t="s">
        <v>4771</v>
      </c>
      <c r="B230" s="212" t="s">
        <v>4772</v>
      </c>
      <c r="C230" s="108" t="s">
        <v>18884</v>
      </c>
      <c r="D230" s="108">
        <v>61.26</v>
      </c>
    </row>
    <row r="231" spans="1:4" ht="15" customHeight="1">
      <c r="A231" s="212">
        <v>8736</v>
      </c>
      <c r="B231" s="212" t="s">
        <v>18929</v>
      </c>
    </row>
    <row r="232" spans="1:4" ht="15" customHeight="1">
      <c r="A232" s="212" t="s">
        <v>4765</v>
      </c>
      <c r="B232" s="212" t="s">
        <v>4766</v>
      </c>
      <c r="C232" s="108" t="s">
        <v>18876</v>
      </c>
      <c r="D232" s="108">
        <v>91.74</v>
      </c>
    </row>
    <row r="233" spans="1:4" ht="15" customHeight="1">
      <c r="A233" s="212" t="s">
        <v>4767</v>
      </c>
      <c r="B233" s="212" t="s">
        <v>4768</v>
      </c>
      <c r="C233" s="108" t="s">
        <v>18876</v>
      </c>
      <c r="D233" s="108">
        <v>55.87</v>
      </c>
    </row>
    <row r="234" spans="1:4" ht="15" customHeight="1">
      <c r="A234" s="212">
        <v>8666</v>
      </c>
      <c r="B234" s="212" t="s">
        <v>18930</v>
      </c>
    </row>
    <row r="235" spans="1:4" ht="15" customHeight="1">
      <c r="A235" s="212">
        <v>8737</v>
      </c>
      <c r="B235" s="212" t="s">
        <v>18931</v>
      </c>
    </row>
    <row r="236" spans="1:4" ht="15" customHeight="1">
      <c r="A236" s="212" t="s">
        <v>2522</v>
      </c>
      <c r="B236" s="212" t="s">
        <v>2523</v>
      </c>
      <c r="C236" s="108" t="s">
        <v>191</v>
      </c>
      <c r="D236" s="108">
        <v>20.72</v>
      </c>
    </row>
    <row r="237" spans="1:4" ht="15" customHeight="1">
      <c r="A237" s="212" t="s">
        <v>2524</v>
      </c>
      <c r="B237" s="212" t="s">
        <v>2525</v>
      </c>
      <c r="C237" s="108" t="s">
        <v>191</v>
      </c>
      <c r="D237" s="108">
        <v>27.03</v>
      </c>
    </row>
    <row r="238" spans="1:4" ht="15" customHeight="1">
      <c r="A238" s="212" t="s">
        <v>34</v>
      </c>
      <c r="B238" s="212" t="s">
        <v>2526</v>
      </c>
      <c r="C238" s="108" t="s">
        <v>191</v>
      </c>
      <c r="D238" s="108">
        <v>36.04</v>
      </c>
    </row>
    <row r="239" spans="1:4" ht="15" customHeight="1">
      <c r="A239" s="212" t="s">
        <v>2527</v>
      </c>
      <c r="B239" s="212" t="s">
        <v>2528</v>
      </c>
      <c r="C239" s="108" t="s">
        <v>191</v>
      </c>
      <c r="D239" s="108">
        <v>54.06</v>
      </c>
    </row>
    <row r="240" spans="1:4" ht="15" customHeight="1">
      <c r="A240" s="212">
        <v>8738</v>
      </c>
      <c r="B240" s="212" t="s">
        <v>18932</v>
      </c>
    </row>
    <row r="241" spans="1:4" ht="15" customHeight="1">
      <c r="A241" s="212" t="s">
        <v>2416</v>
      </c>
      <c r="B241" s="212" t="s">
        <v>2417</v>
      </c>
      <c r="C241" s="108" t="s">
        <v>224</v>
      </c>
      <c r="D241" s="108">
        <v>149.29</v>
      </c>
    </row>
    <row r="242" spans="1:4" ht="15" customHeight="1">
      <c r="A242" s="212" t="s">
        <v>2418</v>
      </c>
      <c r="B242" s="212" t="s">
        <v>2419</v>
      </c>
      <c r="C242" s="108" t="s">
        <v>224</v>
      </c>
      <c r="D242" s="108">
        <v>100.31</v>
      </c>
    </row>
    <row r="243" spans="1:4" ht="15" customHeight="1">
      <c r="A243" s="212" t="s">
        <v>2420</v>
      </c>
      <c r="B243" s="212" t="s">
        <v>2421</v>
      </c>
      <c r="C243" s="108" t="s">
        <v>224</v>
      </c>
      <c r="D243" s="108">
        <v>149.29</v>
      </c>
    </row>
    <row r="244" spans="1:4" ht="15" customHeight="1">
      <c r="A244" s="212" t="s">
        <v>2422</v>
      </c>
      <c r="B244" s="212" t="s">
        <v>2423</v>
      </c>
      <c r="C244" s="108" t="s">
        <v>224</v>
      </c>
      <c r="D244" s="108">
        <v>99.82</v>
      </c>
    </row>
    <row r="245" spans="1:4" ht="15" customHeight="1">
      <c r="A245" s="212" t="s">
        <v>2424</v>
      </c>
      <c r="B245" s="212" t="s">
        <v>2425</v>
      </c>
      <c r="C245" s="108" t="s">
        <v>224</v>
      </c>
      <c r="D245" s="108">
        <v>51.33</v>
      </c>
    </row>
    <row r="246" spans="1:4" ht="15" customHeight="1">
      <c r="A246" s="212" t="s">
        <v>2426</v>
      </c>
      <c r="B246" s="212" t="s">
        <v>2427</v>
      </c>
      <c r="C246" s="108" t="s">
        <v>191</v>
      </c>
      <c r="D246" s="108">
        <v>313.42</v>
      </c>
    </row>
    <row r="247" spans="1:4" ht="15" customHeight="1">
      <c r="A247" s="212" t="s">
        <v>2428</v>
      </c>
      <c r="B247" s="212" t="s">
        <v>2429</v>
      </c>
      <c r="C247" s="108" t="s">
        <v>191</v>
      </c>
      <c r="D247" s="108">
        <v>401.9</v>
      </c>
    </row>
    <row r="248" spans="1:4" ht="15" customHeight="1">
      <c r="A248" s="212" t="s">
        <v>2430</v>
      </c>
      <c r="B248" s="212" t="s">
        <v>2431</v>
      </c>
      <c r="C248" s="108" t="s">
        <v>191</v>
      </c>
      <c r="D248" s="108">
        <v>185.97</v>
      </c>
    </row>
    <row r="249" spans="1:4" ht="15" customHeight="1">
      <c r="A249" s="212" t="s">
        <v>2432</v>
      </c>
      <c r="B249" s="212" t="s">
        <v>2433</v>
      </c>
      <c r="C249" s="108" t="s">
        <v>191</v>
      </c>
      <c r="D249" s="108">
        <v>217.89</v>
      </c>
    </row>
    <row r="250" spans="1:4" ht="15" customHeight="1">
      <c r="A250" s="212" t="s">
        <v>2434</v>
      </c>
      <c r="B250" s="212" t="s">
        <v>2435</v>
      </c>
      <c r="C250" s="108" t="s">
        <v>191</v>
      </c>
      <c r="D250" s="108">
        <v>270.01</v>
      </c>
    </row>
    <row r="251" spans="1:4" ht="15" customHeight="1">
      <c r="A251" s="212" t="s">
        <v>2436</v>
      </c>
      <c r="B251" s="212" t="s">
        <v>2437</v>
      </c>
      <c r="C251" s="108" t="s">
        <v>224</v>
      </c>
      <c r="D251" s="108">
        <v>90.89</v>
      </c>
    </row>
    <row r="252" spans="1:4" ht="15" customHeight="1">
      <c r="A252" s="212" t="s">
        <v>2438</v>
      </c>
      <c r="B252" s="212" t="s">
        <v>2439</v>
      </c>
      <c r="C252" s="108" t="s">
        <v>224</v>
      </c>
      <c r="D252" s="108">
        <v>68.62</v>
      </c>
    </row>
    <row r="253" spans="1:4" ht="15" customHeight="1">
      <c r="A253" s="212" t="s">
        <v>2440</v>
      </c>
      <c r="B253" s="212" t="s">
        <v>2441</v>
      </c>
      <c r="C253" s="108" t="s">
        <v>224</v>
      </c>
      <c r="D253" s="108">
        <v>78.260000000000005</v>
      </c>
    </row>
    <row r="254" spans="1:4" ht="15" customHeight="1">
      <c r="A254" s="212" t="s">
        <v>18933</v>
      </c>
      <c r="B254" s="212" t="s">
        <v>18934</v>
      </c>
      <c r="C254" s="108" t="s">
        <v>191</v>
      </c>
      <c r="D254" s="108">
        <v>223.72</v>
      </c>
    </row>
    <row r="255" spans="1:4" ht="15" customHeight="1">
      <c r="A255" s="212" t="s">
        <v>2445</v>
      </c>
      <c r="B255" s="212" t="s">
        <v>2446</v>
      </c>
      <c r="C255" s="108" t="s">
        <v>18884</v>
      </c>
      <c r="D255" s="108">
        <v>320.17</v>
      </c>
    </row>
    <row r="256" spans="1:4" ht="15" customHeight="1">
      <c r="A256" s="212" t="s">
        <v>2447</v>
      </c>
      <c r="B256" s="212" t="s">
        <v>2448</v>
      </c>
      <c r="C256" s="108" t="s">
        <v>191</v>
      </c>
      <c r="D256" s="108">
        <v>185.18</v>
      </c>
    </row>
    <row r="257" spans="1:4" ht="15" customHeight="1">
      <c r="A257" s="212" t="s">
        <v>2449</v>
      </c>
      <c r="B257" s="212" t="s">
        <v>2450</v>
      </c>
      <c r="C257" s="108" t="s">
        <v>191</v>
      </c>
      <c r="D257" s="108">
        <v>249.89</v>
      </c>
    </row>
    <row r="258" spans="1:4" ht="15" customHeight="1">
      <c r="A258" s="212" t="s">
        <v>2451</v>
      </c>
      <c r="B258" s="212" t="s">
        <v>2452</v>
      </c>
      <c r="C258" s="108" t="s">
        <v>191</v>
      </c>
      <c r="D258" s="108">
        <v>296.56</v>
      </c>
    </row>
    <row r="259" spans="1:4" ht="15" customHeight="1">
      <c r="A259" s="212" t="s">
        <v>2453</v>
      </c>
      <c r="B259" s="212" t="s">
        <v>2454</v>
      </c>
      <c r="C259" s="108" t="s">
        <v>191</v>
      </c>
      <c r="D259" s="108">
        <v>332.61</v>
      </c>
    </row>
    <row r="260" spans="1:4" ht="15" customHeight="1">
      <c r="A260" s="212" t="s">
        <v>2455</v>
      </c>
      <c r="B260" s="212" t="s">
        <v>2456</v>
      </c>
      <c r="C260" s="108" t="s">
        <v>191</v>
      </c>
      <c r="D260" s="108">
        <v>353.86</v>
      </c>
    </row>
    <row r="261" spans="1:4" ht="15" customHeight="1">
      <c r="A261" s="212" t="s">
        <v>2457</v>
      </c>
      <c r="B261" s="212" t="s">
        <v>2458</v>
      </c>
      <c r="C261" s="108" t="s">
        <v>191</v>
      </c>
      <c r="D261" s="108">
        <v>393.2</v>
      </c>
    </row>
    <row r="262" spans="1:4" ht="15" customHeight="1">
      <c r="A262" s="212" t="s">
        <v>2459</v>
      </c>
      <c r="B262" s="212" t="s">
        <v>2460</v>
      </c>
      <c r="C262" s="108" t="s">
        <v>191</v>
      </c>
      <c r="D262" s="108">
        <v>522.16999999999996</v>
      </c>
    </row>
    <row r="263" spans="1:4" ht="15" customHeight="1">
      <c r="A263" s="212" t="s">
        <v>2461</v>
      </c>
      <c r="B263" s="212" t="s">
        <v>2462</v>
      </c>
      <c r="C263" s="108" t="s">
        <v>191</v>
      </c>
      <c r="D263" s="108">
        <v>149.83000000000001</v>
      </c>
    </row>
    <row r="264" spans="1:4" ht="15" customHeight="1">
      <c r="A264" s="212" t="s">
        <v>2463</v>
      </c>
      <c r="B264" s="212" t="s">
        <v>18935</v>
      </c>
      <c r="C264" s="108" t="s">
        <v>191</v>
      </c>
      <c r="D264" s="108">
        <v>157.09</v>
      </c>
    </row>
    <row r="265" spans="1:4" ht="15" customHeight="1">
      <c r="A265" s="212" t="s">
        <v>2464</v>
      </c>
      <c r="B265" s="212" t="s">
        <v>2465</v>
      </c>
      <c r="C265" s="108" t="s">
        <v>191</v>
      </c>
      <c r="D265" s="108">
        <v>189.24</v>
      </c>
    </row>
    <row r="266" spans="1:4" ht="15" customHeight="1">
      <c r="A266" s="212" t="s">
        <v>2466</v>
      </c>
      <c r="B266" s="212" t="s">
        <v>2467</v>
      </c>
      <c r="C266" s="108" t="s">
        <v>191</v>
      </c>
      <c r="D266" s="108">
        <v>212.07</v>
      </c>
    </row>
    <row r="267" spans="1:4" ht="15" customHeight="1">
      <c r="A267" s="212" t="s">
        <v>2468</v>
      </c>
      <c r="B267" s="212" t="s">
        <v>2469</v>
      </c>
      <c r="C267" s="108" t="s">
        <v>191</v>
      </c>
      <c r="D267" s="108">
        <v>230.18</v>
      </c>
    </row>
    <row r="268" spans="1:4" ht="15" customHeight="1">
      <c r="A268" s="212" t="s">
        <v>2470</v>
      </c>
      <c r="B268" s="212" t="s">
        <v>2471</v>
      </c>
      <c r="C268" s="108" t="s">
        <v>191</v>
      </c>
      <c r="D268" s="108">
        <v>278.61</v>
      </c>
    </row>
    <row r="269" spans="1:4" ht="15" customHeight="1">
      <c r="A269" s="212" t="s">
        <v>2472</v>
      </c>
      <c r="B269" s="212" t="s">
        <v>2473</v>
      </c>
      <c r="C269" s="108" t="s">
        <v>191</v>
      </c>
      <c r="D269" s="108">
        <v>322.62</v>
      </c>
    </row>
    <row r="270" spans="1:4" ht="15" customHeight="1">
      <c r="A270" s="212" t="s">
        <v>2474</v>
      </c>
      <c r="B270" s="212" t="s">
        <v>2475</v>
      </c>
      <c r="C270" s="108" t="s">
        <v>191</v>
      </c>
      <c r="D270" s="108">
        <v>379.47</v>
      </c>
    </row>
    <row r="271" spans="1:4" ht="15" customHeight="1">
      <c r="A271" s="212" t="s">
        <v>2476</v>
      </c>
      <c r="B271" s="212" t="s">
        <v>2477</v>
      </c>
      <c r="C271" s="108" t="s">
        <v>191</v>
      </c>
      <c r="D271" s="108">
        <v>182.97</v>
      </c>
    </row>
    <row r="272" spans="1:4" ht="15" customHeight="1">
      <c r="A272" s="212" t="s">
        <v>2478</v>
      </c>
      <c r="B272" s="212" t="s">
        <v>2479</v>
      </c>
      <c r="C272" s="108" t="s">
        <v>191</v>
      </c>
      <c r="D272" s="108">
        <v>448.76</v>
      </c>
    </row>
    <row r="273" spans="1:4" ht="15" customHeight="1">
      <c r="A273" s="212" t="s">
        <v>2480</v>
      </c>
      <c r="B273" s="212" t="s">
        <v>2481</v>
      </c>
      <c r="C273" s="108" t="s">
        <v>191</v>
      </c>
      <c r="D273" s="108">
        <v>217.62</v>
      </c>
    </row>
    <row r="274" spans="1:4" ht="15" customHeight="1">
      <c r="A274" s="212" t="s">
        <v>2482</v>
      </c>
      <c r="B274" s="212" t="s">
        <v>2483</v>
      </c>
      <c r="C274" s="108" t="s">
        <v>191</v>
      </c>
      <c r="D274" s="108">
        <v>496.32</v>
      </c>
    </row>
    <row r="275" spans="1:4" ht="15" customHeight="1">
      <c r="A275" s="212" t="s">
        <v>2484</v>
      </c>
      <c r="B275" s="212" t="s">
        <v>2485</v>
      </c>
      <c r="C275" s="108" t="s">
        <v>191</v>
      </c>
      <c r="D275" s="108">
        <v>242.11</v>
      </c>
    </row>
    <row r="276" spans="1:4" ht="15" customHeight="1">
      <c r="A276" s="212" t="s">
        <v>2486</v>
      </c>
      <c r="B276" s="212" t="s">
        <v>2487</v>
      </c>
      <c r="C276" s="108" t="s">
        <v>191</v>
      </c>
      <c r="D276" s="108">
        <v>578.25</v>
      </c>
    </row>
    <row r="277" spans="1:4" ht="15" customHeight="1">
      <c r="A277" s="212" t="s">
        <v>2488</v>
      </c>
      <c r="B277" s="212" t="s">
        <v>2489</v>
      </c>
      <c r="C277" s="108" t="s">
        <v>191</v>
      </c>
      <c r="D277" s="108">
        <v>282.79000000000002</v>
      </c>
    </row>
    <row r="278" spans="1:4" ht="15" customHeight="1">
      <c r="A278" s="212" t="s">
        <v>2490</v>
      </c>
      <c r="B278" s="212" t="s">
        <v>2491</v>
      </c>
      <c r="C278" s="108" t="s">
        <v>191</v>
      </c>
      <c r="D278" s="108">
        <v>697.05</v>
      </c>
    </row>
    <row r="279" spans="1:4" ht="15" customHeight="1">
      <c r="A279" s="212" t="s">
        <v>2492</v>
      </c>
      <c r="B279" s="212" t="s">
        <v>2493</v>
      </c>
      <c r="C279" s="108" t="s">
        <v>191</v>
      </c>
      <c r="D279" s="108">
        <v>341.38</v>
      </c>
    </row>
    <row r="280" spans="1:4" ht="15" customHeight="1">
      <c r="A280" s="212" t="s">
        <v>22816</v>
      </c>
      <c r="B280" s="212" t="s">
        <v>22817</v>
      </c>
      <c r="C280" s="108" t="s">
        <v>191</v>
      </c>
      <c r="D280" s="108">
        <v>33.64</v>
      </c>
    </row>
    <row r="281" spans="1:4" ht="15" customHeight="1">
      <c r="A281" s="212" t="s">
        <v>2494</v>
      </c>
      <c r="B281" s="212" t="s">
        <v>22818</v>
      </c>
      <c r="C281" s="108" t="s">
        <v>191</v>
      </c>
      <c r="D281" s="108">
        <v>47.53</v>
      </c>
    </row>
    <row r="282" spans="1:4" ht="15" customHeight="1">
      <c r="A282" s="212" t="s">
        <v>2495</v>
      </c>
      <c r="B282" s="212" t="s">
        <v>22819</v>
      </c>
      <c r="C282" s="108" t="s">
        <v>191</v>
      </c>
      <c r="D282" s="108">
        <v>65.52</v>
      </c>
    </row>
    <row r="283" spans="1:4" ht="15" customHeight="1">
      <c r="A283" s="212" t="s">
        <v>2496</v>
      </c>
      <c r="B283" s="212" t="s">
        <v>22820</v>
      </c>
      <c r="C283" s="108" t="s">
        <v>191</v>
      </c>
      <c r="D283" s="108">
        <v>87.52</v>
      </c>
    </row>
    <row r="284" spans="1:4" ht="15" customHeight="1">
      <c r="A284" s="212" t="s">
        <v>2497</v>
      </c>
      <c r="B284" s="212" t="s">
        <v>22821</v>
      </c>
      <c r="C284" s="108" t="s">
        <v>191</v>
      </c>
      <c r="D284" s="108">
        <v>143.51</v>
      </c>
    </row>
    <row r="285" spans="1:4" ht="15" customHeight="1">
      <c r="A285" s="212" t="s">
        <v>22822</v>
      </c>
      <c r="B285" s="212" t="s">
        <v>22823</v>
      </c>
      <c r="C285" s="108" t="s">
        <v>191</v>
      </c>
      <c r="D285" s="108">
        <v>38.43</v>
      </c>
    </row>
    <row r="286" spans="1:4" ht="15" customHeight="1">
      <c r="A286" s="212" t="s">
        <v>2442</v>
      </c>
      <c r="B286" s="212" t="s">
        <v>22824</v>
      </c>
      <c r="C286" s="108" t="s">
        <v>191</v>
      </c>
      <c r="D286" s="108">
        <v>74.8</v>
      </c>
    </row>
    <row r="287" spans="1:4" ht="15" customHeight="1">
      <c r="A287" s="212" t="s">
        <v>22825</v>
      </c>
      <c r="B287" s="212" t="s">
        <v>22826</v>
      </c>
      <c r="C287" s="108" t="s">
        <v>191</v>
      </c>
      <c r="D287" s="108">
        <v>40.67</v>
      </c>
    </row>
    <row r="288" spans="1:4" ht="15" customHeight="1">
      <c r="A288" s="212" t="s">
        <v>2443</v>
      </c>
      <c r="B288" s="212" t="s">
        <v>22827</v>
      </c>
      <c r="C288" s="108" t="s">
        <v>191</v>
      </c>
      <c r="D288" s="108">
        <v>100.26</v>
      </c>
    </row>
    <row r="289" spans="1:4" ht="15" customHeight="1">
      <c r="A289" s="212" t="s">
        <v>22828</v>
      </c>
      <c r="B289" s="212" t="s">
        <v>22829</v>
      </c>
      <c r="C289" s="108" t="s">
        <v>191</v>
      </c>
      <c r="D289" s="108">
        <v>42.24</v>
      </c>
    </row>
    <row r="290" spans="1:4" ht="15" customHeight="1">
      <c r="A290" s="212" t="s">
        <v>2444</v>
      </c>
      <c r="B290" s="212" t="s">
        <v>22830</v>
      </c>
      <c r="C290" s="108" t="s">
        <v>191</v>
      </c>
      <c r="D290" s="108">
        <v>126.27</v>
      </c>
    </row>
    <row r="291" spans="1:4" ht="15" customHeight="1">
      <c r="A291" s="212" t="s">
        <v>22831</v>
      </c>
      <c r="B291" s="212" t="s">
        <v>22832</v>
      </c>
      <c r="C291" s="108" t="s">
        <v>191</v>
      </c>
      <c r="D291" s="108">
        <v>44.44</v>
      </c>
    </row>
    <row r="292" spans="1:4" ht="15" customHeight="1">
      <c r="A292" s="212" t="s">
        <v>22833</v>
      </c>
      <c r="B292" s="212" t="s">
        <v>22834</v>
      </c>
      <c r="C292" s="108" t="s">
        <v>191</v>
      </c>
      <c r="D292" s="108">
        <v>151.57</v>
      </c>
    </row>
    <row r="293" spans="1:4" ht="15" customHeight="1">
      <c r="A293" s="212" t="s">
        <v>2498</v>
      </c>
      <c r="B293" s="212" t="s">
        <v>2499</v>
      </c>
      <c r="C293" s="108" t="s">
        <v>18893</v>
      </c>
      <c r="D293" s="108">
        <v>1056</v>
      </c>
    </row>
    <row r="294" spans="1:4" ht="15" customHeight="1">
      <c r="A294" s="212" t="s">
        <v>2500</v>
      </c>
      <c r="B294" s="212" t="s">
        <v>2501</v>
      </c>
      <c r="C294" s="108" t="s">
        <v>18893</v>
      </c>
      <c r="D294" s="108">
        <v>1599.61</v>
      </c>
    </row>
    <row r="295" spans="1:4" ht="15" customHeight="1">
      <c r="A295" s="212" t="s">
        <v>2502</v>
      </c>
      <c r="B295" s="212" t="s">
        <v>2503</v>
      </c>
      <c r="C295" s="108" t="s">
        <v>18893</v>
      </c>
      <c r="D295" s="108">
        <v>7033.76</v>
      </c>
    </row>
    <row r="296" spans="1:4" ht="15" customHeight="1">
      <c r="A296" s="212" t="s">
        <v>2504</v>
      </c>
      <c r="B296" s="212" t="s">
        <v>2505</v>
      </c>
      <c r="C296" s="108" t="s">
        <v>18893</v>
      </c>
      <c r="D296" s="108">
        <v>9503.59</v>
      </c>
    </row>
    <row r="297" spans="1:4" ht="15" customHeight="1">
      <c r="A297" s="212" t="s">
        <v>2506</v>
      </c>
      <c r="B297" s="212" t="s">
        <v>2507</v>
      </c>
      <c r="C297" s="108" t="s">
        <v>18893</v>
      </c>
      <c r="D297" s="108">
        <v>5306.04</v>
      </c>
    </row>
    <row r="298" spans="1:4" ht="15" customHeight="1">
      <c r="A298" s="212" t="s">
        <v>2508</v>
      </c>
      <c r="B298" s="212" t="s">
        <v>2509</v>
      </c>
      <c r="C298" s="108" t="s">
        <v>18893</v>
      </c>
      <c r="D298" s="108">
        <v>6864.03</v>
      </c>
    </row>
    <row r="299" spans="1:4" ht="15" customHeight="1">
      <c r="A299" s="212" t="s">
        <v>2510</v>
      </c>
      <c r="B299" s="212" t="s">
        <v>2511</v>
      </c>
      <c r="C299" s="108" t="s">
        <v>18893</v>
      </c>
      <c r="D299" s="108">
        <v>10663.84</v>
      </c>
    </row>
    <row r="300" spans="1:4" ht="15" customHeight="1">
      <c r="A300" s="212" t="s">
        <v>2512</v>
      </c>
      <c r="B300" s="212" t="s">
        <v>2513</v>
      </c>
      <c r="C300" s="108" t="s">
        <v>18893</v>
      </c>
      <c r="D300" s="108">
        <v>14254.7</v>
      </c>
    </row>
    <row r="301" spans="1:4" ht="15" customHeight="1">
      <c r="A301" s="212" t="s">
        <v>2514</v>
      </c>
      <c r="B301" s="212" t="s">
        <v>2515</v>
      </c>
      <c r="C301" s="108" t="s">
        <v>18893</v>
      </c>
      <c r="D301" s="108">
        <v>9644.73</v>
      </c>
    </row>
    <row r="302" spans="1:4" ht="15" customHeight="1">
      <c r="A302" s="212" t="s">
        <v>2516</v>
      </c>
      <c r="B302" s="212" t="s">
        <v>2517</v>
      </c>
      <c r="C302" s="108" t="s">
        <v>18893</v>
      </c>
      <c r="D302" s="108">
        <v>12670.85</v>
      </c>
    </row>
    <row r="303" spans="1:4" ht="15" customHeight="1">
      <c r="A303" s="212" t="s">
        <v>2518</v>
      </c>
      <c r="B303" s="212" t="s">
        <v>2519</v>
      </c>
      <c r="C303" s="108" t="s">
        <v>18893</v>
      </c>
      <c r="D303" s="108">
        <v>6897.35</v>
      </c>
    </row>
    <row r="304" spans="1:4" ht="15" customHeight="1">
      <c r="A304" s="212" t="s">
        <v>2520</v>
      </c>
      <c r="B304" s="212" t="s">
        <v>2521</v>
      </c>
      <c r="C304" s="108" t="s">
        <v>18893</v>
      </c>
      <c r="D304" s="108">
        <v>9739.2900000000009</v>
      </c>
    </row>
    <row r="305" spans="1:4" ht="15" customHeight="1">
      <c r="A305" s="212" t="s">
        <v>2529</v>
      </c>
      <c r="B305" s="212" t="s">
        <v>2530</v>
      </c>
      <c r="C305" s="108" t="s">
        <v>191</v>
      </c>
      <c r="D305" s="108">
        <v>22.99</v>
      </c>
    </row>
    <row r="306" spans="1:4" ht="15" customHeight="1">
      <c r="A306" s="212" t="s">
        <v>2531</v>
      </c>
      <c r="B306" s="212" t="s">
        <v>2532</v>
      </c>
      <c r="C306" s="108" t="s">
        <v>191</v>
      </c>
      <c r="D306" s="108">
        <v>32.25</v>
      </c>
    </row>
    <row r="307" spans="1:4" ht="15" customHeight="1">
      <c r="A307" s="212" t="s">
        <v>2533</v>
      </c>
      <c r="B307" s="212" t="s">
        <v>2534</v>
      </c>
      <c r="C307" s="108" t="s">
        <v>191</v>
      </c>
      <c r="D307" s="108">
        <v>36.22</v>
      </c>
    </row>
    <row r="308" spans="1:4" ht="15" customHeight="1">
      <c r="A308" s="212" t="s">
        <v>2535</v>
      </c>
      <c r="B308" s="212" t="s">
        <v>2536</v>
      </c>
      <c r="C308" s="108" t="s">
        <v>191</v>
      </c>
      <c r="D308" s="108">
        <v>43.55</v>
      </c>
    </row>
    <row r="309" spans="1:4" ht="15" customHeight="1">
      <c r="A309" s="212" t="s">
        <v>2537</v>
      </c>
      <c r="B309" s="212" t="s">
        <v>2538</v>
      </c>
      <c r="C309" s="108" t="s">
        <v>191</v>
      </c>
      <c r="D309" s="108">
        <v>46.23</v>
      </c>
    </row>
    <row r="310" spans="1:4" ht="15" customHeight="1">
      <c r="A310" s="212" t="s">
        <v>2539</v>
      </c>
      <c r="B310" s="212" t="s">
        <v>2540</v>
      </c>
      <c r="C310" s="108" t="s">
        <v>191</v>
      </c>
      <c r="D310" s="108">
        <v>55.15</v>
      </c>
    </row>
    <row r="311" spans="1:4" ht="15" customHeight="1">
      <c r="A311" s="212">
        <v>8739</v>
      </c>
      <c r="B311" s="212" t="s">
        <v>3495</v>
      </c>
    </row>
    <row r="312" spans="1:4" ht="15" customHeight="1">
      <c r="A312" s="212" t="s">
        <v>2547</v>
      </c>
      <c r="B312" s="212" t="s">
        <v>2548</v>
      </c>
      <c r="C312" s="108" t="s">
        <v>18876</v>
      </c>
      <c r="D312" s="108">
        <v>73.31</v>
      </c>
    </row>
    <row r="313" spans="1:4" ht="15" customHeight="1">
      <c r="A313" s="212" t="s">
        <v>2549</v>
      </c>
      <c r="B313" s="212" t="s">
        <v>2550</v>
      </c>
      <c r="C313" s="108" t="s">
        <v>18876</v>
      </c>
      <c r="D313" s="108">
        <v>63.99</v>
      </c>
    </row>
    <row r="314" spans="1:4" ht="15" customHeight="1">
      <c r="A314" s="212" t="s">
        <v>2551</v>
      </c>
      <c r="B314" s="212" t="s">
        <v>2552</v>
      </c>
      <c r="C314" s="108" t="s">
        <v>18876</v>
      </c>
      <c r="D314" s="108">
        <v>62.69</v>
      </c>
    </row>
    <row r="315" spans="1:4" ht="15" customHeight="1">
      <c r="A315" s="212">
        <v>8740</v>
      </c>
      <c r="B315" s="212" t="s">
        <v>18936</v>
      </c>
    </row>
    <row r="316" spans="1:4" ht="15" customHeight="1">
      <c r="A316" s="212" t="s">
        <v>2563</v>
      </c>
      <c r="B316" s="212" t="s">
        <v>2564</v>
      </c>
      <c r="C316" s="108" t="s">
        <v>18884</v>
      </c>
      <c r="D316" s="108">
        <v>673.39</v>
      </c>
    </row>
    <row r="317" spans="1:4" ht="15" customHeight="1">
      <c r="A317" s="212" t="s">
        <v>2565</v>
      </c>
      <c r="B317" s="212" t="s">
        <v>2566</v>
      </c>
      <c r="C317" s="108" t="s">
        <v>18884</v>
      </c>
      <c r="D317" s="108">
        <v>770.53</v>
      </c>
    </row>
    <row r="318" spans="1:4" ht="15" customHeight="1">
      <c r="A318" s="212" t="s">
        <v>2567</v>
      </c>
      <c r="B318" s="212" t="s">
        <v>2568</v>
      </c>
      <c r="C318" s="108" t="s">
        <v>18884</v>
      </c>
      <c r="D318" s="108">
        <v>690.01</v>
      </c>
    </row>
    <row r="319" spans="1:4" ht="15" customHeight="1">
      <c r="A319" s="212" t="s">
        <v>2569</v>
      </c>
      <c r="B319" s="212" t="s">
        <v>2570</v>
      </c>
      <c r="C319" s="108" t="s">
        <v>18884</v>
      </c>
      <c r="D319" s="108">
        <v>710.24</v>
      </c>
    </row>
    <row r="320" spans="1:4" ht="15" customHeight="1">
      <c r="A320" s="212" t="s">
        <v>2571</v>
      </c>
      <c r="B320" s="212" t="s">
        <v>2572</v>
      </c>
      <c r="C320" s="108" t="s">
        <v>18884</v>
      </c>
      <c r="D320" s="108">
        <v>730.45</v>
      </c>
    </row>
    <row r="321" spans="1:4" ht="15" customHeight="1">
      <c r="A321" s="212" t="s">
        <v>2573</v>
      </c>
      <c r="B321" s="212" t="s">
        <v>2574</v>
      </c>
      <c r="C321" s="108" t="s">
        <v>18884</v>
      </c>
      <c r="D321" s="108">
        <v>758.39</v>
      </c>
    </row>
    <row r="322" spans="1:4" ht="15" customHeight="1">
      <c r="A322" s="212" t="s">
        <v>2575</v>
      </c>
      <c r="B322" s="212" t="s">
        <v>2576</v>
      </c>
      <c r="C322" s="108" t="s">
        <v>18884</v>
      </c>
      <c r="D322" s="108">
        <v>673.63</v>
      </c>
    </row>
    <row r="323" spans="1:4" ht="15" customHeight="1">
      <c r="A323" s="212" t="s">
        <v>43</v>
      </c>
      <c r="B323" s="212" t="s">
        <v>2577</v>
      </c>
      <c r="C323" s="108" t="s">
        <v>18884</v>
      </c>
      <c r="D323" s="108">
        <v>697.34</v>
      </c>
    </row>
    <row r="324" spans="1:4" ht="15" customHeight="1">
      <c r="A324" s="212" t="s">
        <v>2578</v>
      </c>
      <c r="B324" s="212" t="s">
        <v>2579</v>
      </c>
      <c r="C324" s="108" t="s">
        <v>18884</v>
      </c>
      <c r="D324" s="108">
        <v>719.99</v>
      </c>
    </row>
    <row r="325" spans="1:4" ht="15" customHeight="1">
      <c r="A325" s="212" t="s">
        <v>2580</v>
      </c>
      <c r="B325" s="212" t="s">
        <v>2581</v>
      </c>
      <c r="C325" s="108" t="s">
        <v>18884</v>
      </c>
      <c r="D325" s="108">
        <v>741.66</v>
      </c>
    </row>
    <row r="326" spans="1:4" ht="15" customHeight="1">
      <c r="A326" s="212" t="s">
        <v>2582</v>
      </c>
      <c r="B326" s="212" t="s">
        <v>2583</v>
      </c>
      <c r="C326" s="108" t="s">
        <v>18884</v>
      </c>
      <c r="D326" s="108">
        <v>746.32</v>
      </c>
    </row>
    <row r="327" spans="1:4" ht="15" customHeight="1">
      <c r="A327" s="212" t="s">
        <v>2593</v>
      </c>
      <c r="B327" s="212" t="s">
        <v>2594</v>
      </c>
      <c r="C327" s="108" t="s">
        <v>18884</v>
      </c>
      <c r="D327" s="108">
        <v>618.16999999999996</v>
      </c>
    </row>
    <row r="328" spans="1:4" ht="15" customHeight="1">
      <c r="A328" s="212" t="s">
        <v>2595</v>
      </c>
      <c r="B328" s="212" t="s">
        <v>2596</v>
      </c>
      <c r="C328" s="108" t="s">
        <v>18884</v>
      </c>
      <c r="D328" s="108">
        <v>650.25</v>
      </c>
    </row>
    <row r="329" spans="1:4" ht="15" customHeight="1">
      <c r="A329" s="212">
        <v>8741</v>
      </c>
      <c r="B329" s="212" t="s">
        <v>18937</v>
      </c>
    </row>
    <row r="330" spans="1:4" ht="15" customHeight="1">
      <c r="A330" s="212" t="s">
        <v>2553</v>
      </c>
      <c r="B330" s="212" t="s">
        <v>2554</v>
      </c>
      <c r="C330" s="108" t="s">
        <v>18884</v>
      </c>
      <c r="D330" s="108">
        <v>682.14</v>
      </c>
    </row>
    <row r="331" spans="1:4" ht="15" customHeight="1">
      <c r="A331" s="212" t="s">
        <v>2555</v>
      </c>
      <c r="B331" s="212" t="s">
        <v>2556</v>
      </c>
      <c r="C331" s="108" t="s">
        <v>18884</v>
      </c>
      <c r="D331" s="108">
        <v>703.28</v>
      </c>
    </row>
    <row r="332" spans="1:4" ht="15" customHeight="1">
      <c r="A332" s="212" t="s">
        <v>2557</v>
      </c>
      <c r="B332" s="212" t="s">
        <v>2558</v>
      </c>
      <c r="C332" s="108" t="s">
        <v>18884</v>
      </c>
      <c r="D332" s="108">
        <v>748.94</v>
      </c>
    </row>
    <row r="333" spans="1:4" ht="15" customHeight="1">
      <c r="A333" s="212" t="s">
        <v>2559</v>
      </c>
      <c r="B333" s="212" t="s">
        <v>2560</v>
      </c>
      <c r="C333" s="108" t="s">
        <v>18884</v>
      </c>
      <c r="D333" s="108">
        <v>772.99</v>
      </c>
    </row>
    <row r="334" spans="1:4" ht="15" customHeight="1">
      <c r="A334" s="212" t="s">
        <v>2561</v>
      </c>
      <c r="B334" s="212" t="s">
        <v>2562</v>
      </c>
      <c r="C334" s="108" t="s">
        <v>18884</v>
      </c>
      <c r="D334" s="108">
        <v>815.04</v>
      </c>
    </row>
    <row r="335" spans="1:4" ht="15" customHeight="1">
      <c r="A335" s="212" t="s">
        <v>2584</v>
      </c>
      <c r="B335" s="212" t="s">
        <v>18938</v>
      </c>
      <c r="C335" s="108" t="s">
        <v>18884</v>
      </c>
      <c r="D335" s="108">
        <v>622.65</v>
      </c>
    </row>
    <row r="336" spans="1:4" ht="15" customHeight="1">
      <c r="A336" s="212" t="s">
        <v>2585</v>
      </c>
      <c r="B336" s="212" t="s">
        <v>2586</v>
      </c>
      <c r="C336" s="108" t="s">
        <v>18884</v>
      </c>
      <c r="D336" s="108">
        <v>644.77</v>
      </c>
    </row>
    <row r="337" spans="1:4" ht="15" customHeight="1">
      <c r="A337" s="212" t="s">
        <v>2587</v>
      </c>
      <c r="B337" s="212" t="s">
        <v>2588</v>
      </c>
      <c r="C337" s="108" t="s">
        <v>18884</v>
      </c>
      <c r="D337" s="108">
        <v>643.94000000000005</v>
      </c>
    </row>
    <row r="338" spans="1:4" ht="15" customHeight="1">
      <c r="A338" s="212" t="s">
        <v>2589</v>
      </c>
      <c r="B338" s="212" t="s">
        <v>2590</v>
      </c>
      <c r="C338" s="108" t="s">
        <v>18884</v>
      </c>
      <c r="D338" s="108">
        <v>670.34</v>
      </c>
    </row>
    <row r="339" spans="1:4" ht="15" customHeight="1">
      <c r="A339" s="212" t="s">
        <v>2591</v>
      </c>
      <c r="B339" s="212" t="s">
        <v>2592</v>
      </c>
      <c r="C339" s="108" t="s">
        <v>18884</v>
      </c>
      <c r="D339" s="108">
        <v>616.74</v>
      </c>
    </row>
    <row r="340" spans="1:4" ht="15" customHeight="1">
      <c r="A340" s="212">
        <v>8667</v>
      </c>
      <c r="B340" s="212" t="s">
        <v>18939</v>
      </c>
    </row>
    <row r="341" spans="1:4" ht="15" customHeight="1">
      <c r="A341" s="212">
        <v>8742</v>
      </c>
      <c r="B341" s="212" t="s">
        <v>18940</v>
      </c>
    </row>
    <row r="342" spans="1:4" ht="15" customHeight="1">
      <c r="A342" s="212" t="s">
        <v>2541</v>
      </c>
      <c r="B342" s="212" t="s">
        <v>2542</v>
      </c>
      <c r="C342" s="108" t="s">
        <v>18884</v>
      </c>
      <c r="D342" s="108">
        <v>509.75</v>
      </c>
    </row>
    <row r="343" spans="1:4" ht="15" customHeight="1">
      <c r="A343" s="212" t="s">
        <v>2543</v>
      </c>
      <c r="B343" s="212" t="s">
        <v>2544</v>
      </c>
      <c r="C343" s="108" t="s">
        <v>18884</v>
      </c>
      <c r="D343" s="108">
        <v>440.44</v>
      </c>
    </row>
    <row r="344" spans="1:4" ht="15" customHeight="1">
      <c r="A344" s="212" t="s">
        <v>2545</v>
      </c>
      <c r="B344" s="212" t="s">
        <v>2546</v>
      </c>
      <c r="C344" s="108" t="s">
        <v>18884</v>
      </c>
      <c r="D344" s="108">
        <v>421.76</v>
      </c>
    </row>
    <row r="345" spans="1:4" ht="15" customHeight="1">
      <c r="A345" s="212">
        <v>8743</v>
      </c>
      <c r="B345" s="212" t="s">
        <v>18941</v>
      </c>
    </row>
    <row r="346" spans="1:4" ht="15" customHeight="1">
      <c r="A346" s="212" t="s">
        <v>1080</v>
      </c>
      <c r="B346" s="212" t="s">
        <v>1081</v>
      </c>
      <c r="C346" s="108" t="s">
        <v>191</v>
      </c>
      <c r="D346" s="108">
        <v>119.03</v>
      </c>
    </row>
    <row r="347" spans="1:4" ht="15" customHeight="1">
      <c r="A347" s="212" t="s">
        <v>1082</v>
      </c>
      <c r="B347" s="212" t="s">
        <v>1083</v>
      </c>
      <c r="C347" s="108" t="s">
        <v>191</v>
      </c>
      <c r="D347" s="108">
        <v>149.62</v>
      </c>
    </row>
    <row r="348" spans="1:4" ht="15" customHeight="1">
      <c r="A348" s="212">
        <v>8744</v>
      </c>
      <c r="B348" s="212" t="s">
        <v>18942</v>
      </c>
    </row>
    <row r="349" spans="1:4" ht="15" customHeight="1">
      <c r="A349" s="212" t="s">
        <v>2597</v>
      </c>
      <c r="B349" s="212" t="s">
        <v>2598</v>
      </c>
      <c r="C349" s="108" t="s">
        <v>18884</v>
      </c>
      <c r="D349" s="108">
        <v>166.82</v>
      </c>
    </row>
    <row r="350" spans="1:4" ht="15" customHeight="1">
      <c r="A350" s="212" t="s">
        <v>202</v>
      </c>
      <c r="B350" s="212" t="s">
        <v>2599</v>
      </c>
      <c r="C350" s="108" t="s">
        <v>18884</v>
      </c>
      <c r="D350" s="108">
        <v>163.9</v>
      </c>
    </row>
    <row r="351" spans="1:4" ht="15" customHeight="1">
      <c r="A351" s="212" t="s">
        <v>2600</v>
      </c>
      <c r="B351" s="212" t="s">
        <v>2601</v>
      </c>
      <c r="C351" s="108" t="s">
        <v>18884</v>
      </c>
      <c r="D351" s="108">
        <v>520.75</v>
      </c>
    </row>
    <row r="352" spans="1:4" ht="15" customHeight="1">
      <c r="A352" s="212" t="s">
        <v>3637</v>
      </c>
      <c r="B352" s="212" t="s">
        <v>3638</v>
      </c>
      <c r="C352" s="108" t="s">
        <v>18884</v>
      </c>
      <c r="D352" s="108">
        <v>174.78</v>
      </c>
    </row>
    <row r="353" spans="1:4" ht="15" customHeight="1">
      <c r="A353" s="212">
        <v>8745</v>
      </c>
      <c r="B353" s="212" t="s">
        <v>18943</v>
      </c>
    </row>
    <row r="354" spans="1:4" ht="15" customHeight="1">
      <c r="A354" s="212" t="s">
        <v>2163</v>
      </c>
      <c r="B354" s="212" t="s">
        <v>2164</v>
      </c>
      <c r="C354" s="108" t="s">
        <v>18884</v>
      </c>
      <c r="D354" s="108">
        <v>236.25</v>
      </c>
    </row>
    <row r="355" spans="1:4" ht="15" customHeight="1">
      <c r="A355" s="212" t="s">
        <v>2165</v>
      </c>
      <c r="B355" s="212" t="s">
        <v>2166</v>
      </c>
      <c r="C355" s="108" t="s">
        <v>18884</v>
      </c>
      <c r="D355" s="108">
        <v>173.4</v>
      </c>
    </row>
    <row r="356" spans="1:4" ht="15" customHeight="1">
      <c r="A356" s="212">
        <v>8668</v>
      </c>
      <c r="B356" s="212" t="s">
        <v>18944</v>
      </c>
    </row>
    <row r="357" spans="1:4" ht="15" customHeight="1">
      <c r="A357" s="212">
        <v>8746</v>
      </c>
      <c r="B357" s="212" t="s">
        <v>18945</v>
      </c>
    </row>
    <row r="358" spans="1:4" ht="15" customHeight="1">
      <c r="A358" s="212" t="s">
        <v>499</v>
      </c>
      <c r="B358" s="212" t="s">
        <v>500</v>
      </c>
      <c r="C358" s="108" t="s">
        <v>18946</v>
      </c>
      <c r="D358" s="108">
        <v>24.49</v>
      </c>
    </row>
    <row r="359" spans="1:4" ht="15" customHeight="1">
      <c r="A359" s="212" t="s">
        <v>501</v>
      </c>
      <c r="B359" s="212" t="s">
        <v>502</v>
      </c>
      <c r="C359" s="108" t="s">
        <v>18946</v>
      </c>
      <c r="D359" s="108">
        <v>23.02</v>
      </c>
    </row>
    <row r="360" spans="1:4" ht="15" customHeight="1">
      <c r="A360" s="212" t="s">
        <v>503</v>
      </c>
      <c r="B360" s="212" t="s">
        <v>504</v>
      </c>
      <c r="C360" s="108" t="s">
        <v>18946</v>
      </c>
      <c r="D360" s="108">
        <v>12.82</v>
      </c>
    </row>
    <row r="361" spans="1:4" ht="15" customHeight="1">
      <c r="A361" s="212" t="s">
        <v>35</v>
      </c>
      <c r="B361" s="212" t="s">
        <v>505</v>
      </c>
      <c r="C361" s="108" t="s">
        <v>18946</v>
      </c>
      <c r="D361" s="108">
        <v>13.35</v>
      </c>
    </row>
    <row r="362" spans="1:4" ht="15" customHeight="1">
      <c r="A362" s="212" t="s">
        <v>42</v>
      </c>
      <c r="B362" s="212" t="s">
        <v>506</v>
      </c>
      <c r="C362" s="108" t="s">
        <v>18946</v>
      </c>
      <c r="D362" s="108">
        <v>13.42</v>
      </c>
    </row>
    <row r="363" spans="1:4" ht="15" customHeight="1">
      <c r="A363" s="212" t="s">
        <v>507</v>
      </c>
      <c r="B363" s="212" t="s">
        <v>508</v>
      </c>
      <c r="C363" s="108" t="s">
        <v>18946</v>
      </c>
      <c r="D363" s="108">
        <v>14.37</v>
      </c>
    </row>
    <row r="364" spans="1:4" ht="15" customHeight="1">
      <c r="A364" s="212">
        <v>8747</v>
      </c>
      <c r="B364" s="212" t="s">
        <v>3495</v>
      </c>
    </row>
    <row r="365" spans="1:4" ht="15" customHeight="1">
      <c r="A365" s="212" t="s">
        <v>2299</v>
      </c>
      <c r="B365" s="212" t="s">
        <v>2300</v>
      </c>
      <c r="C365" s="108" t="s">
        <v>18876</v>
      </c>
      <c r="D365" s="108">
        <v>78.19</v>
      </c>
    </row>
    <row r="366" spans="1:4" ht="15" customHeight="1">
      <c r="A366" s="212" t="s">
        <v>2301</v>
      </c>
      <c r="B366" s="212" t="s">
        <v>2302</v>
      </c>
      <c r="C366" s="108" t="s">
        <v>18876</v>
      </c>
      <c r="D366" s="108">
        <v>55.34</v>
      </c>
    </row>
    <row r="367" spans="1:4" ht="15" customHeight="1">
      <c r="A367" s="212" t="s">
        <v>2303</v>
      </c>
      <c r="B367" s="212" t="s">
        <v>2304</v>
      </c>
      <c r="C367" s="108" t="s">
        <v>18876</v>
      </c>
      <c r="D367" s="108">
        <v>59.68</v>
      </c>
    </row>
    <row r="368" spans="1:4" ht="15" customHeight="1">
      <c r="A368" s="212" t="s">
        <v>2305</v>
      </c>
      <c r="B368" s="212" t="s">
        <v>2306</v>
      </c>
      <c r="C368" s="108" t="s">
        <v>18876</v>
      </c>
      <c r="D368" s="108">
        <v>62.74</v>
      </c>
    </row>
    <row r="369" spans="1:4" ht="15" customHeight="1">
      <c r="A369" s="212" t="s">
        <v>2307</v>
      </c>
      <c r="B369" s="212" t="s">
        <v>2308</v>
      </c>
      <c r="C369" s="108" t="s">
        <v>18876</v>
      </c>
      <c r="D369" s="108">
        <v>66.62</v>
      </c>
    </row>
    <row r="370" spans="1:4" ht="15" customHeight="1">
      <c r="A370" s="212" t="s">
        <v>2309</v>
      </c>
      <c r="B370" s="212" t="s">
        <v>2310</v>
      </c>
      <c r="C370" s="108" t="s">
        <v>18876</v>
      </c>
      <c r="D370" s="108">
        <v>70.37</v>
      </c>
    </row>
    <row r="371" spans="1:4" ht="15" customHeight="1">
      <c r="A371" s="212" t="s">
        <v>2311</v>
      </c>
      <c r="B371" s="212" t="s">
        <v>2312</v>
      </c>
      <c r="C371" s="108" t="s">
        <v>18876</v>
      </c>
      <c r="D371" s="108">
        <v>131.9</v>
      </c>
    </row>
    <row r="372" spans="1:4" ht="15" customHeight="1">
      <c r="A372" s="212" t="s">
        <v>2313</v>
      </c>
      <c r="B372" s="212" t="s">
        <v>2314</v>
      </c>
      <c r="C372" s="108" t="s">
        <v>18876</v>
      </c>
      <c r="D372" s="108">
        <v>107.32</v>
      </c>
    </row>
    <row r="373" spans="1:4" ht="15" customHeight="1">
      <c r="A373" s="212" t="s">
        <v>204</v>
      </c>
      <c r="B373" s="212" t="s">
        <v>2315</v>
      </c>
      <c r="C373" s="108" t="s">
        <v>18876</v>
      </c>
      <c r="D373" s="108">
        <v>87.66</v>
      </c>
    </row>
    <row r="374" spans="1:4" ht="15" customHeight="1">
      <c r="A374" s="212" t="s">
        <v>38</v>
      </c>
      <c r="B374" s="212" t="s">
        <v>2316</v>
      </c>
      <c r="C374" s="108" t="s">
        <v>18876</v>
      </c>
      <c r="D374" s="108">
        <v>60.53</v>
      </c>
    </row>
    <row r="375" spans="1:4" ht="15" customHeight="1">
      <c r="A375" s="212" t="s">
        <v>2317</v>
      </c>
      <c r="B375" s="212" t="s">
        <v>2318</v>
      </c>
      <c r="C375" s="108" t="s">
        <v>18876</v>
      </c>
      <c r="D375" s="108">
        <v>47.48</v>
      </c>
    </row>
    <row r="376" spans="1:4" ht="15" customHeight="1">
      <c r="A376" s="212" t="s">
        <v>2319</v>
      </c>
      <c r="B376" s="212" t="s">
        <v>18947</v>
      </c>
      <c r="C376" s="108" t="s">
        <v>18876</v>
      </c>
      <c r="D376" s="108">
        <v>110.61</v>
      </c>
    </row>
    <row r="377" spans="1:4" ht="15" customHeight="1">
      <c r="A377" s="212" t="s">
        <v>3496</v>
      </c>
      <c r="B377" s="212" t="s">
        <v>3497</v>
      </c>
      <c r="C377" s="108" t="s">
        <v>18918</v>
      </c>
      <c r="D377" s="108">
        <v>54.73</v>
      </c>
    </row>
    <row r="378" spans="1:4" ht="15" customHeight="1">
      <c r="A378" s="212" t="s">
        <v>3498</v>
      </c>
      <c r="B378" s="212" t="s">
        <v>18948</v>
      </c>
      <c r="C378" s="108" t="s">
        <v>18918</v>
      </c>
      <c r="D378" s="108">
        <v>55.29</v>
      </c>
    </row>
    <row r="379" spans="1:4" ht="15" customHeight="1">
      <c r="A379" s="212">
        <v>8748</v>
      </c>
      <c r="B379" s="212" t="s">
        <v>18936</v>
      </c>
    </row>
    <row r="380" spans="1:4" ht="15" customHeight="1">
      <c r="A380" s="212" t="s">
        <v>2342</v>
      </c>
      <c r="B380" s="212" t="s">
        <v>2343</v>
      </c>
      <c r="C380" s="108" t="s">
        <v>18884</v>
      </c>
      <c r="D380" s="108">
        <v>686.21</v>
      </c>
    </row>
    <row r="381" spans="1:4" ht="15" customHeight="1">
      <c r="A381" s="212" t="s">
        <v>36</v>
      </c>
      <c r="B381" s="212" t="s">
        <v>2344</v>
      </c>
      <c r="C381" s="108" t="s">
        <v>18884</v>
      </c>
      <c r="D381" s="108">
        <v>702.83</v>
      </c>
    </row>
    <row r="382" spans="1:4" ht="15" customHeight="1">
      <c r="A382" s="212" t="s">
        <v>2345</v>
      </c>
      <c r="B382" s="212" t="s">
        <v>2346</v>
      </c>
      <c r="C382" s="108" t="s">
        <v>18884</v>
      </c>
      <c r="D382" s="108">
        <v>723.06</v>
      </c>
    </row>
    <row r="383" spans="1:4" ht="15" customHeight="1">
      <c r="A383" s="212" t="s">
        <v>2347</v>
      </c>
      <c r="B383" s="212" t="s">
        <v>2348</v>
      </c>
      <c r="C383" s="108" t="s">
        <v>18884</v>
      </c>
      <c r="D383" s="108">
        <v>743.27</v>
      </c>
    </row>
    <row r="384" spans="1:4" ht="15" customHeight="1">
      <c r="A384" s="212" t="s">
        <v>2349</v>
      </c>
      <c r="B384" s="212" t="s">
        <v>2350</v>
      </c>
      <c r="C384" s="108" t="s">
        <v>18884</v>
      </c>
      <c r="D384" s="108">
        <v>771.21</v>
      </c>
    </row>
    <row r="385" spans="1:4" ht="15" customHeight="1">
      <c r="A385" s="212" t="s">
        <v>2351</v>
      </c>
      <c r="B385" s="212" t="s">
        <v>2352</v>
      </c>
      <c r="C385" s="108" t="s">
        <v>18884</v>
      </c>
      <c r="D385" s="108">
        <v>823.95</v>
      </c>
    </row>
    <row r="386" spans="1:4" ht="15" customHeight="1">
      <c r="A386" s="212" t="s">
        <v>2353</v>
      </c>
      <c r="B386" s="212" t="s">
        <v>2354</v>
      </c>
      <c r="C386" s="108" t="s">
        <v>18884</v>
      </c>
      <c r="D386" s="108">
        <v>703.93</v>
      </c>
    </row>
    <row r="387" spans="1:4" ht="15" customHeight="1">
      <c r="A387" s="212" t="s">
        <v>2355</v>
      </c>
      <c r="B387" s="212" t="s">
        <v>2356</v>
      </c>
      <c r="C387" s="108" t="s">
        <v>18884</v>
      </c>
      <c r="D387" s="108">
        <v>727.64</v>
      </c>
    </row>
    <row r="388" spans="1:4" ht="15" customHeight="1">
      <c r="A388" s="212" t="s">
        <v>2357</v>
      </c>
      <c r="B388" s="212" t="s">
        <v>2358</v>
      </c>
      <c r="C388" s="108" t="s">
        <v>18884</v>
      </c>
      <c r="D388" s="108">
        <v>750.29</v>
      </c>
    </row>
    <row r="389" spans="1:4" ht="15" customHeight="1">
      <c r="A389" s="212" t="s">
        <v>2359</v>
      </c>
      <c r="B389" s="212" t="s">
        <v>2360</v>
      </c>
      <c r="C389" s="108" t="s">
        <v>18884</v>
      </c>
      <c r="D389" s="108">
        <v>771.96</v>
      </c>
    </row>
    <row r="390" spans="1:4" ht="15" customHeight="1">
      <c r="A390" s="212" t="s">
        <v>2361</v>
      </c>
      <c r="B390" s="212" t="s">
        <v>2362</v>
      </c>
      <c r="C390" s="108" t="s">
        <v>18884</v>
      </c>
      <c r="D390" s="108">
        <v>776.62</v>
      </c>
    </row>
    <row r="391" spans="1:4" ht="15" customHeight="1">
      <c r="A391" s="212" t="s">
        <v>2363</v>
      </c>
      <c r="B391" s="212" t="s">
        <v>2364</v>
      </c>
      <c r="C391" s="108" t="s">
        <v>18884</v>
      </c>
      <c r="D391" s="108">
        <v>823.86</v>
      </c>
    </row>
    <row r="392" spans="1:4" ht="15" customHeight="1">
      <c r="A392" s="212" t="s">
        <v>2375</v>
      </c>
      <c r="B392" s="212" t="s">
        <v>2376</v>
      </c>
      <c r="C392" s="108" t="s">
        <v>18884</v>
      </c>
      <c r="D392" s="108">
        <v>648.47</v>
      </c>
    </row>
    <row r="393" spans="1:4" ht="15" customHeight="1">
      <c r="A393" s="212" t="s">
        <v>2377</v>
      </c>
      <c r="B393" s="212" t="s">
        <v>2378</v>
      </c>
      <c r="C393" s="108" t="s">
        <v>18884</v>
      </c>
      <c r="D393" s="108">
        <v>680.55</v>
      </c>
    </row>
    <row r="394" spans="1:4" ht="15" customHeight="1">
      <c r="A394" s="212">
        <v>8749</v>
      </c>
      <c r="B394" s="212" t="s">
        <v>18949</v>
      </c>
    </row>
    <row r="395" spans="1:4" ht="15" customHeight="1">
      <c r="A395" s="212" t="s">
        <v>2297</v>
      </c>
      <c r="B395" s="212" t="s">
        <v>2298</v>
      </c>
      <c r="C395" s="108" t="s">
        <v>18884</v>
      </c>
      <c r="D395" s="108">
        <v>13.42</v>
      </c>
    </row>
    <row r="396" spans="1:4" ht="15" customHeight="1">
      <c r="A396" s="212" t="s">
        <v>2330</v>
      </c>
      <c r="B396" s="212" t="s">
        <v>2331</v>
      </c>
      <c r="C396" s="108" t="s">
        <v>18884</v>
      </c>
      <c r="D396" s="108">
        <v>747.01</v>
      </c>
    </row>
    <row r="397" spans="1:4" ht="15" customHeight="1">
      <c r="A397" s="212" t="s">
        <v>2332</v>
      </c>
      <c r="B397" s="212" t="s">
        <v>2333</v>
      </c>
      <c r="C397" s="108" t="s">
        <v>18884</v>
      </c>
      <c r="D397" s="108">
        <v>761.6</v>
      </c>
    </row>
    <row r="398" spans="1:4" ht="15" customHeight="1">
      <c r="A398" s="212" t="s">
        <v>2334</v>
      </c>
      <c r="B398" s="212" t="s">
        <v>2335</v>
      </c>
      <c r="C398" s="108" t="s">
        <v>18884</v>
      </c>
      <c r="D398" s="108">
        <v>789</v>
      </c>
    </row>
    <row r="399" spans="1:4" ht="15" customHeight="1">
      <c r="A399" s="212" t="s">
        <v>2336</v>
      </c>
      <c r="B399" s="212" t="s">
        <v>2337</v>
      </c>
      <c r="C399" s="108" t="s">
        <v>18884</v>
      </c>
      <c r="D399" s="108">
        <v>801.99</v>
      </c>
    </row>
    <row r="400" spans="1:4" ht="15" customHeight="1">
      <c r="A400" s="212" t="s">
        <v>2338</v>
      </c>
      <c r="B400" s="212" t="s">
        <v>2339</v>
      </c>
      <c r="C400" s="108" t="s">
        <v>18884</v>
      </c>
      <c r="D400" s="108">
        <v>835.31</v>
      </c>
    </row>
    <row r="401" spans="1:4" ht="15" customHeight="1">
      <c r="A401" s="212" t="s">
        <v>2340</v>
      </c>
      <c r="B401" s="212" t="s">
        <v>2341</v>
      </c>
      <c r="C401" s="108" t="s">
        <v>18884</v>
      </c>
      <c r="D401" s="108">
        <v>859.58</v>
      </c>
    </row>
    <row r="402" spans="1:4" ht="15" customHeight="1">
      <c r="A402" s="212">
        <v>8750</v>
      </c>
      <c r="B402" s="212" t="s">
        <v>18937</v>
      </c>
    </row>
    <row r="403" spans="1:4" ht="15" customHeight="1">
      <c r="A403" s="212" t="s">
        <v>2320</v>
      </c>
      <c r="B403" s="212" t="s">
        <v>2321</v>
      </c>
      <c r="C403" s="108" t="s">
        <v>18884</v>
      </c>
      <c r="D403" s="108">
        <v>701.87</v>
      </c>
    </row>
    <row r="404" spans="1:4" ht="15" customHeight="1">
      <c r="A404" s="212" t="s">
        <v>2322</v>
      </c>
      <c r="B404" s="212" t="s">
        <v>2323</v>
      </c>
      <c r="C404" s="108" t="s">
        <v>18884</v>
      </c>
      <c r="D404" s="108">
        <v>732.65</v>
      </c>
    </row>
    <row r="405" spans="1:4" ht="15" customHeight="1">
      <c r="A405" s="212" t="s">
        <v>2324</v>
      </c>
      <c r="B405" s="212" t="s">
        <v>2325</v>
      </c>
      <c r="C405" s="108" t="s">
        <v>18884</v>
      </c>
      <c r="D405" s="108">
        <v>779.24</v>
      </c>
    </row>
    <row r="406" spans="1:4" ht="15" customHeight="1">
      <c r="A406" s="212" t="s">
        <v>2326</v>
      </c>
      <c r="B406" s="212" t="s">
        <v>2327</v>
      </c>
      <c r="C406" s="108" t="s">
        <v>18884</v>
      </c>
      <c r="D406" s="108">
        <v>803.29</v>
      </c>
    </row>
    <row r="407" spans="1:4" ht="15" customHeight="1">
      <c r="A407" s="212" t="s">
        <v>2328</v>
      </c>
      <c r="B407" s="212" t="s">
        <v>2329</v>
      </c>
      <c r="C407" s="108" t="s">
        <v>18884</v>
      </c>
      <c r="D407" s="108">
        <v>845.34</v>
      </c>
    </row>
    <row r="408" spans="1:4" ht="15" customHeight="1">
      <c r="A408" s="212" t="s">
        <v>2365</v>
      </c>
      <c r="B408" s="212" t="s">
        <v>2366</v>
      </c>
      <c r="C408" s="108" t="s">
        <v>18884</v>
      </c>
      <c r="D408" s="108">
        <v>652.95000000000005</v>
      </c>
    </row>
    <row r="409" spans="1:4" ht="15" customHeight="1">
      <c r="A409" s="212" t="s">
        <v>2367</v>
      </c>
      <c r="B409" s="212" t="s">
        <v>2368</v>
      </c>
      <c r="C409" s="108" t="s">
        <v>18884</v>
      </c>
      <c r="D409" s="108">
        <v>675.07</v>
      </c>
    </row>
    <row r="410" spans="1:4" ht="15" customHeight="1">
      <c r="A410" s="212" t="s">
        <v>2369</v>
      </c>
      <c r="B410" s="212" t="s">
        <v>2370</v>
      </c>
      <c r="C410" s="108" t="s">
        <v>18884</v>
      </c>
      <c r="D410" s="108">
        <v>683.44</v>
      </c>
    </row>
    <row r="411" spans="1:4" ht="15" customHeight="1">
      <c r="A411" s="212" t="s">
        <v>2371</v>
      </c>
      <c r="B411" s="212" t="s">
        <v>2372</v>
      </c>
      <c r="C411" s="108" t="s">
        <v>18884</v>
      </c>
      <c r="D411" s="108">
        <v>700.64</v>
      </c>
    </row>
    <row r="412" spans="1:4" ht="15" customHeight="1">
      <c r="A412" s="212" t="s">
        <v>2373</v>
      </c>
      <c r="B412" s="212" t="s">
        <v>2374</v>
      </c>
      <c r="C412" s="108" t="s">
        <v>18884</v>
      </c>
      <c r="D412" s="108">
        <v>647.04</v>
      </c>
    </row>
    <row r="413" spans="1:4" ht="15" customHeight="1">
      <c r="A413" s="212">
        <v>8751</v>
      </c>
      <c r="B413" s="212" t="s">
        <v>18950</v>
      </c>
    </row>
    <row r="414" spans="1:4" ht="15" customHeight="1">
      <c r="A414" s="212" t="s">
        <v>2393</v>
      </c>
      <c r="B414" s="212" t="s">
        <v>18951</v>
      </c>
      <c r="C414" s="108" t="s">
        <v>18946</v>
      </c>
      <c r="D414" s="108">
        <v>25.05</v>
      </c>
    </row>
    <row r="415" spans="1:4" ht="15" customHeight="1">
      <c r="A415" s="212" t="s">
        <v>2394</v>
      </c>
      <c r="B415" s="212" t="s">
        <v>18952</v>
      </c>
      <c r="C415" s="108" t="s">
        <v>18946</v>
      </c>
      <c r="D415" s="108">
        <v>25.05</v>
      </c>
    </row>
    <row r="416" spans="1:4" ht="15" customHeight="1">
      <c r="A416" s="212">
        <v>8752</v>
      </c>
      <c r="B416" s="212" t="s">
        <v>18953</v>
      </c>
    </row>
    <row r="417" spans="1:4" ht="15" customHeight="1">
      <c r="A417" s="212" t="s">
        <v>49</v>
      </c>
      <c r="B417" s="212" t="s">
        <v>3259</v>
      </c>
      <c r="C417" s="108" t="s">
        <v>18876</v>
      </c>
      <c r="D417" s="108">
        <v>140.09</v>
      </c>
    </row>
    <row r="418" spans="1:4" ht="15" customHeight="1">
      <c r="A418" s="212" t="s">
        <v>3260</v>
      </c>
      <c r="B418" s="212" t="s">
        <v>3261</v>
      </c>
      <c r="C418" s="108" t="s">
        <v>18876</v>
      </c>
      <c r="D418" s="108">
        <v>166.21</v>
      </c>
    </row>
    <row r="419" spans="1:4" ht="15" customHeight="1">
      <c r="A419" s="212" t="s">
        <v>3262</v>
      </c>
      <c r="B419" s="212" t="s">
        <v>3263</v>
      </c>
      <c r="C419" s="108" t="s">
        <v>18876</v>
      </c>
      <c r="D419" s="108">
        <v>171</v>
      </c>
    </row>
    <row r="420" spans="1:4" ht="15" customHeight="1">
      <c r="A420" s="212" t="s">
        <v>3264</v>
      </c>
      <c r="B420" s="212" t="s">
        <v>3265</v>
      </c>
      <c r="C420" s="108" t="s">
        <v>18876</v>
      </c>
      <c r="D420" s="108">
        <v>150.15</v>
      </c>
    </row>
    <row r="421" spans="1:4" ht="15" customHeight="1">
      <c r="A421" s="212" t="s">
        <v>3266</v>
      </c>
      <c r="B421" s="212" t="s">
        <v>3267</v>
      </c>
      <c r="C421" s="108" t="s">
        <v>18876</v>
      </c>
      <c r="D421" s="108">
        <v>166.34</v>
      </c>
    </row>
    <row r="422" spans="1:4" ht="15" customHeight="1">
      <c r="A422" s="212" t="s">
        <v>3268</v>
      </c>
      <c r="B422" s="212" t="s">
        <v>3269</v>
      </c>
      <c r="C422" s="108" t="s">
        <v>18876</v>
      </c>
      <c r="D422" s="108">
        <v>176.6</v>
      </c>
    </row>
    <row r="423" spans="1:4" ht="15" customHeight="1">
      <c r="A423" s="212" t="s">
        <v>3270</v>
      </c>
      <c r="B423" s="212" t="s">
        <v>3271</v>
      </c>
      <c r="C423" s="108" t="s">
        <v>18876</v>
      </c>
      <c r="D423" s="108">
        <v>167.71</v>
      </c>
    </row>
    <row r="424" spans="1:4" ht="15" customHeight="1">
      <c r="A424" s="212" t="s">
        <v>3272</v>
      </c>
      <c r="B424" s="212" t="s">
        <v>3273</v>
      </c>
      <c r="C424" s="108" t="s">
        <v>18876</v>
      </c>
      <c r="D424" s="108">
        <v>137.43</v>
      </c>
    </row>
    <row r="425" spans="1:4" ht="15" customHeight="1">
      <c r="A425" s="212" t="s">
        <v>3274</v>
      </c>
      <c r="B425" s="212" t="s">
        <v>3275</v>
      </c>
      <c r="C425" s="108" t="s">
        <v>18876</v>
      </c>
      <c r="D425" s="108">
        <v>158.49</v>
      </c>
    </row>
    <row r="426" spans="1:4" ht="15" customHeight="1">
      <c r="A426" s="212" t="s">
        <v>3276</v>
      </c>
      <c r="B426" s="212" t="s">
        <v>3277</v>
      </c>
      <c r="C426" s="108" t="s">
        <v>18876</v>
      </c>
      <c r="D426" s="108">
        <v>172.08</v>
      </c>
    </row>
    <row r="427" spans="1:4" ht="15" customHeight="1">
      <c r="A427" s="212" t="s">
        <v>3278</v>
      </c>
      <c r="B427" s="212" t="s">
        <v>3279</v>
      </c>
      <c r="C427" s="108" t="s">
        <v>18876</v>
      </c>
      <c r="D427" s="108">
        <v>156.18</v>
      </c>
    </row>
    <row r="428" spans="1:4" ht="15" customHeight="1">
      <c r="A428" s="212" t="s">
        <v>3280</v>
      </c>
      <c r="B428" s="212" t="s">
        <v>3281</v>
      </c>
      <c r="C428" s="108" t="s">
        <v>18876</v>
      </c>
      <c r="D428" s="108">
        <v>134.72</v>
      </c>
    </row>
    <row r="429" spans="1:4" ht="15" customHeight="1">
      <c r="A429" s="212" t="s">
        <v>3282</v>
      </c>
      <c r="B429" s="212" t="s">
        <v>3283</v>
      </c>
      <c r="C429" s="108" t="s">
        <v>18876</v>
      </c>
      <c r="D429" s="108">
        <v>156.36000000000001</v>
      </c>
    </row>
    <row r="430" spans="1:4" ht="15" customHeight="1">
      <c r="A430" s="212" t="s">
        <v>3284</v>
      </c>
      <c r="B430" s="212" t="s">
        <v>3285</v>
      </c>
      <c r="C430" s="108" t="s">
        <v>18876</v>
      </c>
      <c r="D430" s="108">
        <v>172.34</v>
      </c>
    </row>
    <row r="431" spans="1:4" ht="15" customHeight="1">
      <c r="A431" s="212" t="s">
        <v>3286</v>
      </c>
      <c r="B431" s="212" t="s">
        <v>3287</v>
      </c>
      <c r="C431" s="108" t="s">
        <v>18876</v>
      </c>
      <c r="D431" s="108">
        <v>142.22</v>
      </c>
    </row>
    <row r="432" spans="1:4" ht="15" customHeight="1">
      <c r="A432" s="212" t="s">
        <v>3288</v>
      </c>
      <c r="B432" s="212" t="s">
        <v>3289</v>
      </c>
      <c r="C432" s="108" t="s">
        <v>18876</v>
      </c>
      <c r="D432" s="108">
        <v>160.25</v>
      </c>
    </row>
    <row r="433" spans="1:4" ht="15" customHeight="1">
      <c r="A433" s="212" t="s">
        <v>3290</v>
      </c>
      <c r="B433" s="212" t="s">
        <v>3291</v>
      </c>
      <c r="C433" s="108" t="s">
        <v>18876</v>
      </c>
      <c r="D433" s="108">
        <v>177.02</v>
      </c>
    </row>
    <row r="434" spans="1:4" ht="15" customHeight="1">
      <c r="A434" s="212" t="s">
        <v>3292</v>
      </c>
      <c r="B434" s="212" t="s">
        <v>3293</v>
      </c>
      <c r="C434" s="108" t="s">
        <v>18876</v>
      </c>
      <c r="D434" s="108">
        <v>151.02000000000001</v>
      </c>
    </row>
    <row r="435" spans="1:4" ht="15" customHeight="1">
      <c r="A435" s="212" t="s">
        <v>3294</v>
      </c>
      <c r="B435" s="212" t="s">
        <v>3295</v>
      </c>
      <c r="C435" s="108" t="s">
        <v>18876</v>
      </c>
      <c r="D435" s="108">
        <v>169.75</v>
      </c>
    </row>
    <row r="436" spans="1:4" ht="15" customHeight="1">
      <c r="A436" s="212" t="s">
        <v>3296</v>
      </c>
      <c r="B436" s="212" t="s">
        <v>3297</v>
      </c>
      <c r="C436" s="108" t="s">
        <v>18876</v>
      </c>
      <c r="D436" s="108">
        <v>184.73</v>
      </c>
    </row>
    <row r="437" spans="1:4" ht="15" customHeight="1">
      <c r="A437" s="212">
        <v>8753</v>
      </c>
      <c r="B437" s="212" t="s">
        <v>3499</v>
      </c>
    </row>
    <row r="438" spans="1:4" ht="15" customHeight="1">
      <c r="A438" s="212" t="s">
        <v>3500</v>
      </c>
      <c r="B438" s="212" t="s">
        <v>3501</v>
      </c>
      <c r="C438" s="108" t="s">
        <v>18918</v>
      </c>
      <c r="D438" s="108">
        <v>16.71</v>
      </c>
    </row>
    <row r="439" spans="1:4" ht="15" customHeight="1">
      <c r="A439" s="212" t="s">
        <v>3502</v>
      </c>
      <c r="B439" s="212" t="s">
        <v>3503</v>
      </c>
      <c r="C439" s="108" t="s">
        <v>18918</v>
      </c>
      <c r="D439" s="108">
        <v>17.27</v>
      </c>
    </row>
    <row r="440" spans="1:4" ht="15" customHeight="1">
      <c r="A440" s="212" t="s">
        <v>3504</v>
      </c>
      <c r="B440" s="212" t="s">
        <v>3505</v>
      </c>
      <c r="C440" s="108" t="s">
        <v>18918</v>
      </c>
      <c r="D440" s="108">
        <v>13.46</v>
      </c>
    </row>
    <row r="441" spans="1:4" ht="15" customHeight="1">
      <c r="A441" s="212" t="s">
        <v>3506</v>
      </c>
      <c r="B441" s="212" t="s">
        <v>3507</v>
      </c>
      <c r="C441" s="108" t="s">
        <v>18918</v>
      </c>
      <c r="D441" s="108">
        <v>14.16</v>
      </c>
    </row>
    <row r="442" spans="1:4" ht="15" customHeight="1">
      <c r="A442" s="212" t="s">
        <v>18954</v>
      </c>
      <c r="B442" s="212" t="s">
        <v>18955</v>
      </c>
      <c r="C442" s="108" t="s">
        <v>18918</v>
      </c>
      <c r="D442" s="108">
        <v>11.45</v>
      </c>
    </row>
    <row r="443" spans="1:4" ht="15" customHeight="1">
      <c r="A443" s="212">
        <v>8754</v>
      </c>
      <c r="B443" s="212" t="s">
        <v>18956</v>
      </c>
    </row>
    <row r="444" spans="1:4" ht="15" customHeight="1">
      <c r="A444" s="212" t="s">
        <v>3962</v>
      </c>
      <c r="B444" s="212" t="s">
        <v>3963</v>
      </c>
      <c r="C444" s="108" t="s">
        <v>18876</v>
      </c>
      <c r="D444" s="108">
        <v>15.3</v>
      </c>
    </row>
    <row r="445" spans="1:4" ht="15" customHeight="1">
      <c r="A445" s="212">
        <v>8755</v>
      </c>
      <c r="B445" s="212" t="s">
        <v>18957</v>
      </c>
    </row>
    <row r="446" spans="1:4" ht="15" customHeight="1">
      <c r="A446" s="212" t="s">
        <v>2382</v>
      </c>
      <c r="B446" s="212" t="s">
        <v>22835</v>
      </c>
      <c r="C446" s="108" t="s">
        <v>18884</v>
      </c>
      <c r="D446" s="108">
        <v>2814.04</v>
      </c>
    </row>
    <row r="447" spans="1:4" ht="15" customHeight="1">
      <c r="A447" s="212" t="s">
        <v>2383</v>
      </c>
      <c r="B447" s="212" t="s">
        <v>22836</v>
      </c>
      <c r="C447" s="108" t="s">
        <v>18884</v>
      </c>
      <c r="D447" s="108">
        <v>550.58000000000004</v>
      </c>
    </row>
    <row r="448" spans="1:4" ht="15" customHeight="1">
      <c r="A448" s="212" t="s">
        <v>2384</v>
      </c>
      <c r="B448" s="212" t="s">
        <v>22837</v>
      </c>
      <c r="C448" s="108" t="s">
        <v>18884</v>
      </c>
      <c r="D448" s="108">
        <v>821.88</v>
      </c>
    </row>
    <row r="449" spans="1:4" ht="15" customHeight="1">
      <c r="A449" s="212">
        <v>8756</v>
      </c>
      <c r="B449" s="212" t="s">
        <v>18958</v>
      </c>
    </row>
    <row r="450" spans="1:4" ht="15" customHeight="1">
      <c r="A450" s="212" t="s">
        <v>2379</v>
      </c>
      <c r="B450" s="212" t="s">
        <v>21376</v>
      </c>
      <c r="C450" s="108" t="s">
        <v>18959</v>
      </c>
      <c r="D450" s="108">
        <v>358.83</v>
      </c>
    </row>
    <row r="451" spans="1:4" ht="15" customHeight="1">
      <c r="A451" s="212" t="s">
        <v>2380</v>
      </c>
      <c r="B451" s="212" t="s">
        <v>2381</v>
      </c>
      <c r="C451" s="108" t="s">
        <v>18876</v>
      </c>
      <c r="D451" s="108">
        <v>180.2</v>
      </c>
    </row>
    <row r="452" spans="1:4" ht="15" customHeight="1">
      <c r="A452" s="212" t="s">
        <v>2385</v>
      </c>
      <c r="B452" s="212" t="s">
        <v>2386</v>
      </c>
      <c r="C452" s="108" t="s">
        <v>191</v>
      </c>
      <c r="D452" s="108">
        <v>7.42</v>
      </c>
    </row>
    <row r="453" spans="1:4" ht="15" customHeight="1">
      <c r="A453" s="212" t="s">
        <v>2387</v>
      </c>
      <c r="B453" s="212" t="s">
        <v>2388</v>
      </c>
      <c r="C453" s="108" t="s">
        <v>191</v>
      </c>
      <c r="D453" s="108">
        <v>4.99</v>
      </c>
    </row>
    <row r="454" spans="1:4" ht="15" customHeight="1">
      <c r="A454" s="212" t="s">
        <v>2389</v>
      </c>
      <c r="B454" s="212" t="s">
        <v>2390</v>
      </c>
      <c r="C454" s="108" t="s">
        <v>224</v>
      </c>
      <c r="D454" s="108">
        <v>11.6</v>
      </c>
    </row>
    <row r="455" spans="1:4" ht="15" customHeight="1">
      <c r="A455" s="212" t="s">
        <v>2391</v>
      </c>
      <c r="B455" s="212" t="s">
        <v>2392</v>
      </c>
      <c r="C455" s="108" t="s">
        <v>18946</v>
      </c>
      <c r="D455" s="108">
        <v>16.43</v>
      </c>
    </row>
    <row r="456" spans="1:4" ht="15" customHeight="1">
      <c r="A456" s="212" t="s">
        <v>3794</v>
      </c>
      <c r="B456" s="212" t="s">
        <v>3795</v>
      </c>
      <c r="C456" s="108" t="s">
        <v>18876</v>
      </c>
      <c r="D456" s="108">
        <v>38.299999999999997</v>
      </c>
    </row>
    <row r="457" spans="1:4" ht="15" customHeight="1">
      <c r="A457" s="212" t="s">
        <v>3796</v>
      </c>
      <c r="B457" s="212" t="s">
        <v>3797</v>
      </c>
      <c r="C457" s="108" t="s">
        <v>18876</v>
      </c>
      <c r="D457" s="108">
        <v>40.46</v>
      </c>
    </row>
    <row r="458" spans="1:4" ht="15" customHeight="1">
      <c r="A458" s="212">
        <v>8669</v>
      </c>
      <c r="B458" s="212" t="s">
        <v>18960</v>
      </c>
    </row>
    <row r="459" spans="1:4" ht="15" customHeight="1">
      <c r="A459" s="212">
        <v>8757</v>
      </c>
      <c r="B459" s="212" t="s">
        <v>18961</v>
      </c>
    </row>
    <row r="460" spans="1:4" ht="15" customHeight="1">
      <c r="A460" s="212" t="s">
        <v>387</v>
      </c>
      <c r="B460" s="212" t="s">
        <v>388</v>
      </c>
      <c r="C460" s="108" t="s">
        <v>18876</v>
      </c>
      <c r="D460" s="108">
        <v>131.82</v>
      </c>
    </row>
    <row r="461" spans="1:4" ht="15" customHeight="1">
      <c r="A461" s="212" t="s">
        <v>389</v>
      </c>
      <c r="B461" s="212" t="s">
        <v>390</v>
      </c>
      <c r="C461" s="108" t="s">
        <v>18876</v>
      </c>
      <c r="D461" s="108">
        <v>247.99</v>
      </c>
    </row>
    <row r="462" spans="1:4" ht="15" customHeight="1">
      <c r="A462" s="212" t="s">
        <v>391</v>
      </c>
      <c r="B462" s="212" t="s">
        <v>392</v>
      </c>
      <c r="C462" s="108" t="s">
        <v>18876</v>
      </c>
      <c r="D462" s="108">
        <v>77.94</v>
      </c>
    </row>
    <row r="463" spans="1:4" ht="15" customHeight="1">
      <c r="A463" s="212">
        <v>8758</v>
      </c>
      <c r="B463" s="212" t="s">
        <v>18962</v>
      </c>
    </row>
    <row r="464" spans="1:4" ht="15" customHeight="1">
      <c r="A464" s="212" t="s">
        <v>393</v>
      </c>
      <c r="B464" s="212" t="s">
        <v>394</v>
      </c>
      <c r="C464" s="108" t="s">
        <v>18876</v>
      </c>
      <c r="D464" s="108">
        <v>90.75</v>
      </c>
    </row>
    <row r="465" spans="1:4" ht="15" customHeight="1">
      <c r="A465" s="212" t="s">
        <v>395</v>
      </c>
      <c r="B465" s="212" t="s">
        <v>396</v>
      </c>
      <c r="C465" s="108" t="s">
        <v>18876</v>
      </c>
      <c r="D465" s="108">
        <v>87.99</v>
      </c>
    </row>
    <row r="466" spans="1:4" ht="15" customHeight="1">
      <c r="A466" s="212" t="s">
        <v>397</v>
      </c>
      <c r="B466" s="212" t="s">
        <v>398</v>
      </c>
      <c r="C466" s="108" t="s">
        <v>18876</v>
      </c>
      <c r="D466" s="108">
        <v>161.99</v>
      </c>
    </row>
    <row r="467" spans="1:4" ht="15" customHeight="1">
      <c r="A467" s="212" t="s">
        <v>399</v>
      </c>
      <c r="B467" s="212" t="s">
        <v>400</v>
      </c>
      <c r="C467" s="108" t="s">
        <v>18876</v>
      </c>
      <c r="D467" s="108">
        <v>156.87</v>
      </c>
    </row>
    <row r="468" spans="1:4" ht="15" customHeight="1">
      <c r="A468" s="212" t="s">
        <v>401</v>
      </c>
      <c r="B468" s="212" t="s">
        <v>402</v>
      </c>
      <c r="C468" s="108" t="s">
        <v>18876</v>
      </c>
      <c r="D468" s="108">
        <v>64.88</v>
      </c>
    </row>
    <row r="469" spans="1:4" ht="15" customHeight="1">
      <c r="A469" s="212">
        <v>8759</v>
      </c>
      <c r="B469" s="212" t="s">
        <v>18963</v>
      </c>
    </row>
    <row r="470" spans="1:4" ht="15" customHeight="1">
      <c r="A470" s="212" t="s">
        <v>381</v>
      </c>
      <c r="B470" s="212" t="s">
        <v>382</v>
      </c>
      <c r="C470" s="108" t="s">
        <v>18876</v>
      </c>
      <c r="D470" s="108">
        <v>65.3</v>
      </c>
    </row>
    <row r="471" spans="1:4" ht="15" customHeight="1">
      <c r="A471" s="212" t="s">
        <v>383</v>
      </c>
      <c r="B471" s="212" t="s">
        <v>384</v>
      </c>
      <c r="C471" s="108" t="s">
        <v>18876</v>
      </c>
      <c r="D471" s="108">
        <v>79.5</v>
      </c>
    </row>
    <row r="472" spans="1:4" ht="15" customHeight="1">
      <c r="A472" s="212" t="s">
        <v>385</v>
      </c>
      <c r="B472" s="212" t="s">
        <v>386</v>
      </c>
      <c r="C472" s="108" t="s">
        <v>18876</v>
      </c>
      <c r="D472" s="108">
        <v>46.44</v>
      </c>
    </row>
    <row r="473" spans="1:4" ht="15" customHeight="1">
      <c r="A473" s="212">
        <v>8760</v>
      </c>
      <c r="B473" s="212" t="s">
        <v>18964</v>
      </c>
    </row>
    <row r="474" spans="1:4" ht="15" customHeight="1">
      <c r="A474" s="212" t="s">
        <v>361</v>
      </c>
      <c r="B474" s="212" t="s">
        <v>362</v>
      </c>
      <c r="C474" s="108" t="s">
        <v>18876</v>
      </c>
      <c r="D474" s="108">
        <v>67.010000000000005</v>
      </c>
    </row>
    <row r="475" spans="1:4" ht="15" customHeight="1">
      <c r="A475" s="212" t="s">
        <v>363</v>
      </c>
      <c r="B475" s="212" t="s">
        <v>364</v>
      </c>
      <c r="C475" s="108" t="s">
        <v>18876</v>
      </c>
      <c r="D475" s="108">
        <v>62.47</v>
      </c>
    </row>
    <row r="476" spans="1:4" ht="15" customHeight="1">
      <c r="A476" s="212" t="s">
        <v>365</v>
      </c>
      <c r="B476" s="212" t="s">
        <v>366</v>
      </c>
      <c r="C476" s="108" t="s">
        <v>18876</v>
      </c>
      <c r="D476" s="108">
        <v>81.349999999999994</v>
      </c>
    </row>
    <row r="477" spans="1:4" ht="15" customHeight="1">
      <c r="A477" s="212" t="s">
        <v>367</v>
      </c>
      <c r="B477" s="212" t="s">
        <v>368</v>
      </c>
      <c r="C477" s="108" t="s">
        <v>18876</v>
      </c>
      <c r="D477" s="108">
        <v>97.02</v>
      </c>
    </row>
    <row r="478" spans="1:4" ht="15" customHeight="1">
      <c r="A478" s="212" t="s">
        <v>369</v>
      </c>
      <c r="B478" s="212" t="s">
        <v>370</v>
      </c>
      <c r="C478" s="108" t="s">
        <v>18876</v>
      </c>
      <c r="D478" s="108">
        <v>54.27</v>
      </c>
    </row>
    <row r="479" spans="1:4" ht="15" customHeight="1">
      <c r="A479" s="212" t="s">
        <v>371</v>
      </c>
      <c r="B479" s="212" t="s">
        <v>372</v>
      </c>
      <c r="C479" s="108" t="s">
        <v>18876</v>
      </c>
      <c r="D479" s="108">
        <v>61.72</v>
      </c>
    </row>
    <row r="480" spans="1:4" ht="15" customHeight="1">
      <c r="A480" s="212">
        <v>8761</v>
      </c>
      <c r="B480" s="212" t="s">
        <v>18965</v>
      </c>
    </row>
    <row r="481" spans="1:4" ht="15" customHeight="1">
      <c r="A481" s="212" t="s">
        <v>403</v>
      </c>
      <c r="B481" s="212" t="s">
        <v>404</v>
      </c>
      <c r="C481" s="108" t="s">
        <v>18876</v>
      </c>
      <c r="D481" s="108">
        <v>58.5</v>
      </c>
    </row>
    <row r="482" spans="1:4" ht="15" customHeight="1">
      <c r="A482" s="212" t="s">
        <v>405</v>
      </c>
      <c r="B482" s="212" t="s">
        <v>406</v>
      </c>
      <c r="C482" s="108" t="s">
        <v>18876</v>
      </c>
      <c r="D482" s="108">
        <v>72.34</v>
      </c>
    </row>
    <row r="483" spans="1:4" ht="15" customHeight="1">
      <c r="A483" s="212" t="s">
        <v>407</v>
      </c>
      <c r="B483" s="212" t="s">
        <v>408</v>
      </c>
      <c r="C483" s="108" t="s">
        <v>18876</v>
      </c>
      <c r="D483" s="108">
        <v>67.44</v>
      </c>
    </row>
    <row r="484" spans="1:4" ht="15" customHeight="1">
      <c r="A484" s="212" t="s">
        <v>409</v>
      </c>
      <c r="B484" s="212" t="s">
        <v>410</v>
      </c>
      <c r="C484" s="108" t="s">
        <v>18876</v>
      </c>
      <c r="D484" s="108">
        <v>84.86</v>
      </c>
    </row>
    <row r="485" spans="1:4" ht="15" customHeight="1">
      <c r="A485" s="212" t="s">
        <v>411</v>
      </c>
      <c r="B485" s="212" t="s">
        <v>412</v>
      </c>
      <c r="C485" s="108" t="s">
        <v>18876</v>
      </c>
      <c r="D485" s="108">
        <v>47.36</v>
      </c>
    </row>
    <row r="486" spans="1:4" ht="15" customHeight="1">
      <c r="A486" s="212" t="s">
        <v>413</v>
      </c>
      <c r="B486" s="212" t="s">
        <v>414</v>
      </c>
      <c r="C486" s="108" t="s">
        <v>18876</v>
      </c>
      <c r="D486" s="108">
        <v>55.89</v>
      </c>
    </row>
    <row r="487" spans="1:4" ht="15" customHeight="1">
      <c r="A487" s="212" t="s">
        <v>707</v>
      </c>
      <c r="B487" s="212" t="s">
        <v>708</v>
      </c>
      <c r="C487" s="108" t="s">
        <v>191</v>
      </c>
      <c r="D487" s="108">
        <v>20.149999999999999</v>
      </c>
    </row>
    <row r="488" spans="1:4" ht="15" customHeight="1">
      <c r="A488" s="212" t="s">
        <v>709</v>
      </c>
      <c r="B488" s="212" t="s">
        <v>710</v>
      </c>
      <c r="C488" s="108" t="s">
        <v>191</v>
      </c>
      <c r="D488" s="108">
        <v>17.25</v>
      </c>
    </row>
    <row r="489" spans="1:4" ht="15" customHeight="1">
      <c r="A489" s="212" t="s">
        <v>711</v>
      </c>
      <c r="B489" s="212" t="s">
        <v>712</v>
      </c>
      <c r="C489" s="108" t="s">
        <v>191</v>
      </c>
      <c r="D489" s="108">
        <v>18.03</v>
      </c>
    </row>
    <row r="490" spans="1:4" ht="15" customHeight="1">
      <c r="A490" s="212" t="s">
        <v>713</v>
      </c>
      <c r="B490" s="212" t="s">
        <v>714</v>
      </c>
      <c r="C490" s="108" t="s">
        <v>191</v>
      </c>
      <c r="D490" s="108">
        <v>24.26</v>
      </c>
    </row>
    <row r="491" spans="1:4" ht="15" customHeight="1">
      <c r="A491" s="212" t="s">
        <v>205</v>
      </c>
      <c r="B491" s="212" t="s">
        <v>715</v>
      </c>
      <c r="C491" s="108" t="s">
        <v>191</v>
      </c>
      <c r="D491" s="108">
        <v>26.09</v>
      </c>
    </row>
    <row r="492" spans="1:4" ht="15" customHeight="1">
      <c r="A492" s="212" t="s">
        <v>716</v>
      </c>
      <c r="B492" s="212" t="s">
        <v>717</v>
      </c>
      <c r="C492" s="108" t="s">
        <v>191</v>
      </c>
      <c r="D492" s="108">
        <v>20.62</v>
      </c>
    </row>
    <row r="493" spans="1:4" ht="15" customHeight="1">
      <c r="A493" s="212" t="s">
        <v>718</v>
      </c>
      <c r="B493" s="212" t="s">
        <v>719</v>
      </c>
      <c r="C493" s="108" t="s">
        <v>191</v>
      </c>
      <c r="D493" s="108">
        <v>15.69</v>
      </c>
    </row>
    <row r="494" spans="1:4" ht="15" customHeight="1">
      <c r="A494" s="212" t="s">
        <v>720</v>
      </c>
      <c r="B494" s="212" t="s">
        <v>721</v>
      </c>
      <c r="C494" s="108" t="s">
        <v>191</v>
      </c>
      <c r="D494" s="108">
        <v>15.07</v>
      </c>
    </row>
    <row r="495" spans="1:4" ht="15" customHeight="1">
      <c r="A495" s="212">
        <v>8762</v>
      </c>
      <c r="B495" s="212" t="s">
        <v>18966</v>
      </c>
    </row>
    <row r="496" spans="1:4" ht="15" customHeight="1">
      <c r="A496" s="212" t="s">
        <v>375</v>
      </c>
      <c r="B496" s="212" t="s">
        <v>376</v>
      </c>
      <c r="C496" s="108" t="s">
        <v>18876</v>
      </c>
      <c r="D496" s="108">
        <v>77.349999999999994</v>
      </c>
    </row>
    <row r="497" spans="1:4" ht="15" customHeight="1">
      <c r="A497" s="212" t="s">
        <v>377</v>
      </c>
      <c r="B497" s="212" t="s">
        <v>378</v>
      </c>
      <c r="C497" s="108" t="s">
        <v>18876</v>
      </c>
      <c r="D497" s="108">
        <v>121.5</v>
      </c>
    </row>
    <row r="498" spans="1:4" ht="15" customHeight="1">
      <c r="A498" s="212" t="s">
        <v>379</v>
      </c>
      <c r="B498" s="212" t="s">
        <v>380</v>
      </c>
      <c r="C498" s="108" t="s">
        <v>18876</v>
      </c>
      <c r="D498" s="108">
        <v>156.25</v>
      </c>
    </row>
    <row r="499" spans="1:4" ht="15" customHeight="1">
      <c r="A499" s="212">
        <v>8763</v>
      </c>
      <c r="B499" s="212" t="s">
        <v>18967</v>
      </c>
    </row>
    <row r="500" spans="1:4" ht="15" customHeight="1">
      <c r="A500" s="212" t="s">
        <v>335</v>
      </c>
      <c r="B500" s="212" t="s">
        <v>336</v>
      </c>
      <c r="C500" s="108" t="s">
        <v>18876</v>
      </c>
      <c r="D500" s="108">
        <v>212.22</v>
      </c>
    </row>
    <row r="501" spans="1:4" ht="15" customHeight="1">
      <c r="A501" s="212" t="s">
        <v>337</v>
      </c>
      <c r="B501" s="212" t="s">
        <v>338</v>
      </c>
      <c r="C501" s="108" t="s">
        <v>18876</v>
      </c>
      <c r="D501" s="108">
        <v>254.84</v>
      </c>
    </row>
    <row r="502" spans="1:4" ht="15" customHeight="1">
      <c r="A502" s="212" t="s">
        <v>339</v>
      </c>
      <c r="B502" s="212" t="s">
        <v>340</v>
      </c>
      <c r="C502" s="108" t="s">
        <v>18876</v>
      </c>
      <c r="D502" s="108">
        <v>165.68</v>
      </c>
    </row>
    <row r="503" spans="1:4" ht="15" customHeight="1">
      <c r="A503" s="212" t="s">
        <v>341</v>
      </c>
      <c r="B503" s="212" t="s">
        <v>342</v>
      </c>
      <c r="C503" s="108" t="s">
        <v>18876</v>
      </c>
      <c r="D503" s="108">
        <v>140.83000000000001</v>
      </c>
    </row>
    <row r="504" spans="1:4" ht="15" customHeight="1">
      <c r="A504" s="212" t="s">
        <v>343</v>
      </c>
      <c r="B504" s="212" t="s">
        <v>344</v>
      </c>
      <c r="C504" s="108" t="s">
        <v>18876</v>
      </c>
      <c r="D504" s="108">
        <v>184.48</v>
      </c>
    </row>
    <row r="505" spans="1:4" ht="15" customHeight="1">
      <c r="A505" s="212" t="s">
        <v>345</v>
      </c>
      <c r="B505" s="212" t="s">
        <v>346</v>
      </c>
      <c r="C505" s="108" t="s">
        <v>18876</v>
      </c>
      <c r="D505" s="108">
        <v>93.25</v>
      </c>
    </row>
    <row r="506" spans="1:4" ht="15" customHeight="1">
      <c r="A506" s="212" t="s">
        <v>347</v>
      </c>
      <c r="B506" s="212" t="s">
        <v>348</v>
      </c>
      <c r="C506" s="108" t="s">
        <v>18876</v>
      </c>
      <c r="D506" s="108">
        <v>138.55000000000001</v>
      </c>
    </row>
    <row r="507" spans="1:4" ht="15" customHeight="1">
      <c r="A507" s="212" t="s">
        <v>349</v>
      </c>
      <c r="B507" s="212" t="s">
        <v>350</v>
      </c>
      <c r="C507" s="108" t="s">
        <v>18876</v>
      </c>
      <c r="D507" s="108">
        <v>181.17</v>
      </c>
    </row>
    <row r="508" spans="1:4" ht="15" customHeight="1">
      <c r="A508" s="212" t="s">
        <v>351</v>
      </c>
      <c r="B508" s="212" t="s">
        <v>352</v>
      </c>
      <c r="C508" s="108" t="s">
        <v>18876</v>
      </c>
      <c r="D508" s="108">
        <v>92.01</v>
      </c>
    </row>
    <row r="509" spans="1:4" ht="15" customHeight="1">
      <c r="A509" s="212">
        <v>8764</v>
      </c>
      <c r="B509" s="212" t="s">
        <v>18968</v>
      </c>
    </row>
    <row r="510" spans="1:4" ht="15" customHeight="1">
      <c r="A510" s="212" t="s">
        <v>353</v>
      </c>
      <c r="B510" s="212" t="s">
        <v>18969</v>
      </c>
      <c r="C510" s="108" t="s">
        <v>18876</v>
      </c>
      <c r="D510" s="108">
        <v>93.16</v>
      </c>
    </row>
    <row r="511" spans="1:4" ht="15" customHeight="1">
      <c r="A511" s="212" t="s">
        <v>354</v>
      </c>
      <c r="B511" s="212" t="s">
        <v>355</v>
      </c>
      <c r="C511" s="108" t="s">
        <v>18876</v>
      </c>
      <c r="D511" s="108">
        <v>96.2</v>
      </c>
    </row>
    <row r="512" spans="1:4" ht="15" customHeight="1">
      <c r="A512" s="212" t="s">
        <v>356</v>
      </c>
      <c r="B512" s="212" t="s">
        <v>357</v>
      </c>
      <c r="C512" s="108" t="s">
        <v>18876</v>
      </c>
      <c r="D512" s="108">
        <v>84.83</v>
      </c>
    </row>
    <row r="513" spans="1:4" ht="15" customHeight="1">
      <c r="A513" s="212">
        <v>8765</v>
      </c>
      <c r="B513" s="212" t="s">
        <v>18970</v>
      </c>
    </row>
    <row r="514" spans="1:4" ht="15" customHeight="1">
      <c r="A514" s="212" t="s">
        <v>358</v>
      </c>
      <c r="B514" s="212" t="s">
        <v>18971</v>
      </c>
      <c r="C514" s="108" t="s">
        <v>18876</v>
      </c>
      <c r="D514" s="108">
        <v>1509.2</v>
      </c>
    </row>
    <row r="515" spans="1:4" ht="15" customHeight="1">
      <c r="A515" s="212" t="s">
        <v>359</v>
      </c>
      <c r="B515" s="212" t="s">
        <v>360</v>
      </c>
      <c r="C515" s="108" t="s">
        <v>18876</v>
      </c>
      <c r="D515" s="108">
        <v>1504.08</v>
      </c>
    </row>
    <row r="516" spans="1:4" ht="15" customHeight="1">
      <c r="A516" s="212" t="s">
        <v>373</v>
      </c>
      <c r="B516" s="212" t="s">
        <v>374</v>
      </c>
      <c r="C516" s="108" t="s">
        <v>18876</v>
      </c>
      <c r="D516" s="108">
        <v>432.33</v>
      </c>
    </row>
    <row r="517" spans="1:4" ht="15" customHeight="1">
      <c r="A517" s="212">
        <v>8767</v>
      </c>
      <c r="B517" s="212" t="s">
        <v>18972</v>
      </c>
    </row>
    <row r="518" spans="1:4" ht="15" customHeight="1">
      <c r="A518" s="212" t="s">
        <v>726</v>
      </c>
      <c r="B518" s="212" t="s">
        <v>727</v>
      </c>
      <c r="C518" s="108" t="s">
        <v>191</v>
      </c>
      <c r="D518" s="108">
        <v>6.24</v>
      </c>
    </row>
    <row r="519" spans="1:4" ht="15" customHeight="1">
      <c r="A519" s="212" t="s">
        <v>728</v>
      </c>
      <c r="B519" s="212" t="s">
        <v>729</v>
      </c>
      <c r="C519" s="108" t="s">
        <v>191</v>
      </c>
      <c r="D519" s="108">
        <v>9.27</v>
      </c>
    </row>
    <row r="520" spans="1:4" ht="15" customHeight="1">
      <c r="A520" s="212">
        <v>8768</v>
      </c>
      <c r="B520" s="212" t="s">
        <v>18973</v>
      </c>
    </row>
    <row r="521" spans="1:4" ht="15" customHeight="1">
      <c r="A521" s="212" t="s">
        <v>722</v>
      </c>
      <c r="B521" s="212" t="s">
        <v>723</v>
      </c>
      <c r="C521" s="108" t="s">
        <v>18884</v>
      </c>
      <c r="D521" s="108">
        <v>3103.99</v>
      </c>
    </row>
    <row r="522" spans="1:4" ht="15" customHeight="1">
      <c r="A522" s="212" t="s">
        <v>724</v>
      </c>
      <c r="B522" s="212" t="s">
        <v>725</v>
      </c>
      <c r="C522" s="108" t="s">
        <v>18884</v>
      </c>
      <c r="D522" s="108">
        <v>2871.95</v>
      </c>
    </row>
    <row r="523" spans="1:4" ht="15" customHeight="1">
      <c r="A523" s="212" t="s">
        <v>730</v>
      </c>
      <c r="B523" s="212" t="s">
        <v>731</v>
      </c>
      <c r="C523" s="108" t="s">
        <v>18884</v>
      </c>
      <c r="D523" s="108">
        <v>3103.99</v>
      </c>
    </row>
    <row r="524" spans="1:4" ht="15" customHeight="1">
      <c r="A524" s="212" t="s">
        <v>732</v>
      </c>
      <c r="B524" s="212" t="s">
        <v>733</v>
      </c>
      <c r="C524" s="108" t="s">
        <v>18884</v>
      </c>
      <c r="D524" s="108">
        <v>2871.95</v>
      </c>
    </row>
    <row r="525" spans="1:4" ht="15" customHeight="1">
      <c r="A525" s="212">
        <v>8769</v>
      </c>
      <c r="B525" s="212" t="s">
        <v>18974</v>
      </c>
    </row>
    <row r="526" spans="1:4" ht="15" customHeight="1">
      <c r="A526" s="212" t="s">
        <v>415</v>
      </c>
      <c r="B526" s="212" t="s">
        <v>22838</v>
      </c>
      <c r="C526" s="108" t="s">
        <v>18876</v>
      </c>
      <c r="D526" s="108">
        <v>94.86</v>
      </c>
    </row>
    <row r="527" spans="1:4" ht="15" customHeight="1">
      <c r="A527" s="212" t="s">
        <v>416</v>
      </c>
      <c r="B527" s="212" t="s">
        <v>22839</v>
      </c>
      <c r="C527" s="108" t="s">
        <v>18876</v>
      </c>
      <c r="D527" s="108">
        <v>89.81</v>
      </c>
    </row>
    <row r="528" spans="1:4" ht="15" customHeight="1">
      <c r="A528" s="212" t="s">
        <v>417</v>
      </c>
      <c r="B528" s="212" t="s">
        <v>22840</v>
      </c>
      <c r="C528" s="108" t="s">
        <v>18876</v>
      </c>
      <c r="D528" s="108">
        <v>99.91</v>
      </c>
    </row>
    <row r="529" spans="1:4" ht="15" customHeight="1">
      <c r="A529" s="212">
        <v>8770</v>
      </c>
      <c r="B529" s="212" t="s">
        <v>18975</v>
      </c>
    </row>
    <row r="530" spans="1:4" ht="15" customHeight="1">
      <c r="A530" s="212" t="s">
        <v>888</v>
      </c>
      <c r="B530" s="212" t="s">
        <v>889</v>
      </c>
      <c r="C530" s="108" t="s">
        <v>18876</v>
      </c>
      <c r="D530" s="108">
        <v>98.46</v>
      </c>
    </row>
    <row r="531" spans="1:4" ht="15" customHeight="1">
      <c r="A531" s="212" t="s">
        <v>890</v>
      </c>
      <c r="B531" s="212" t="s">
        <v>891</v>
      </c>
      <c r="C531" s="108" t="s">
        <v>18876</v>
      </c>
      <c r="D531" s="108">
        <v>97.02</v>
      </c>
    </row>
    <row r="532" spans="1:4" ht="15" customHeight="1">
      <c r="A532" s="212">
        <v>8771</v>
      </c>
      <c r="B532" s="212" t="s">
        <v>18976</v>
      </c>
    </row>
    <row r="533" spans="1:4" ht="15" customHeight="1">
      <c r="A533" s="212" t="s">
        <v>878</v>
      </c>
      <c r="B533" s="212" t="s">
        <v>879</v>
      </c>
      <c r="C533" s="108" t="s">
        <v>18876</v>
      </c>
      <c r="D533" s="108">
        <v>295.67</v>
      </c>
    </row>
    <row r="534" spans="1:4" ht="15" customHeight="1">
      <c r="A534" s="212" t="s">
        <v>880</v>
      </c>
      <c r="B534" s="212" t="s">
        <v>881</v>
      </c>
      <c r="C534" s="108" t="s">
        <v>18876</v>
      </c>
      <c r="D534" s="108">
        <v>222.23</v>
      </c>
    </row>
    <row r="535" spans="1:4" ht="15" customHeight="1">
      <c r="A535" s="212" t="s">
        <v>882</v>
      </c>
      <c r="B535" s="212" t="s">
        <v>883</v>
      </c>
      <c r="C535" s="108" t="s">
        <v>18876</v>
      </c>
      <c r="D535" s="108">
        <v>624.32000000000005</v>
      </c>
    </row>
    <row r="536" spans="1:4" ht="15" customHeight="1">
      <c r="A536" s="212" t="s">
        <v>884</v>
      </c>
      <c r="B536" s="212" t="s">
        <v>885</v>
      </c>
      <c r="C536" s="108" t="s">
        <v>18876</v>
      </c>
      <c r="D536" s="108">
        <v>555.51</v>
      </c>
    </row>
    <row r="537" spans="1:4" ht="15" customHeight="1">
      <c r="A537" s="212" t="s">
        <v>886</v>
      </c>
      <c r="B537" s="212" t="s">
        <v>887</v>
      </c>
      <c r="C537" s="108" t="s">
        <v>18876</v>
      </c>
      <c r="D537" s="108">
        <v>527.71</v>
      </c>
    </row>
    <row r="538" spans="1:4" ht="15" customHeight="1">
      <c r="A538" s="212">
        <v>8670</v>
      </c>
      <c r="B538" s="212" t="s">
        <v>18977</v>
      </c>
    </row>
    <row r="539" spans="1:4" ht="15" customHeight="1">
      <c r="A539" s="212">
        <v>8773</v>
      </c>
      <c r="B539" s="212" t="s">
        <v>18978</v>
      </c>
    </row>
    <row r="540" spans="1:4" ht="15" customHeight="1">
      <c r="A540" s="212" t="s">
        <v>4533</v>
      </c>
      <c r="B540" s="212" t="s">
        <v>18979</v>
      </c>
      <c r="C540" s="108" t="s">
        <v>18893</v>
      </c>
      <c r="D540" s="108">
        <v>421.06</v>
      </c>
    </row>
    <row r="541" spans="1:4" ht="15" customHeight="1">
      <c r="A541" s="212" t="s">
        <v>93</v>
      </c>
      <c r="B541" s="212" t="s">
        <v>4501</v>
      </c>
      <c r="C541" s="108" t="s">
        <v>18876</v>
      </c>
      <c r="D541" s="108">
        <v>341.77</v>
      </c>
    </row>
    <row r="542" spans="1:4" ht="15" customHeight="1">
      <c r="A542" s="212" t="s">
        <v>4531</v>
      </c>
      <c r="B542" s="212" t="s">
        <v>4532</v>
      </c>
      <c r="C542" s="108" t="s">
        <v>18876</v>
      </c>
      <c r="D542" s="108">
        <v>675.82</v>
      </c>
    </row>
    <row r="543" spans="1:4" ht="15" customHeight="1">
      <c r="A543" s="212" t="s">
        <v>18980</v>
      </c>
      <c r="B543" s="212" t="s">
        <v>18981</v>
      </c>
      <c r="C543" s="108" t="s">
        <v>18876</v>
      </c>
      <c r="D543" s="108">
        <v>378.75</v>
      </c>
    </row>
    <row r="544" spans="1:4" ht="15" customHeight="1">
      <c r="A544" s="212" t="s">
        <v>4529</v>
      </c>
      <c r="B544" s="212" t="s">
        <v>18982</v>
      </c>
      <c r="C544" s="108" t="s">
        <v>18876</v>
      </c>
      <c r="D544" s="108">
        <v>395.08</v>
      </c>
    </row>
    <row r="545" spans="1:4" ht="15" customHeight="1">
      <c r="A545" s="212" t="s">
        <v>4530</v>
      </c>
      <c r="B545" s="212" t="s">
        <v>18983</v>
      </c>
      <c r="C545" s="108" t="s">
        <v>18876</v>
      </c>
      <c r="D545" s="108">
        <v>375.03</v>
      </c>
    </row>
    <row r="546" spans="1:4" ht="15" customHeight="1">
      <c r="A546" s="212" t="s">
        <v>18984</v>
      </c>
      <c r="B546" s="212" t="s">
        <v>18985</v>
      </c>
      <c r="C546" s="108" t="s">
        <v>18876</v>
      </c>
      <c r="D546" s="108">
        <v>388.33</v>
      </c>
    </row>
    <row r="547" spans="1:4" ht="15" customHeight="1">
      <c r="A547" s="212" t="s">
        <v>4575</v>
      </c>
      <c r="B547" s="212" t="s">
        <v>4576</v>
      </c>
      <c r="C547" s="108" t="s">
        <v>18876</v>
      </c>
      <c r="D547" s="108">
        <v>403.36</v>
      </c>
    </row>
    <row r="548" spans="1:4" ht="15" customHeight="1">
      <c r="A548" s="212" t="s">
        <v>4577</v>
      </c>
      <c r="B548" s="212" t="s">
        <v>4578</v>
      </c>
      <c r="C548" s="108" t="s">
        <v>18876</v>
      </c>
      <c r="D548" s="108">
        <v>379.94</v>
      </c>
    </row>
    <row r="549" spans="1:4" ht="15" customHeight="1">
      <c r="A549" s="212" t="s">
        <v>4579</v>
      </c>
      <c r="B549" s="212" t="s">
        <v>4580</v>
      </c>
      <c r="C549" s="108" t="s">
        <v>18876</v>
      </c>
      <c r="D549" s="108">
        <v>431.83</v>
      </c>
    </row>
    <row r="550" spans="1:4" ht="15" customHeight="1">
      <c r="A550" s="212" t="s">
        <v>4581</v>
      </c>
      <c r="B550" s="212" t="s">
        <v>4582</v>
      </c>
      <c r="C550" s="108" t="s">
        <v>18876</v>
      </c>
      <c r="D550" s="108">
        <v>511.92</v>
      </c>
    </row>
    <row r="551" spans="1:4" ht="15" customHeight="1">
      <c r="A551" s="212" t="s">
        <v>4583</v>
      </c>
      <c r="B551" s="212" t="s">
        <v>4584</v>
      </c>
      <c r="C551" s="108" t="s">
        <v>18876</v>
      </c>
      <c r="D551" s="108">
        <v>530.67999999999995</v>
      </c>
    </row>
    <row r="552" spans="1:4" ht="15" customHeight="1">
      <c r="A552" s="212">
        <v>8774</v>
      </c>
      <c r="B552" s="212" t="s">
        <v>18986</v>
      </c>
    </row>
    <row r="553" spans="1:4" ht="15" customHeight="1">
      <c r="A553" s="212" t="s">
        <v>80</v>
      </c>
      <c r="B553" s="212" t="s">
        <v>4506</v>
      </c>
      <c r="C553" s="108" t="s">
        <v>18876</v>
      </c>
      <c r="D553" s="108">
        <v>715.29</v>
      </c>
    </row>
    <row r="554" spans="1:4" ht="15" customHeight="1">
      <c r="A554" s="212" t="s">
        <v>4507</v>
      </c>
      <c r="B554" s="212" t="s">
        <v>4508</v>
      </c>
      <c r="C554" s="108" t="s">
        <v>18876</v>
      </c>
      <c r="D554" s="108">
        <v>736.89</v>
      </c>
    </row>
    <row r="555" spans="1:4" ht="15" customHeight="1">
      <c r="A555" s="212" t="s">
        <v>4509</v>
      </c>
      <c r="B555" s="212" t="s">
        <v>4510</v>
      </c>
      <c r="C555" s="108" t="s">
        <v>18876</v>
      </c>
      <c r="D555" s="108">
        <v>736.89</v>
      </c>
    </row>
    <row r="556" spans="1:4" ht="15" customHeight="1">
      <c r="A556" s="212" t="s">
        <v>4511</v>
      </c>
      <c r="B556" s="212" t="s">
        <v>4512</v>
      </c>
      <c r="C556" s="108" t="s">
        <v>18876</v>
      </c>
      <c r="D556" s="108">
        <v>752.7</v>
      </c>
    </row>
    <row r="557" spans="1:4" ht="15" customHeight="1">
      <c r="A557" s="212">
        <v>8775</v>
      </c>
      <c r="B557" s="212" t="s">
        <v>18987</v>
      </c>
    </row>
    <row r="558" spans="1:4" ht="15" customHeight="1">
      <c r="A558" s="212" t="s">
        <v>4475</v>
      </c>
      <c r="B558" s="212" t="s">
        <v>4476</v>
      </c>
      <c r="C558" s="108" t="s">
        <v>18876</v>
      </c>
      <c r="D558" s="108">
        <v>89.54</v>
      </c>
    </row>
    <row r="559" spans="1:4" ht="15" customHeight="1">
      <c r="A559" s="212" t="s">
        <v>4477</v>
      </c>
      <c r="B559" s="212" t="s">
        <v>4478</v>
      </c>
      <c r="C559" s="108" t="s">
        <v>18876</v>
      </c>
      <c r="D559" s="108">
        <v>145.27000000000001</v>
      </c>
    </row>
    <row r="560" spans="1:4" ht="15" customHeight="1">
      <c r="A560" s="212" t="s">
        <v>4479</v>
      </c>
      <c r="B560" s="212" t="s">
        <v>4480</v>
      </c>
      <c r="C560" s="108" t="s">
        <v>18876</v>
      </c>
      <c r="D560" s="108">
        <v>58.69</v>
      </c>
    </row>
    <row r="561" spans="1:4" ht="15" customHeight="1">
      <c r="A561" s="212" t="s">
        <v>4500</v>
      </c>
      <c r="B561" s="212" t="s">
        <v>18988</v>
      </c>
      <c r="C561" s="108" t="s">
        <v>18876</v>
      </c>
      <c r="D561" s="108">
        <v>255.93</v>
      </c>
    </row>
    <row r="562" spans="1:4" ht="15" customHeight="1">
      <c r="A562" s="212" t="s">
        <v>4502</v>
      </c>
      <c r="B562" s="212" t="s">
        <v>4503</v>
      </c>
      <c r="C562" s="108" t="s">
        <v>18876</v>
      </c>
      <c r="D562" s="108">
        <v>457.93</v>
      </c>
    </row>
    <row r="563" spans="1:4" ht="15" customHeight="1">
      <c r="A563" s="212" t="s">
        <v>4504</v>
      </c>
      <c r="B563" s="212" t="s">
        <v>4505</v>
      </c>
      <c r="C563" s="108" t="s">
        <v>18876</v>
      </c>
      <c r="D563" s="108">
        <v>479.77</v>
      </c>
    </row>
    <row r="564" spans="1:4" ht="15" customHeight="1">
      <c r="A564" s="212" t="s">
        <v>4513</v>
      </c>
      <c r="B564" s="212" t="s">
        <v>4514</v>
      </c>
      <c r="C564" s="108" t="s">
        <v>18876</v>
      </c>
      <c r="D564" s="108">
        <v>536.03</v>
      </c>
    </row>
    <row r="565" spans="1:4" ht="15" customHeight="1">
      <c r="A565" s="212" t="s">
        <v>4515</v>
      </c>
      <c r="B565" s="212" t="s">
        <v>4516</v>
      </c>
      <c r="C565" s="108" t="s">
        <v>18876</v>
      </c>
      <c r="D565" s="108">
        <v>541.78</v>
      </c>
    </row>
    <row r="566" spans="1:4" ht="15" customHeight="1">
      <c r="A566" s="212" t="s">
        <v>4517</v>
      </c>
      <c r="B566" s="212" t="s">
        <v>4518</v>
      </c>
      <c r="C566" s="108" t="s">
        <v>18876</v>
      </c>
      <c r="D566" s="108">
        <v>376.55</v>
      </c>
    </row>
    <row r="567" spans="1:4" ht="15" customHeight="1">
      <c r="A567" s="212" t="s">
        <v>4519</v>
      </c>
      <c r="B567" s="212" t="s">
        <v>4520</v>
      </c>
      <c r="C567" s="108" t="s">
        <v>18876</v>
      </c>
      <c r="D567" s="108">
        <v>373.18</v>
      </c>
    </row>
    <row r="568" spans="1:4" ht="15" customHeight="1">
      <c r="A568" s="212" t="s">
        <v>4521</v>
      </c>
      <c r="B568" s="212" t="s">
        <v>4522</v>
      </c>
      <c r="C568" s="108" t="s">
        <v>18876</v>
      </c>
      <c r="D568" s="108">
        <v>624.45000000000005</v>
      </c>
    </row>
    <row r="569" spans="1:4" ht="15" customHeight="1">
      <c r="A569" s="212">
        <v>8776</v>
      </c>
      <c r="B569" s="212" t="s">
        <v>18989</v>
      </c>
    </row>
    <row r="570" spans="1:4" ht="15" customHeight="1">
      <c r="A570" s="212" t="s">
        <v>4527</v>
      </c>
      <c r="B570" s="212" t="s">
        <v>4528</v>
      </c>
      <c r="C570" s="108" t="s">
        <v>18876</v>
      </c>
      <c r="D570" s="108">
        <v>581.54999999999995</v>
      </c>
    </row>
    <row r="571" spans="1:4" ht="15" customHeight="1">
      <c r="A571" s="212">
        <v>8777</v>
      </c>
      <c r="B571" s="212" t="s">
        <v>18990</v>
      </c>
    </row>
    <row r="572" spans="1:4" ht="15" customHeight="1">
      <c r="A572" s="212" t="s">
        <v>4473</v>
      </c>
      <c r="B572" s="212" t="s">
        <v>4474</v>
      </c>
      <c r="C572" s="108" t="s">
        <v>18876</v>
      </c>
      <c r="D572" s="108">
        <v>133.30000000000001</v>
      </c>
    </row>
    <row r="573" spans="1:4" ht="15" customHeight="1">
      <c r="A573" s="212" t="s">
        <v>4523</v>
      </c>
      <c r="B573" s="212" t="s">
        <v>4524</v>
      </c>
      <c r="C573" s="108" t="s">
        <v>18893</v>
      </c>
      <c r="D573" s="108">
        <v>434.16</v>
      </c>
    </row>
    <row r="574" spans="1:4" ht="15" customHeight="1">
      <c r="A574" s="212" t="s">
        <v>4553</v>
      </c>
      <c r="B574" s="212" t="s">
        <v>4554</v>
      </c>
      <c r="C574" s="108" t="s">
        <v>224</v>
      </c>
      <c r="D574" s="108">
        <v>467.67</v>
      </c>
    </row>
    <row r="575" spans="1:4" ht="15" customHeight="1">
      <c r="A575" s="212" t="s">
        <v>4555</v>
      </c>
      <c r="B575" s="212" t="s">
        <v>4556</v>
      </c>
      <c r="C575" s="108" t="s">
        <v>224</v>
      </c>
      <c r="D575" s="108">
        <v>502.47</v>
      </c>
    </row>
    <row r="576" spans="1:4" ht="15" customHeight="1">
      <c r="A576" s="212" t="s">
        <v>4557</v>
      </c>
      <c r="B576" s="212" t="s">
        <v>4558</v>
      </c>
      <c r="C576" s="108" t="s">
        <v>224</v>
      </c>
      <c r="D576" s="108">
        <v>555.11</v>
      </c>
    </row>
    <row r="577" spans="1:4" ht="15" customHeight="1">
      <c r="A577" s="212" t="s">
        <v>4559</v>
      </c>
      <c r="B577" s="212" t="s">
        <v>4560</v>
      </c>
      <c r="C577" s="108" t="s">
        <v>224</v>
      </c>
      <c r="D577" s="108">
        <v>712.07</v>
      </c>
    </row>
    <row r="578" spans="1:4" ht="15" customHeight="1">
      <c r="A578" s="212" t="s">
        <v>4561</v>
      </c>
      <c r="B578" s="212" t="s">
        <v>4562</v>
      </c>
      <c r="C578" s="108" t="s">
        <v>224</v>
      </c>
      <c r="D578" s="108">
        <v>584.15</v>
      </c>
    </row>
    <row r="579" spans="1:4" ht="15" customHeight="1">
      <c r="A579" s="212" t="s">
        <v>4568</v>
      </c>
      <c r="B579" s="212" t="s">
        <v>4569</v>
      </c>
      <c r="C579" s="108" t="s">
        <v>224</v>
      </c>
      <c r="D579" s="108">
        <v>414.66</v>
      </c>
    </row>
    <row r="580" spans="1:4" ht="15" customHeight="1">
      <c r="A580" s="212" t="s">
        <v>4570</v>
      </c>
      <c r="B580" s="212" t="s">
        <v>4571</v>
      </c>
      <c r="C580" s="108" t="s">
        <v>224</v>
      </c>
      <c r="D580" s="108">
        <v>362.85</v>
      </c>
    </row>
    <row r="581" spans="1:4" ht="15" customHeight="1">
      <c r="A581" s="212" t="s">
        <v>4572</v>
      </c>
      <c r="B581" s="212" t="s">
        <v>4573</v>
      </c>
      <c r="C581" s="108" t="s">
        <v>224</v>
      </c>
      <c r="D581" s="108">
        <v>404.06</v>
      </c>
    </row>
    <row r="582" spans="1:4" ht="15" customHeight="1">
      <c r="A582" s="212" t="s">
        <v>90</v>
      </c>
      <c r="B582" s="212" t="s">
        <v>4574</v>
      </c>
      <c r="C582" s="108" t="s">
        <v>18876</v>
      </c>
      <c r="D582" s="108">
        <v>390.8</v>
      </c>
    </row>
    <row r="583" spans="1:4" ht="15" customHeight="1">
      <c r="A583" s="212">
        <v>8778</v>
      </c>
      <c r="B583" s="212" t="s">
        <v>18991</v>
      </c>
    </row>
    <row r="584" spans="1:4" ht="15" customHeight="1">
      <c r="A584" s="212" t="s">
        <v>2246</v>
      </c>
      <c r="B584" s="212" t="s">
        <v>2247</v>
      </c>
      <c r="C584" s="108" t="s">
        <v>224</v>
      </c>
      <c r="D584" s="108">
        <v>291.23</v>
      </c>
    </row>
    <row r="585" spans="1:4" ht="15" customHeight="1">
      <c r="A585" s="212" t="s">
        <v>2248</v>
      </c>
      <c r="B585" s="212" t="s">
        <v>2249</v>
      </c>
      <c r="C585" s="108" t="s">
        <v>224</v>
      </c>
      <c r="D585" s="108">
        <v>349.81</v>
      </c>
    </row>
    <row r="586" spans="1:4" ht="15" customHeight="1">
      <c r="A586" s="212" t="s">
        <v>2250</v>
      </c>
      <c r="B586" s="212" t="s">
        <v>2251</v>
      </c>
      <c r="C586" s="108" t="s">
        <v>224</v>
      </c>
      <c r="D586" s="108">
        <v>356.61</v>
      </c>
    </row>
    <row r="587" spans="1:4" ht="15" customHeight="1">
      <c r="A587" s="212" t="s">
        <v>2252</v>
      </c>
      <c r="B587" s="212" t="s">
        <v>2253</v>
      </c>
      <c r="C587" s="108" t="s">
        <v>224</v>
      </c>
      <c r="D587" s="108">
        <v>363.43</v>
      </c>
    </row>
    <row r="588" spans="1:4" ht="15" customHeight="1">
      <c r="A588" s="212" t="s">
        <v>2254</v>
      </c>
      <c r="B588" s="212" t="s">
        <v>2255</v>
      </c>
      <c r="C588" s="108" t="s">
        <v>224</v>
      </c>
      <c r="D588" s="108">
        <v>394.16</v>
      </c>
    </row>
    <row r="589" spans="1:4" ht="15" customHeight="1">
      <c r="A589" s="212" t="s">
        <v>2258</v>
      </c>
      <c r="B589" s="212" t="s">
        <v>2259</v>
      </c>
      <c r="C589" s="108" t="s">
        <v>224</v>
      </c>
      <c r="D589" s="108">
        <v>270.81</v>
      </c>
    </row>
    <row r="590" spans="1:4" ht="15" customHeight="1">
      <c r="A590" s="212" t="s">
        <v>2260</v>
      </c>
      <c r="B590" s="212" t="s">
        <v>2261</v>
      </c>
      <c r="C590" s="108" t="s">
        <v>224</v>
      </c>
      <c r="D590" s="108">
        <v>273.79000000000002</v>
      </c>
    </row>
    <row r="591" spans="1:4" ht="15" customHeight="1">
      <c r="A591" s="212" t="s">
        <v>2262</v>
      </c>
      <c r="B591" s="212" t="s">
        <v>2263</v>
      </c>
      <c r="C591" s="108" t="s">
        <v>224</v>
      </c>
      <c r="D591" s="108">
        <v>273.79000000000002</v>
      </c>
    </row>
    <row r="592" spans="1:4" ht="15" customHeight="1">
      <c r="A592" s="212" t="s">
        <v>2264</v>
      </c>
      <c r="B592" s="212" t="s">
        <v>2265</v>
      </c>
      <c r="C592" s="108" t="s">
        <v>224</v>
      </c>
      <c r="D592" s="108">
        <v>283.14</v>
      </c>
    </row>
    <row r="593" spans="1:4" ht="15" customHeight="1">
      <c r="A593" s="212" t="s">
        <v>2266</v>
      </c>
      <c r="B593" s="212" t="s">
        <v>2267</v>
      </c>
      <c r="C593" s="108" t="s">
        <v>224</v>
      </c>
      <c r="D593" s="108">
        <v>785.44</v>
      </c>
    </row>
    <row r="594" spans="1:4" ht="15" customHeight="1">
      <c r="A594" s="212" t="s">
        <v>89</v>
      </c>
      <c r="B594" s="212" t="s">
        <v>2268</v>
      </c>
      <c r="C594" s="108" t="s">
        <v>224</v>
      </c>
      <c r="D594" s="108">
        <v>852.84</v>
      </c>
    </row>
    <row r="595" spans="1:4" ht="15" customHeight="1">
      <c r="A595" s="212" t="s">
        <v>88</v>
      </c>
      <c r="B595" s="212" t="s">
        <v>2269</v>
      </c>
      <c r="C595" s="108" t="s">
        <v>224</v>
      </c>
      <c r="D595" s="108">
        <v>912.7</v>
      </c>
    </row>
    <row r="596" spans="1:4" ht="15" customHeight="1">
      <c r="A596" s="212" t="s">
        <v>87</v>
      </c>
      <c r="B596" s="212" t="s">
        <v>2270</v>
      </c>
      <c r="C596" s="108" t="s">
        <v>224</v>
      </c>
      <c r="D596" s="108">
        <v>942.82</v>
      </c>
    </row>
    <row r="597" spans="1:4" ht="15" customHeight="1">
      <c r="A597" s="212" t="s">
        <v>2295</v>
      </c>
      <c r="B597" s="212" t="s">
        <v>18992</v>
      </c>
      <c r="C597" s="108" t="s">
        <v>18881</v>
      </c>
      <c r="D597" s="108">
        <v>69.86</v>
      </c>
    </row>
    <row r="598" spans="1:4" ht="15" customHeight="1">
      <c r="A598" s="212" t="s">
        <v>2296</v>
      </c>
      <c r="B598" s="212" t="s">
        <v>18993</v>
      </c>
      <c r="C598" s="108" t="s">
        <v>18881</v>
      </c>
      <c r="D598" s="108">
        <v>92.45</v>
      </c>
    </row>
    <row r="599" spans="1:4" ht="15" customHeight="1">
      <c r="A599" s="212">
        <v>8779</v>
      </c>
      <c r="B599" s="212" t="s">
        <v>18994</v>
      </c>
    </row>
    <row r="600" spans="1:4" ht="15" customHeight="1">
      <c r="A600" s="212" t="s">
        <v>2283</v>
      </c>
      <c r="B600" s="212" t="s">
        <v>2284</v>
      </c>
      <c r="C600" s="108" t="s">
        <v>224</v>
      </c>
      <c r="D600" s="108">
        <v>1049.44</v>
      </c>
    </row>
    <row r="601" spans="1:4" ht="15" customHeight="1">
      <c r="A601" s="212" t="s">
        <v>2285</v>
      </c>
      <c r="B601" s="212" t="s">
        <v>2286</v>
      </c>
      <c r="C601" s="108" t="s">
        <v>224</v>
      </c>
      <c r="D601" s="108">
        <v>1116.8399999999999</v>
      </c>
    </row>
    <row r="602" spans="1:4" ht="15" customHeight="1">
      <c r="A602" s="212" t="s">
        <v>2287</v>
      </c>
      <c r="B602" s="212" t="s">
        <v>2288</v>
      </c>
      <c r="C602" s="108" t="s">
        <v>224</v>
      </c>
      <c r="D602" s="108">
        <v>1176.7</v>
      </c>
    </row>
    <row r="603" spans="1:4" ht="15" customHeight="1">
      <c r="A603" s="212" t="s">
        <v>2289</v>
      </c>
      <c r="B603" s="212" t="s">
        <v>2290</v>
      </c>
      <c r="C603" s="108" t="s">
        <v>224</v>
      </c>
      <c r="D603" s="108">
        <v>965.6</v>
      </c>
    </row>
    <row r="604" spans="1:4" ht="15" customHeight="1">
      <c r="A604" s="212" t="s">
        <v>2291</v>
      </c>
      <c r="B604" s="212" t="s">
        <v>2292</v>
      </c>
      <c r="C604" s="108" t="s">
        <v>224</v>
      </c>
      <c r="D604" s="108">
        <v>771.01</v>
      </c>
    </row>
    <row r="605" spans="1:4" ht="15" customHeight="1">
      <c r="A605" s="212">
        <v>8780</v>
      </c>
      <c r="B605" s="212" t="s">
        <v>18995</v>
      </c>
    </row>
    <row r="606" spans="1:4" ht="15" customHeight="1">
      <c r="A606" s="212" t="s">
        <v>2271</v>
      </c>
      <c r="B606" s="212" t="s">
        <v>2272</v>
      </c>
      <c r="C606" s="108" t="s">
        <v>224</v>
      </c>
      <c r="D606" s="108">
        <v>598.6</v>
      </c>
    </row>
    <row r="607" spans="1:4" ht="15" customHeight="1">
      <c r="A607" s="212" t="s">
        <v>2273</v>
      </c>
      <c r="B607" s="212" t="s">
        <v>2274</v>
      </c>
      <c r="C607" s="108" t="s">
        <v>224</v>
      </c>
      <c r="D607" s="108">
        <v>478.98</v>
      </c>
    </row>
    <row r="608" spans="1:4" ht="15" customHeight="1">
      <c r="A608" s="212" t="s">
        <v>2275</v>
      </c>
      <c r="B608" s="212" t="s">
        <v>2276</v>
      </c>
      <c r="C608" s="108" t="s">
        <v>224</v>
      </c>
      <c r="D608" s="108">
        <v>640.51</v>
      </c>
    </row>
    <row r="609" spans="1:4" ht="15" customHeight="1">
      <c r="A609" s="212" t="s">
        <v>2277</v>
      </c>
      <c r="B609" s="212" t="s">
        <v>2278</v>
      </c>
      <c r="C609" s="108" t="s">
        <v>224</v>
      </c>
      <c r="D609" s="108">
        <v>509.31</v>
      </c>
    </row>
    <row r="610" spans="1:4" ht="15" customHeight="1">
      <c r="A610" s="212" t="s">
        <v>2279</v>
      </c>
      <c r="B610" s="212" t="s">
        <v>2280</v>
      </c>
      <c r="C610" s="108" t="s">
        <v>224</v>
      </c>
      <c r="D610" s="108">
        <v>520.89</v>
      </c>
    </row>
    <row r="611" spans="1:4" ht="15" customHeight="1">
      <c r="A611" s="212" t="s">
        <v>2281</v>
      </c>
      <c r="B611" s="212" t="s">
        <v>2282</v>
      </c>
      <c r="C611" s="108" t="s">
        <v>224</v>
      </c>
      <c r="D611" s="108">
        <v>519.46</v>
      </c>
    </row>
    <row r="612" spans="1:4" ht="15" customHeight="1">
      <c r="A612" s="212">
        <v>8781</v>
      </c>
      <c r="B612" s="212" t="s">
        <v>18996</v>
      </c>
    </row>
    <row r="613" spans="1:4" ht="15" customHeight="1">
      <c r="A613" s="212" t="s">
        <v>2245</v>
      </c>
      <c r="B613" s="212" t="s">
        <v>22841</v>
      </c>
      <c r="C613" s="108" t="s">
        <v>191</v>
      </c>
      <c r="D613" s="108">
        <v>68.709999999999994</v>
      </c>
    </row>
    <row r="614" spans="1:4" ht="15" customHeight="1">
      <c r="A614" s="212" t="s">
        <v>2293</v>
      </c>
      <c r="B614" s="212" t="s">
        <v>2294</v>
      </c>
      <c r="C614" s="108" t="s">
        <v>191</v>
      </c>
      <c r="D614" s="108">
        <v>70.14</v>
      </c>
    </row>
    <row r="615" spans="1:4" ht="15" customHeight="1">
      <c r="A615" s="212">
        <v>8782</v>
      </c>
      <c r="B615" s="212" t="s">
        <v>18997</v>
      </c>
    </row>
    <row r="616" spans="1:4" ht="15" customHeight="1">
      <c r="A616" s="212" t="s">
        <v>2256</v>
      </c>
      <c r="B616" s="212" t="s">
        <v>2257</v>
      </c>
      <c r="C616" s="108" t="s">
        <v>18893</v>
      </c>
      <c r="D616" s="108">
        <v>96.68</v>
      </c>
    </row>
    <row r="617" spans="1:4" ht="15" customHeight="1">
      <c r="A617" s="212">
        <v>8783</v>
      </c>
      <c r="B617" s="212" t="s">
        <v>18998</v>
      </c>
    </row>
    <row r="618" spans="1:4" ht="15" customHeight="1">
      <c r="A618" s="212" t="s">
        <v>2409</v>
      </c>
      <c r="B618" s="212" t="s">
        <v>18999</v>
      </c>
      <c r="C618" s="108" t="s">
        <v>18893</v>
      </c>
      <c r="D618" s="108">
        <v>17.940000000000001</v>
      </c>
    </row>
    <row r="619" spans="1:4" ht="15" customHeight="1">
      <c r="A619" s="212" t="s">
        <v>92</v>
      </c>
      <c r="B619" s="212" t="s">
        <v>19000</v>
      </c>
      <c r="C619" s="108" t="s">
        <v>18893</v>
      </c>
      <c r="D619" s="108">
        <v>21.93</v>
      </c>
    </row>
    <row r="620" spans="1:4" ht="15" customHeight="1">
      <c r="A620" s="212" t="s">
        <v>22842</v>
      </c>
      <c r="B620" s="212" t="s">
        <v>22843</v>
      </c>
      <c r="C620" s="108" t="s">
        <v>18893</v>
      </c>
      <c r="D620" s="108">
        <v>20.77</v>
      </c>
    </row>
    <row r="621" spans="1:4" ht="15" customHeight="1">
      <c r="A621" s="212" t="s">
        <v>22844</v>
      </c>
      <c r="B621" s="212" t="s">
        <v>22845</v>
      </c>
      <c r="C621" s="108" t="s">
        <v>18893</v>
      </c>
      <c r="D621" s="108">
        <v>16.43</v>
      </c>
    </row>
    <row r="622" spans="1:4" ht="15" customHeight="1">
      <c r="A622" s="212" t="s">
        <v>91</v>
      </c>
      <c r="B622" s="212" t="s">
        <v>19001</v>
      </c>
      <c r="C622" s="108" t="s">
        <v>18893</v>
      </c>
      <c r="D622" s="108">
        <v>99.17</v>
      </c>
    </row>
    <row r="623" spans="1:4" ht="15" customHeight="1">
      <c r="A623" s="212" t="s">
        <v>19002</v>
      </c>
      <c r="B623" s="212" t="s">
        <v>19003</v>
      </c>
      <c r="C623" s="108" t="s">
        <v>18893</v>
      </c>
      <c r="D623" s="108">
        <v>89.77</v>
      </c>
    </row>
    <row r="624" spans="1:4" ht="15" customHeight="1">
      <c r="A624" s="212" t="s">
        <v>2410</v>
      </c>
      <c r="B624" s="212" t="s">
        <v>19004</v>
      </c>
      <c r="C624" s="108" t="s">
        <v>18893</v>
      </c>
      <c r="D624" s="108">
        <v>127.54</v>
      </c>
    </row>
    <row r="625" spans="1:4" ht="15" customHeight="1">
      <c r="A625" s="212" t="s">
        <v>2411</v>
      </c>
      <c r="B625" s="212" t="s">
        <v>19005</v>
      </c>
      <c r="C625" s="108" t="s">
        <v>18893</v>
      </c>
      <c r="D625" s="108">
        <v>107.19</v>
      </c>
    </row>
    <row r="626" spans="1:4" ht="15" customHeight="1">
      <c r="A626" s="212" t="s">
        <v>22846</v>
      </c>
      <c r="B626" s="212" t="s">
        <v>22847</v>
      </c>
      <c r="C626" s="108" t="s">
        <v>18893</v>
      </c>
      <c r="D626" s="108">
        <v>85.06</v>
      </c>
    </row>
    <row r="627" spans="1:4" ht="15" customHeight="1">
      <c r="A627" s="212" t="s">
        <v>19006</v>
      </c>
      <c r="B627" s="212" t="s">
        <v>19007</v>
      </c>
      <c r="C627" s="108" t="s">
        <v>18893</v>
      </c>
      <c r="D627" s="108">
        <v>143.59</v>
      </c>
    </row>
    <row r="628" spans="1:4" ht="15" customHeight="1">
      <c r="A628" s="212" t="s">
        <v>4534</v>
      </c>
      <c r="B628" s="212" t="s">
        <v>19008</v>
      </c>
      <c r="C628" s="108" t="s">
        <v>18893</v>
      </c>
      <c r="D628" s="108">
        <v>247.72</v>
      </c>
    </row>
    <row r="629" spans="1:4" ht="15" customHeight="1">
      <c r="A629" s="212" t="s">
        <v>2412</v>
      </c>
      <c r="B629" s="212" t="s">
        <v>2413</v>
      </c>
      <c r="C629" s="108" t="s">
        <v>224</v>
      </c>
      <c r="D629" s="108">
        <v>158.87</v>
      </c>
    </row>
    <row r="630" spans="1:4" ht="15" customHeight="1">
      <c r="A630" s="212" t="s">
        <v>2414</v>
      </c>
      <c r="B630" s="212" t="s">
        <v>22848</v>
      </c>
      <c r="C630" s="108" t="s">
        <v>18893</v>
      </c>
      <c r="D630" s="108">
        <v>18.73</v>
      </c>
    </row>
    <row r="631" spans="1:4" ht="15" customHeight="1">
      <c r="A631" s="212" t="s">
        <v>2415</v>
      </c>
      <c r="B631" s="212" t="s">
        <v>22849</v>
      </c>
      <c r="C631" s="108" t="s">
        <v>18893</v>
      </c>
      <c r="D631" s="108">
        <v>63.83</v>
      </c>
    </row>
    <row r="632" spans="1:4" ht="15" customHeight="1">
      <c r="A632" s="212">
        <v>8784</v>
      </c>
      <c r="B632" s="212" t="s">
        <v>19009</v>
      </c>
    </row>
    <row r="633" spans="1:4" ht="15" customHeight="1">
      <c r="A633" s="212" t="s">
        <v>4567</v>
      </c>
      <c r="B633" s="212" t="s">
        <v>22850</v>
      </c>
      <c r="C633" s="108" t="s">
        <v>224</v>
      </c>
      <c r="D633" s="108">
        <v>2765.94</v>
      </c>
    </row>
    <row r="634" spans="1:4" ht="15" customHeight="1">
      <c r="A634" s="212" t="s">
        <v>4563</v>
      </c>
      <c r="B634" s="212" t="s">
        <v>4564</v>
      </c>
      <c r="C634" s="108" t="s">
        <v>224</v>
      </c>
      <c r="D634" s="108">
        <v>1516.17</v>
      </c>
    </row>
    <row r="635" spans="1:4" ht="15" customHeight="1">
      <c r="A635" s="212" t="s">
        <v>4565</v>
      </c>
      <c r="B635" s="212" t="s">
        <v>4566</v>
      </c>
      <c r="C635" s="108" t="s">
        <v>224</v>
      </c>
      <c r="D635" s="108">
        <v>1603.24</v>
      </c>
    </row>
    <row r="636" spans="1:4" ht="15" customHeight="1">
      <c r="A636" s="212">
        <v>8785</v>
      </c>
      <c r="B636" s="212" t="s">
        <v>19010</v>
      </c>
    </row>
    <row r="637" spans="1:4" ht="15" customHeight="1">
      <c r="A637" s="212" t="s">
        <v>4587</v>
      </c>
      <c r="B637" s="212" t="s">
        <v>4588</v>
      </c>
      <c r="C637" s="108" t="s">
        <v>191</v>
      </c>
      <c r="D637" s="108">
        <v>21.2</v>
      </c>
    </row>
    <row r="638" spans="1:4" ht="15" customHeight="1">
      <c r="A638" s="212">
        <v>8865</v>
      </c>
      <c r="B638" s="212" t="s">
        <v>19113</v>
      </c>
    </row>
    <row r="639" spans="1:4" ht="15" customHeight="1">
      <c r="A639" s="212" t="s">
        <v>4525</v>
      </c>
      <c r="B639" s="212" t="s">
        <v>4526</v>
      </c>
      <c r="C639" s="108" t="s">
        <v>18876</v>
      </c>
      <c r="D639" s="108">
        <v>456.15</v>
      </c>
    </row>
    <row r="640" spans="1:4" ht="15" customHeight="1">
      <c r="A640" s="212">
        <v>8671</v>
      </c>
      <c r="B640" s="212" t="s">
        <v>19011</v>
      </c>
    </row>
    <row r="641" spans="1:4" ht="15" customHeight="1">
      <c r="A641" s="212">
        <v>8786</v>
      </c>
      <c r="B641" s="212" t="s">
        <v>19012</v>
      </c>
    </row>
    <row r="642" spans="1:4" ht="15" customHeight="1">
      <c r="A642" s="212" t="s">
        <v>734</v>
      </c>
      <c r="B642" s="212" t="s">
        <v>735</v>
      </c>
      <c r="C642" s="108" t="s">
        <v>191</v>
      </c>
      <c r="D642" s="108">
        <v>13.62</v>
      </c>
    </row>
    <row r="643" spans="1:4" ht="15" customHeight="1">
      <c r="A643" s="212" t="s">
        <v>786</v>
      </c>
      <c r="B643" s="212" t="s">
        <v>787</v>
      </c>
      <c r="C643" s="108" t="s">
        <v>18876</v>
      </c>
      <c r="D643" s="108">
        <v>79.12</v>
      </c>
    </row>
    <row r="644" spans="1:4" ht="15" customHeight="1">
      <c r="A644" s="212" t="s">
        <v>788</v>
      </c>
      <c r="B644" s="212" t="s">
        <v>789</v>
      </c>
      <c r="C644" s="108" t="s">
        <v>18876</v>
      </c>
      <c r="D644" s="108">
        <v>25.68</v>
      </c>
    </row>
    <row r="645" spans="1:4" ht="15" customHeight="1">
      <c r="A645" s="212" t="s">
        <v>790</v>
      </c>
      <c r="B645" s="212" t="s">
        <v>791</v>
      </c>
      <c r="C645" s="108" t="s">
        <v>18876</v>
      </c>
      <c r="D645" s="108">
        <v>24.37</v>
      </c>
    </row>
    <row r="646" spans="1:4" ht="15" customHeight="1">
      <c r="A646" s="212" t="s">
        <v>792</v>
      </c>
      <c r="B646" s="212" t="s">
        <v>793</v>
      </c>
      <c r="C646" s="108" t="s">
        <v>18876</v>
      </c>
      <c r="D646" s="108">
        <v>140.22</v>
      </c>
    </row>
    <row r="647" spans="1:4" ht="15" customHeight="1">
      <c r="A647" s="212" t="s">
        <v>794</v>
      </c>
      <c r="B647" s="212" t="s">
        <v>795</v>
      </c>
      <c r="C647" s="108" t="s">
        <v>191</v>
      </c>
      <c r="D647" s="108">
        <v>36.75</v>
      </c>
    </row>
    <row r="648" spans="1:4" ht="15" customHeight="1">
      <c r="A648" s="212" t="s">
        <v>796</v>
      </c>
      <c r="B648" s="212" t="s">
        <v>797</v>
      </c>
      <c r="C648" s="108" t="s">
        <v>191</v>
      </c>
      <c r="D648" s="108">
        <v>43.84</v>
      </c>
    </row>
    <row r="649" spans="1:4" ht="15" customHeight="1">
      <c r="A649" s="212" t="s">
        <v>798</v>
      </c>
      <c r="B649" s="212" t="s">
        <v>799</v>
      </c>
      <c r="C649" s="108" t="s">
        <v>191</v>
      </c>
      <c r="D649" s="108">
        <v>25.64</v>
      </c>
    </row>
    <row r="650" spans="1:4" ht="15" customHeight="1">
      <c r="A650" s="212" t="s">
        <v>800</v>
      </c>
      <c r="B650" s="212" t="s">
        <v>801</v>
      </c>
      <c r="C650" s="108" t="s">
        <v>191</v>
      </c>
      <c r="D650" s="108">
        <v>10.119999999999999</v>
      </c>
    </row>
    <row r="651" spans="1:4" ht="15" customHeight="1">
      <c r="A651" s="212">
        <v>8787</v>
      </c>
      <c r="B651" s="212" t="s">
        <v>19013</v>
      </c>
    </row>
    <row r="652" spans="1:4" ht="15" customHeight="1">
      <c r="A652" s="212" t="s">
        <v>19014</v>
      </c>
      <c r="B652" s="212" t="s">
        <v>19015</v>
      </c>
      <c r="C652" s="108" t="s">
        <v>18946</v>
      </c>
      <c r="D652" s="108">
        <v>22.83</v>
      </c>
    </row>
    <row r="653" spans="1:4" ht="15" customHeight="1">
      <c r="A653" s="212" t="s">
        <v>19016</v>
      </c>
      <c r="B653" s="212" t="s">
        <v>19017</v>
      </c>
      <c r="C653" s="108" t="s">
        <v>18876</v>
      </c>
      <c r="D653" s="108">
        <v>348.67</v>
      </c>
    </row>
    <row r="654" spans="1:4" ht="15" customHeight="1">
      <c r="A654" s="212" t="s">
        <v>19018</v>
      </c>
      <c r="B654" s="212" t="s">
        <v>19019</v>
      </c>
      <c r="C654" s="108" t="s">
        <v>18876</v>
      </c>
      <c r="D654" s="108">
        <v>365.18</v>
      </c>
    </row>
    <row r="655" spans="1:4" ht="15" customHeight="1">
      <c r="A655" s="212" t="s">
        <v>19020</v>
      </c>
      <c r="B655" s="212" t="s">
        <v>19021</v>
      </c>
      <c r="C655" s="108" t="s">
        <v>18876</v>
      </c>
      <c r="D655" s="108">
        <v>351.33</v>
      </c>
    </row>
    <row r="656" spans="1:4" ht="15" customHeight="1">
      <c r="A656" s="212" t="s">
        <v>19022</v>
      </c>
      <c r="B656" s="212" t="s">
        <v>19023</v>
      </c>
      <c r="C656" s="108" t="s">
        <v>18876</v>
      </c>
      <c r="D656" s="108">
        <v>819.84</v>
      </c>
    </row>
    <row r="657" spans="1:4" ht="15" customHeight="1">
      <c r="A657" s="212" t="s">
        <v>19024</v>
      </c>
      <c r="B657" s="212" t="s">
        <v>19025</v>
      </c>
      <c r="C657" s="108" t="s">
        <v>18876</v>
      </c>
      <c r="D657" s="108">
        <v>381.75</v>
      </c>
    </row>
    <row r="658" spans="1:4" ht="15" customHeight="1">
      <c r="A658" s="212" t="s">
        <v>19026</v>
      </c>
      <c r="B658" s="212" t="s">
        <v>19027</v>
      </c>
      <c r="C658" s="108" t="s">
        <v>18876</v>
      </c>
      <c r="D658" s="108">
        <v>277.54000000000002</v>
      </c>
    </row>
    <row r="659" spans="1:4" ht="15" customHeight="1">
      <c r="A659" s="212" t="s">
        <v>19028</v>
      </c>
      <c r="B659" s="212" t="s">
        <v>19029</v>
      </c>
      <c r="C659" s="108" t="s">
        <v>18876</v>
      </c>
      <c r="D659" s="108">
        <v>255.96</v>
      </c>
    </row>
    <row r="660" spans="1:4" ht="15" customHeight="1">
      <c r="A660" s="212">
        <v>8788</v>
      </c>
      <c r="B660" s="212" t="s">
        <v>19030</v>
      </c>
    </row>
    <row r="661" spans="1:4" ht="15" customHeight="1">
      <c r="A661" s="212" t="s">
        <v>742</v>
      </c>
      <c r="B661" s="212" t="s">
        <v>743</v>
      </c>
      <c r="C661" s="108" t="s">
        <v>18876</v>
      </c>
      <c r="D661" s="108">
        <v>90.64</v>
      </c>
    </row>
    <row r="662" spans="1:4" ht="15" customHeight="1">
      <c r="A662" s="212" t="s">
        <v>744</v>
      </c>
      <c r="B662" s="212" t="s">
        <v>745</v>
      </c>
      <c r="C662" s="108" t="s">
        <v>18876</v>
      </c>
      <c r="D662" s="108">
        <v>34.61</v>
      </c>
    </row>
    <row r="663" spans="1:4" ht="15" customHeight="1">
      <c r="A663" s="212" t="s">
        <v>746</v>
      </c>
      <c r="B663" s="212" t="s">
        <v>747</v>
      </c>
      <c r="C663" s="108" t="s">
        <v>18876</v>
      </c>
      <c r="D663" s="108">
        <v>37.799999999999997</v>
      </c>
    </row>
    <row r="664" spans="1:4" ht="15" customHeight="1">
      <c r="A664" s="212" t="s">
        <v>748</v>
      </c>
      <c r="B664" s="212" t="s">
        <v>749</v>
      </c>
      <c r="C664" s="108" t="s">
        <v>18876</v>
      </c>
      <c r="D664" s="108">
        <v>155.27000000000001</v>
      </c>
    </row>
    <row r="665" spans="1:4" ht="15" customHeight="1">
      <c r="A665" s="212" t="s">
        <v>750</v>
      </c>
      <c r="B665" s="212" t="s">
        <v>751</v>
      </c>
      <c r="C665" s="108" t="s">
        <v>18876</v>
      </c>
      <c r="D665" s="108">
        <v>176.98</v>
      </c>
    </row>
    <row r="666" spans="1:4" ht="15" customHeight="1">
      <c r="A666" s="212" t="s">
        <v>774</v>
      </c>
      <c r="B666" s="212" t="s">
        <v>775</v>
      </c>
      <c r="C666" s="108" t="s">
        <v>191</v>
      </c>
      <c r="D666" s="108">
        <v>46.97</v>
      </c>
    </row>
    <row r="667" spans="1:4" ht="15" customHeight="1">
      <c r="A667" s="212">
        <v>8789</v>
      </c>
      <c r="B667" s="212" t="s">
        <v>19031</v>
      </c>
    </row>
    <row r="668" spans="1:4" ht="15" customHeight="1">
      <c r="A668" s="212" t="s">
        <v>752</v>
      </c>
      <c r="B668" s="212" t="s">
        <v>753</v>
      </c>
      <c r="C668" s="108" t="s">
        <v>18876</v>
      </c>
      <c r="D668" s="108">
        <v>94.95</v>
      </c>
    </row>
    <row r="669" spans="1:4" ht="15" customHeight="1">
      <c r="A669" s="212" t="s">
        <v>754</v>
      </c>
      <c r="B669" s="212" t="s">
        <v>755</v>
      </c>
      <c r="C669" s="108" t="s">
        <v>18876</v>
      </c>
      <c r="D669" s="108">
        <v>199.23</v>
      </c>
    </row>
    <row r="670" spans="1:4" ht="15" customHeight="1">
      <c r="A670" s="212" t="s">
        <v>756</v>
      </c>
      <c r="B670" s="212" t="s">
        <v>757</v>
      </c>
      <c r="C670" s="108" t="s">
        <v>18876</v>
      </c>
      <c r="D670" s="108">
        <v>233.14</v>
      </c>
    </row>
    <row r="671" spans="1:4" ht="15" customHeight="1">
      <c r="A671" s="212" t="s">
        <v>758</v>
      </c>
      <c r="B671" s="212" t="s">
        <v>759</v>
      </c>
      <c r="C671" s="108" t="s">
        <v>18876</v>
      </c>
      <c r="D671" s="108">
        <v>99.53</v>
      </c>
    </row>
    <row r="672" spans="1:4" ht="15" customHeight="1">
      <c r="A672" s="212" t="s">
        <v>760</v>
      </c>
      <c r="B672" s="212" t="s">
        <v>761</v>
      </c>
      <c r="C672" s="108" t="s">
        <v>18876</v>
      </c>
      <c r="D672" s="108">
        <v>73.88</v>
      </c>
    </row>
    <row r="673" spans="1:4" ht="15" customHeight="1">
      <c r="A673" s="212" t="s">
        <v>762</v>
      </c>
      <c r="B673" s="212" t="s">
        <v>763</v>
      </c>
      <c r="C673" s="108" t="s">
        <v>18876</v>
      </c>
      <c r="D673" s="108">
        <v>76.88</v>
      </c>
    </row>
    <row r="674" spans="1:4" ht="15" customHeight="1">
      <c r="A674" s="212" t="s">
        <v>776</v>
      </c>
      <c r="B674" s="212" t="s">
        <v>777</v>
      </c>
      <c r="C674" s="108" t="s">
        <v>191</v>
      </c>
      <c r="D674" s="108">
        <v>56.14</v>
      </c>
    </row>
    <row r="675" spans="1:4" ht="15" customHeight="1">
      <c r="A675" s="212">
        <v>8790</v>
      </c>
      <c r="B675" s="212" t="s">
        <v>19032</v>
      </c>
    </row>
    <row r="676" spans="1:4" ht="15" customHeight="1">
      <c r="A676" s="212" t="s">
        <v>736</v>
      </c>
      <c r="B676" s="212" t="s">
        <v>737</v>
      </c>
      <c r="C676" s="108" t="s">
        <v>18876</v>
      </c>
      <c r="D676" s="108">
        <v>108.19</v>
      </c>
    </row>
    <row r="677" spans="1:4" ht="15" customHeight="1">
      <c r="A677" s="212" t="s">
        <v>738</v>
      </c>
      <c r="B677" s="212" t="s">
        <v>739</v>
      </c>
      <c r="C677" s="108" t="s">
        <v>18876</v>
      </c>
      <c r="D677" s="108">
        <v>92.07</v>
      </c>
    </row>
    <row r="678" spans="1:4" ht="15" customHeight="1">
      <c r="A678" s="212" t="s">
        <v>740</v>
      </c>
      <c r="B678" s="212" t="s">
        <v>741</v>
      </c>
      <c r="C678" s="108" t="s">
        <v>18876</v>
      </c>
      <c r="D678" s="108">
        <v>79.459999999999994</v>
      </c>
    </row>
    <row r="679" spans="1:4" ht="15" customHeight="1">
      <c r="A679" s="212" t="s">
        <v>784</v>
      </c>
      <c r="B679" s="212" t="s">
        <v>785</v>
      </c>
      <c r="C679" s="108" t="s">
        <v>191</v>
      </c>
      <c r="D679" s="108">
        <v>14.41</v>
      </c>
    </row>
    <row r="680" spans="1:4" ht="15" customHeight="1">
      <c r="A680" s="212" t="s">
        <v>802</v>
      </c>
      <c r="B680" s="212" t="s">
        <v>803</v>
      </c>
      <c r="C680" s="108" t="s">
        <v>18876</v>
      </c>
      <c r="D680" s="108">
        <v>47.12</v>
      </c>
    </row>
    <row r="681" spans="1:4" ht="15" customHeight="1">
      <c r="A681" s="212">
        <v>8791</v>
      </c>
      <c r="B681" s="212" t="s">
        <v>19033</v>
      </c>
    </row>
    <row r="682" spans="1:4" ht="15" customHeight="1">
      <c r="A682" s="212" t="s">
        <v>764</v>
      </c>
      <c r="B682" s="212" t="s">
        <v>765</v>
      </c>
      <c r="C682" s="108" t="s">
        <v>191</v>
      </c>
      <c r="D682" s="108">
        <v>82.31</v>
      </c>
    </row>
    <row r="683" spans="1:4" ht="15" customHeight="1">
      <c r="A683" s="212" t="s">
        <v>766</v>
      </c>
      <c r="B683" s="212" t="s">
        <v>767</v>
      </c>
      <c r="C683" s="108" t="s">
        <v>191</v>
      </c>
      <c r="D683" s="108">
        <v>121.81</v>
      </c>
    </row>
    <row r="684" spans="1:4" ht="15" customHeight="1">
      <c r="A684" s="212" t="s">
        <v>768</v>
      </c>
      <c r="B684" s="212" t="s">
        <v>769</v>
      </c>
      <c r="C684" s="108" t="s">
        <v>191</v>
      </c>
      <c r="D684" s="108">
        <v>54.62</v>
      </c>
    </row>
    <row r="685" spans="1:4" ht="15" customHeight="1">
      <c r="A685" s="212" t="s">
        <v>770</v>
      </c>
      <c r="B685" s="212" t="s">
        <v>771</v>
      </c>
      <c r="C685" s="108" t="s">
        <v>191</v>
      </c>
      <c r="D685" s="108">
        <v>48.19</v>
      </c>
    </row>
    <row r="686" spans="1:4" ht="15" customHeight="1">
      <c r="A686" s="212" t="s">
        <v>772</v>
      </c>
      <c r="B686" s="212" t="s">
        <v>773</v>
      </c>
      <c r="C686" s="108" t="s">
        <v>191</v>
      </c>
      <c r="D686" s="108">
        <v>42.16</v>
      </c>
    </row>
    <row r="687" spans="1:4" ht="15" customHeight="1">
      <c r="A687" s="212" t="s">
        <v>780</v>
      </c>
      <c r="B687" s="212" t="s">
        <v>781</v>
      </c>
      <c r="C687" s="108" t="s">
        <v>191</v>
      </c>
      <c r="D687" s="108">
        <v>68.75</v>
      </c>
    </row>
    <row r="688" spans="1:4" ht="15" customHeight="1">
      <c r="A688" s="212" t="s">
        <v>782</v>
      </c>
      <c r="B688" s="212" t="s">
        <v>783</v>
      </c>
      <c r="C688" s="108" t="s">
        <v>191</v>
      </c>
      <c r="D688" s="108">
        <v>31.24</v>
      </c>
    </row>
    <row r="689" spans="1:4" ht="15" customHeight="1">
      <c r="A689" s="212">
        <v>8792</v>
      </c>
      <c r="B689" s="212" t="s">
        <v>19034</v>
      </c>
    </row>
    <row r="690" spans="1:4" ht="15" customHeight="1">
      <c r="A690" s="212" t="s">
        <v>4040</v>
      </c>
      <c r="B690" s="212" t="s">
        <v>21377</v>
      </c>
      <c r="C690" s="108" t="s">
        <v>191</v>
      </c>
      <c r="D690" s="108">
        <v>44.3</v>
      </c>
    </row>
    <row r="691" spans="1:4" ht="15" customHeight="1">
      <c r="A691" s="212" t="s">
        <v>4041</v>
      </c>
      <c r="B691" s="212" t="s">
        <v>21378</v>
      </c>
      <c r="C691" s="108" t="s">
        <v>191</v>
      </c>
      <c r="D691" s="108">
        <v>51.77</v>
      </c>
    </row>
    <row r="692" spans="1:4" ht="15" customHeight="1">
      <c r="A692" s="212" t="s">
        <v>4042</v>
      </c>
      <c r="B692" s="212" t="s">
        <v>21379</v>
      </c>
      <c r="C692" s="108" t="s">
        <v>191</v>
      </c>
      <c r="D692" s="108">
        <v>67.19</v>
      </c>
    </row>
    <row r="693" spans="1:4" ht="15" customHeight="1">
      <c r="A693" s="212" t="s">
        <v>4033</v>
      </c>
      <c r="B693" s="212" t="s">
        <v>22851</v>
      </c>
      <c r="C693" s="108" t="s">
        <v>191</v>
      </c>
      <c r="D693" s="108">
        <v>152.69999999999999</v>
      </c>
    </row>
    <row r="694" spans="1:4" ht="15" customHeight="1">
      <c r="A694" s="212" t="s">
        <v>4034</v>
      </c>
      <c r="B694" s="212" t="s">
        <v>21380</v>
      </c>
      <c r="C694" s="108" t="s">
        <v>191</v>
      </c>
      <c r="D694" s="108">
        <v>52.66</v>
      </c>
    </row>
    <row r="695" spans="1:4" ht="15" customHeight="1">
      <c r="A695" s="212" t="s">
        <v>4035</v>
      </c>
      <c r="B695" s="212" t="s">
        <v>21381</v>
      </c>
      <c r="C695" s="108" t="s">
        <v>191</v>
      </c>
      <c r="D695" s="108">
        <v>61.9</v>
      </c>
    </row>
    <row r="696" spans="1:4" ht="15" customHeight="1">
      <c r="A696" s="212" t="s">
        <v>4036</v>
      </c>
      <c r="B696" s="212" t="s">
        <v>21382</v>
      </c>
      <c r="C696" s="108" t="s">
        <v>191</v>
      </c>
      <c r="D696" s="108">
        <v>75.58</v>
      </c>
    </row>
    <row r="697" spans="1:4" ht="15" customHeight="1">
      <c r="A697" s="212" t="s">
        <v>4037</v>
      </c>
      <c r="B697" s="212" t="s">
        <v>21383</v>
      </c>
      <c r="C697" s="108" t="s">
        <v>191</v>
      </c>
      <c r="D697" s="108">
        <v>89.21</v>
      </c>
    </row>
    <row r="698" spans="1:4" ht="15" customHeight="1">
      <c r="A698" s="212" t="s">
        <v>4038</v>
      </c>
      <c r="B698" s="212" t="s">
        <v>21384</v>
      </c>
      <c r="C698" s="108" t="s">
        <v>191</v>
      </c>
      <c r="D698" s="108">
        <v>97.89</v>
      </c>
    </row>
    <row r="699" spans="1:4" ht="15" customHeight="1">
      <c r="A699" s="212" t="s">
        <v>4039</v>
      </c>
      <c r="B699" s="212" t="s">
        <v>22852</v>
      </c>
      <c r="C699" s="108" t="s">
        <v>191</v>
      </c>
      <c r="D699" s="108">
        <v>111.09</v>
      </c>
    </row>
    <row r="700" spans="1:4" ht="15" customHeight="1">
      <c r="A700" s="212" t="s">
        <v>4027</v>
      </c>
      <c r="B700" s="212" t="s">
        <v>21385</v>
      </c>
      <c r="C700" s="108" t="s">
        <v>191</v>
      </c>
      <c r="D700" s="108">
        <v>178.03</v>
      </c>
    </row>
    <row r="701" spans="1:4" ht="15" customHeight="1">
      <c r="A701" s="212" t="s">
        <v>4028</v>
      </c>
      <c r="B701" s="212" t="s">
        <v>21386</v>
      </c>
      <c r="C701" s="108" t="s">
        <v>191</v>
      </c>
      <c r="D701" s="108">
        <v>61.02</v>
      </c>
    </row>
    <row r="702" spans="1:4" ht="15" customHeight="1">
      <c r="A702" s="212" t="s">
        <v>4029</v>
      </c>
      <c r="B702" s="212" t="s">
        <v>21387</v>
      </c>
      <c r="C702" s="108" t="s">
        <v>191</v>
      </c>
      <c r="D702" s="108">
        <v>72.03</v>
      </c>
    </row>
    <row r="703" spans="1:4" ht="15" customHeight="1">
      <c r="A703" s="212" t="s">
        <v>4030</v>
      </c>
      <c r="B703" s="212" t="s">
        <v>21388</v>
      </c>
      <c r="C703" s="108" t="s">
        <v>191</v>
      </c>
      <c r="D703" s="108">
        <v>88.24</v>
      </c>
    </row>
    <row r="704" spans="1:4" ht="15" customHeight="1">
      <c r="A704" s="212" t="s">
        <v>4031</v>
      </c>
      <c r="B704" s="212" t="s">
        <v>21389</v>
      </c>
      <c r="C704" s="108" t="s">
        <v>191</v>
      </c>
      <c r="D704" s="108">
        <v>114.6</v>
      </c>
    </row>
    <row r="705" spans="1:4" ht="15" customHeight="1">
      <c r="A705" s="212" t="s">
        <v>4032</v>
      </c>
      <c r="B705" s="212" t="s">
        <v>21390</v>
      </c>
      <c r="C705" s="108" t="s">
        <v>191</v>
      </c>
      <c r="D705" s="108">
        <v>130.09</v>
      </c>
    </row>
    <row r="706" spans="1:4" ht="15" customHeight="1">
      <c r="A706" s="212">
        <v>8793</v>
      </c>
      <c r="B706" s="212" t="s">
        <v>19035</v>
      </c>
    </row>
    <row r="707" spans="1:4" ht="15" customHeight="1">
      <c r="A707" s="212" t="s">
        <v>4058</v>
      </c>
      <c r="B707" s="212" t="s">
        <v>22853</v>
      </c>
      <c r="C707" s="108" t="s">
        <v>191</v>
      </c>
      <c r="D707" s="108">
        <v>24.74</v>
      </c>
    </row>
    <row r="708" spans="1:4" ht="15" customHeight="1">
      <c r="A708" s="212" t="s">
        <v>4059</v>
      </c>
      <c r="B708" s="212" t="s">
        <v>22854</v>
      </c>
      <c r="C708" s="108" t="s">
        <v>191</v>
      </c>
      <c r="D708" s="108">
        <v>40.25</v>
      </c>
    </row>
    <row r="709" spans="1:4" ht="15" customHeight="1">
      <c r="A709" s="212" t="s">
        <v>4051</v>
      </c>
      <c r="B709" s="212" t="s">
        <v>22855</v>
      </c>
      <c r="C709" s="108" t="s">
        <v>191</v>
      </c>
      <c r="D709" s="108">
        <v>28.54</v>
      </c>
    </row>
    <row r="710" spans="1:4" ht="15" customHeight="1">
      <c r="A710" s="212" t="s">
        <v>4052</v>
      </c>
      <c r="B710" s="212" t="s">
        <v>22856</v>
      </c>
      <c r="C710" s="108" t="s">
        <v>191</v>
      </c>
      <c r="D710" s="108">
        <v>34.909999999999997</v>
      </c>
    </row>
    <row r="711" spans="1:4" ht="15" customHeight="1">
      <c r="A711" s="212" t="s">
        <v>4053</v>
      </c>
      <c r="B711" s="212" t="s">
        <v>22857</v>
      </c>
      <c r="C711" s="108" t="s">
        <v>191</v>
      </c>
      <c r="D711" s="108">
        <v>41.11</v>
      </c>
    </row>
    <row r="712" spans="1:4" ht="15" customHeight="1">
      <c r="A712" s="212" t="s">
        <v>4054</v>
      </c>
      <c r="B712" s="212" t="s">
        <v>22858</v>
      </c>
      <c r="C712" s="108" t="s">
        <v>191</v>
      </c>
      <c r="D712" s="108">
        <v>51.07</v>
      </c>
    </row>
    <row r="713" spans="1:4" ht="15" customHeight="1">
      <c r="A713" s="212" t="s">
        <v>4055</v>
      </c>
      <c r="B713" s="212" t="s">
        <v>22859</v>
      </c>
      <c r="C713" s="108" t="s">
        <v>191</v>
      </c>
      <c r="D713" s="108">
        <v>73.16</v>
      </c>
    </row>
    <row r="714" spans="1:4" ht="15" customHeight="1">
      <c r="A714" s="212" t="s">
        <v>4056</v>
      </c>
      <c r="B714" s="212" t="s">
        <v>22860</v>
      </c>
      <c r="C714" s="108" t="s">
        <v>191</v>
      </c>
      <c r="D714" s="108">
        <v>86.31</v>
      </c>
    </row>
    <row r="715" spans="1:4" ht="15" customHeight="1">
      <c r="A715" s="212" t="s">
        <v>4057</v>
      </c>
      <c r="B715" s="212" t="s">
        <v>22861</v>
      </c>
      <c r="C715" s="108" t="s">
        <v>191</v>
      </c>
      <c r="D715" s="108">
        <v>100.44</v>
      </c>
    </row>
    <row r="716" spans="1:4" ht="15" customHeight="1">
      <c r="A716" s="212" t="s">
        <v>4060</v>
      </c>
      <c r="B716" s="212" t="s">
        <v>21391</v>
      </c>
      <c r="C716" s="108" t="s">
        <v>191</v>
      </c>
      <c r="D716" s="108">
        <v>34.340000000000003</v>
      </c>
    </row>
    <row r="717" spans="1:4" ht="15" customHeight="1">
      <c r="A717" s="212" t="s">
        <v>4061</v>
      </c>
      <c r="B717" s="212" t="s">
        <v>22862</v>
      </c>
      <c r="C717" s="108" t="s">
        <v>191</v>
      </c>
      <c r="D717" s="108">
        <v>42.71</v>
      </c>
    </row>
    <row r="718" spans="1:4" ht="15" customHeight="1">
      <c r="A718" s="212">
        <v>8794</v>
      </c>
      <c r="B718" s="212" t="s">
        <v>19036</v>
      </c>
    </row>
    <row r="719" spans="1:4" ht="15" customHeight="1">
      <c r="A719" s="212" t="s">
        <v>4043</v>
      </c>
      <c r="B719" s="212" t="s">
        <v>21392</v>
      </c>
      <c r="C719" s="108" t="s">
        <v>191</v>
      </c>
      <c r="D719" s="108">
        <v>58.19</v>
      </c>
    </row>
    <row r="720" spans="1:4" ht="15" customHeight="1">
      <c r="A720" s="212">
        <v>8795</v>
      </c>
      <c r="B720" s="212" t="s">
        <v>19037</v>
      </c>
    </row>
    <row r="721" spans="1:4" ht="15" customHeight="1">
      <c r="A721" s="212" t="s">
        <v>778</v>
      </c>
      <c r="B721" s="212" t="s">
        <v>779</v>
      </c>
      <c r="C721" s="108" t="s">
        <v>18876</v>
      </c>
      <c r="D721" s="108">
        <v>14.9</v>
      </c>
    </row>
    <row r="722" spans="1:4" ht="15" customHeight="1">
      <c r="A722" s="212">
        <v>8797</v>
      </c>
      <c r="B722" s="212" t="s">
        <v>19038</v>
      </c>
    </row>
    <row r="723" spans="1:4" ht="15" customHeight="1">
      <c r="A723" s="212" t="s">
        <v>4044</v>
      </c>
      <c r="B723" s="212" t="s">
        <v>4045</v>
      </c>
      <c r="C723" s="108" t="s">
        <v>191</v>
      </c>
      <c r="D723" s="108">
        <v>94.71</v>
      </c>
    </row>
    <row r="724" spans="1:4" ht="15" customHeight="1">
      <c r="A724" s="212" t="s">
        <v>4046</v>
      </c>
      <c r="B724" s="212" t="s">
        <v>4047</v>
      </c>
      <c r="C724" s="108" t="s">
        <v>191</v>
      </c>
      <c r="D724" s="108">
        <v>93.37</v>
      </c>
    </row>
    <row r="725" spans="1:4" ht="15" customHeight="1">
      <c r="A725" s="212">
        <v>8798</v>
      </c>
      <c r="B725" s="212" t="s">
        <v>19039</v>
      </c>
    </row>
    <row r="726" spans="1:4" ht="15" customHeight="1">
      <c r="A726" s="212" t="s">
        <v>4048</v>
      </c>
      <c r="B726" s="212" t="s">
        <v>19040</v>
      </c>
      <c r="C726" s="108" t="s">
        <v>224</v>
      </c>
      <c r="D726" s="108">
        <v>40.24</v>
      </c>
    </row>
    <row r="727" spans="1:4" ht="15" customHeight="1">
      <c r="A727" s="212" t="s">
        <v>4049</v>
      </c>
      <c r="B727" s="212" t="s">
        <v>19041</v>
      </c>
      <c r="C727" s="108" t="s">
        <v>224</v>
      </c>
      <c r="D727" s="108">
        <v>60.21</v>
      </c>
    </row>
    <row r="728" spans="1:4" ht="15" customHeight="1">
      <c r="A728" s="212" t="s">
        <v>4050</v>
      </c>
      <c r="B728" s="212" t="s">
        <v>19042</v>
      </c>
      <c r="C728" s="108" t="s">
        <v>224</v>
      </c>
      <c r="D728" s="108">
        <v>37.74</v>
      </c>
    </row>
    <row r="729" spans="1:4" ht="15" customHeight="1">
      <c r="A729" s="212" t="s">
        <v>2630</v>
      </c>
      <c r="B729" s="212" t="s">
        <v>2631</v>
      </c>
      <c r="C729" s="108" t="s">
        <v>224</v>
      </c>
      <c r="D729" s="108">
        <v>37.47</v>
      </c>
    </row>
    <row r="730" spans="1:4" ht="15" customHeight="1">
      <c r="A730" s="212" t="s">
        <v>2632</v>
      </c>
      <c r="B730" s="212" t="s">
        <v>2633</v>
      </c>
      <c r="C730" s="108" t="s">
        <v>224</v>
      </c>
      <c r="D730" s="108">
        <v>31.3</v>
      </c>
    </row>
    <row r="731" spans="1:4" ht="15" customHeight="1">
      <c r="A731" s="212" t="s">
        <v>2634</v>
      </c>
      <c r="B731" s="212" t="s">
        <v>2635</v>
      </c>
      <c r="C731" s="108" t="s">
        <v>224</v>
      </c>
      <c r="D731" s="108">
        <v>33.729999999999997</v>
      </c>
    </row>
    <row r="732" spans="1:4" ht="15" customHeight="1">
      <c r="A732" s="212">
        <v>8799</v>
      </c>
      <c r="B732" s="212" t="s">
        <v>19043</v>
      </c>
    </row>
    <row r="733" spans="1:4" ht="15" customHeight="1">
      <c r="A733" s="212" t="s">
        <v>4025</v>
      </c>
      <c r="B733" s="212" t="s">
        <v>4026</v>
      </c>
      <c r="C733" s="108" t="s">
        <v>191</v>
      </c>
      <c r="D733" s="108">
        <v>35.61</v>
      </c>
    </row>
    <row r="734" spans="1:4" ht="15" customHeight="1">
      <c r="A734" s="212" t="s">
        <v>22863</v>
      </c>
      <c r="B734" s="212" t="s">
        <v>22864</v>
      </c>
      <c r="C734" s="108" t="s">
        <v>191</v>
      </c>
      <c r="D734" s="108">
        <v>60.89</v>
      </c>
    </row>
    <row r="735" spans="1:4" ht="15" customHeight="1">
      <c r="A735" s="212">
        <v>10529</v>
      </c>
      <c r="B735" s="212" t="s">
        <v>22865</v>
      </c>
    </row>
    <row r="736" spans="1:4" ht="15" customHeight="1">
      <c r="A736" s="212" t="s">
        <v>2407</v>
      </c>
      <c r="B736" s="212" t="s">
        <v>2408</v>
      </c>
      <c r="C736" s="108" t="s">
        <v>18876</v>
      </c>
      <c r="D736" s="108">
        <v>23.34</v>
      </c>
    </row>
    <row r="737" spans="1:4" ht="15" customHeight="1">
      <c r="A737" s="212">
        <v>8672</v>
      </c>
      <c r="B737" s="212" t="s">
        <v>19044</v>
      </c>
    </row>
    <row r="738" spans="1:4" ht="15" customHeight="1">
      <c r="A738" s="212">
        <v>8800</v>
      </c>
      <c r="B738" s="212" t="s">
        <v>19045</v>
      </c>
    </row>
    <row r="739" spans="1:4" ht="15" customHeight="1">
      <c r="A739" s="212" t="s">
        <v>4176</v>
      </c>
      <c r="B739" s="212" t="s">
        <v>19046</v>
      </c>
      <c r="C739" s="108" t="s">
        <v>18876</v>
      </c>
      <c r="D739" s="108">
        <v>63.57</v>
      </c>
    </row>
    <row r="740" spans="1:4" ht="15" customHeight="1">
      <c r="A740" s="212">
        <v>8801</v>
      </c>
      <c r="B740" s="212" t="s">
        <v>19047</v>
      </c>
    </row>
    <row r="741" spans="1:4" ht="15" customHeight="1">
      <c r="A741" s="212" t="s">
        <v>3151</v>
      </c>
      <c r="B741" s="212" t="s">
        <v>3152</v>
      </c>
      <c r="C741" s="108" t="s">
        <v>18876</v>
      </c>
      <c r="D741" s="108">
        <v>51.93</v>
      </c>
    </row>
    <row r="742" spans="1:4" ht="15" customHeight="1">
      <c r="A742" s="212" t="s">
        <v>3158</v>
      </c>
      <c r="B742" s="212" t="s">
        <v>3159</v>
      </c>
      <c r="C742" s="108" t="s">
        <v>18876</v>
      </c>
      <c r="D742" s="108">
        <v>22.97</v>
      </c>
    </row>
    <row r="743" spans="1:4" ht="15" customHeight="1">
      <c r="A743" s="212" t="s">
        <v>3161</v>
      </c>
      <c r="B743" s="212" t="s">
        <v>3162</v>
      </c>
      <c r="C743" s="108" t="s">
        <v>18876</v>
      </c>
      <c r="D743" s="108">
        <v>20.9</v>
      </c>
    </row>
    <row r="744" spans="1:4" ht="15" customHeight="1">
      <c r="A744" s="212">
        <v>8802</v>
      </c>
      <c r="B744" s="212" t="s">
        <v>19048</v>
      </c>
    </row>
    <row r="745" spans="1:4" ht="15" customHeight="1">
      <c r="A745" s="212" t="s">
        <v>3135</v>
      </c>
      <c r="B745" s="212" t="s">
        <v>3136</v>
      </c>
      <c r="C745" s="108" t="s">
        <v>18876</v>
      </c>
      <c r="D745" s="108">
        <v>31.06</v>
      </c>
    </row>
    <row r="746" spans="1:4" ht="15" customHeight="1">
      <c r="A746" s="212" t="s">
        <v>3137</v>
      </c>
      <c r="B746" s="212" t="s">
        <v>3138</v>
      </c>
      <c r="C746" s="108" t="s">
        <v>18876</v>
      </c>
      <c r="D746" s="108">
        <v>34.590000000000003</v>
      </c>
    </row>
    <row r="747" spans="1:4" ht="15" customHeight="1">
      <c r="A747" s="212" t="s">
        <v>3139</v>
      </c>
      <c r="B747" s="212" t="s">
        <v>3140</v>
      </c>
      <c r="C747" s="108" t="s">
        <v>18876</v>
      </c>
      <c r="D747" s="108">
        <v>38.119999999999997</v>
      </c>
    </row>
    <row r="748" spans="1:4" ht="15" customHeight="1">
      <c r="A748" s="212" t="s">
        <v>3141</v>
      </c>
      <c r="B748" s="212" t="s">
        <v>3142</v>
      </c>
      <c r="C748" s="108" t="s">
        <v>18876</v>
      </c>
      <c r="D748" s="108">
        <v>41.64</v>
      </c>
    </row>
    <row r="749" spans="1:4" ht="15" customHeight="1">
      <c r="A749" s="212" t="s">
        <v>3143</v>
      </c>
      <c r="B749" s="212" t="s">
        <v>3144</v>
      </c>
      <c r="C749" s="108" t="s">
        <v>18876</v>
      </c>
      <c r="D749" s="108">
        <v>29.5</v>
      </c>
    </row>
    <row r="750" spans="1:4" ht="15" customHeight="1">
      <c r="A750" s="212" t="s">
        <v>3145</v>
      </c>
      <c r="B750" s="212" t="s">
        <v>3146</v>
      </c>
      <c r="C750" s="108" t="s">
        <v>18876</v>
      </c>
      <c r="D750" s="108">
        <v>32.51</v>
      </c>
    </row>
    <row r="751" spans="1:4" ht="15" customHeight="1">
      <c r="A751" s="212" t="s">
        <v>3147</v>
      </c>
      <c r="B751" s="212" t="s">
        <v>3148</v>
      </c>
      <c r="C751" s="108" t="s">
        <v>18876</v>
      </c>
      <c r="D751" s="108">
        <v>35.520000000000003</v>
      </c>
    </row>
    <row r="752" spans="1:4" ht="15" customHeight="1">
      <c r="A752" s="212" t="s">
        <v>3149</v>
      </c>
      <c r="B752" s="212" t="s">
        <v>3150</v>
      </c>
      <c r="C752" s="108" t="s">
        <v>18876</v>
      </c>
      <c r="D752" s="108">
        <v>38.53</v>
      </c>
    </row>
    <row r="753" spans="1:4" ht="15" customHeight="1">
      <c r="A753" s="212">
        <v>8803</v>
      </c>
      <c r="B753" s="212" t="s">
        <v>19049</v>
      </c>
    </row>
    <row r="754" spans="1:4" ht="15" customHeight="1">
      <c r="A754" s="212" t="s">
        <v>3163</v>
      </c>
      <c r="B754" s="212" t="s">
        <v>22866</v>
      </c>
      <c r="C754" s="108" t="s">
        <v>18876</v>
      </c>
      <c r="D754" s="108">
        <v>26.96</v>
      </c>
    </row>
    <row r="755" spans="1:4" ht="15" customHeight="1">
      <c r="A755" s="212" t="s">
        <v>3164</v>
      </c>
      <c r="B755" s="212" t="s">
        <v>22867</v>
      </c>
      <c r="C755" s="108" t="s">
        <v>18876</v>
      </c>
      <c r="D755" s="108">
        <v>30.49</v>
      </c>
    </row>
    <row r="756" spans="1:4" ht="15" customHeight="1">
      <c r="A756" s="212" t="s">
        <v>3165</v>
      </c>
      <c r="B756" s="212" t="s">
        <v>22868</v>
      </c>
      <c r="C756" s="108" t="s">
        <v>18876</v>
      </c>
      <c r="D756" s="108">
        <v>34.020000000000003</v>
      </c>
    </row>
    <row r="757" spans="1:4" ht="15" customHeight="1">
      <c r="A757" s="212" t="s">
        <v>3166</v>
      </c>
      <c r="B757" s="212" t="s">
        <v>22869</v>
      </c>
      <c r="C757" s="108" t="s">
        <v>18876</v>
      </c>
      <c r="D757" s="108">
        <v>37.54</v>
      </c>
    </row>
    <row r="758" spans="1:4" ht="15" customHeight="1">
      <c r="A758" s="212" t="s">
        <v>3167</v>
      </c>
      <c r="B758" s="212" t="s">
        <v>22870</v>
      </c>
      <c r="C758" s="108" t="s">
        <v>18876</v>
      </c>
      <c r="D758" s="108">
        <v>25.4</v>
      </c>
    </row>
    <row r="759" spans="1:4" ht="15" customHeight="1">
      <c r="A759" s="212" t="s">
        <v>3168</v>
      </c>
      <c r="B759" s="212" t="s">
        <v>22871</v>
      </c>
      <c r="C759" s="108" t="s">
        <v>18876</v>
      </c>
      <c r="D759" s="108">
        <v>28.41</v>
      </c>
    </row>
    <row r="760" spans="1:4" ht="15" customHeight="1">
      <c r="A760" s="212" t="s">
        <v>3169</v>
      </c>
      <c r="B760" s="212" t="s">
        <v>22872</v>
      </c>
      <c r="C760" s="108" t="s">
        <v>18876</v>
      </c>
      <c r="D760" s="108">
        <v>31.42</v>
      </c>
    </row>
    <row r="761" spans="1:4" ht="15" customHeight="1">
      <c r="A761" s="212" t="s">
        <v>3170</v>
      </c>
      <c r="B761" s="212" t="s">
        <v>22873</v>
      </c>
      <c r="C761" s="108" t="s">
        <v>18876</v>
      </c>
      <c r="D761" s="108">
        <v>34.43</v>
      </c>
    </row>
    <row r="762" spans="1:4" ht="15" customHeight="1">
      <c r="A762" s="212">
        <v>8804</v>
      </c>
      <c r="B762" s="212" t="s">
        <v>19050</v>
      </c>
    </row>
    <row r="763" spans="1:4" ht="15" customHeight="1">
      <c r="A763" s="212" t="s">
        <v>3157</v>
      </c>
      <c r="B763" s="212" t="s">
        <v>19051</v>
      </c>
      <c r="C763" s="108" t="s">
        <v>191</v>
      </c>
      <c r="D763" s="108">
        <v>13.48</v>
      </c>
    </row>
    <row r="764" spans="1:4" ht="15" customHeight="1">
      <c r="A764" s="212" t="s">
        <v>39</v>
      </c>
      <c r="B764" s="212" t="s">
        <v>3160</v>
      </c>
      <c r="C764" s="108" t="s">
        <v>18876</v>
      </c>
      <c r="D764" s="108">
        <v>23.69</v>
      </c>
    </row>
    <row r="765" spans="1:4" ht="15" customHeight="1">
      <c r="A765" s="212">
        <v>8805</v>
      </c>
      <c r="B765" s="212" t="s">
        <v>19052</v>
      </c>
    </row>
    <row r="766" spans="1:4" ht="15" customHeight="1">
      <c r="A766" s="212" t="s">
        <v>3153</v>
      </c>
      <c r="B766" s="212" t="s">
        <v>3154</v>
      </c>
      <c r="C766" s="108" t="s">
        <v>18876</v>
      </c>
      <c r="D766" s="108">
        <v>62.25</v>
      </c>
    </row>
    <row r="767" spans="1:4" ht="15" customHeight="1">
      <c r="A767" s="212" t="s">
        <v>3155</v>
      </c>
      <c r="B767" s="212" t="s">
        <v>3156</v>
      </c>
      <c r="C767" s="108" t="s">
        <v>18876</v>
      </c>
      <c r="D767" s="108">
        <v>63.17</v>
      </c>
    </row>
    <row r="768" spans="1:4" ht="15" customHeight="1">
      <c r="A768" s="212">
        <v>8673</v>
      </c>
      <c r="B768" s="212" t="s">
        <v>18856</v>
      </c>
    </row>
    <row r="769" spans="1:4" ht="15" customHeight="1">
      <c r="A769" s="212">
        <v>8807</v>
      </c>
      <c r="B769" s="212" t="s">
        <v>19053</v>
      </c>
    </row>
    <row r="770" spans="1:4" ht="15" customHeight="1">
      <c r="A770" s="212" t="s">
        <v>3798</v>
      </c>
      <c r="B770" s="212" t="s">
        <v>3799</v>
      </c>
      <c r="C770" s="108" t="s">
        <v>18876</v>
      </c>
      <c r="D770" s="108">
        <v>9.01</v>
      </c>
    </row>
    <row r="771" spans="1:4" ht="15" customHeight="1">
      <c r="A771" s="212" t="s">
        <v>3802</v>
      </c>
      <c r="B771" s="212" t="s">
        <v>3803</v>
      </c>
      <c r="C771" s="108" t="s">
        <v>18876</v>
      </c>
      <c r="D771" s="108">
        <v>2.73</v>
      </c>
    </row>
    <row r="772" spans="1:4" ht="15" customHeight="1">
      <c r="A772" s="212">
        <v>8808</v>
      </c>
      <c r="B772" s="212" t="s">
        <v>19054</v>
      </c>
    </row>
    <row r="773" spans="1:4" ht="15" customHeight="1">
      <c r="A773" s="212" t="s">
        <v>3820</v>
      </c>
      <c r="B773" s="212" t="s">
        <v>3821</v>
      </c>
      <c r="C773" s="108" t="s">
        <v>18876</v>
      </c>
      <c r="D773" s="108">
        <v>33.950000000000003</v>
      </c>
    </row>
    <row r="774" spans="1:4" ht="15" customHeight="1">
      <c r="A774" s="212" t="s">
        <v>3822</v>
      </c>
      <c r="B774" s="212" t="s">
        <v>3823</v>
      </c>
      <c r="C774" s="108" t="s">
        <v>18876</v>
      </c>
      <c r="D774" s="108">
        <v>37.31</v>
      </c>
    </row>
    <row r="775" spans="1:4" ht="15" customHeight="1">
      <c r="A775" s="212" t="s">
        <v>3824</v>
      </c>
      <c r="B775" s="212" t="s">
        <v>3825</v>
      </c>
      <c r="C775" s="108" t="s">
        <v>18876</v>
      </c>
      <c r="D775" s="108">
        <v>40.68</v>
      </c>
    </row>
    <row r="776" spans="1:4" ht="15" customHeight="1">
      <c r="A776" s="212" t="s">
        <v>3826</v>
      </c>
      <c r="B776" s="212" t="s">
        <v>3827</v>
      </c>
      <c r="C776" s="108" t="s">
        <v>18876</v>
      </c>
      <c r="D776" s="108">
        <v>57.56</v>
      </c>
    </row>
    <row r="777" spans="1:4" ht="15" customHeight="1">
      <c r="A777" s="212">
        <v>8809</v>
      </c>
      <c r="B777" s="212" t="s">
        <v>19055</v>
      </c>
    </row>
    <row r="778" spans="1:4" ht="15" customHeight="1">
      <c r="A778" s="212" t="s">
        <v>3967</v>
      </c>
      <c r="B778" s="212" t="s">
        <v>3968</v>
      </c>
      <c r="C778" s="108" t="s">
        <v>18876</v>
      </c>
      <c r="D778" s="108">
        <v>60.63</v>
      </c>
    </row>
    <row r="779" spans="1:4" ht="15" customHeight="1">
      <c r="A779" s="212" t="s">
        <v>3969</v>
      </c>
      <c r="B779" s="212" t="s">
        <v>3970</v>
      </c>
      <c r="C779" s="108" t="s">
        <v>18876</v>
      </c>
      <c r="D779" s="108">
        <v>62.65</v>
      </c>
    </row>
    <row r="780" spans="1:4" ht="15" customHeight="1">
      <c r="A780" s="212" t="s">
        <v>3971</v>
      </c>
      <c r="B780" s="212" t="s">
        <v>3972</v>
      </c>
      <c r="C780" s="108" t="s">
        <v>18876</v>
      </c>
      <c r="D780" s="108">
        <v>65.05</v>
      </c>
    </row>
    <row r="781" spans="1:4" ht="15" customHeight="1">
      <c r="A781" s="212">
        <v>8810</v>
      </c>
      <c r="B781" s="212" t="s">
        <v>19056</v>
      </c>
    </row>
    <row r="782" spans="1:4" ht="15" customHeight="1">
      <c r="A782" s="212" t="s">
        <v>3973</v>
      </c>
      <c r="B782" s="212" t="s">
        <v>3974</v>
      </c>
      <c r="C782" s="108" t="s">
        <v>18876</v>
      </c>
      <c r="D782" s="108">
        <v>69.290000000000006</v>
      </c>
    </row>
    <row r="783" spans="1:4" ht="15" customHeight="1">
      <c r="A783" s="212" t="s">
        <v>3975</v>
      </c>
      <c r="B783" s="212" t="s">
        <v>3976</v>
      </c>
      <c r="C783" s="108" t="s">
        <v>18876</v>
      </c>
      <c r="D783" s="108">
        <v>65.06</v>
      </c>
    </row>
    <row r="784" spans="1:4" ht="15" customHeight="1">
      <c r="A784" s="212" t="s">
        <v>4168</v>
      </c>
      <c r="B784" s="212" t="s">
        <v>4169</v>
      </c>
      <c r="C784" s="108" t="s">
        <v>18876</v>
      </c>
      <c r="D784" s="108">
        <v>56.91</v>
      </c>
    </row>
    <row r="785" spans="1:4" ht="15" customHeight="1">
      <c r="A785" s="212" t="s">
        <v>4170</v>
      </c>
      <c r="B785" s="212" t="s">
        <v>4171</v>
      </c>
      <c r="C785" s="108" t="s">
        <v>18876</v>
      </c>
      <c r="D785" s="108">
        <v>55.57</v>
      </c>
    </row>
    <row r="786" spans="1:4" ht="15" customHeight="1">
      <c r="A786" s="212" t="s">
        <v>4172</v>
      </c>
      <c r="B786" s="212" t="s">
        <v>4173</v>
      </c>
      <c r="C786" s="108" t="s">
        <v>18876</v>
      </c>
      <c r="D786" s="108">
        <v>81.88</v>
      </c>
    </row>
    <row r="787" spans="1:4" ht="15" customHeight="1">
      <c r="A787" s="212" t="s">
        <v>3977</v>
      </c>
      <c r="B787" s="212" t="s">
        <v>3978</v>
      </c>
      <c r="C787" s="108" t="s">
        <v>18876</v>
      </c>
      <c r="D787" s="108">
        <v>86.4</v>
      </c>
    </row>
    <row r="788" spans="1:4" ht="15" customHeight="1">
      <c r="A788" s="212" t="s">
        <v>3858</v>
      </c>
      <c r="B788" s="212" t="s">
        <v>21393</v>
      </c>
      <c r="C788" s="108" t="s">
        <v>18876</v>
      </c>
      <c r="D788" s="108">
        <v>94.31</v>
      </c>
    </row>
    <row r="789" spans="1:4" ht="15" customHeight="1">
      <c r="A789" s="212">
        <v>8811</v>
      </c>
      <c r="B789" s="212" t="s">
        <v>19057</v>
      </c>
    </row>
    <row r="790" spans="1:4" ht="15" customHeight="1">
      <c r="A790" s="212" t="s">
        <v>4189</v>
      </c>
      <c r="B790" s="212" t="s">
        <v>4190</v>
      </c>
      <c r="C790" s="108" t="s">
        <v>18876</v>
      </c>
      <c r="D790" s="108">
        <v>139.74</v>
      </c>
    </row>
    <row r="791" spans="1:4" ht="15" customHeight="1">
      <c r="A791" s="212" t="s">
        <v>4191</v>
      </c>
      <c r="B791" s="212" t="s">
        <v>4192</v>
      </c>
      <c r="C791" s="108" t="s">
        <v>18876</v>
      </c>
      <c r="D791" s="108">
        <v>124.73</v>
      </c>
    </row>
    <row r="792" spans="1:4" ht="15" customHeight="1">
      <c r="A792" s="212">
        <v>8812</v>
      </c>
      <c r="B792" s="212" t="s">
        <v>19058</v>
      </c>
    </row>
    <row r="793" spans="1:4" ht="15" customHeight="1">
      <c r="A793" s="212" t="s">
        <v>3981</v>
      </c>
      <c r="B793" s="212" t="s">
        <v>3982</v>
      </c>
      <c r="C793" s="108" t="s">
        <v>18876</v>
      </c>
      <c r="D793" s="108">
        <v>86.05</v>
      </c>
    </row>
    <row r="794" spans="1:4" ht="15" customHeight="1">
      <c r="A794" s="212" t="s">
        <v>3983</v>
      </c>
      <c r="B794" s="212" t="s">
        <v>3984</v>
      </c>
      <c r="C794" s="108" t="s">
        <v>18876</v>
      </c>
      <c r="D794" s="108">
        <v>83.8</v>
      </c>
    </row>
    <row r="795" spans="1:4" ht="15" customHeight="1">
      <c r="A795" s="212" t="s">
        <v>3985</v>
      </c>
      <c r="B795" s="212" t="s">
        <v>3986</v>
      </c>
      <c r="C795" s="108" t="s">
        <v>18876</v>
      </c>
      <c r="D795" s="108">
        <v>65.25</v>
      </c>
    </row>
    <row r="796" spans="1:4" ht="15" customHeight="1">
      <c r="A796" s="212" t="s">
        <v>3987</v>
      </c>
      <c r="B796" s="212" t="s">
        <v>3988</v>
      </c>
      <c r="C796" s="108" t="s">
        <v>18876</v>
      </c>
      <c r="D796" s="108">
        <v>93.05</v>
      </c>
    </row>
    <row r="797" spans="1:4" ht="15" customHeight="1">
      <c r="A797" s="212" t="s">
        <v>3989</v>
      </c>
      <c r="B797" s="212" t="s">
        <v>3990</v>
      </c>
      <c r="C797" s="108" t="s">
        <v>18876</v>
      </c>
      <c r="D797" s="108">
        <v>88.56</v>
      </c>
    </row>
    <row r="798" spans="1:4" ht="15" customHeight="1">
      <c r="A798" s="212" t="s">
        <v>3991</v>
      </c>
      <c r="B798" s="212" t="s">
        <v>3992</v>
      </c>
      <c r="C798" s="108" t="s">
        <v>18876</v>
      </c>
      <c r="D798" s="108">
        <v>67.89</v>
      </c>
    </row>
    <row r="799" spans="1:4" ht="15" customHeight="1">
      <c r="A799" s="212">
        <v>8814</v>
      </c>
      <c r="B799" s="212" t="s">
        <v>19059</v>
      </c>
    </row>
    <row r="800" spans="1:4" ht="15" customHeight="1">
      <c r="A800" s="212" t="s">
        <v>3979</v>
      </c>
      <c r="B800" s="212" t="s">
        <v>3980</v>
      </c>
      <c r="C800" s="108" t="s">
        <v>18876</v>
      </c>
      <c r="D800" s="108">
        <v>235.36</v>
      </c>
    </row>
    <row r="801" spans="1:4" ht="15" customHeight="1">
      <c r="A801" s="212" t="s">
        <v>3993</v>
      </c>
      <c r="B801" s="212" t="s">
        <v>3994</v>
      </c>
      <c r="C801" s="108" t="s">
        <v>18876</v>
      </c>
      <c r="D801" s="108">
        <v>216.66</v>
      </c>
    </row>
    <row r="802" spans="1:4" ht="15" customHeight="1">
      <c r="A802" s="212" t="s">
        <v>3995</v>
      </c>
      <c r="B802" s="212" t="s">
        <v>3996</v>
      </c>
      <c r="C802" s="108" t="s">
        <v>18876</v>
      </c>
      <c r="D802" s="108">
        <v>284.16000000000003</v>
      </c>
    </row>
    <row r="803" spans="1:4" ht="15" customHeight="1">
      <c r="A803" s="212">
        <v>8815</v>
      </c>
      <c r="B803" s="212" t="s">
        <v>19060</v>
      </c>
    </row>
    <row r="804" spans="1:4" ht="15" customHeight="1">
      <c r="A804" s="212" t="s">
        <v>4106</v>
      </c>
      <c r="B804" s="212" t="s">
        <v>4107</v>
      </c>
      <c r="C804" s="108" t="s">
        <v>18876</v>
      </c>
      <c r="D804" s="108">
        <v>4.7</v>
      </c>
    </row>
    <row r="805" spans="1:4" ht="15" customHeight="1">
      <c r="A805" s="212" t="s">
        <v>4108</v>
      </c>
      <c r="B805" s="212" t="s">
        <v>4109</v>
      </c>
      <c r="C805" s="108" t="s">
        <v>18876</v>
      </c>
      <c r="D805" s="108">
        <v>5.22</v>
      </c>
    </row>
    <row r="806" spans="1:4" ht="15" customHeight="1">
      <c r="A806" s="212" t="s">
        <v>4110</v>
      </c>
      <c r="B806" s="212" t="s">
        <v>4111</v>
      </c>
      <c r="C806" s="108" t="s">
        <v>18876</v>
      </c>
      <c r="D806" s="108">
        <v>5.3</v>
      </c>
    </row>
    <row r="807" spans="1:4" ht="15" customHeight="1">
      <c r="A807" s="212" t="s">
        <v>4112</v>
      </c>
      <c r="B807" s="212" t="s">
        <v>4113</v>
      </c>
      <c r="C807" s="108" t="s">
        <v>18876</v>
      </c>
      <c r="D807" s="108">
        <v>7.01</v>
      </c>
    </row>
    <row r="808" spans="1:4" ht="15" customHeight="1">
      <c r="A808" s="212" t="s">
        <v>4114</v>
      </c>
      <c r="B808" s="212" t="s">
        <v>4115</v>
      </c>
      <c r="C808" s="108" t="s">
        <v>18876</v>
      </c>
      <c r="D808" s="108">
        <v>8.44</v>
      </c>
    </row>
    <row r="809" spans="1:4" ht="15" customHeight="1">
      <c r="A809" s="212" t="s">
        <v>4116</v>
      </c>
      <c r="B809" s="212" t="s">
        <v>4117</v>
      </c>
      <c r="C809" s="108" t="s">
        <v>18876</v>
      </c>
      <c r="D809" s="108">
        <v>15.23</v>
      </c>
    </row>
    <row r="810" spans="1:4" ht="15" customHeight="1">
      <c r="A810" s="212">
        <v>8816</v>
      </c>
      <c r="B810" s="212" t="s">
        <v>19061</v>
      </c>
    </row>
    <row r="811" spans="1:4" ht="15" customHeight="1">
      <c r="A811" s="212" t="s">
        <v>3960</v>
      </c>
      <c r="B811" s="212" t="s">
        <v>3961</v>
      </c>
      <c r="C811" s="108" t="s">
        <v>18876</v>
      </c>
      <c r="D811" s="108">
        <v>115.6</v>
      </c>
    </row>
    <row r="812" spans="1:4" ht="15" customHeight="1">
      <c r="A812" s="212">
        <v>8817</v>
      </c>
      <c r="B812" s="212" t="s">
        <v>19062</v>
      </c>
    </row>
    <row r="813" spans="1:4" ht="15" customHeight="1">
      <c r="A813" s="212" t="s">
        <v>3806</v>
      </c>
      <c r="B813" s="212" t="s">
        <v>3807</v>
      </c>
      <c r="C813" s="108" t="s">
        <v>18876</v>
      </c>
      <c r="D813" s="108">
        <v>44.22</v>
      </c>
    </row>
    <row r="814" spans="1:4" ht="15" customHeight="1">
      <c r="A814" s="212" t="s">
        <v>3808</v>
      </c>
      <c r="B814" s="212" t="s">
        <v>3809</v>
      </c>
      <c r="C814" s="108" t="s">
        <v>18876</v>
      </c>
      <c r="D814" s="108">
        <v>44.41</v>
      </c>
    </row>
    <row r="815" spans="1:4" ht="15" customHeight="1">
      <c r="A815" s="212" t="s">
        <v>3810</v>
      </c>
      <c r="B815" s="212" t="s">
        <v>3811</v>
      </c>
      <c r="C815" s="108" t="s">
        <v>18876</v>
      </c>
      <c r="D815" s="108">
        <v>45.38</v>
      </c>
    </row>
    <row r="816" spans="1:4" ht="15" customHeight="1">
      <c r="A816" s="212" t="s">
        <v>3812</v>
      </c>
      <c r="B816" s="212" t="s">
        <v>3813</v>
      </c>
      <c r="C816" s="108" t="s">
        <v>18876</v>
      </c>
      <c r="D816" s="108">
        <v>12.22</v>
      </c>
    </row>
    <row r="817" spans="1:4" ht="15" customHeight="1">
      <c r="A817" s="212" t="s">
        <v>3814</v>
      </c>
      <c r="B817" s="212" t="s">
        <v>3815</v>
      </c>
      <c r="C817" s="108" t="s">
        <v>18876</v>
      </c>
      <c r="D817" s="108">
        <v>14.87</v>
      </c>
    </row>
    <row r="818" spans="1:4" ht="15" customHeight="1">
      <c r="A818" s="212" t="s">
        <v>3816</v>
      </c>
      <c r="B818" s="212" t="s">
        <v>3817</v>
      </c>
      <c r="C818" s="108" t="s">
        <v>18876</v>
      </c>
      <c r="D818" s="108">
        <v>15.06</v>
      </c>
    </row>
    <row r="819" spans="1:4" ht="15" customHeight="1">
      <c r="A819" s="212" t="s">
        <v>3818</v>
      </c>
      <c r="B819" s="212" t="s">
        <v>3819</v>
      </c>
      <c r="C819" s="108" t="s">
        <v>18876</v>
      </c>
      <c r="D819" s="108">
        <v>16.03</v>
      </c>
    </row>
    <row r="820" spans="1:4" ht="15" customHeight="1">
      <c r="A820" s="212" t="s">
        <v>3964</v>
      </c>
      <c r="B820" s="212" t="s">
        <v>3965</v>
      </c>
      <c r="C820" s="108" t="s">
        <v>18876</v>
      </c>
      <c r="D820" s="108">
        <v>4.91</v>
      </c>
    </row>
    <row r="821" spans="1:4" ht="15" customHeight="1">
      <c r="A821" s="212" t="s">
        <v>4001</v>
      </c>
      <c r="B821" s="212" t="s">
        <v>4002</v>
      </c>
      <c r="C821" s="108" t="s">
        <v>18876</v>
      </c>
      <c r="D821" s="108">
        <v>116.09</v>
      </c>
    </row>
    <row r="822" spans="1:4" ht="15" customHeight="1">
      <c r="A822" s="212" t="s">
        <v>4003</v>
      </c>
      <c r="B822" s="212" t="s">
        <v>4004</v>
      </c>
      <c r="C822" s="108" t="s">
        <v>18876</v>
      </c>
      <c r="D822" s="108">
        <v>101.77</v>
      </c>
    </row>
    <row r="823" spans="1:4" ht="15" customHeight="1">
      <c r="A823" s="212">
        <v>8818</v>
      </c>
      <c r="B823" s="212" t="s">
        <v>19063</v>
      </c>
    </row>
    <row r="824" spans="1:4" ht="15" customHeight="1">
      <c r="A824" s="212" t="s">
        <v>3859</v>
      </c>
      <c r="B824" s="212" t="s">
        <v>3860</v>
      </c>
      <c r="C824" s="108" t="s">
        <v>18876</v>
      </c>
      <c r="D824" s="108">
        <v>49.88</v>
      </c>
    </row>
    <row r="825" spans="1:4" ht="15" customHeight="1">
      <c r="A825" s="212" t="s">
        <v>3861</v>
      </c>
      <c r="B825" s="212" t="s">
        <v>3862</v>
      </c>
      <c r="C825" s="108" t="s">
        <v>18876</v>
      </c>
      <c r="D825" s="108">
        <v>50.71</v>
      </c>
    </row>
    <row r="826" spans="1:4" ht="15" customHeight="1">
      <c r="A826" s="212" t="s">
        <v>3863</v>
      </c>
      <c r="B826" s="212" t="s">
        <v>3864</v>
      </c>
      <c r="C826" s="108" t="s">
        <v>18876</v>
      </c>
      <c r="D826" s="108">
        <v>49.85</v>
      </c>
    </row>
    <row r="827" spans="1:4" ht="15" customHeight="1">
      <c r="A827" s="212" t="s">
        <v>3865</v>
      </c>
      <c r="B827" s="212" t="s">
        <v>3866</v>
      </c>
      <c r="C827" s="108" t="s">
        <v>18876</v>
      </c>
      <c r="D827" s="108">
        <v>51.95</v>
      </c>
    </row>
    <row r="828" spans="1:4" ht="15" customHeight="1">
      <c r="A828" s="212" t="s">
        <v>3867</v>
      </c>
      <c r="B828" s="212" t="s">
        <v>3868</v>
      </c>
      <c r="C828" s="108" t="s">
        <v>18876</v>
      </c>
      <c r="D828" s="108">
        <v>56.24</v>
      </c>
    </row>
    <row r="829" spans="1:4" ht="15" customHeight="1">
      <c r="A829" s="212" t="s">
        <v>3869</v>
      </c>
      <c r="B829" s="212" t="s">
        <v>3870</v>
      </c>
      <c r="C829" s="108" t="s">
        <v>18876</v>
      </c>
      <c r="D829" s="108">
        <v>55.38</v>
      </c>
    </row>
    <row r="830" spans="1:4" ht="15" customHeight="1">
      <c r="A830" s="212" t="s">
        <v>3871</v>
      </c>
      <c r="B830" s="212" t="s">
        <v>3872</v>
      </c>
      <c r="C830" s="108" t="s">
        <v>18876</v>
      </c>
      <c r="D830" s="108">
        <v>57.48</v>
      </c>
    </row>
    <row r="831" spans="1:4" ht="15" customHeight="1">
      <c r="A831" s="212" t="s">
        <v>3873</v>
      </c>
      <c r="B831" s="212" t="s">
        <v>3874</v>
      </c>
      <c r="C831" s="108" t="s">
        <v>18876</v>
      </c>
      <c r="D831" s="108">
        <v>74.02</v>
      </c>
    </row>
    <row r="832" spans="1:4" ht="15" customHeight="1">
      <c r="A832" s="212" t="s">
        <v>3875</v>
      </c>
      <c r="B832" s="212" t="s">
        <v>3876</v>
      </c>
      <c r="C832" s="108" t="s">
        <v>18876</v>
      </c>
      <c r="D832" s="108">
        <v>51.56</v>
      </c>
    </row>
    <row r="833" spans="1:4" ht="15" customHeight="1">
      <c r="A833" s="212" t="s">
        <v>3877</v>
      </c>
      <c r="B833" s="212" t="s">
        <v>3878</v>
      </c>
      <c r="C833" s="108" t="s">
        <v>18876</v>
      </c>
      <c r="D833" s="108">
        <v>39.67</v>
      </c>
    </row>
    <row r="834" spans="1:4" ht="15" customHeight="1">
      <c r="A834" s="212" t="s">
        <v>3879</v>
      </c>
      <c r="B834" s="212" t="s">
        <v>3880</v>
      </c>
      <c r="C834" s="108" t="s">
        <v>18876</v>
      </c>
      <c r="D834" s="108">
        <v>53.22</v>
      </c>
    </row>
    <row r="835" spans="1:4" ht="15" customHeight="1">
      <c r="A835" s="212" t="s">
        <v>3881</v>
      </c>
      <c r="B835" s="212" t="s">
        <v>3882</v>
      </c>
      <c r="C835" s="108" t="s">
        <v>18876</v>
      </c>
      <c r="D835" s="108">
        <v>52.36</v>
      </c>
    </row>
    <row r="836" spans="1:4" ht="15" customHeight="1">
      <c r="A836" s="212" t="s">
        <v>3883</v>
      </c>
      <c r="B836" s="212" t="s">
        <v>3884</v>
      </c>
      <c r="C836" s="108" t="s">
        <v>18876</v>
      </c>
      <c r="D836" s="108">
        <v>54.46</v>
      </c>
    </row>
    <row r="837" spans="1:4" ht="15" customHeight="1">
      <c r="A837" s="212" t="s">
        <v>3885</v>
      </c>
      <c r="B837" s="212" t="s">
        <v>3886</v>
      </c>
      <c r="C837" s="108" t="s">
        <v>18876</v>
      </c>
      <c r="D837" s="108">
        <v>43.03</v>
      </c>
    </row>
    <row r="838" spans="1:4" ht="15" customHeight="1">
      <c r="A838" s="212" t="s">
        <v>3887</v>
      </c>
      <c r="B838" s="212" t="s">
        <v>3888</v>
      </c>
      <c r="C838" s="108" t="s">
        <v>18876</v>
      </c>
      <c r="D838" s="108">
        <v>58.44</v>
      </c>
    </row>
    <row r="839" spans="1:4" ht="15" customHeight="1">
      <c r="A839" s="212" t="s">
        <v>3889</v>
      </c>
      <c r="B839" s="212" t="s">
        <v>3890</v>
      </c>
      <c r="C839" s="108" t="s">
        <v>18876</v>
      </c>
      <c r="D839" s="108">
        <v>57.58</v>
      </c>
    </row>
    <row r="840" spans="1:4" ht="15" customHeight="1">
      <c r="A840" s="212" t="s">
        <v>3891</v>
      </c>
      <c r="B840" s="212" t="s">
        <v>3892</v>
      </c>
      <c r="C840" s="108" t="s">
        <v>18876</v>
      </c>
      <c r="D840" s="108">
        <v>59.68</v>
      </c>
    </row>
    <row r="841" spans="1:4" ht="15" customHeight="1">
      <c r="A841" s="212" t="s">
        <v>3893</v>
      </c>
      <c r="B841" s="212" t="s">
        <v>3894</v>
      </c>
      <c r="C841" s="108" t="s">
        <v>18876</v>
      </c>
      <c r="D841" s="108">
        <v>46.4</v>
      </c>
    </row>
    <row r="842" spans="1:4" ht="15" customHeight="1">
      <c r="A842" s="212" t="s">
        <v>3895</v>
      </c>
      <c r="B842" s="212" t="s">
        <v>3896</v>
      </c>
      <c r="C842" s="108" t="s">
        <v>18876</v>
      </c>
      <c r="D842" s="108">
        <v>77.540000000000006</v>
      </c>
    </row>
    <row r="843" spans="1:4" ht="15" customHeight="1">
      <c r="A843" s="212" t="s">
        <v>3897</v>
      </c>
      <c r="B843" s="212" t="s">
        <v>3898</v>
      </c>
      <c r="C843" s="108" t="s">
        <v>18876</v>
      </c>
      <c r="D843" s="108">
        <v>65.06</v>
      </c>
    </row>
    <row r="844" spans="1:4" ht="15" customHeight="1">
      <c r="A844" s="212">
        <v>8819</v>
      </c>
      <c r="B844" s="212" t="s">
        <v>19064</v>
      </c>
    </row>
    <row r="845" spans="1:4" ht="15" customHeight="1">
      <c r="A845" s="212" t="s">
        <v>3856</v>
      </c>
      <c r="B845" s="212" t="s">
        <v>3857</v>
      </c>
      <c r="C845" s="108" t="s">
        <v>18876</v>
      </c>
      <c r="D845" s="108">
        <v>24.92</v>
      </c>
    </row>
    <row r="846" spans="1:4" ht="15" customHeight="1">
      <c r="A846" s="212" t="s">
        <v>3917</v>
      </c>
      <c r="B846" s="212" t="s">
        <v>3918</v>
      </c>
      <c r="C846" s="108" t="s">
        <v>18876</v>
      </c>
      <c r="D846" s="108">
        <v>87.12</v>
      </c>
    </row>
    <row r="847" spans="1:4" ht="15" customHeight="1">
      <c r="A847" s="212" t="s">
        <v>3919</v>
      </c>
      <c r="B847" s="212" t="s">
        <v>3920</v>
      </c>
      <c r="C847" s="108" t="s">
        <v>18876</v>
      </c>
      <c r="D847" s="108">
        <v>87.12</v>
      </c>
    </row>
    <row r="848" spans="1:4" ht="15" customHeight="1">
      <c r="A848" s="212" t="s">
        <v>3921</v>
      </c>
      <c r="B848" s="212" t="s">
        <v>3922</v>
      </c>
      <c r="C848" s="108" t="s">
        <v>18876</v>
      </c>
      <c r="D848" s="108">
        <v>125.09</v>
      </c>
    </row>
    <row r="849" spans="1:4" ht="15" customHeight="1">
      <c r="A849" s="212" t="s">
        <v>3923</v>
      </c>
      <c r="B849" s="212" t="s">
        <v>3924</v>
      </c>
      <c r="C849" s="108" t="s">
        <v>18876</v>
      </c>
      <c r="D849" s="108">
        <v>123.13</v>
      </c>
    </row>
    <row r="850" spans="1:4" ht="15" customHeight="1">
      <c r="A850" s="212" t="s">
        <v>3925</v>
      </c>
      <c r="B850" s="212" t="s">
        <v>3926</v>
      </c>
      <c r="C850" s="108" t="s">
        <v>18876</v>
      </c>
      <c r="D850" s="108">
        <v>105.57</v>
      </c>
    </row>
    <row r="851" spans="1:4" ht="15" customHeight="1">
      <c r="A851" s="212" t="s">
        <v>3927</v>
      </c>
      <c r="B851" s="212" t="s">
        <v>3928</v>
      </c>
      <c r="C851" s="108" t="s">
        <v>18876</v>
      </c>
      <c r="D851" s="108">
        <v>103.61</v>
      </c>
    </row>
    <row r="852" spans="1:4" ht="15" customHeight="1">
      <c r="A852" s="212">
        <v>8820</v>
      </c>
      <c r="B852" s="212" t="s">
        <v>19065</v>
      </c>
    </row>
    <row r="853" spans="1:4" ht="15" customHeight="1">
      <c r="A853" s="212" t="s">
        <v>3901</v>
      </c>
      <c r="B853" s="212" t="s">
        <v>3902</v>
      </c>
      <c r="C853" s="108" t="s">
        <v>18884</v>
      </c>
      <c r="D853" s="108">
        <v>2681.17</v>
      </c>
    </row>
    <row r="854" spans="1:4" ht="15" customHeight="1">
      <c r="A854" s="212" t="s">
        <v>3903</v>
      </c>
      <c r="B854" s="212" t="s">
        <v>3904</v>
      </c>
      <c r="C854" s="108" t="s">
        <v>18876</v>
      </c>
      <c r="D854" s="108">
        <v>51.19</v>
      </c>
    </row>
    <row r="855" spans="1:4" ht="15" customHeight="1">
      <c r="A855" s="212" t="s">
        <v>3905</v>
      </c>
      <c r="B855" s="212" t="s">
        <v>3906</v>
      </c>
      <c r="C855" s="108" t="s">
        <v>18876</v>
      </c>
      <c r="D855" s="108">
        <v>80.81</v>
      </c>
    </row>
    <row r="856" spans="1:4" ht="15" customHeight="1">
      <c r="A856" s="212" t="s">
        <v>3907</v>
      </c>
      <c r="B856" s="212" t="s">
        <v>3908</v>
      </c>
      <c r="C856" s="108" t="s">
        <v>18876</v>
      </c>
      <c r="D856" s="108">
        <v>156.58000000000001</v>
      </c>
    </row>
    <row r="857" spans="1:4" ht="15" customHeight="1">
      <c r="A857" s="212" t="s">
        <v>3909</v>
      </c>
      <c r="B857" s="212" t="s">
        <v>3910</v>
      </c>
      <c r="C857" s="108" t="s">
        <v>18876</v>
      </c>
      <c r="D857" s="108">
        <v>169.24</v>
      </c>
    </row>
    <row r="858" spans="1:4" ht="15" customHeight="1">
      <c r="A858" s="212" t="s">
        <v>3911</v>
      </c>
      <c r="B858" s="212" t="s">
        <v>3912</v>
      </c>
      <c r="C858" s="108" t="s">
        <v>18876</v>
      </c>
      <c r="D858" s="108">
        <v>93.23</v>
      </c>
    </row>
    <row r="859" spans="1:4" ht="15" customHeight="1">
      <c r="A859" s="212" t="s">
        <v>3913</v>
      </c>
      <c r="B859" s="212" t="s">
        <v>3914</v>
      </c>
      <c r="C859" s="108" t="s">
        <v>18876</v>
      </c>
      <c r="D859" s="108">
        <v>62.24</v>
      </c>
    </row>
    <row r="860" spans="1:4" ht="15" customHeight="1">
      <c r="A860" s="212" t="s">
        <v>3915</v>
      </c>
      <c r="B860" s="212" t="s">
        <v>3916</v>
      </c>
      <c r="C860" s="108" t="s">
        <v>18876</v>
      </c>
      <c r="D860" s="108">
        <v>206</v>
      </c>
    </row>
    <row r="861" spans="1:4" ht="15" customHeight="1">
      <c r="A861" s="212">
        <v>8821</v>
      </c>
      <c r="B861" s="212" t="s">
        <v>19066</v>
      </c>
    </row>
    <row r="862" spans="1:4" ht="15" customHeight="1">
      <c r="A862" s="212" t="s">
        <v>3832</v>
      </c>
      <c r="B862" s="212" t="s">
        <v>3833</v>
      </c>
      <c r="C862" s="108" t="s">
        <v>18876</v>
      </c>
      <c r="D862" s="108">
        <v>126.32</v>
      </c>
    </row>
    <row r="863" spans="1:4" ht="15" customHeight="1">
      <c r="A863" s="212" t="s">
        <v>3834</v>
      </c>
      <c r="B863" s="212" t="s">
        <v>3835</v>
      </c>
      <c r="C863" s="108" t="s">
        <v>18876</v>
      </c>
      <c r="D863" s="108">
        <v>141.07</v>
      </c>
    </row>
    <row r="864" spans="1:4" ht="15" customHeight="1">
      <c r="A864" s="212" t="s">
        <v>3836</v>
      </c>
      <c r="B864" s="212" t="s">
        <v>3837</v>
      </c>
      <c r="C864" s="108" t="s">
        <v>18876</v>
      </c>
      <c r="D864" s="108">
        <v>145.94</v>
      </c>
    </row>
    <row r="865" spans="1:4" ht="15" customHeight="1">
      <c r="A865" s="212" t="s">
        <v>3838</v>
      </c>
      <c r="B865" s="212" t="s">
        <v>3839</v>
      </c>
      <c r="C865" s="108" t="s">
        <v>18876</v>
      </c>
      <c r="D865" s="108">
        <v>153.49</v>
      </c>
    </row>
    <row r="866" spans="1:4" ht="15" customHeight="1">
      <c r="A866" s="212" t="s">
        <v>3840</v>
      </c>
      <c r="B866" s="212" t="s">
        <v>3841</v>
      </c>
      <c r="C866" s="108" t="s">
        <v>18876</v>
      </c>
      <c r="D866" s="108">
        <v>156.69</v>
      </c>
    </row>
    <row r="867" spans="1:4" ht="15" customHeight="1">
      <c r="A867" s="212" t="s">
        <v>3842</v>
      </c>
      <c r="B867" s="212" t="s">
        <v>3843</v>
      </c>
      <c r="C867" s="108" t="s">
        <v>18876</v>
      </c>
      <c r="D867" s="108">
        <v>51.19</v>
      </c>
    </row>
    <row r="868" spans="1:4" ht="15" customHeight="1">
      <c r="A868" s="212" t="s">
        <v>3844</v>
      </c>
      <c r="B868" s="212" t="s">
        <v>3845</v>
      </c>
      <c r="C868" s="108" t="s">
        <v>18876</v>
      </c>
      <c r="D868" s="108">
        <v>57.27</v>
      </c>
    </row>
    <row r="869" spans="1:4" ht="15" customHeight="1">
      <c r="A869" s="212" t="s">
        <v>3846</v>
      </c>
      <c r="B869" s="212" t="s">
        <v>3847</v>
      </c>
      <c r="C869" s="108" t="s">
        <v>18876</v>
      </c>
      <c r="D869" s="108">
        <v>123.32</v>
      </c>
    </row>
    <row r="870" spans="1:4" ht="15" customHeight="1">
      <c r="A870" s="212" t="s">
        <v>3848</v>
      </c>
      <c r="B870" s="212" t="s">
        <v>3849</v>
      </c>
      <c r="C870" s="108" t="s">
        <v>18876</v>
      </c>
      <c r="D870" s="108">
        <v>125.45</v>
      </c>
    </row>
    <row r="871" spans="1:4" ht="15" customHeight="1">
      <c r="A871" s="212" t="s">
        <v>3850</v>
      </c>
      <c r="B871" s="212" t="s">
        <v>3851</v>
      </c>
      <c r="C871" s="108" t="s">
        <v>18876</v>
      </c>
      <c r="D871" s="108">
        <v>127.06</v>
      </c>
    </row>
    <row r="872" spans="1:4" ht="15" customHeight="1">
      <c r="A872" s="212" t="s">
        <v>3852</v>
      </c>
      <c r="B872" s="212" t="s">
        <v>3853</v>
      </c>
      <c r="C872" s="108" t="s">
        <v>18876</v>
      </c>
      <c r="D872" s="108">
        <v>73</v>
      </c>
    </row>
    <row r="873" spans="1:4" ht="15" customHeight="1">
      <c r="A873" s="212" t="s">
        <v>3854</v>
      </c>
      <c r="B873" s="212" t="s">
        <v>3855</v>
      </c>
      <c r="C873" s="108" t="s">
        <v>18876</v>
      </c>
      <c r="D873" s="108">
        <v>130.86000000000001</v>
      </c>
    </row>
    <row r="874" spans="1:4" ht="15" customHeight="1">
      <c r="A874" s="212">
        <v>8822</v>
      </c>
      <c r="B874" s="212" t="s">
        <v>19067</v>
      </c>
    </row>
    <row r="875" spans="1:4" ht="15" customHeight="1">
      <c r="A875" s="212" t="s">
        <v>3899</v>
      </c>
      <c r="B875" s="212" t="s">
        <v>3900</v>
      </c>
      <c r="C875" s="108" t="s">
        <v>18876</v>
      </c>
      <c r="D875" s="108">
        <v>83.24</v>
      </c>
    </row>
    <row r="876" spans="1:4" ht="15" customHeight="1">
      <c r="A876" s="212">
        <v>8823</v>
      </c>
      <c r="B876" s="212" t="s">
        <v>19068</v>
      </c>
    </row>
    <row r="877" spans="1:4" ht="15" customHeight="1">
      <c r="A877" s="212" t="s">
        <v>3930</v>
      </c>
      <c r="B877" s="212" t="s">
        <v>3931</v>
      </c>
      <c r="C877" s="108" t="s">
        <v>18876</v>
      </c>
      <c r="D877" s="108">
        <v>102.89</v>
      </c>
    </row>
    <row r="878" spans="1:4" ht="15" customHeight="1">
      <c r="A878" s="212" t="s">
        <v>3932</v>
      </c>
      <c r="B878" s="212" t="s">
        <v>3933</v>
      </c>
      <c r="C878" s="108" t="s">
        <v>18876</v>
      </c>
      <c r="D878" s="108">
        <v>90.01</v>
      </c>
    </row>
    <row r="879" spans="1:4" ht="15" customHeight="1">
      <c r="A879" s="212">
        <v>8824</v>
      </c>
      <c r="B879" s="212" t="s">
        <v>19069</v>
      </c>
    </row>
    <row r="880" spans="1:4" ht="15" customHeight="1">
      <c r="A880" s="212" t="s">
        <v>3934</v>
      </c>
      <c r="B880" s="212" t="s">
        <v>3935</v>
      </c>
      <c r="C880" s="108" t="s">
        <v>18876</v>
      </c>
      <c r="D880" s="108">
        <v>278.70999999999998</v>
      </c>
    </row>
    <row r="881" spans="1:4" ht="15" customHeight="1">
      <c r="A881" s="212" t="s">
        <v>3936</v>
      </c>
      <c r="B881" s="212" t="s">
        <v>3937</v>
      </c>
      <c r="C881" s="108" t="s">
        <v>18876</v>
      </c>
      <c r="D881" s="108">
        <v>243.11</v>
      </c>
    </row>
    <row r="882" spans="1:4" ht="15" customHeight="1">
      <c r="A882" s="212" t="s">
        <v>3938</v>
      </c>
      <c r="B882" s="212" t="s">
        <v>3939</v>
      </c>
      <c r="C882" s="108" t="s">
        <v>18876</v>
      </c>
      <c r="D882" s="108">
        <v>249.13</v>
      </c>
    </row>
    <row r="883" spans="1:4" ht="15" customHeight="1">
      <c r="A883" s="212" t="s">
        <v>3940</v>
      </c>
      <c r="B883" s="212" t="s">
        <v>3941</v>
      </c>
      <c r="C883" s="108" t="s">
        <v>18876</v>
      </c>
      <c r="D883" s="108">
        <v>242.76</v>
      </c>
    </row>
    <row r="884" spans="1:4" ht="15" customHeight="1">
      <c r="A884" s="212" t="s">
        <v>3942</v>
      </c>
      <c r="B884" s="212" t="s">
        <v>3943</v>
      </c>
      <c r="C884" s="108" t="s">
        <v>18876</v>
      </c>
      <c r="D884" s="108">
        <v>278.77</v>
      </c>
    </row>
    <row r="885" spans="1:4" ht="15" customHeight="1">
      <c r="A885" s="212" t="s">
        <v>3944</v>
      </c>
      <c r="B885" s="212" t="s">
        <v>3945</v>
      </c>
      <c r="C885" s="108" t="s">
        <v>18876</v>
      </c>
      <c r="D885" s="108">
        <v>246.15</v>
      </c>
    </row>
    <row r="886" spans="1:4" ht="15" customHeight="1">
      <c r="A886" s="212" t="s">
        <v>3946</v>
      </c>
      <c r="B886" s="212" t="s">
        <v>3947</v>
      </c>
      <c r="C886" s="108" t="s">
        <v>18876</v>
      </c>
      <c r="D886" s="108">
        <v>247.7</v>
      </c>
    </row>
    <row r="887" spans="1:4" ht="15" customHeight="1">
      <c r="A887" s="212" t="s">
        <v>3948</v>
      </c>
      <c r="B887" s="212" t="s">
        <v>3949</v>
      </c>
      <c r="C887" s="108" t="s">
        <v>18876</v>
      </c>
      <c r="D887" s="108">
        <v>243.44</v>
      </c>
    </row>
    <row r="888" spans="1:4" ht="15" customHeight="1">
      <c r="A888" s="212" t="s">
        <v>3950</v>
      </c>
      <c r="B888" s="212" t="s">
        <v>3951</v>
      </c>
      <c r="C888" s="108" t="s">
        <v>18876</v>
      </c>
      <c r="D888" s="108">
        <v>96.35</v>
      </c>
    </row>
    <row r="889" spans="1:4" ht="15" customHeight="1">
      <c r="A889" s="212" t="s">
        <v>3952</v>
      </c>
      <c r="B889" s="212" t="s">
        <v>3953</v>
      </c>
      <c r="C889" s="108" t="s">
        <v>18876</v>
      </c>
      <c r="D889" s="108">
        <v>123.74</v>
      </c>
    </row>
    <row r="890" spans="1:4" ht="15" customHeight="1">
      <c r="A890" s="212" t="s">
        <v>3954</v>
      </c>
      <c r="B890" s="212" t="s">
        <v>3955</v>
      </c>
      <c r="C890" s="108" t="s">
        <v>18876</v>
      </c>
      <c r="D890" s="108">
        <v>96.06</v>
      </c>
    </row>
    <row r="891" spans="1:4" ht="15" customHeight="1">
      <c r="A891" s="212" t="s">
        <v>3956</v>
      </c>
      <c r="B891" s="212" t="s">
        <v>3957</v>
      </c>
      <c r="C891" s="108" t="s">
        <v>18876</v>
      </c>
      <c r="D891" s="108">
        <v>123.3</v>
      </c>
    </row>
    <row r="892" spans="1:4" ht="15" customHeight="1">
      <c r="A892" s="212">
        <v>8825</v>
      </c>
      <c r="B892" s="212" t="s">
        <v>19070</v>
      </c>
    </row>
    <row r="893" spans="1:4" ht="15" customHeight="1">
      <c r="A893" s="212" t="s">
        <v>3958</v>
      </c>
      <c r="B893" s="212" t="s">
        <v>3959</v>
      </c>
      <c r="C893" s="108" t="s">
        <v>18876</v>
      </c>
      <c r="D893" s="108">
        <v>58.88</v>
      </c>
    </row>
    <row r="894" spans="1:4" ht="15" customHeight="1">
      <c r="A894" s="212">
        <v>8826</v>
      </c>
      <c r="B894" s="212" t="s">
        <v>19071</v>
      </c>
    </row>
    <row r="895" spans="1:4" ht="15" customHeight="1">
      <c r="A895" s="212" t="s">
        <v>3804</v>
      </c>
      <c r="B895" s="212" t="s">
        <v>3805</v>
      </c>
      <c r="C895" s="108" t="s">
        <v>191</v>
      </c>
      <c r="D895" s="108">
        <v>30.94</v>
      </c>
    </row>
    <row r="896" spans="1:4" ht="15" customHeight="1">
      <c r="A896" s="212">
        <v>8827</v>
      </c>
      <c r="B896" s="212" t="s">
        <v>19072</v>
      </c>
    </row>
    <row r="897" spans="1:4" ht="15" customHeight="1">
      <c r="A897" s="212" t="s">
        <v>3800</v>
      </c>
      <c r="B897" s="212" t="s">
        <v>3801</v>
      </c>
      <c r="C897" s="108" t="s">
        <v>191</v>
      </c>
      <c r="D897" s="108">
        <v>19.190000000000001</v>
      </c>
    </row>
    <row r="898" spans="1:4" ht="15" customHeight="1">
      <c r="A898" s="212" t="s">
        <v>3828</v>
      </c>
      <c r="B898" s="212" t="s">
        <v>3829</v>
      </c>
      <c r="C898" s="108" t="s">
        <v>191</v>
      </c>
      <c r="D898" s="108">
        <v>152.03</v>
      </c>
    </row>
    <row r="899" spans="1:4" ht="15" customHeight="1">
      <c r="A899" s="212" t="s">
        <v>3830</v>
      </c>
      <c r="B899" s="212" t="s">
        <v>3831</v>
      </c>
      <c r="C899" s="108" t="s">
        <v>191</v>
      </c>
      <c r="D899" s="108">
        <v>9.32</v>
      </c>
    </row>
    <row r="900" spans="1:4" ht="15" customHeight="1">
      <c r="A900" s="212">
        <v>8828</v>
      </c>
      <c r="B900" s="212" t="s">
        <v>19073</v>
      </c>
    </row>
    <row r="901" spans="1:4" ht="15" customHeight="1">
      <c r="A901" s="212" t="s">
        <v>3997</v>
      </c>
      <c r="B901" s="212" t="s">
        <v>3998</v>
      </c>
      <c r="C901" s="108" t="s">
        <v>18876</v>
      </c>
      <c r="D901" s="108">
        <v>94.84</v>
      </c>
    </row>
    <row r="902" spans="1:4" ht="15" customHeight="1">
      <c r="A902" s="212">
        <v>8674</v>
      </c>
      <c r="B902" s="212" t="s">
        <v>19074</v>
      </c>
    </row>
    <row r="903" spans="1:4" ht="15" customHeight="1">
      <c r="A903" s="212">
        <v>8829</v>
      </c>
      <c r="B903" s="212" t="s">
        <v>19075</v>
      </c>
    </row>
    <row r="904" spans="1:4" ht="15" customHeight="1">
      <c r="A904" s="212" t="s">
        <v>4230</v>
      </c>
      <c r="B904" s="212" t="s">
        <v>4231</v>
      </c>
      <c r="C904" s="108" t="s">
        <v>191</v>
      </c>
      <c r="D904" s="108">
        <v>15.15</v>
      </c>
    </row>
    <row r="905" spans="1:4" ht="15" customHeight="1">
      <c r="A905" s="212" t="s">
        <v>4232</v>
      </c>
      <c r="B905" s="212" t="s">
        <v>4233</v>
      </c>
      <c r="C905" s="108" t="s">
        <v>191</v>
      </c>
      <c r="D905" s="108">
        <v>15.47</v>
      </c>
    </row>
    <row r="906" spans="1:4" ht="15" customHeight="1">
      <c r="A906" s="212">
        <v>8830</v>
      </c>
      <c r="B906" s="212" t="s">
        <v>19076</v>
      </c>
    </row>
    <row r="907" spans="1:4" ht="15" customHeight="1">
      <c r="A907" s="212" t="s">
        <v>4217</v>
      </c>
      <c r="B907" s="212" t="s">
        <v>4218</v>
      </c>
      <c r="C907" s="108" t="s">
        <v>191</v>
      </c>
      <c r="D907" s="108">
        <v>11.64</v>
      </c>
    </row>
    <row r="908" spans="1:4" ht="15" customHeight="1">
      <c r="A908" s="212">
        <v>8831</v>
      </c>
      <c r="B908" s="212" t="s">
        <v>19077</v>
      </c>
    </row>
    <row r="909" spans="1:4" ht="15" customHeight="1">
      <c r="A909" s="212" t="s">
        <v>4234</v>
      </c>
      <c r="B909" s="212" t="s">
        <v>4235</v>
      </c>
      <c r="C909" s="108" t="s">
        <v>191</v>
      </c>
      <c r="D909" s="108">
        <v>50.43</v>
      </c>
    </row>
    <row r="910" spans="1:4" ht="15" customHeight="1">
      <c r="A910" s="212" t="s">
        <v>4236</v>
      </c>
      <c r="B910" s="212" t="s">
        <v>4237</v>
      </c>
      <c r="C910" s="108" t="s">
        <v>191</v>
      </c>
      <c r="D910" s="108">
        <v>36.86</v>
      </c>
    </row>
    <row r="911" spans="1:4" ht="15" customHeight="1">
      <c r="A911" s="212" t="s">
        <v>4238</v>
      </c>
      <c r="B911" s="212" t="s">
        <v>4239</v>
      </c>
      <c r="C911" s="108" t="s">
        <v>191</v>
      </c>
      <c r="D911" s="108">
        <v>42.28</v>
      </c>
    </row>
    <row r="912" spans="1:4" ht="15" customHeight="1">
      <c r="A912" s="212" t="s">
        <v>4240</v>
      </c>
      <c r="B912" s="212" t="s">
        <v>4241</v>
      </c>
      <c r="C912" s="108" t="s">
        <v>191</v>
      </c>
      <c r="D912" s="108">
        <v>40.18</v>
      </c>
    </row>
    <row r="913" spans="1:4" ht="15" customHeight="1">
      <c r="A913" s="212" t="s">
        <v>4242</v>
      </c>
      <c r="B913" s="212" t="s">
        <v>4243</v>
      </c>
      <c r="C913" s="108" t="s">
        <v>191</v>
      </c>
      <c r="D913" s="108">
        <v>31.73</v>
      </c>
    </row>
    <row r="914" spans="1:4" ht="15" customHeight="1">
      <c r="A914" s="212" t="s">
        <v>4244</v>
      </c>
      <c r="B914" s="212" t="s">
        <v>4245</v>
      </c>
      <c r="C914" s="108" t="s">
        <v>191</v>
      </c>
      <c r="D914" s="108">
        <v>35.11</v>
      </c>
    </row>
    <row r="915" spans="1:4" ht="15" customHeight="1">
      <c r="A915" s="212">
        <v>8832</v>
      </c>
      <c r="B915" s="212" t="s">
        <v>19078</v>
      </c>
    </row>
    <row r="916" spans="1:4" ht="15" customHeight="1">
      <c r="A916" s="212" t="s">
        <v>4219</v>
      </c>
      <c r="B916" s="212" t="s">
        <v>4220</v>
      </c>
      <c r="C916" s="108" t="s">
        <v>191</v>
      </c>
      <c r="D916" s="108">
        <v>69.84</v>
      </c>
    </row>
    <row r="917" spans="1:4" ht="15" customHeight="1">
      <c r="A917" s="212" t="s">
        <v>4221</v>
      </c>
      <c r="B917" s="212" t="s">
        <v>4222</v>
      </c>
      <c r="C917" s="108" t="s">
        <v>191</v>
      </c>
      <c r="D917" s="108">
        <v>40.44</v>
      </c>
    </row>
    <row r="918" spans="1:4" ht="15" customHeight="1">
      <c r="A918" s="212" t="s">
        <v>4223</v>
      </c>
      <c r="B918" s="212" t="s">
        <v>19079</v>
      </c>
      <c r="C918" s="108" t="s">
        <v>191</v>
      </c>
      <c r="D918" s="108">
        <v>49.61</v>
      </c>
    </row>
    <row r="919" spans="1:4" ht="15" customHeight="1">
      <c r="A919" s="212">
        <v>8833</v>
      </c>
      <c r="B919" s="212" t="s">
        <v>19080</v>
      </c>
    </row>
    <row r="920" spans="1:4" ht="15" customHeight="1">
      <c r="A920" s="212" t="s">
        <v>4224</v>
      </c>
      <c r="B920" s="212" t="s">
        <v>4225</v>
      </c>
      <c r="C920" s="108" t="s">
        <v>191</v>
      </c>
      <c r="D920" s="108">
        <v>69.05</v>
      </c>
    </row>
    <row r="921" spans="1:4" ht="15" customHeight="1">
      <c r="A921" s="212" t="s">
        <v>4226</v>
      </c>
      <c r="B921" s="212" t="s">
        <v>4227</v>
      </c>
      <c r="C921" s="108" t="s">
        <v>191</v>
      </c>
      <c r="D921" s="108">
        <v>42.92</v>
      </c>
    </row>
    <row r="922" spans="1:4" ht="15" customHeight="1">
      <c r="A922" s="212" t="s">
        <v>4228</v>
      </c>
      <c r="B922" s="212" t="s">
        <v>4229</v>
      </c>
      <c r="C922" s="108" t="s">
        <v>191</v>
      </c>
      <c r="D922" s="108">
        <v>50.24</v>
      </c>
    </row>
    <row r="923" spans="1:4" ht="15" customHeight="1">
      <c r="A923" s="212">
        <v>8834</v>
      </c>
      <c r="B923" s="212" t="s">
        <v>19081</v>
      </c>
    </row>
    <row r="924" spans="1:4" ht="15" customHeight="1">
      <c r="A924" s="212" t="s">
        <v>4246</v>
      </c>
      <c r="B924" s="212" t="s">
        <v>4247</v>
      </c>
      <c r="C924" s="108" t="s">
        <v>191</v>
      </c>
      <c r="D924" s="108">
        <v>17.43</v>
      </c>
    </row>
    <row r="925" spans="1:4" ht="15" customHeight="1">
      <c r="A925" s="212">
        <v>8835</v>
      </c>
      <c r="B925" s="212" t="s">
        <v>19082</v>
      </c>
    </row>
    <row r="926" spans="1:4" ht="15" customHeight="1">
      <c r="A926" s="212" t="s">
        <v>4211</v>
      </c>
      <c r="B926" s="212" t="s">
        <v>4212</v>
      </c>
      <c r="C926" s="108" t="s">
        <v>191</v>
      </c>
      <c r="D926" s="108">
        <v>18.54</v>
      </c>
    </row>
    <row r="927" spans="1:4" ht="15" customHeight="1">
      <c r="A927" s="212" t="s">
        <v>4213</v>
      </c>
      <c r="B927" s="212" t="s">
        <v>4214</v>
      </c>
      <c r="C927" s="108" t="s">
        <v>191</v>
      </c>
      <c r="D927" s="108">
        <v>16</v>
      </c>
    </row>
    <row r="928" spans="1:4" ht="15" customHeight="1">
      <c r="A928" s="212" t="s">
        <v>4215</v>
      </c>
      <c r="B928" s="212" t="s">
        <v>4216</v>
      </c>
      <c r="C928" s="108" t="s">
        <v>191</v>
      </c>
      <c r="D928" s="108">
        <v>17.579999999999998</v>
      </c>
    </row>
    <row r="929" spans="1:4" ht="15" customHeight="1">
      <c r="A929" s="212">
        <v>8836</v>
      </c>
      <c r="B929" s="212" t="s">
        <v>19083</v>
      </c>
    </row>
    <row r="930" spans="1:4" ht="15" customHeight="1">
      <c r="A930" s="212" t="s">
        <v>4207</v>
      </c>
      <c r="B930" s="212" t="s">
        <v>4208</v>
      </c>
      <c r="C930" s="108" t="s">
        <v>191</v>
      </c>
      <c r="D930" s="108">
        <v>35.130000000000003</v>
      </c>
    </row>
    <row r="931" spans="1:4" ht="15" customHeight="1">
      <c r="A931" s="212" t="s">
        <v>4209</v>
      </c>
      <c r="B931" s="212" t="s">
        <v>4210</v>
      </c>
      <c r="C931" s="108" t="s">
        <v>191</v>
      </c>
      <c r="D931" s="108">
        <v>35.36</v>
      </c>
    </row>
    <row r="932" spans="1:4" ht="15" customHeight="1">
      <c r="A932" s="212">
        <v>8837</v>
      </c>
      <c r="B932" s="212" t="s">
        <v>19084</v>
      </c>
    </row>
    <row r="933" spans="1:4" ht="15" customHeight="1">
      <c r="A933" s="212" t="s">
        <v>4589</v>
      </c>
      <c r="B933" s="212" t="s">
        <v>4590</v>
      </c>
      <c r="C933" s="108" t="s">
        <v>18876</v>
      </c>
      <c r="D933" s="108">
        <v>174.46</v>
      </c>
    </row>
    <row r="934" spans="1:4" ht="15" customHeight="1">
      <c r="A934" s="212">
        <v>8838</v>
      </c>
      <c r="B934" s="212" t="s">
        <v>19085</v>
      </c>
    </row>
    <row r="935" spans="1:4" ht="15" customHeight="1">
      <c r="A935" s="212" t="s">
        <v>4595</v>
      </c>
      <c r="B935" s="212" t="s">
        <v>4596</v>
      </c>
      <c r="C935" s="108" t="s">
        <v>18876</v>
      </c>
      <c r="D935" s="108">
        <v>235.05</v>
      </c>
    </row>
    <row r="936" spans="1:4" ht="15" customHeight="1">
      <c r="A936" s="212" t="s">
        <v>4597</v>
      </c>
      <c r="B936" s="212" t="s">
        <v>4598</v>
      </c>
      <c r="C936" s="108" t="s">
        <v>18876</v>
      </c>
      <c r="D936" s="108">
        <v>278.58999999999997</v>
      </c>
    </row>
    <row r="937" spans="1:4" ht="15" customHeight="1">
      <c r="A937" s="212">
        <v>8839</v>
      </c>
      <c r="B937" s="212" t="s">
        <v>19086</v>
      </c>
    </row>
    <row r="938" spans="1:4" ht="15" customHeight="1">
      <c r="A938" s="212" t="s">
        <v>4599</v>
      </c>
      <c r="B938" s="212" t="s">
        <v>4600</v>
      </c>
      <c r="C938" s="108" t="s">
        <v>18876</v>
      </c>
      <c r="D938" s="108">
        <v>313.85000000000002</v>
      </c>
    </row>
    <row r="939" spans="1:4" ht="15" customHeight="1">
      <c r="A939" s="212" t="s">
        <v>4601</v>
      </c>
      <c r="B939" s="212" t="s">
        <v>4602</v>
      </c>
      <c r="C939" s="108" t="s">
        <v>18876</v>
      </c>
      <c r="D939" s="108">
        <v>335.86</v>
      </c>
    </row>
    <row r="940" spans="1:4" ht="15" customHeight="1">
      <c r="A940" s="212">
        <v>8840</v>
      </c>
      <c r="B940" s="212" t="s">
        <v>19087</v>
      </c>
    </row>
    <row r="941" spans="1:4" ht="15" customHeight="1">
      <c r="A941" s="212" t="s">
        <v>4591</v>
      </c>
      <c r="B941" s="212" t="s">
        <v>4592</v>
      </c>
      <c r="C941" s="108" t="s">
        <v>191</v>
      </c>
      <c r="D941" s="108">
        <v>37.909999999999997</v>
      </c>
    </row>
    <row r="942" spans="1:4" ht="15" customHeight="1">
      <c r="A942" s="212" t="s">
        <v>4593</v>
      </c>
      <c r="B942" s="212" t="s">
        <v>4594</v>
      </c>
      <c r="C942" s="108" t="s">
        <v>191</v>
      </c>
      <c r="D942" s="108">
        <v>56.55</v>
      </c>
    </row>
    <row r="943" spans="1:4" ht="15" customHeight="1">
      <c r="A943" s="212" t="s">
        <v>4603</v>
      </c>
      <c r="B943" s="212" t="s">
        <v>4604</v>
      </c>
      <c r="C943" s="108" t="s">
        <v>191</v>
      </c>
      <c r="D943" s="108">
        <v>53.74</v>
      </c>
    </row>
    <row r="944" spans="1:4" ht="15" customHeight="1">
      <c r="A944" s="212">
        <v>8841</v>
      </c>
      <c r="B944" s="212" t="s">
        <v>19088</v>
      </c>
    </row>
    <row r="945" spans="1:4" ht="15" customHeight="1">
      <c r="A945" s="212" t="s">
        <v>4605</v>
      </c>
      <c r="B945" s="212" t="s">
        <v>4606</v>
      </c>
      <c r="C945" s="108" t="s">
        <v>18876</v>
      </c>
      <c r="D945" s="108">
        <v>174.46</v>
      </c>
    </row>
    <row r="946" spans="1:4" ht="15" customHeight="1">
      <c r="A946" s="212">
        <v>8842</v>
      </c>
      <c r="B946" s="212" t="s">
        <v>19089</v>
      </c>
    </row>
    <row r="947" spans="1:4" ht="15" customHeight="1">
      <c r="A947" s="212" t="s">
        <v>3999</v>
      </c>
      <c r="B947" s="212" t="s">
        <v>4000</v>
      </c>
      <c r="C947" s="108" t="s">
        <v>18876</v>
      </c>
      <c r="D947" s="108">
        <v>101</v>
      </c>
    </row>
    <row r="948" spans="1:4" ht="15" customHeight="1">
      <c r="A948" s="212">
        <v>8843</v>
      </c>
      <c r="B948" s="212" t="s">
        <v>19090</v>
      </c>
    </row>
    <row r="949" spans="1:4" ht="15" customHeight="1">
      <c r="A949" s="212" t="s">
        <v>4607</v>
      </c>
      <c r="B949" s="212" t="s">
        <v>4608</v>
      </c>
      <c r="C949" s="108" t="s">
        <v>18876</v>
      </c>
      <c r="D949" s="108">
        <v>289.14999999999998</v>
      </c>
    </row>
    <row r="950" spans="1:4" ht="15" customHeight="1">
      <c r="A950" s="212" t="s">
        <v>4609</v>
      </c>
      <c r="B950" s="212" t="s">
        <v>4610</v>
      </c>
      <c r="C950" s="108" t="s">
        <v>18876</v>
      </c>
      <c r="D950" s="108">
        <v>282.14999999999998</v>
      </c>
    </row>
    <row r="951" spans="1:4" ht="15" customHeight="1">
      <c r="A951" s="212">
        <v>8844</v>
      </c>
      <c r="B951" s="212" t="s">
        <v>19091</v>
      </c>
    </row>
    <row r="952" spans="1:4" ht="15" customHeight="1">
      <c r="A952" s="212" t="s">
        <v>4611</v>
      </c>
      <c r="B952" s="212" t="s">
        <v>4612</v>
      </c>
      <c r="C952" s="108" t="s">
        <v>18876</v>
      </c>
      <c r="D952" s="108">
        <v>313.85000000000002</v>
      </c>
    </row>
    <row r="953" spans="1:4" ht="15" customHeight="1">
      <c r="A953" s="212" t="s">
        <v>4613</v>
      </c>
      <c r="B953" s="212" t="s">
        <v>4614</v>
      </c>
      <c r="C953" s="108" t="s">
        <v>18876</v>
      </c>
      <c r="D953" s="108">
        <v>335.86</v>
      </c>
    </row>
    <row r="954" spans="1:4" ht="15" customHeight="1">
      <c r="A954" s="212">
        <v>8675</v>
      </c>
      <c r="B954" s="212" t="s">
        <v>19092</v>
      </c>
    </row>
    <row r="955" spans="1:4" ht="15" customHeight="1">
      <c r="A955" s="212">
        <v>8845</v>
      </c>
      <c r="B955" s="212" t="s">
        <v>19093</v>
      </c>
    </row>
    <row r="956" spans="1:4" ht="15" customHeight="1">
      <c r="A956" s="212" t="s">
        <v>4124</v>
      </c>
      <c r="B956" s="212" t="s">
        <v>4125</v>
      </c>
      <c r="C956" s="108" t="s">
        <v>18876</v>
      </c>
      <c r="D956" s="108">
        <v>13.16</v>
      </c>
    </row>
    <row r="957" spans="1:4" ht="15" customHeight="1">
      <c r="A957" s="212" t="s">
        <v>4126</v>
      </c>
      <c r="B957" s="212" t="s">
        <v>4127</v>
      </c>
      <c r="C957" s="108" t="s">
        <v>18876</v>
      </c>
      <c r="D957" s="108">
        <v>12.7</v>
      </c>
    </row>
    <row r="958" spans="1:4" ht="15" customHeight="1">
      <c r="A958" s="212" t="s">
        <v>4128</v>
      </c>
      <c r="B958" s="212" t="s">
        <v>4129</v>
      </c>
      <c r="C958" s="108" t="s">
        <v>18876</v>
      </c>
      <c r="D958" s="108">
        <v>12.14</v>
      </c>
    </row>
    <row r="959" spans="1:4" ht="15" customHeight="1">
      <c r="A959" s="212" t="s">
        <v>4130</v>
      </c>
      <c r="B959" s="212" t="s">
        <v>4131</v>
      </c>
      <c r="C959" s="108" t="s">
        <v>18876</v>
      </c>
      <c r="D959" s="108">
        <v>8.69</v>
      </c>
    </row>
    <row r="960" spans="1:4" ht="15" customHeight="1">
      <c r="A960" s="212" t="s">
        <v>4132</v>
      </c>
      <c r="B960" s="212" t="s">
        <v>4133</v>
      </c>
      <c r="C960" s="108" t="s">
        <v>18876</v>
      </c>
      <c r="D960" s="108">
        <v>11.84</v>
      </c>
    </row>
    <row r="961" spans="1:4" ht="15" customHeight="1">
      <c r="A961" s="212" t="s">
        <v>4134</v>
      </c>
      <c r="B961" s="212" t="s">
        <v>4135</v>
      </c>
      <c r="C961" s="108" t="s">
        <v>18876</v>
      </c>
      <c r="D961" s="108">
        <v>31.03</v>
      </c>
    </row>
    <row r="962" spans="1:4" ht="15" customHeight="1">
      <c r="A962" s="212" t="s">
        <v>4138</v>
      </c>
      <c r="B962" s="212" t="s">
        <v>4139</v>
      </c>
      <c r="C962" s="108" t="s">
        <v>191</v>
      </c>
      <c r="D962" s="108">
        <v>20.64</v>
      </c>
    </row>
    <row r="963" spans="1:4" ht="15" customHeight="1">
      <c r="A963" s="212" t="s">
        <v>4146</v>
      </c>
      <c r="B963" s="212" t="s">
        <v>4147</v>
      </c>
      <c r="C963" s="108" t="s">
        <v>18876</v>
      </c>
      <c r="D963" s="108">
        <v>32.78</v>
      </c>
    </row>
    <row r="964" spans="1:4" ht="15" customHeight="1">
      <c r="A964" s="212" t="s">
        <v>4148</v>
      </c>
      <c r="B964" s="212" t="s">
        <v>4149</v>
      </c>
      <c r="C964" s="108" t="s">
        <v>18876</v>
      </c>
      <c r="D964" s="108">
        <v>48.06</v>
      </c>
    </row>
    <row r="965" spans="1:4" ht="15" customHeight="1">
      <c r="A965" s="212" t="s">
        <v>4150</v>
      </c>
      <c r="B965" s="212" t="s">
        <v>4151</v>
      </c>
      <c r="C965" s="108" t="s">
        <v>18876</v>
      </c>
      <c r="D965" s="108">
        <v>29.11</v>
      </c>
    </row>
    <row r="966" spans="1:4" ht="15" customHeight="1">
      <c r="A966" s="212" t="s">
        <v>4156</v>
      </c>
      <c r="B966" s="212" t="s">
        <v>4157</v>
      </c>
      <c r="C966" s="108" t="s">
        <v>18876</v>
      </c>
      <c r="D966" s="108">
        <v>29.62</v>
      </c>
    </row>
    <row r="967" spans="1:4" ht="15" customHeight="1">
      <c r="A967" s="212" t="s">
        <v>4158</v>
      </c>
      <c r="B967" s="212" t="s">
        <v>4159</v>
      </c>
      <c r="C967" s="108" t="s">
        <v>18876</v>
      </c>
      <c r="D967" s="108">
        <v>31.47</v>
      </c>
    </row>
    <row r="968" spans="1:4" ht="15" customHeight="1">
      <c r="A968" s="212">
        <v>8846</v>
      </c>
      <c r="B968" s="212" t="s">
        <v>19094</v>
      </c>
    </row>
    <row r="969" spans="1:4" ht="15" customHeight="1">
      <c r="A969" s="212" t="s">
        <v>4193</v>
      </c>
      <c r="B969" s="212" t="s">
        <v>4194</v>
      </c>
      <c r="C969" s="108" t="s">
        <v>18876</v>
      </c>
      <c r="D969" s="108">
        <v>21.26</v>
      </c>
    </row>
    <row r="970" spans="1:4" ht="15" customHeight="1">
      <c r="A970" s="212" t="s">
        <v>4195</v>
      </c>
      <c r="B970" s="212" t="s">
        <v>4196</v>
      </c>
      <c r="C970" s="108" t="s">
        <v>18876</v>
      </c>
      <c r="D970" s="108">
        <v>24.45</v>
      </c>
    </row>
    <row r="971" spans="1:4" ht="15" customHeight="1">
      <c r="A971" s="212">
        <v>8847</v>
      </c>
      <c r="B971" s="212" t="s">
        <v>19095</v>
      </c>
    </row>
    <row r="972" spans="1:4" ht="15" customHeight="1">
      <c r="A972" s="212" t="s">
        <v>4203</v>
      </c>
      <c r="B972" s="212" t="s">
        <v>4204</v>
      </c>
      <c r="C972" s="108" t="s">
        <v>18876</v>
      </c>
      <c r="D972" s="108">
        <v>19.690000000000001</v>
      </c>
    </row>
    <row r="973" spans="1:4" ht="15" customHeight="1">
      <c r="A973" s="212" t="s">
        <v>4205</v>
      </c>
      <c r="B973" s="212" t="s">
        <v>4206</v>
      </c>
      <c r="C973" s="108" t="s">
        <v>18876</v>
      </c>
      <c r="D973" s="108">
        <v>49.31</v>
      </c>
    </row>
    <row r="974" spans="1:4" ht="15" customHeight="1">
      <c r="A974" s="212">
        <v>8848</v>
      </c>
      <c r="B974" s="212" t="s">
        <v>19096</v>
      </c>
    </row>
    <row r="975" spans="1:4" ht="15" customHeight="1">
      <c r="A975" s="212" t="s">
        <v>4118</v>
      </c>
      <c r="B975" s="212" t="s">
        <v>4119</v>
      </c>
      <c r="C975" s="108" t="s">
        <v>191</v>
      </c>
      <c r="D975" s="108">
        <v>21.22</v>
      </c>
    </row>
    <row r="976" spans="1:4" ht="15" customHeight="1">
      <c r="A976" s="212" t="s">
        <v>4120</v>
      </c>
      <c r="B976" s="212" t="s">
        <v>4121</v>
      </c>
      <c r="C976" s="108" t="s">
        <v>191</v>
      </c>
      <c r="D976" s="108">
        <v>21.9</v>
      </c>
    </row>
    <row r="977" spans="1:4" ht="15" customHeight="1">
      <c r="A977" s="212" t="s">
        <v>4122</v>
      </c>
      <c r="B977" s="212" t="s">
        <v>4123</v>
      </c>
      <c r="C977" s="108" t="s">
        <v>191</v>
      </c>
      <c r="D977" s="108">
        <v>33.26</v>
      </c>
    </row>
    <row r="978" spans="1:4" ht="15" customHeight="1">
      <c r="A978" s="212" t="s">
        <v>4142</v>
      </c>
      <c r="B978" s="212" t="s">
        <v>4143</v>
      </c>
      <c r="C978" s="108" t="s">
        <v>18876</v>
      </c>
      <c r="D978" s="108">
        <v>96.17</v>
      </c>
    </row>
    <row r="979" spans="1:4" ht="15" customHeight="1">
      <c r="A979" s="212" t="s">
        <v>4160</v>
      </c>
      <c r="B979" s="212" t="s">
        <v>4161</v>
      </c>
      <c r="C979" s="108" t="s">
        <v>18876</v>
      </c>
      <c r="D979" s="108">
        <v>99.7</v>
      </c>
    </row>
    <row r="980" spans="1:4" ht="15" customHeight="1">
      <c r="A980" s="212" t="s">
        <v>4162</v>
      </c>
      <c r="B980" s="212" t="s">
        <v>4163</v>
      </c>
      <c r="C980" s="108" t="s">
        <v>18876</v>
      </c>
      <c r="D980" s="108">
        <v>87.17</v>
      </c>
    </row>
    <row r="981" spans="1:4" ht="15" customHeight="1">
      <c r="A981" s="212" t="s">
        <v>4164</v>
      </c>
      <c r="B981" s="212" t="s">
        <v>4165</v>
      </c>
      <c r="C981" s="108" t="s">
        <v>18876</v>
      </c>
      <c r="D981" s="108">
        <v>81.81</v>
      </c>
    </row>
    <row r="982" spans="1:4" ht="15" customHeight="1">
      <c r="A982" s="212" t="s">
        <v>4166</v>
      </c>
      <c r="B982" s="212" t="s">
        <v>4167</v>
      </c>
      <c r="C982" s="108" t="s">
        <v>18876</v>
      </c>
      <c r="D982" s="108">
        <v>69</v>
      </c>
    </row>
    <row r="983" spans="1:4" ht="15" customHeight="1">
      <c r="A983" s="212" t="s">
        <v>4183</v>
      </c>
      <c r="B983" s="212" t="s">
        <v>4184</v>
      </c>
      <c r="C983" s="108" t="s">
        <v>18876</v>
      </c>
      <c r="D983" s="108">
        <v>315.8</v>
      </c>
    </row>
    <row r="984" spans="1:4" ht="15" customHeight="1">
      <c r="A984" s="212" t="s">
        <v>4185</v>
      </c>
      <c r="B984" s="212" t="s">
        <v>4186</v>
      </c>
      <c r="C984" s="108" t="s">
        <v>18876</v>
      </c>
      <c r="D984" s="108">
        <v>213.69</v>
      </c>
    </row>
    <row r="985" spans="1:4" ht="15" customHeight="1">
      <c r="A985" s="212">
        <v>8850</v>
      </c>
      <c r="B985" s="212" t="s">
        <v>19097</v>
      </c>
    </row>
    <row r="986" spans="1:4" ht="15" customHeight="1">
      <c r="A986" s="212" t="s">
        <v>4136</v>
      </c>
      <c r="B986" s="212" t="s">
        <v>4137</v>
      </c>
      <c r="C986" s="108" t="s">
        <v>191</v>
      </c>
      <c r="D986" s="108">
        <v>24.88</v>
      </c>
    </row>
    <row r="987" spans="1:4" ht="15" customHeight="1">
      <c r="A987" s="212">
        <v>8851</v>
      </c>
      <c r="B987" s="212" t="s">
        <v>19098</v>
      </c>
    </row>
    <row r="988" spans="1:4" ht="15" customHeight="1">
      <c r="A988" s="212" t="s">
        <v>4177</v>
      </c>
      <c r="B988" s="212" t="s">
        <v>4178</v>
      </c>
      <c r="C988" s="108" t="s">
        <v>18876</v>
      </c>
      <c r="D988" s="108">
        <v>68.180000000000007</v>
      </c>
    </row>
    <row r="989" spans="1:4" ht="15" customHeight="1">
      <c r="A989" s="212" t="s">
        <v>4179</v>
      </c>
      <c r="B989" s="212" t="s">
        <v>4180</v>
      </c>
      <c r="C989" s="108" t="s">
        <v>18876</v>
      </c>
      <c r="D989" s="108">
        <v>70.819999999999993</v>
      </c>
    </row>
    <row r="990" spans="1:4" ht="15" customHeight="1">
      <c r="A990" s="212">
        <v>8852</v>
      </c>
      <c r="B990" s="212" t="s">
        <v>19099</v>
      </c>
    </row>
    <row r="991" spans="1:4" ht="15" customHeight="1">
      <c r="A991" s="212" t="s">
        <v>4152</v>
      </c>
      <c r="B991" s="212" t="s">
        <v>4153</v>
      </c>
      <c r="C991" s="108" t="s">
        <v>18876</v>
      </c>
      <c r="D991" s="108">
        <v>68.16</v>
      </c>
    </row>
    <row r="992" spans="1:4" ht="15" customHeight="1">
      <c r="A992" s="212" t="s">
        <v>4174</v>
      </c>
      <c r="B992" s="212" t="s">
        <v>4175</v>
      </c>
      <c r="C992" s="108" t="s">
        <v>18876</v>
      </c>
      <c r="D992" s="108">
        <v>251.81</v>
      </c>
    </row>
    <row r="993" spans="1:4" ht="15" customHeight="1">
      <c r="A993" s="212" t="s">
        <v>4181</v>
      </c>
      <c r="B993" s="212" t="s">
        <v>4182</v>
      </c>
      <c r="C993" s="108" t="s">
        <v>18876</v>
      </c>
      <c r="D993" s="108">
        <v>221.36</v>
      </c>
    </row>
    <row r="994" spans="1:4" ht="15" customHeight="1">
      <c r="A994" s="212" t="s">
        <v>4187</v>
      </c>
      <c r="B994" s="212" t="s">
        <v>4188</v>
      </c>
      <c r="C994" s="108" t="s">
        <v>18876</v>
      </c>
      <c r="D994" s="108">
        <v>116.97</v>
      </c>
    </row>
    <row r="995" spans="1:4" ht="15" customHeight="1">
      <c r="A995" s="212">
        <v>8853</v>
      </c>
      <c r="B995" s="212" t="s">
        <v>19100</v>
      </c>
    </row>
    <row r="996" spans="1:4" ht="15" customHeight="1">
      <c r="A996" s="212" t="s">
        <v>4144</v>
      </c>
      <c r="B996" s="212" t="s">
        <v>4145</v>
      </c>
      <c r="C996" s="108" t="s">
        <v>18876</v>
      </c>
      <c r="D996" s="108">
        <v>14.65</v>
      </c>
    </row>
    <row r="997" spans="1:4" ht="15" customHeight="1">
      <c r="A997" s="212" t="s">
        <v>4197</v>
      </c>
      <c r="B997" s="212" t="s">
        <v>4198</v>
      </c>
      <c r="C997" s="108" t="s">
        <v>18876</v>
      </c>
      <c r="D997" s="108">
        <v>119.66</v>
      </c>
    </row>
    <row r="998" spans="1:4" ht="15" customHeight="1">
      <c r="A998" s="212" t="s">
        <v>4199</v>
      </c>
      <c r="B998" s="212" t="s">
        <v>4200</v>
      </c>
      <c r="C998" s="108" t="s">
        <v>18876</v>
      </c>
      <c r="D998" s="108">
        <v>116.39</v>
      </c>
    </row>
    <row r="999" spans="1:4" ht="15" customHeight="1">
      <c r="A999" s="212" t="s">
        <v>4201</v>
      </c>
      <c r="B999" s="212" t="s">
        <v>4202</v>
      </c>
      <c r="C999" s="108" t="s">
        <v>18876</v>
      </c>
      <c r="D999" s="108">
        <v>101.71</v>
      </c>
    </row>
    <row r="1000" spans="1:4" ht="15" customHeight="1">
      <c r="A1000" s="212">
        <v>8854</v>
      </c>
      <c r="B1000" s="212" t="s">
        <v>19101</v>
      </c>
    </row>
    <row r="1001" spans="1:4" ht="15" customHeight="1">
      <c r="A1001" s="212" t="s">
        <v>4140</v>
      </c>
      <c r="B1001" s="212" t="s">
        <v>4141</v>
      </c>
      <c r="C1001" s="108" t="s">
        <v>18876</v>
      </c>
      <c r="D1001" s="108">
        <v>44.16</v>
      </c>
    </row>
    <row r="1002" spans="1:4" ht="15" customHeight="1">
      <c r="A1002" s="212" t="s">
        <v>4154</v>
      </c>
      <c r="B1002" s="212" t="s">
        <v>4155</v>
      </c>
      <c r="C1002" s="108" t="s">
        <v>18876</v>
      </c>
      <c r="D1002" s="108">
        <v>161.97</v>
      </c>
    </row>
    <row r="1003" spans="1:4" ht="15" customHeight="1">
      <c r="A1003" s="212">
        <v>8676</v>
      </c>
      <c r="B1003" s="212" t="s">
        <v>19102</v>
      </c>
    </row>
    <row r="1004" spans="1:4" ht="15" customHeight="1">
      <c r="A1004" s="212">
        <v>8855</v>
      </c>
      <c r="B1004" s="212" t="s">
        <v>19103</v>
      </c>
    </row>
    <row r="1005" spans="1:4" ht="15" customHeight="1">
      <c r="A1005" s="212" t="s">
        <v>52</v>
      </c>
      <c r="B1005" s="212" t="s">
        <v>22874</v>
      </c>
      <c r="C1005" s="108" t="s">
        <v>18876</v>
      </c>
      <c r="D1005" s="108">
        <v>67</v>
      </c>
    </row>
    <row r="1006" spans="1:4" ht="15" customHeight="1">
      <c r="A1006" s="212" t="s">
        <v>2401</v>
      </c>
      <c r="B1006" s="212" t="s">
        <v>22875</v>
      </c>
      <c r="C1006" s="108" t="s">
        <v>18876</v>
      </c>
      <c r="D1006" s="108">
        <v>55.78</v>
      </c>
    </row>
    <row r="1007" spans="1:4" ht="15" customHeight="1">
      <c r="A1007" s="212" t="s">
        <v>2402</v>
      </c>
      <c r="B1007" s="212" t="s">
        <v>22876</v>
      </c>
      <c r="C1007" s="108" t="s">
        <v>18876</v>
      </c>
      <c r="D1007" s="108">
        <v>42.57</v>
      </c>
    </row>
    <row r="1008" spans="1:4" ht="15" customHeight="1">
      <c r="A1008" s="212" t="s">
        <v>22877</v>
      </c>
      <c r="B1008" s="212" t="s">
        <v>22878</v>
      </c>
      <c r="C1008" s="108" t="s">
        <v>191</v>
      </c>
      <c r="D1008" s="108">
        <v>17.940000000000001</v>
      </c>
    </row>
    <row r="1009" spans="1:4" ht="15" customHeight="1">
      <c r="A1009" s="212">
        <v>8856</v>
      </c>
      <c r="B1009" s="212" t="s">
        <v>19104</v>
      </c>
    </row>
    <row r="1010" spans="1:4" ht="15" customHeight="1">
      <c r="A1010" s="212" t="s">
        <v>2395</v>
      </c>
      <c r="B1010" s="212" t="s">
        <v>2396</v>
      </c>
      <c r="C1010" s="108" t="s">
        <v>191</v>
      </c>
      <c r="D1010" s="108">
        <v>16.82</v>
      </c>
    </row>
    <row r="1011" spans="1:4" ht="15" customHeight="1">
      <c r="A1011" s="212" t="s">
        <v>2399</v>
      </c>
      <c r="B1011" s="212" t="s">
        <v>2400</v>
      </c>
      <c r="C1011" s="108" t="s">
        <v>18876</v>
      </c>
      <c r="D1011" s="108">
        <v>130.65</v>
      </c>
    </row>
    <row r="1012" spans="1:4" ht="15" customHeight="1">
      <c r="A1012" s="212" t="s">
        <v>2403</v>
      </c>
      <c r="B1012" s="212" t="s">
        <v>2404</v>
      </c>
      <c r="C1012" s="108" t="s">
        <v>18876</v>
      </c>
      <c r="D1012" s="108">
        <v>63.16</v>
      </c>
    </row>
    <row r="1013" spans="1:4" ht="15" customHeight="1">
      <c r="A1013" s="212" t="s">
        <v>2405</v>
      </c>
      <c r="B1013" s="212" t="s">
        <v>2406</v>
      </c>
      <c r="C1013" s="108" t="s">
        <v>18876</v>
      </c>
      <c r="D1013" s="108">
        <v>80.38</v>
      </c>
    </row>
    <row r="1014" spans="1:4" ht="15" customHeight="1">
      <c r="A1014" s="212">
        <v>8857</v>
      </c>
      <c r="B1014" s="212" t="s">
        <v>19105</v>
      </c>
    </row>
    <row r="1015" spans="1:4" ht="15" customHeight="1">
      <c r="A1015" s="212" t="s">
        <v>22879</v>
      </c>
      <c r="B1015" s="212" t="s">
        <v>22880</v>
      </c>
      <c r="C1015" s="108" t="s">
        <v>18876</v>
      </c>
      <c r="D1015" s="108">
        <v>70.95</v>
      </c>
    </row>
    <row r="1016" spans="1:4" ht="15" customHeight="1">
      <c r="A1016" s="212" t="s">
        <v>22881</v>
      </c>
      <c r="B1016" s="212" t="s">
        <v>22882</v>
      </c>
      <c r="C1016" s="108" t="s">
        <v>191</v>
      </c>
      <c r="D1016" s="108">
        <v>16.97</v>
      </c>
    </row>
    <row r="1017" spans="1:4" ht="15" customHeight="1">
      <c r="A1017" s="212">
        <v>8858</v>
      </c>
      <c r="B1017" s="212" t="s">
        <v>19106</v>
      </c>
    </row>
    <row r="1018" spans="1:4" ht="15" customHeight="1">
      <c r="A1018" s="212" t="s">
        <v>2397</v>
      </c>
      <c r="B1018" s="212" t="s">
        <v>2398</v>
      </c>
      <c r="C1018" s="108" t="s">
        <v>191</v>
      </c>
      <c r="D1018" s="108">
        <v>9.0299999999999994</v>
      </c>
    </row>
    <row r="1019" spans="1:4" ht="15" customHeight="1">
      <c r="A1019" s="212">
        <v>8677</v>
      </c>
      <c r="B1019" s="212" t="s">
        <v>19107</v>
      </c>
    </row>
    <row r="1020" spans="1:4" ht="15" customHeight="1">
      <c r="A1020" s="212">
        <v>8859</v>
      </c>
      <c r="B1020" s="212" t="s">
        <v>19108</v>
      </c>
    </row>
    <row r="1021" spans="1:4" ht="15" customHeight="1">
      <c r="A1021" s="212" t="s">
        <v>4481</v>
      </c>
      <c r="B1021" s="212" t="s">
        <v>4482</v>
      </c>
      <c r="C1021" s="108" t="s">
        <v>191</v>
      </c>
      <c r="D1021" s="108">
        <v>422.48</v>
      </c>
    </row>
    <row r="1022" spans="1:4" ht="15" customHeight="1">
      <c r="A1022" s="212" t="s">
        <v>4483</v>
      </c>
      <c r="B1022" s="212" t="s">
        <v>4484</v>
      </c>
      <c r="C1022" s="108" t="s">
        <v>191</v>
      </c>
      <c r="D1022" s="108">
        <v>143.15</v>
      </c>
    </row>
    <row r="1023" spans="1:4" ht="15" customHeight="1">
      <c r="A1023" s="212" t="s">
        <v>4485</v>
      </c>
      <c r="B1023" s="212" t="s">
        <v>4486</v>
      </c>
      <c r="C1023" s="108" t="s">
        <v>191</v>
      </c>
      <c r="D1023" s="108">
        <v>223.08</v>
      </c>
    </row>
    <row r="1024" spans="1:4" ht="15" customHeight="1">
      <c r="A1024" s="212" t="s">
        <v>4487</v>
      </c>
      <c r="B1024" s="212" t="s">
        <v>4488</v>
      </c>
      <c r="C1024" s="108" t="s">
        <v>191</v>
      </c>
      <c r="D1024" s="108">
        <v>220.68</v>
      </c>
    </row>
    <row r="1025" spans="1:4" ht="15" customHeight="1">
      <c r="A1025" s="212" t="s">
        <v>4489</v>
      </c>
      <c r="B1025" s="212" t="s">
        <v>4490</v>
      </c>
      <c r="C1025" s="108" t="s">
        <v>191</v>
      </c>
      <c r="D1025" s="108">
        <v>120.83</v>
      </c>
    </row>
    <row r="1026" spans="1:4" ht="15" customHeight="1">
      <c r="A1026" s="212" t="s">
        <v>94</v>
      </c>
      <c r="B1026" s="212" t="s">
        <v>4491</v>
      </c>
      <c r="C1026" s="108" t="s">
        <v>191</v>
      </c>
      <c r="D1026" s="108">
        <v>110.97</v>
      </c>
    </row>
    <row r="1027" spans="1:4" ht="15" customHeight="1">
      <c r="A1027" s="212" t="s">
        <v>4535</v>
      </c>
      <c r="B1027" s="212" t="s">
        <v>4536</v>
      </c>
      <c r="C1027" s="108" t="s">
        <v>191</v>
      </c>
      <c r="D1027" s="108">
        <v>686.1</v>
      </c>
    </row>
    <row r="1028" spans="1:4" ht="15" customHeight="1">
      <c r="A1028" s="212" t="s">
        <v>4537</v>
      </c>
      <c r="B1028" s="212" t="s">
        <v>4538</v>
      </c>
      <c r="C1028" s="108" t="s">
        <v>191</v>
      </c>
      <c r="D1028" s="108">
        <v>556.89</v>
      </c>
    </row>
    <row r="1029" spans="1:4" ht="15" customHeight="1">
      <c r="A1029" s="212" t="s">
        <v>4539</v>
      </c>
      <c r="B1029" s="212" t="s">
        <v>4540</v>
      </c>
      <c r="C1029" s="108" t="s">
        <v>191</v>
      </c>
      <c r="D1029" s="108">
        <v>563</v>
      </c>
    </row>
    <row r="1030" spans="1:4" ht="15" customHeight="1">
      <c r="A1030" s="212" t="s">
        <v>4541</v>
      </c>
      <c r="B1030" s="212" t="s">
        <v>4542</v>
      </c>
      <c r="C1030" s="108" t="s">
        <v>191</v>
      </c>
      <c r="D1030" s="108">
        <v>953.94</v>
      </c>
    </row>
    <row r="1031" spans="1:4" ht="15" customHeight="1">
      <c r="A1031" s="212" t="s">
        <v>4543</v>
      </c>
      <c r="B1031" s="212" t="s">
        <v>4544</v>
      </c>
      <c r="C1031" s="108" t="s">
        <v>191</v>
      </c>
      <c r="D1031" s="108">
        <v>806.69</v>
      </c>
    </row>
    <row r="1032" spans="1:4" ht="15" customHeight="1">
      <c r="A1032" s="212" t="s">
        <v>4545</v>
      </c>
      <c r="B1032" s="212" t="s">
        <v>4546</v>
      </c>
      <c r="C1032" s="108" t="s">
        <v>191</v>
      </c>
      <c r="D1032" s="108">
        <v>465.56</v>
      </c>
    </row>
    <row r="1033" spans="1:4" ht="15" customHeight="1">
      <c r="A1033" s="212">
        <v>8861</v>
      </c>
      <c r="B1033" s="212" t="s">
        <v>19109</v>
      </c>
    </row>
    <row r="1034" spans="1:4" ht="15" customHeight="1">
      <c r="A1034" s="212" t="s">
        <v>4465</v>
      </c>
      <c r="B1034" s="212" t="s">
        <v>21394</v>
      </c>
      <c r="C1034" s="108" t="s">
        <v>191</v>
      </c>
      <c r="D1034" s="108">
        <v>332.2</v>
      </c>
    </row>
    <row r="1035" spans="1:4" ht="15" customHeight="1">
      <c r="A1035" s="212" t="s">
        <v>4466</v>
      </c>
      <c r="B1035" s="212" t="s">
        <v>21395</v>
      </c>
      <c r="C1035" s="108" t="s">
        <v>191</v>
      </c>
      <c r="D1035" s="108">
        <v>708.28</v>
      </c>
    </row>
    <row r="1036" spans="1:4" ht="15" customHeight="1">
      <c r="A1036" s="212" t="s">
        <v>4467</v>
      </c>
      <c r="B1036" s="212" t="s">
        <v>21396</v>
      </c>
      <c r="C1036" s="108" t="s">
        <v>191</v>
      </c>
      <c r="D1036" s="108">
        <v>975.97</v>
      </c>
    </row>
    <row r="1037" spans="1:4" ht="15" customHeight="1">
      <c r="A1037" s="212" t="s">
        <v>4464</v>
      </c>
      <c r="B1037" s="212" t="s">
        <v>21397</v>
      </c>
      <c r="C1037" s="108" t="s">
        <v>18876</v>
      </c>
      <c r="D1037" s="108">
        <v>174.03</v>
      </c>
    </row>
    <row r="1038" spans="1:4" ht="15" customHeight="1">
      <c r="A1038" s="212" t="s">
        <v>21398</v>
      </c>
      <c r="B1038" s="212" t="s">
        <v>21399</v>
      </c>
      <c r="C1038" s="108" t="s">
        <v>18893</v>
      </c>
      <c r="D1038" s="108">
        <v>1138.6099999999999</v>
      </c>
    </row>
    <row r="1039" spans="1:4" ht="15" customHeight="1">
      <c r="A1039" s="212">
        <v>8862</v>
      </c>
      <c r="B1039" s="212" t="s">
        <v>19110</v>
      </c>
    </row>
    <row r="1040" spans="1:4" ht="15" customHeight="1">
      <c r="A1040" s="212" t="s">
        <v>4547</v>
      </c>
      <c r="B1040" s="212" t="s">
        <v>4548</v>
      </c>
      <c r="C1040" s="108" t="s">
        <v>224</v>
      </c>
      <c r="D1040" s="108">
        <v>722.3</v>
      </c>
    </row>
    <row r="1041" spans="1:4" ht="15" customHeight="1">
      <c r="A1041" s="212" t="s">
        <v>4549</v>
      </c>
      <c r="B1041" s="212" t="s">
        <v>4550</v>
      </c>
      <c r="C1041" s="108" t="s">
        <v>224</v>
      </c>
      <c r="D1041" s="108">
        <v>434.02</v>
      </c>
    </row>
    <row r="1042" spans="1:4" ht="15" customHeight="1">
      <c r="A1042" s="212" t="s">
        <v>4551</v>
      </c>
      <c r="B1042" s="212" t="s">
        <v>4552</v>
      </c>
      <c r="C1042" s="108" t="s">
        <v>18881</v>
      </c>
      <c r="D1042" s="108">
        <v>3158.02</v>
      </c>
    </row>
    <row r="1043" spans="1:4" ht="15" customHeight="1">
      <c r="A1043" s="212" t="s">
        <v>4585</v>
      </c>
      <c r="B1043" s="212" t="s">
        <v>4586</v>
      </c>
      <c r="C1043" s="108" t="s">
        <v>18893</v>
      </c>
      <c r="D1043" s="108">
        <v>203.56</v>
      </c>
    </row>
    <row r="1044" spans="1:4" ht="15" customHeight="1">
      <c r="A1044" s="212">
        <v>8863</v>
      </c>
      <c r="B1044" s="212" t="s">
        <v>19111</v>
      </c>
    </row>
    <row r="1045" spans="1:4" ht="15" customHeight="1">
      <c r="A1045" s="212" t="s">
        <v>4468</v>
      </c>
      <c r="B1045" s="212" t="s">
        <v>4469</v>
      </c>
      <c r="C1045" s="108" t="s">
        <v>224</v>
      </c>
      <c r="D1045" s="108">
        <v>235.01</v>
      </c>
    </row>
    <row r="1046" spans="1:4" ht="15" customHeight="1">
      <c r="A1046" s="212" t="s">
        <v>4470</v>
      </c>
      <c r="B1046" s="212" t="s">
        <v>4471</v>
      </c>
      <c r="C1046" s="108" t="s">
        <v>224</v>
      </c>
      <c r="D1046" s="108">
        <v>275.16000000000003</v>
      </c>
    </row>
    <row r="1047" spans="1:4" ht="15" customHeight="1">
      <c r="A1047" s="212" t="s">
        <v>55</v>
      </c>
      <c r="B1047" s="212" t="s">
        <v>4472</v>
      </c>
      <c r="C1047" s="108" t="s">
        <v>224</v>
      </c>
      <c r="D1047" s="108">
        <v>287.11</v>
      </c>
    </row>
    <row r="1048" spans="1:4" ht="15" customHeight="1">
      <c r="A1048" s="212">
        <v>8864</v>
      </c>
      <c r="B1048" s="212" t="s">
        <v>19112</v>
      </c>
    </row>
    <row r="1049" spans="1:4" ht="15" customHeight="1">
      <c r="A1049" s="212" t="s">
        <v>4492</v>
      </c>
      <c r="B1049" s="212" t="s">
        <v>4493</v>
      </c>
      <c r="C1049" s="108" t="s">
        <v>224</v>
      </c>
      <c r="D1049" s="108">
        <v>54</v>
      </c>
    </row>
    <row r="1050" spans="1:4" ht="15" customHeight="1">
      <c r="A1050" s="212" t="s">
        <v>4494</v>
      </c>
      <c r="B1050" s="212" t="s">
        <v>4495</v>
      </c>
      <c r="C1050" s="108" t="s">
        <v>191</v>
      </c>
      <c r="D1050" s="108">
        <v>178.93</v>
      </c>
    </row>
    <row r="1051" spans="1:4" ht="15" customHeight="1">
      <c r="A1051" s="212" t="s">
        <v>4496</v>
      </c>
      <c r="B1051" s="212" t="s">
        <v>4497</v>
      </c>
      <c r="C1051" s="108" t="s">
        <v>191</v>
      </c>
      <c r="D1051" s="108">
        <v>383.71</v>
      </c>
    </row>
    <row r="1052" spans="1:4" ht="15" customHeight="1">
      <c r="A1052" s="212">
        <v>8678</v>
      </c>
      <c r="B1052" s="212" t="s">
        <v>59</v>
      </c>
    </row>
    <row r="1053" spans="1:4" ht="15" customHeight="1">
      <c r="A1053" s="212">
        <v>8866</v>
      </c>
      <c r="B1053" s="212" t="s">
        <v>19114</v>
      </c>
    </row>
    <row r="1054" spans="1:4" ht="15" customHeight="1">
      <c r="A1054" s="212" t="s">
        <v>70</v>
      </c>
      <c r="B1054" s="212" t="s">
        <v>3674</v>
      </c>
      <c r="C1054" s="108" t="s">
        <v>18876</v>
      </c>
      <c r="D1054" s="108">
        <v>2.72</v>
      </c>
    </row>
    <row r="1055" spans="1:4" ht="15" customHeight="1">
      <c r="A1055" s="212" t="s">
        <v>3675</v>
      </c>
      <c r="B1055" s="212" t="s">
        <v>3676</v>
      </c>
      <c r="C1055" s="108" t="s">
        <v>18876</v>
      </c>
      <c r="D1055" s="108">
        <v>4.12</v>
      </c>
    </row>
    <row r="1056" spans="1:4" ht="15" customHeight="1">
      <c r="A1056" s="212" t="s">
        <v>3677</v>
      </c>
      <c r="B1056" s="212" t="s">
        <v>3678</v>
      </c>
      <c r="C1056" s="108" t="s">
        <v>18876</v>
      </c>
      <c r="D1056" s="108">
        <v>4.63</v>
      </c>
    </row>
    <row r="1057" spans="1:4" ht="15" customHeight="1">
      <c r="A1057" s="212" t="s">
        <v>3679</v>
      </c>
      <c r="B1057" s="212" t="s">
        <v>3680</v>
      </c>
      <c r="C1057" s="108" t="s">
        <v>18876</v>
      </c>
      <c r="D1057" s="108">
        <v>3.08</v>
      </c>
    </row>
    <row r="1058" spans="1:4" ht="15" customHeight="1">
      <c r="A1058" s="212">
        <v>8867</v>
      </c>
      <c r="B1058" s="212" t="s">
        <v>19115</v>
      </c>
    </row>
    <row r="1059" spans="1:4" ht="15" customHeight="1">
      <c r="A1059" s="212" t="s">
        <v>69</v>
      </c>
      <c r="B1059" s="212" t="s">
        <v>3789</v>
      </c>
      <c r="C1059" s="108" t="s">
        <v>18876</v>
      </c>
      <c r="D1059" s="108">
        <v>5.78</v>
      </c>
    </row>
    <row r="1060" spans="1:4" ht="15" customHeight="1">
      <c r="A1060" s="212" t="s">
        <v>3788</v>
      </c>
      <c r="B1060" s="212" t="s">
        <v>22883</v>
      </c>
      <c r="C1060" s="108" t="s">
        <v>18876</v>
      </c>
      <c r="D1060" s="108">
        <v>5.14</v>
      </c>
    </row>
    <row r="1061" spans="1:4" ht="15" customHeight="1">
      <c r="A1061" s="212" t="s">
        <v>3790</v>
      </c>
      <c r="B1061" s="212" t="s">
        <v>3791</v>
      </c>
      <c r="C1061" s="108" t="s">
        <v>18876</v>
      </c>
      <c r="D1061" s="108">
        <v>7.37</v>
      </c>
    </row>
    <row r="1062" spans="1:4" ht="15" customHeight="1">
      <c r="A1062" s="212">
        <v>8868</v>
      </c>
      <c r="B1062" s="212" t="s">
        <v>19116</v>
      </c>
    </row>
    <row r="1063" spans="1:4" ht="15" customHeight="1">
      <c r="A1063" s="212" t="s">
        <v>3653</v>
      </c>
      <c r="B1063" s="212" t="s">
        <v>3654</v>
      </c>
      <c r="C1063" s="108" t="s">
        <v>18876</v>
      </c>
      <c r="D1063" s="108">
        <v>16.13</v>
      </c>
    </row>
    <row r="1064" spans="1:4" ht="15" customHeight="1">
      <c r="A1064" s="212" t="s">
        <v>3655</v>
      </c>
      <c r="B1064" s="212" t="s">
        <v>3656</v>
      </c>
      <c r="C1064" s="108" t="s">
        <v>18876</v>
      </c>
      <c r="D1064" s="108">
        <v>14.36</v>
      </c>
    </row>
    <row r="1065" spans="1:4" ht="15" customHeight="1">
      <c r="A1065" s="212" t="s">
        <v>68</v>
      </c>
      <c r="B1065" s="212" t="s">
        <v>3657</v>
      </c>
      <c r="C1065" s="108" t="s">
        <v>18876</v>
      </c>
      <c r="D1065" s="108">
        <v>19.18</v>
      </c>
    </row>
    <row r="1066" spans="1:4" ht="15" customHeight="1">
      <c r="A1066" s="212" t="s">
        <v>3658</v>
      </c>
      <c r="B1066" s="212" t="s">
        <v>3659</v>
      </c>
      <c r="C1066" s="108" t="s">
        <v>18876</v>
      </c>
      <c r="D1066" s="108">
        <v>12.8</v>
      </c>
    </row>
    <row r="1067" spans="1:4" ht="15" customHeight="1">
      <c r="A1067" s="212" t="s">
        <v>3660</v>
      </c>
      <c r="B1067" s="212" t="s">
        <v>3661</v>
      </c>
      <c r="C1067" s="108" t="s">
        <v>18876</v>
      </c>
      <c r="D1067" s="108">
        <v>15.89</v>
      </c>
    </row>
    <row r="1068" spans="1:4" ht="15" customHeight="1">
      <c r="A1068" s="212" t="s">
        <v>3662</v>
      </c>
      <c r="B1068" s="212" t="s">
        <v>3663</v>
      </c>
      <c r="C1068" s="108" t="s">
        <v>18876</v>
      </c>
      <c r="D1068" s="108">
        <v>11.15</v>
      </c>
    </row>
    <row r="1069" spans="1:4" ht="15" customHeight="1">
      <c r="A1069" s="212" t="s">
        <v>3664</v>
      </c>
      <c r="B1069" s="212" t="s">
        <v>22884</v>
      </c>
      <c r="C1069" s="108" t="s">
        <v>18876</v>
      </c>
      <c r="D1069" s="108">
        <v>12.8</v>
      </c>
    </row>
    <row r="1070" spans="1:4" ht="15" customHeight="1">
      <c r="A1070" s="212" t="s">
        <v>3665</v>
      </c>
      <c r="B1070" s="212" t="s">
        <v>22885</v>
      </c>
      <c r="C1070" s="108" t="s">
        <v>18876</v>
      </c>
      <c r="D1070" s="108">
        <v>11.15</v>
      </c>
    </row>
    <row r="1071" spans="1:4" ht="15" customHeight="1">
      <c r="A1071" s="212" t="s">
        <v>3666</v>
      </c>
      <c r="B1071" s="212" t="s">
        <v>3667</v>
      </c>
      <c r="C1071" s="108" t="s">
        <v>18876</v>
      </c>
      <c r="D1071" s="108">
        <v>30.31</v>
      </c>
    </row>
    <row r="1072" spans="1:4" ht="15" customHeight="1">
      <c r="A1072" s="212" t="s">
        <v>3668</v>
      </c>
      <c r="B1072" s="212" t="s">
        <v>3669</v>
      </c>
      <c r="C1072" s="108" t="s">
        <v>18876</v>
      </c>
      <c r="D1072" s="108">
        <v>21.14</v>
      </c>
    </row>
    <row r="1073" spans="1:4" ht="15" customHeight="1">
      <c r="A1073" s="212" t="s">
        <v>3670</v>
      </c>
      <c r="B1073" s="212" t="s">
        <v>3671</v>
      </c>
      <c r="C1073" s="108" t="s">
        <v>18876</v>
      </c>
      <c r="D1073" s="108">
        <v>27.02</v>
      </c>
    </row>
    <row r="1074" spans="1:4" ht="15" customHeight="1">
      <c r="A1074" s="212" t="s">
        <v>3672</v>
      </c>
      <c r="B1074" s="212" t="s">
        <v>3673</v>
      </c>
      <c r="C1074" s="108" t="s">
        <v>18876</v>
      </c>
      <c r="D1074" s="108">
        <v>19.489999999999998</v>
      </c>
    </row>
    <row r="1075" spans="1:4" ht="15" customHeight="1">
      <c r="A1075" s="212">
        <v>8869</v>
      </c>
      <c r="B1075" s="212" t="s">
        <v>19117</v>
      </c>
    </row>
    <row r="1076" spans="1:4" ht="15" customHeight="1">
      <c r="A1076" s="212" t="s">
        <v>3756</v>
      </c>
      <c r="B1076" s="212" t="s">
        <v>3757</v>
      </c>
      <c r="C1076" s="108" t="s">
        <v>18876</v>
      </c>
      <c r="D1076" s="108">
        <v>23.07</v>
      </c>
    </row>
    <row r="1077" spans="1:4" ht="15" customHeight="1">
      <c r="A1077" s="212" t="s">
        <v>64</v>
      </c>
      <c r="B1077" s="212" t="s">
        <v>19118</v>
      </c>
      <c r="C1077" s="108" t="s">
        <v>18876</v>
      </c>
      <c r="D1077" s="108">
        <v>12.23</v>
      </c>
    </row>
    <row r="1078" spans="1:4" ht="15" customHeight="1">
      <c r="A1078" s="212" t="s">
        <v>3768</v>
      </c>
      <c r="B1078" s="212" t="s">
        <v>3769</v>
      </c>
      <c r="C1078" s="108" t="s">
        <v>18876</v>
      </c>
      <c r="D1078" s="108">
        <v>23.38</v>
      </c>
    </row>
    <row r="1079" spans="1:4" ht="15" customHeight="1">
      <c r="A1079" s="212" t="s">
        <v>3770</v>
      </c>
      <c r="B1079" s="212" t="s">
        <v>3771</v>
      </c>
      <c r="C1079" s="108" t="s">
        <v>18876</v>
      </c>
      <c r="D1079" s="108">
        <v>15.63</v>
      </c>
    </row>
    <row r="1080" spans="1:4" ht="15" customHeight="1">
      <c r="A1080" s="212" t="s">
        <v>3772</v>
      </c>
      <c r="B1080" s="212" t="s">
        <v>3773</v>
      </c>
      <c r="C1080" s="108" t="s">
        <v>191</v>
      </c>
      <c r="D1080" s="108">
        <v>5.46</v>
      </c>
    </row>
    <row r="1081" spans="1:4" ht="15" customHeight="1">
      <c r="A1081" s="212" t="s">
        <v>3776</v>
      </c>
      <c r="B1081" s="212" t="s">
        <v>3777</v>
      </c>
      <c r="C1081" s="108" t="s">
        <v>18876</v>
      </c>
      <c r="D1081" s="108">
        <v>13.71</v>
      </c>
    </row>
    <row r="1082" spans="1:4" ht="15" customHeight="1">
      <c r="A1082" s="212" t="s">
        <v>3778</v>
      </c>
      <c r="B1082" s="212" t="s">
        <v>3779</v>
      </c>
      <c r="C1082" s="108" t="s">
        <v>18876</v>
      </c>
      <c r="D1082" s="108">
        <v>33.200000000000003</v>
      </c>
    </row>
    <row r="1083" spans="1:4" ht="15" customHeight="1">
      <c r="A1083" s="212" t="s">
        <v>3780</v>
      </c>
      <c r="B1083" s="212" t="s">
        <v>3781</v>
      </c>
      <c r="C1083" s="108" t="s">
        <v>18876</v>
      </c>
      <c r="D1083" s="108">
        <v>17.88</v>
      </c>
    </row>
    <row r="1084" spans="1:4" ht="15" customHeight="1">
      <c r="A1084" s="212">
        <v>8870</v>
      </c>
      <c r="B1084" s="212" t="s">
        <v>19119</v>
      </c>
    </row>
    <row r="1085" spans="1:4" ht="15" customHeight="1">
      <c r="A1085" s="212" t="s">
        <v>67</v>
      </c>
      <c r="B1085" s="212" t="s">
        <v>3683</v>
      </c>
      <c r="C1085" s="108" t="s">
        <v>18876</v>
      </c>
      <c r="D1085" s="108">
        <v>14.16</v>
      </c>
    </row>
    <row r="1086" spans="1:4" ht="15" customHeight="1">
      <c r="A1086" s="212" t="s">
        <v>3684</v>
      </c>
      <c r="B1086" s="212" t="s">
        <v>3685</v>
      </c>
      <c r="C1086" s="108" t="s">
        <v>18876</v>
      </c>
      <c r="D1086" s="108">
        <v>25.31</v>
      </c>
    </row>
    <row r="1087" spans="1:4" ht="15" customHeight="1">
      <c r="A1087" s="212" t="s">
        <v>3686</v>
      </c>
      <c r="B1087" s="212" t="s">
        <v>3687</v>
      </c>
      <c r="C1087" s="108" t="s">
        <v>18876</v>
      </c>
      <c r="D1087" s="108">
        <v>18.52</v>
      </c>
    </row>
    <row r="1088" spans="1:4" ht="15" customHeight="1">
      <c r="A1088" s="212" t="s">
        <v>3688</v>
      </c>
      <c r="B1088" s="212" t="s">
        <v>3689</v>
      </c>
      <c r="C1088" s="108" t="s">
        <v>18876</v>
      </c>
      <c r="D1088" s="108">
        <v>15.64</v>
      </c>
    </row>
    <row r="1089" spans="1:4" ht="15" customHeight="1">
      <c r="A1089" s="212" t="s">
        <v>3690</v>
      </c>
      <c r="B1089" s="212" t="s">
        <v>3691</v>
      </c>
      <c r="C1089" s="108" t="s">
        <v>18876</v>
      </c>
      <c r="D1089" s="108">
        <v>35.130000000000003</v>
      </c>
    </row>
    <row r="1090" spans="1:4" ht="15" customHeight="1">
      <c r="A1090" s="212" t="s">
        <v>3692</v>
      </c>
      <c r="B1090" s="212" t="s">
        <v>3693</v>
      </c>
      <c r="C1090" s="108" t="s">
        <v>18876</v>
      </c>
      <c r="D1090" s="108">
        <v>20.77</v>
      </c>
    </row>
    <row r="1091" spans="1:4" ht="15" customHeight="1">
      <c r="A1091" s="212">
        <v>8871</v>
      </c>
      <c r="B1091" s="212" t="s">
        <v>19120</v>
      </c>
    </row>
    <row r="1092" spans="1:4" ht="15" customHeight="1">
      <c r="A1092" s="212" t="s">
        <v>3732</v>
      </c>
      <c r="B1092" s="212" t="s">
        <v>3733</v>
      </c>
      <c r="C1092" s="108" t="s">
        <v>18876</v>
      </c>
      <c r="D1092" s="108">
        <v>14.77</v>
      </c>
    </row>
    <row r="1093" spans="1:4" ht="15" customHeight="1">
      <c r="A1093" s="212" t="s">
        <v>3734</v>
      </c>
      <c r="B1093" s="212" t="s">
        <v>3735</v>
      </c>
      <c r="C1093" s="108" t="s">
        <v>18876</v>
      </c>
      <c r="D1093" s="108">
        <v>17.21</v>
      </c>
    </row>
    <row r="1094" spans="1:4" ht="15" customHeight="1">
      <c r="A1094" s="212">
        <v>8872</v>
      </c>
      <c r="B1094" s="212" t="s">
        <v>19121</v>
      </c>
    </row>
    <row r="1095" spans="1:4" ht="15" customHeight="1">
      <c r="A1095" s="212" t="s">
        <v>3649</v>
      </c>
      <c r="B1095" s="212" t="s">
        <v>3650</v>
      </c>
      <c r="C1095" s="108" t="s">
        <v>18876</v>
      </c>
      <c r="D1095" s="108">
        <v>20.68</v>
      </c>
    </row>
    <row r="1096" spans="1:4" ht="15" customHeight="1">
      <c r="A1096" s="212" t="s">
        <v>3651</v>
      </c>
      <c r="B1096" s="212" t="s">
        <v>3652</v>
      </c>
      <c r="C1096" s="108" t="s">
        <v>18876</v>
      </c>
      <c r="D1096" s="108">
        <v>29.8</v>
      </c>
    </row>
    <row r="1097" spans="1:4" ht="15" customHeight="1">
      <c r="A1097" s="212">
        <v>8873</v>
      </c>
      <c r="B1097" s="212" t="s">
        <v>19122</v>
      </c>
    </row>
    <row r="1098" spans="1:4" ht="15" customHeight="1">
      <c r="A1098" s="212" t="s">
        <v>3784</v>
      </c>
      <c r="B1098" s="212" t="s">
        <v>3785</v>
      </c>
      <c r="C1098" s="108" t="s">
        <v>18876</v>
      </c>
      <c r="D1098" s="108">
        <v>18.11</v>
      </c>
    </row>
    <row r="1099" spans="1:4" ht="15" customHeight="1">
      <c r="A1099" s="212" t="s">
        <v>3786</v>
      </c>
      <c r="B1099" s="212" t="s">
        <v>3787</v>
      </c>
      <c r="C1099" s="108" t="s">
        <v>18876</v>
      </c>
      <c r="D1099" s="108">
        <v>28.58</v>
      </c>
    </row>
    <row r="1100" spans="1:4" ht="15" customHeight="1">
      <c r="A1100" s="212">
        <v>8874</v>
      </c>
      <c r="B1100" s="212" t="s">
        <v>19123</v>
      </c>
    </row>
    <row r="1101" spans="1:4" ht="15" customHeight="1">
      <c r="A1101" s="212" t="s">
        <v>75</v>
      </c>
      <c r="B1101" s="212" t="s">
        <v>3721</v>
      </c>
      <c r="C1101" s="108" t="s">
        <v>18876</v>
      </c>
      <c r="D1101" s="108">
        <v>27.77</v>
      </c>
    </row>
    <row r="1102" spans="1:4" ht="15" customHeight="1">
      <c r="A1102" s="212" t="s">
        <v>3722</v>
      </c>
      <c r="B1102" s="212" t="s">
        <v>3723</v>
      </c>
      <c r="C1102" s="108" t="s">
        <v>191</v>
      </c>
      <c r="D1102" s="108">
        <v>7.89</v>
      </c>
    </row>
    <row r="1103" spans="1:4" ht="15" customHeight="1">
      <c r="A1103" s="212" t="s">
        <v>3724</v>
      </c>
      <c r="B1103" s="212" t="s">
        <v>3725</v>
      </c>
      <c r="C1103" s="108" t="s">
        <v>18876</v>
      </c>
      <c r="D1103" s="108">
        <v>21.91</v>
      </c>
    </row>
    <row r="1104" spans="1:4" ht="15" customHeight="1">
      <c r="A1104" s="212" t="s">
        <v>3726</v>
      </c>
      <c r="B1104" s="212" t="s">
        <v>3727</v>
      </c>
      <c r="C1104" s="108" t="s">
        <v>18876</v>
      </c>
      <c r="D1104" s="108">
        <v>21.03</v>
      </c>
    </row>
    <row r="1105" spans="1:4" ht="15" customHeight="1">
      <c r="A1105" s="212" t="s">
        <v>3728</v>
      </c>
      <c r="B1105" s="212" t="s">
        <v>3729</v>
      </c>
      <c r="C1105" s="108" t="s">
        <v>18876</v>
      </c>
      <c r="D1105" s="108">
        <v>22.16</v>
      </c>
    </row>
    <row r="1106" spans="1:4" ht="15" customHeight="1">
      <c r="A1106" s="212" t="s">
        <v>3730</v>
      </c>
      <c r="B1106" s="212" t="s">
        <v>3731</v>
      </c>
      <c r="C1106" s="108" t="s">
        <v>191</v>
      </c>
      <c r="D1106" s="108">
        <v>7.14</v>
      </c>
    </row>
    <row r="1107" spans="1:4" ht="15" customHeight="1">
      <c r="A1107" s="212">
        <v>8875</v>
      </c>
      <c r="B1107" s="212" t="s">
        <v>19124</v>
      </c>
    </row>
    <row r="1108" spans="1:4" ht="15" customHeight="1">
      <c r="A1108" s="212" t="s">
        <v>62</v>
      </c>
      <c r="B1108" s="212" t="s">
        <v>3753</v>
      </c>
      <c r="C1108" s="108" t="s">
        <v>18876</v>
      </c>
      <c r="D1108" s="108">
        <v>23.74</v>
      </c>
    </row>
    <row r="1109" spans="1:4" ht="15" customHeight="1">
      <c r="A1109" s="212" t="s">
        <v>22886</v>
      </c>
      <c r="B1109" s="212" t="s">
        <v>22887</v>
      </c>
      <c r="C1109" s="108" t="s">
        <v>18876</v>
      </c>
      <c r="D1109" s="108">
        <v>18.73</v>
      </c>
    </row>
    <row r="1110" spans="1:4" ht="15" customHeight="1">
      <c r="A1110" s="212" t="s">
        <v>22888</v>
      </c>
      <c r="B1110" s="212" t="s">
        <v>22889</v>
      </c>
      <c r="C1110" s="108" t="s">
        <v>18876</v>
      </c>
      <c r="D1110" s="108">
        <v>22.24</v>
      </c>
    </row>
    <row r="1111" spans="1:4" ht="15" customHeight="1">
      <c r="A1111" s="212">
        <v>8876</v>
      </c>
      <c r="B1111" s="212" t="s">
        <v>19125</v>
      </c>
    </row>
    <row r="1112" spans="1:4" ht="15" customHeight="1">
      <c r="A1112" s="212" t="s">
        <v>3647</v>
      </c>
      <c r="B1112" s="212" t="s">
        <v>22890</v>
      </c>
      <c r="C1112" s="108" t="s">
        <v>18876</v>
      </c>
      <c r="D1112" s="108">
        <v>22.33</v>
      </c>
    </row>
    <row r="1113" spans="1:4" ht="15" customHeight="1">
      <c r="A1113" s="212" t="s">
        <v>3648</v>
      </c>
      <c r="B1113" s="212" t="s">
        <v>22891</v>
      </c>
      <c r="C1113" s="108" t="s">
        <v>191</v>
      </c>
      <c r="D1113" s="108">
        <v>6.49</v>
      </c>
    </row>
    <row r="1114" spans="1:4" ht="15" customHeight="1">
      <c r="A1114" s="212">
        <v>8877</v>
      </c>
      <c r="B1114" s="212" t="s">
        <v>19126</v>
      </c>
    </row>
    <row r="1115" spans="1:4" ht="15" customHeight="1">
      <c r="A1115" s="212" t="s">
        <v>3760</v>
      </c>
      <c r="B1115" s="212" t="s">
        <v>3761</v>
      </c>
      <c r="C1115" s="108" t="s">
        <v>18876</v>
      </c>
      <c r="D1115" s="108">
        <v>21.75</v>
      </c>
    </row>
    <row r="1116" spans="1:4" ht="15" customHeight="1">
      <c r="A1116" s="212" t="s">
        <v>3762</v>
      </c>
      <c r="B1116" s="212" t="s">
        <v>3763</v>
      </c>
      <c r="C1116" s="108" t="s">
        <v>18876</v>
      </c>
      <c r="D1116" s="108">
        <v>28.18</v>
      </c>
    </row>
    <row r="1117" spans="1:4" ht="15" customHeight="1">
      <c r="A1117" s="212">
        <v>8878</v>
      </c>
      <c r="B1117" s="212" t="s">
        <v>19127</v>
      </c>
    </row>
    <row r="1118" spans="1:4" ht="15" customHeight="1">
      <c r="A1118" s="212" t="s">
        <v>3754</v>
      </c>
      <c r="B1118" s="212" t="s">
        <v>3755</v>
      </c>
      <c r="C1118" s="108" t="s">
        <v>18876</v>
      </c>
      <c r="D1118" s="108">
        <v>31.98</v>
      </c>
    </row>
    <row r="1119" spans="1:4" ht="15" customHeight="1">
      <c r="A1119" s="212" t="s">
        <v>3764</v>
      </c>
      <c r="B1119" s="212" t="s">
        <v>3765</v>
      </c>
      <c r="C1119" s="108" t="s">
        <v>191</v>
      </c>
      <c r="D1119" s="108">
        <v>20.8</v>
      </c>
    </row>
    <row r="1120" spans="1:4" ht="15" customHeight="1">
      <c r="A1120" s="212" t="s">
        <v>3766</v>
      </c>
      <c r="B1120" s="212" t="s">
        <v>3767</v>
      </c>
      <c r="C1120" s="108" t="s">
        <v>18876</v>
      </c>
      <c r="D1120" s="108">
        <v>31.98</v>
      </c>
    </row>
    <row r="1121" spans="1:4" ht="15" customHeight="1">
      <c r="A1121" s="212">
        <v>8879</v>
      </c>
      <c r="B1121" s="212" t="s">
        <v>19128</v>
      </c>
    </row>
    <row r="1122" spans="1:4" ht="15" customHeight="1">
      <c r="A1122" s="212" t="s">
        <v>3738</v>
      </c>
      <c r="B1122" s="212" t="s">
        <v>3739</v>
      </c>
      <c r="C1122" s="108" t="s">
        <v>18876</v>
      </c>
      <c r="D1122" s="108">
        <v>27.12</v>
      </c>
    </row>
    <row r="1123" spans="1:4" ht="15" customHeight="1">
      <c r="A1123" s="212" t="s">
        <v>3740</v>
      </c>
      <c r="B1123" s="212" t="s">
        <v>3741</v>
      </c>
      <c r="C1123" s="108" t="s">
        <v>18876</v>
      </c>
      <c r="D1123" s="108">
        <v>39.92</v>
      </c>
    </row>
    <row r="1124" spans="1:4" ht="15" customHeight="1">
      <c r="A1124" s="212" t="s">
        <v>3742</v>
      </c>
      <c r="B1124" s="212" t="s">
        <v>3743</v>
      </c>
      <c r="C1124" s="108" t="s">
        <v>18876</v>
      </c>
      <c r="D1124" s="108">
        <v>37.96</v>
      </c>
    </row>
    <row r="1125" spans="1:4" ht="15" customHeight="1">
      <c r="A1125" s="212">
        <v>8880</v>
      </c>
      <c r="B1125" s="212" t="s">
        <v>19129</v>
      </c>
    </row>
    <row r="1126" spans="1:4" ht="15" customHeight="1">
      <c r="A1126" s="212" t="s">
        <v>3744</v>
      </c>
      <c r="B1126" s="212" t="s">
        <v>3745</v>
      </c>
      <c r="C1126" s="108" t="s">
        <v>18876</v>
      </c>
      <c r="D1126" s="108">
        <v>25.91</v>
      </c>
    </row>
    <row r="1127" spans="1:4" ht="15" customHeight="1">
      <c r="A1127" s="212" t="s">
        <v>3746</v>
      </c>
      <c r="B1127" s="212" t="s">
        <v>3747</v>
      </c>
      <c r="C1127" s="108" t="s">
        <v>18876</v>
      </c>
      <c r="D1127" s="108">
        <v>45.2</v>
      </c>
    </row>
    <row r="1128" spans="1:4" ht="15" customHeight="1">
      <c r="A1128" s="212" t="s">
        <v>3748</v>
      </c>
      <c r="B1128" s="212" t="s">
        <v>3749</v>
      </c>
      <c r="C1128" s="108" t="s">
        <v>18876</v>
      </c>
      <c r="D1128" s="108">
        <v>88.57</v>
      </c>
    </row>
    <row r="1129" spans="1:4" ht="15" customHeight="1">
      <c r="A1129" s="212" t="s">
        <v>3774</v>
      </c>
      <c r="B1129" s="212" t="s">
        <v>3775</v>
      </c>
      <c r="C1129" s="108" t="s">
        <v>18876</v>
      </c>
      <c r="D1129" s="108">
        <v>12.23</v>
      </c>
    </row>
    <row r="1130" spans="1:4" ht="15" customHeight="1">
      <c r="A1130" s="212" t="s">
        <v>3792</v>
      </c>
      <c r="B1130" s="212" t="s">
        <v>3793</v>
      </c>
      <c r="C1130" s="108" t="s">
        <v>18876</v>
      </c>
      <c r="D1130" s="108">
        <v>19.29</v>
      </c>
    </row>
    <row r="1131" spans="1:4" ht="15" customHeight="1">
      <c r="A1131" s="212">
        <v>8881</v>
      </c>
      <c r="B1131" s="212" t="s">
        <v>19130</v>
      </c>
    </row>
    <row r="1132" spans="1:4" ht="15" customHeight="1">
      <c r="A1132" s="212" t="s">
        <v>3681</v>
      </c>
      <c r="B1132" s="212" t="s">
        <v>3682</v>
      </c>
      <c r="C1132" s="108" t="s">
        <v>18876</v>
      </c>
      <c r="D1132" s="108">
        <v>18.649999999999999</v>
      </c>
    </row>
    <row r="1133" spans="1:4" ht="15" customHeight="1">
      <c r="A1133" s="212" t="s">
        <v>3710</v>
      </c>
      <c r="B1133" s="212" t="s">
        <v>3711</v>
      </c>
      <c r="C1133" s="108" t="s">
        <v>18876</v>
      </c>
      <c r="D1133" s="108">
        <v>31.67</v>
      </c>
    </row>
    <row r="1134" spans="1:4" ht="15" customHeight="1">
      <c r="A1134" s="212" t="s">
        <v>76</v>
      </c>
      <c r="B1134" s="212" t="s">
        <v>3720</v>
      </c>
      <c r="C1134" s="108" t="s">
        <v>18876</v>
      </c>
      <c r="D1134" s="108">
        <v>18.260000000000002</v>
      </c>
    </row>
    <row r="1135" spans="1:4" ht="15" customHeight="1">
      <c r="A1135" s="212">
        <v>8882</v>
      </c>
      <c r="B1135" s="212" t="s">
        <v>19131</v>
      </c>
    </row>
    <row r="1136" spans="1:4" ht="15" customHeight="1">
      <c r="A1136" s="212" t="s">
        <v>3714</v>
      </c>
      <c r="B1136" s="212" t="s">
        <v>3715</v>
      </c>
      <c r="C1136" s="108" t="s">
        <v>18876</v>
      </c>
      <c r="D1136" s="108">
        <v>23.54</v>
      </c>
    </row>
    <row r="1137" spans="1:4" ht="15" customHeight="1">
      <c r="A1137" s="212" t="s">
        <v>74</v>
      </c>
      <c r="B1137" s="212" t="s">
        <v>3716</v>
      </c>
      <c r="C1137" s="108" t="s">
        <v>18876</v>
      </c>
      <c r="D1137" s="108">
        <v>26.6</v>
      </c>
    </row>
    <row r="1138" spans="1:4" ht="15" customHeight="1">
      <c r="A1138" s="212" t="s">
        <v>71</v>
      </c>
      <c r="B1138" s="212" t="s">
        <v>3717</v>
      </c>
      <c r="C1138" s="108" t="s">
        <v>18876</v>
      </c>
      <c r="D1138" s="108">
        <v>17.53</v>
      </c>
    </row>
    <row r="1139" spans="1:4" ht="15" customHeight="1">
      <c r="A1139" s="212" t="s">
        <v>3718</v>
      </c>
      <c r="B1139" s="212" t="s">
        <v>3719</v>
      </c>
      <c r="C1139" s="108" t="s">
        <v>18876</v>
      </c>
      <c r="D1139" s="108">
        <v>21.11</v>
      </c>
    </row>
    <row r="1140" spans="1:4" ht="15" customHeight="1">
      <c r="A1140" s="212">
        <v>8883</v>
      </c>
      <c r="B1140" s="212" t="s">
        <v>19132</v>
      </c>
    </row>
    <row r="1141" spans="1:4" ht="15" customHeight="1">
      <c r="A1141" s="212" t="s">
        <v>65</v>
      </c>
      <c r="B1141" s="212" t="s">
        <v>19133</v>
      </c>
      <c r="C1141" s="108" t="s">
        <v>18876</v>
      </c>
      <c r="D1141" s="108">
        <v>11.21</v>
      </c>
    </row>
    <row r="1142" spans="1:4" ht="15" customHeight="1">
      <c r="A1142" s="212" t="s">
        <v>66</v>
      </c>
      <c r="B1142" s="212" t="s">
        <v>3750</v>
      </c>
      <c r="C1142" s="108" t="s">
        <v>18876</v>
      </c>
      <c r="D1142" s="108">
        <v>28.99</v>
      </c>
    </row>
    <row r="1143" spans="1:4" ht="15" customHeight="1">
      <c r="A1143" s="212" t="s">
        <v>3751</v>
      </c>
      <c r="B1143" s="212" t="s">
        <v>3752</v>
      </c>
      <c r="C1143" s="108" t="s">
        <v>18876</v>
      </c>
      <c r="D1143" s="108">
        <v>19.05</v>
      </c>
    </row>
    <row r="1144" spans="1:4" ht="15" customHeight="1">
      <c r="A1144" s="212" t="s">
        <v>3758</v>
      </c>
      <c r="B1144" s="212" t="s">
        <v>3759</v>
      </c>
      <c r="C1144" s="108" t="s">
        <v>18876</v>
      </c>
      <c r="D1144" s="108">
        <v>33.04</v>
      </c>
    </row>
    <row r="1145" spans="1:4" ht="15" customHeight="1">
      <c r="A1145" s="212">
        <v>8884</v>
      </c>
      <c r="B1145" s="212" t="s">
        <v>19134</v>
      </c>
    </row>
    <row r="1146" spans="1:4" ht="15" customHeight="1">
      <c r="A1146" s="212" t="s">
        <v>3703</v>
      </c>
      <c r="B1146" s="212" t="s">
        <v>3704</v>
      </c>
      <c r="C1146" s="108" t="s">
        <v>191</v>
      </c>
      <c r="D1146" s="108">
        <v>9.82</v>
      </c>
    </row>
    <row r="1147" spans="1:4" ht="15" customHeight="1">
      <c r="A1147" s="212" t="s">
        <v>232</v>
      </c>
      <c r="B1147" s="212" t="s">
        <v>3707</v>
      </c>
      <c r="C1147" s="108" t="s">
        <v>18876</v>
      </c>
      <c r="D1147" s="108">
        <v>41.56</v>
      </c>
    </row>
    <row r="1148" spans="1:4" ht="15" customHeight="1">
      <c r="A1148" s="212" t="s">
        <v>3708</v>
      </c>
      <c r="B1148" s="212" t="s">
        <v>3709</v>
      </c>
      <c r="C1148" s="108" t="s">
        <v>18876</v>
      </c>
      <c r="D1148" s="108">
        <v>62.53</v>
      </c>
    </row>
    <row r="1149" spans="1:4" ht="15" customHeight="1">
      <c r="A1149" s="212">
        <v>8885</v>
      </c>
      <c r="B1149" s="212" t="s">
        <v>19135</v>
      </c>
    </row>
    <row r="1150" spans="1:4" ht="15" customHeight="1">
      <c r="A1150" s="212" t="s">
        <v>3694</v>
      </c>
      <c r="B1150" s="212" t="s">
        <v>3695</v>
      </c>
      <c r="C1150" s="108" t="s">
        <v>191</v>
      </c>
      <c r="D1150" s="108">
        <v>3.25</v>
      </c>
    </row>
    <row r="1151" spans="1:4" ht="15" customHeight="1">
      <c r="A1151" s="212" t="s">
        <v>3696</v>
      </c>
      <c r="B1151" s="212" t="s">
        <v>3697</v>
      </c>
      <c r="C1151" s="108" t="s">
        <v>191</v>
      </c>
      <c r="D1151" s="108">
        <v>4.46</v>
      </c>
    </row>
    <row r="1152" spans="1:4" ht="15" customHeight="1">
      <c r="A1152" s="212" t="s">
        <v>3698</v>
      </c>
      <c r="B1152" s="212" t="s">
        <v>3699</v>
      </c>
      <c r="C1152" s="108" t="s">
        <v>18876</v>
      </c>
      <c r="D1152" s="108">
        <v>10.67</v>
      </c>
    </row>
    <row r="1153" spans="1:4" ht="15" customHeight="1">
      <c r="A1153" s="212" t="s">
        <v>3700</v>
      </c>
      <c r="B1153" s="212" t="s">
        <v>3701</v>
      </c>
      <c r="C1153" s="108" t="s">
        <v>18876</v>
      </c>
      <c r="D1153" s="108">
        <v>10.67</v>
      </c>
    </row>
    <row r="1154" spans="1:4" ht="15" customHeight="1">
      <c r="A1154" s="212" t="s">
        <v>77</v>
      </c>
      <c r="B1154" s="212" t="s">
        <v>3702</v>
      </c>
      <c r="C1154" s="108" t="s">
        <v>18876</v>
      </c>
      <c r="D1154" s="108">
        <v>21.69</v>
      </c>
    </row>
    <row r="1155" spans="1:4" ht="15" customHeight="1">
      <c r="A1155" s="212" t="s">
        <v>3705</v>
      </c>
      <c r="B1155" s="212" t="s">
        <v>3706</v>
      </c>
      <c r="C1155" s="108" t="s">
        <v>191</v>
      </c>
      <c r="D1155" s="108">
        <v>9.82</v>
      </c>
    </row>
    <row r="1156" spans="1:4" ht="15" customHeight="1">
      <c r="A1156" s="212" t="s">
        <v>3712</v>
      </c>
      <c r="B1156" s="212" t="s">
        <v>3713</v>
      </c>
      <c r="C1156" s="108" t="s">
        <v>18876</v>
      </c>
      <c r="D1156" s="108">
        <v>9.9499999999999993</v>
      </c>
    </row>
    <row r="1157" spans="1:4" ht="15" customHeight="1">
      <c r="A1157" s="212" t="s">
        <v>3736</v>
      </c>
      <c r="B1157" s="212" t="s">
        <v>3737</v>
      </c>
      <c r="C1157" s="108" t="s">
        <v>191</v>
      </c>
      <c r="D1157" s="108">
        <v>18.77</v>
      </c>
    </row>
    <row r="1158" spans="1:4" ht="15" customHeight="1">
      <c r="A1158" s="212" t="s">
        <v>3782</v>
      </c>
      <c r="B1158" s="212" t="s">
        <v>3783</v>
      </c>
      <c r="C1158" s="108" t="s">
        <v>224</v>
      </c>
      <c r="D1158" s="108">
        <v>248.64</v>
      </c>
    </row>
    <row r="1159" spans="1:4" ht="15" customHeight="1">
      <c r="A1159" s="212">
        <v>8679</v>
      </c>
      <c r="B1159" s="212" t="s">
        <v>22892</v>
      </c>
    </row>
    <row r="1160" spans="1:4" ht="15" customHeight="1">
      <c r="A1160" s="212">
        <v>8886</v>
      </c>
      <c r="B1160" s="212" t="s">
        <v>19136</v>
      </c>
    </row>
    <row r="1161" spans="1:4" ht="15" customHeight="1">
      <c r="A1161" s="212" t="s">
        <v>3335</v>
      </c>
      <c r="B1161" s="212" t="s">
        <v>3336</v>
      </c>
      <c r="C1161" s="108" t="s">
        <v>18893</v>
      </c>
      <c r="D1161" s="108">
        <v>376.01</v>
      </c>
    </row>
    <row r="1162" spans="1:4" ht="15" customHeight="1">
      <c r="A1162" s="212" t="s">
        <v>3337</v>
      </c>
      <c r="B1162" s="212" t="s">
        <v>3338</v>
      </c>
      <c r="C1162" s="108" t="s">
        <v>18893</v>
      </c>
      <c r="D1162" s="108">
        <v>393.4</v>
      </c>
    </row>
    <row r="1163" spans="1:4" ht="15" customHeight="1">
      <c r="A1163" s="212" t="s">
        <v>3339</v>
      </c>
      <c r="B1163" s="212" t="s">
        <v>3340</v>
      </c>
      <c r="C1163" s="108" t="s">
        <v>18893</v>
      </c>
      <c r="D1163" s="108">
        <v>708.92</v>
      </c>
    </row>
    <row r="1164" spans="1:4" ht="15" customHeight="1">
      <c r="A1164" s="212">
        <v>8887</v>
      </c>
      <c r="B1164" s="212" t="s">
        <v>19137</v>
      </c>
    </row>
    <row r="1165" spans="1:4" ht="15" customHeight="1">
      <c r="A1165" s="212" t="s">
        <v>124</v>
      </c>
      <c r="B1165" s="212" t="s">
        <v>3333</v>
      </c>
      <c r="C1165" s="108" t="s">
        <v>18893</v>
      </c>
      <c r="D1165" s="108">
        <v>301.88</v>
      </c>
    </row>
    <row r="1166" spans="1:4" ht="15" customHeight="1">
      <c r="A1166" s="212" t="s">
        <v>125</v>
      </c>
      <c r="B1166" s="212" t="s">
        <v>3334</v>
      </c>
      <c r="C1166" s="108" t="s">
        <v>18893</v>
      </c>
      <c r="D1166" s="108">
        <v>377.95</v>
      </c>
    </row>
    <row r="1167" spans="1:4" ht="15" customHeight="1">
      <c r="A1167" s="212" t="s">
        <v>3347</v>
      </c>
      <c r="B1167" s="212" t="s">
        <v>3348</v>
      </c>
      <c r="C1167" s="108" t="s">
        <v>18893</v>
      </c>
      <c r="D1167" s="108">
        <v>407.35</v>
      </c>
    </row>
    <row r="1168" spans="1:4" ht="15" customHeight="1">
      <c r="A1168" s="212" t="s">
        <v>119</v>
      </c>
      <c r="B1168" s="212" t="s">
        <v>3349</v>
      </c>
      <c r="C1168" s="108" t="s">
        <v>224</v>
      </c>
      <c r="D1168" s="108">
        <v>452.98</v>
      </c>
    </row>
    <row r="1169" spans="1:4" ht="15" customHeight="1">
      <c r="A1169" s="212" t="s">
        <v>120</v>
      </c>
      <c r="B1169" s="212" t="s">
        <v>3350</v>
      </c>
      <c r="C1169" s="108" t="s">
        <v>224</v>
      </c>
      <c r="D1169" s="108">
        <v>349.51</v>
      </c>
    </row>
    <row r="1170" spans="1:4" ht="15" customHeight="1">
      <c r="A1170" s="212" t="s">
        <v>121</v>
      </c>
      <c r="B1170" s="212" t="s">
        <v>3351</v>
      </c>
      <c r="C1170" s="108" t="s">
        <v>224</v>
      </c>
      <c r="D1170" s="108">
        <v>348.26</v>
      </c>
    </row>
    <row r="1171" spans="1:4" ht="15" customHeight="1">
      <c r="A1171" s="212">
        <v>8888</v>
      </c>
      <c r="B1171" s="212" t="s">
        <v>19138</v>
      </c>
    </row>
    <row r="1172" spans="1:4" ht="15" customHeight="1">
      <c r="A1172" s="212" t="s">
        <v>122</v>
      </c>
      <c r="B1172" s="212" t="s">
        <v>3341</v>
      </c>
      <c r="C1172" s="108" t="s">
        <v>18893</v>
      </c>
      <c r="D1172" s="108">
        <v>648.42999999999995</v>
      </c>
    </row>
    <row r="1173" spans="1:4" ht="15" customHeight="1">
      <c r="A1173" s="212" t="s">
        <v>3361</v>
      </c>
      <c r="B1173" s="212" t="s">
        <v>3362</v>
      </c>
      <c r="C1173" s="108" t="s">
        <v>224</v>
      </c>
      <c r="D1173" s="108">
        <v>398.36</v>
      </c>
    </row>
    <row r="1174" spans="1:4" ht="15" customHeight="1">
      <c r="A1174" s="212" t="s">
        <v>3363</v>
      </c>
      <c r="B1174" s="212" t="s">
        <v>3364</v>
      </c>
      <c r="C1174" s="108" t="s">
        <v>224</v>
      </c>
      <c r="D1174" s="108">
        <v>610.23</v>
      </c>
    </row>
    <row r="1175" spans="1:4" ht="15" customHeight="1">
      <c r="A1175" s="212" t="s">
        <v>3365</v>
      </c>
      <c r="B1175" s="212" t="s">
        <v>3366</v>
      </c>
      <c r="C1175" s="108" t="s">
        <v>224</v>
      </c>
      <c r="D1175" s="108">
        <v>565.42999999999995</v>
      </c>
    </row>
    <row r="1176" spans="1:4" ht="15" customHeight="1">
      <c r="A1176" s="212" t="s">
        <v>3367</v>
      </c>
      <c r="B1176" s="212" t="s">
        <v>3368</v>
      </c>
      <c r="C1176" s="108" t="s">
        <v>224</v>
      </c>
      <c r="D1176" s="108">
        <v>441.98</v>
      </c>
    </row>
    <row r="1177" spans="1:4" ht="15" customHeight="1">
      <c r="A1177" s="212" t="s">
        <v>3369</v>
      </c>
      <c r="B1177" s="212" t="s">
        <v>3370</v>
      </c>
      <c r="C1177" s="108" t="s">
        <v>224</v>
      </c>
      <c r="D1177" s="108">
        <v>134</v>
      </c>
    </row>
    <row r="1178" spans="1:4" ht="15" customHeight="1">
      <c r="A1178" s="212" t="s">
        <v>123</v>
      </c>
      <c r="B1178" s="212" t="s">
        <v>3371</v>
      </c>
      <c r="C1178" s="108" t="s">
        <v>224</v>
      </c>
      <c r="D1178" s="108">
        <v>161.68</v>
      </c>
    </row>
    <row r="1179" spans="1:4" ht="15" customHeight="1">
      <c r="A1179" s="212">
        <v>8889</v>
      </c>
      <c r="B1179" s="212" t="s">
        <v>19139</v>
      </c>
    </row>
    <row r="1180" spans="1:4" ht="15" customHeight="1">
      <c r="A1180" s="212" t="s">
        <v>19140</v>
      </c>
      <c r="B1180" s="212" t="s">
        <v>19141</v>
      </c>
      <c r="C1180" s="108" t="s">
        <v>18893</v>
      </c>
      <c r="D1180" s="108">
        <v>289.77999999999997</v>
      </c>
    </row>
    <row r="1181" spans="1:4" ht="15" customHeight="1">
      <c r="A1181" s="212" t="s">
        <v>19142</v>
      </c>
      <c r="B1181" s="212" t="s">
        <v>19143</v>
      </c>
      <c r="C1181" s="108" t="s">
        <v>18893</v>
      </c>
      <c r="D1181" s="108">
        <v>212.6</v>
      </c>
    </row>
    <row r="1182" spans="1:4" ht="15" customHeight="1">
      <c r="A1182" s="212" t="s">
        <v>115</v>
      </c>
      <c r="B1182" s="212" t="s">
        <v>19144</v>
      </c>
      <c r="C1182" s="108" t="s">
        <v>18893</v>
      </c>
      <c r="D1182" s="108">
        <v>100.02</v>
      </c>
    </row>
    <row r="1183" spans="1:4" ht="15" customHeight="1">
      <c r="A1183" s="212" t="s">
        <v>109</v>
      </c>
      <c r="B1183" s="212" t="s">
        <v>3384</v>
      </c>
      <c r="C1183" s="108" t="s">
        <v>18893</v>
      </c>
      <c r="D1183" s="108">
        <v>43.44</v>
      </c>
    </row>
    <row r="1184" spans="1:4" ht="15" customHeight="1">
      <c r="A1184" s="212" t="s">
        <v>111</v>
      </c>
      <c r="B1184" s="212" t="s">
        <v>19145</v>
      </c>
      <c r="C1184" s="108" t="s">
        <v>18893</v>
      </c>
      <c r="D1184" s="108">
        <v>123.98</v>
      </c>
    </row>
    <row r="1185" spans="1:4" ht="15" customHeight="1">
      <c r="A1185" s="212" t="s">
        <v>116</v>
      </c>
      <c r="B1185" s="212" t="s">
        <v>3385</v>
      </c>
      <c r="C1185" s="108" t="s">
        <v>18893</v>
      </c>
      <c r="D1185" s="108">
        <v>339.92</v>
      </c>
    </row>
    <row r="1186" spans="1:4" ht="15" customHeight="1">
      <c r="A1186" s="212" t="s">
        <v>3386</v>
      </c>
      <c r="B1186" s="212" t="s">
        <v>19146</v>
      </c>
      <c r="C1186" s="108" t="s">
        <v>18893</v>
      </c>
      <c r="D1186" s="108">
        <v>77.12</v>
      </c>
    </row>
    <row r="1187" spans="1:4" ht="15" customHeight="1">
      <c r="A1187" s="212" t="s">
        <v>3387</v>
      </c>
      <c r="B1187" s="212" t="s">
        <v>19147</v>
      </c>
      <c r="C1187" s="108" t="s">
        <v>18893</v>
      </c>
      <c r="D1187" s="108">
        <v>78.849999999999994</v>
      </c>
    </row>
    <row r="1188" spans="1:4" ht="15" customHeight="1">
      <c r="A1188" s="212" t="s">
        <v>112</v>
      </c>
      <c r="B1188" s="212" t="s">
        <v>19148</v>
      </c>
      <c r="C1188" s="108" t="s">
        <v>18893</v>
      </c>
      <c r="D1188" s="108">
        <v>153.91999999999999</v>
      </c>
    </row>
    <row r="1189" spans="1:4" ht="15" customHeight="1">
      <c r="A1189" s="212" t="s">
        <v>110</v>
      </c>
      <c r="B1189" s="212" t="s">
        <v>19149</v>
      </c>
      <c r="C1189" s="108" t="s">
        <v>18893</v>
      </c>
      <c r="D1189" s="108">
        <v>91.8</v>
      </c>
    </row>
    <row r="1190" spans="1:4" ht="15" customHeight="1">
      <c r="A1190" s="212" t="s">
        <v>113</v>
      </c>
      <c r="B1190" s="212" t="s">
        <v>19150</v>
      </c>
      <c r="C1190" s="108" t="s">
        <v>18893</v>
      </c>
      <c r="D1190" s="108">
        <v>74.95</v>
      </c>
    </row>
    <row r="1191" spans="1:4" ht="15" customHeight="1">
      <c r="A1191" s="212" t="s">
        <v>19151</v>
      </c>
      <c r="B1191" s="212" t="s">
        <v>19152</v>
      </c>
      <c r="C1191" s="108" t="s">
        <v>18893</v>
      </c>
      <c r="D1191" s="108">
        <v>69.760000000000005</v>
      </c>
    </row>
    <row r="1192" spans="1:4" ht="15" customHeight="1">
      <c r="A1192" s="212">
        <v>8890</v>
      </c>
      <c r="B1192" s="212" t="s">
        <v>19153</v>
      </c>
    </row>
    <row r="1193" spans="1:4" ht="15" customHeight="1">
      <c r="A1193" s="212" t="s">
        <v>149</v>
      </c>
      <c r="B1193" s="212" t="s">
        <v>3352</v>
      </c>
      <c r="C1193" s="108" t="s">
        <v>18893</v>
      </c>
      <c r="D1193" s="108">
        <v>55.78</v>
      </c>
    </row>
    <row r="1194" spans="1:4" ht="15" customHeight="1">
      <c r="A1194" s="212">
        <v>8891</v>
      </c>
      <c r="B1194" s="212" t="s">
        <v>19154</v>
      </c>
    </row>
    <row r="1195" spans="1:4" ht="15" customHeight="1">
      <c r="A1195" s="212" t="s">
        <v>3345</v>
      </c>
      <c r="B1195" s="212" t="s">
        <v>3346</v>
      </c>
      <c r="C1195" s="108" t="s">
        <v>224</v>
      </c>
      <c r="D1195" s="108">
        <v>49.82</v>
      </c>
    </row>
    <row r="1196" spans="1:4" ht="15" customHeight="1">
      <c r="A1196" s="212" t="s">
        <v>104</v>
      </c>
      <c r="B1196" s="212" t="s">
        <v>3396</v>
      </c>
      <c r="C1196" s="108" t="s">
        <v>224</v>
      </c>
      <c r="D1196" s="108">
        <v>72.14</v>
      </c>
    </row>
    <row r="1197" spans="1:4" ht="15" customHeight="1">
      <c r="A1197" s="212" t="s">
        <v>3397</v>
      </c>
      <c r="B1197" s="212" t="s">
        <v>3398</v>
      </c>
      <c r="C1197" s="108" t="s">
        <v>224</v>
      </c>
      <c r="D1197" s="108">
        <v>100.42</v>
      </c>
    </row>
    <row r="1198" spans="1:4" ht="15" customHeight="1">
      <c r="A1198" s="212" t="s">
        <v>3401</v>
      </c>
      <c r="B1198" s="212" t="s">
        <v>3402</v>
      </c>
      <c r="C1198" s="108" t="s">
        <v>18893</v>
      </c>
      <c r="D1198" s="108">
        <v>222.37</v>
      </c>
    </row>
    <row r="1199" spans="1:4" ht="15" customHeight="1">
      <c r="A1199" s="212" t="s">
        <v>102</v>
      </c>
      <c r="B1199" s="212" t="s">
        <v>3439</v>
      </c>
      <c r="C1199" s="108" t="s">
        <v>224</v>
      </c>
      <c r="D1199" s="108">
        <v>93.01</v>
      </c>
    </row>
    <row r="1200" spans="1:4" ht="15" customHeight="1">
      <c r="A1200" s="212" t="s">
        <v>3440</v>
      </c>
      <c r="B1200" s="212" t="s">
        <v>3441</v>
      </c>
      <c r="C1200" s="108" t="s">
        <v>224</v>
      </c>
      <c r="D1200" s="108">
        <v>87.77</v>
      </c>
    </row>
    <row r="1201" spans="1:4" ht="15" customHeight="1">
      <c r="A1201" s="212">
        <v>8892</v>
      </c>
      <c r="B1201" s="212" t="s">
        <v>19155</v>
      </c>
    </row>
    <row r="1202" spans="1:4" ht="15" customHeight="1">
      <c r="A1202" s="212" t="s">
        <v>148</v>
      </c>
      <c r="B1202" s="212" t="s">
        <v>3343</v>
      </c>
      <c r="C1202" s="108" t="s">
        <v>224</v>
      </c>
      <c r="D1202" s="108">
        <v>166.34</v>
      </c>
    </row>
    <row r="1203" spans="1:4" ht="15" customHeight="1">
      <c r="A1203" s="212" t="s">
        <v>147</v>
      </c>
      <c r="B1203" s="212" t="s">
        <v>3344</v>
      </c>
      <c r="C1203" s="108" t="s">
        <v>224</v>
      </c>
      <c r="D1203" s="108">
        <v>209.82</v>
      </c>
    </row>
    <row r="1204" spans="1:4" ht="15" customHeight="1">
      <c r="A1204" s="212">
        <v>8893</v>
      </c>
      <c r="B1204" s="212" t="s">
        <v>19156</v>
      </c>
    </row>
    <row r="1205" spans="1:4" ht="15" customHeight="1">
      <c r="A1205" s="212" t="s">
        <v>3315</v>
      </c>
      <c r="B1205" s="212" t="s">
        <v>3316</v>
      </c>
      <c r="C1205" s="108" t="s">
        <v>18893</v>
      </c>
      <c r="D1205" s="108">
        <v>727.94</v>
      </c>
    </row>
    <row r="1206" spans="1:4" ht="15" customHeight="1">
      <c r="A1206" s="212" t="s">
        <v>117</v>
      </c>
      <c r="B1206" s="212" t="s">
        <v>3317</v>
      </c>
      <c r="C1206" s="108" t="s">
        <v>18893</v>
      </c>
      <c r="D1206" s="108">
        <v>525.14</v>
      </c>
    </row>
    <row r="1207" spans="1:4" ht="15" customHeight="1">
      <c r="A1207" s="212" t="s">
        <v>3318</v>
      </c>
      <c r="B1207" s="212" t="s">
        <v>3319</v>
      </c>
      <c r="C1207" s="108" t="s">
        <v>18893</v>
      </c>
      <c r="D1207" s="108">
        <v>593.23</v>
      </c>
    </row>
    <row r="1208" spans="1:4" ht="15" customHeight="1">
      <c r="A1208" s="212" t="s">
        <v>3320</v>
      </c>
      <c r="B1208" s="212" t="s">
        <v>3321</v>
      </c>
      <c r="C1208" s="108" t="s">
        <v>18893</v>
      </c>
      <c r="D1208" s="108">
        <v>226.82</v>
      </c>
    </row>
    <row r="1209" spans="1:4" ht="15" customHeight="1">
      <c r="A1209" s="212" t="s">
        <v>118</v>
      </c>
      <c r="B1209" s="212" t="s">
        <v>3322</v>
      </c>
      <c r="C1209" s="108" t="s">
        <v>18893</v>
      </c>
      <c r="D1209" s="108">
        <v>575.82000000000005</v>
      </c>
    </row>
    <row r="1210" spans="1:4" ht="15" customHeight="1">
      <c r="A1210" s="212" t="s">
        <v>3325</v>
      </c>
      <c r="B1210" s="212" t="s">
        <v>3326</v>
      </c>
      <c r="C1210" s="108" t="s">
        <v>18893</v>
      </c>
      <c r="D1210" s="108">
        <v>718.25</v>
      </c>
    </row>
    <row r="1211" spans="1:4" ht="15" customHeight="1">
      <c r="A1211" s="212">
        <v>8894</v>
      </c>
      <c r="B1211" s="212" t="s">
        <v>19157</v>
      </c>
    </row>
    <row r="1212" spans="1:4" ht="15" customHeight="1">
      <c r="A1212" s="212" t="s">
        <v>3354</v>
      </c>
      <c r="B1212" s="212" t="s">
        <v>3355</v>
      </c>
      <c r="C1212" s="108" t="s">
        <v>18893</v>
      </c>
      <c r="D1212" s="108">
        <v>957.5</v>
      </c>
    </row>
    <row r="1213" spans="1:4" ht="15" customHeight="1">
      <c r="A1213" s="212" t="s">
        <v>3356</v>
      </c>
      <c r="B1213" s="212" t="s">
        <v>3357</v>
      </c>
      <c r="C1213" s="108" t="s">
        <v>18893</v>
      </c>
      <c r="D1213" s="108">
        <v>1227.28</v>
      </c>
    </row>
    <row r="1214" spans="1:4" ht="15" customHeight="1">
      <c r="A1214" s="212" t="s">
        <v>3358</v>
      </c>
      <c r="B1214" s="212" t="s">
        <v>3359</v>
      </c>
      <c r="C1214" s="108" t="s">
        <v>224</v>
      </c>
      <c r="D1214" s="108">
        <v>463.11</v>
      </c>
    </row>
    <row r="1215" spans="1:4" ht="15" customHeight="1">
      <c r="A1215" s="212">
        <v>8895</v>
      </c>
      <c r="B1215" s="212" t="s">
        <v>19158</v>
      </c>
    </row>
    <row r="1216" spans="1:4" ht="15" customHeight="1">
      <c r="A1216" s="212" t="s">
        <v>3323</v>
      </c>
      <c r="B1216" s="212" t="s">
        <v>3324</v>
      </c>
      <c r="C1216" s="108" t="s">
        <v>18893</v>
      </c>
      <c r="D1216" s="108">
        <v>369.21</v>
      </c>
    </row>
    <row r="1217" spans="1:4" ht="15" customHeight="1">
      <c r="A1217" s="212" t="s">
        <v>2624</v>
      </c>
      <c r="B1217" s="212" t="s">
        <v>2625</v>
      </c>
      <c r="C1217" s="108" t="s">
        <v>224</v>
      </c>
      <c r="D1217" s="108">
        <v>155.57</v>
      </c>
    </row>
    <row r="1218" spans="1:4" ht="15" customHeight="1">
      <c r="A1218" s="212" t="s">
        <v>3399</v>
      </c>
      <c r="B1218" s="212" t="s">
        <v>3400</v>
      </c>
      <c r="C1218" s="108" t="s">
        <v>18893</v>
      </c>
      <c r="D1218" s="108">
        <v>252.54</v>
      </c>
    </row>
    <row r="1219" spans="1:4" ht="15" customHeight="1">
      <c r="A1219" s="212">
        <v>8896</v>
      </c>
      <c r="B1219" s="212" t="s">
        <v>19159</v>
      </c>
    </row>
    <row r="1220" spans="1:4" ht="15" customHeight="1">
      <c r="A1220" s="212" t="s">
        <v>301</v>
      </c>
      <c r="B1220" s="212" t="s">
        <v>302</v>
      </c>
      <c r="C1220" s="108" t="s">
        <v>224</v>
      </c>
      <c r="D1220" s="108">
        <v>740.4</v>
      </c>
    </row>
    <row r="1221" spans="1:4" ht="15" customHeight="1">
      <c r="A1221" s="212" t="s">
        <v>303</v>
      </c>
      <c r="B1221" s="212" t="s">
        <v>304</v>
      </c>
      <c r="C1221" s="108" t="s">
        <v>224</v>
      </c>
      <c r="D1221" s="108">
        <v>853.11</v>
      </c>
    </row>
    <row r="1222" spans="1:4" ht="15" customHeight="1">
      <c r="A1222" s="212" t="s">
        <v>305</v>
      </c>
      <c r="B1222" s="212" t="s">
        <v>306</v>
      </c>
      <c r="C1222" s="108" t="s">
        <v>224</v>
      </c>
      <c r="D1222" s="108">
        <v>813.89</v>
      </c>
    </row>
    <row r="1223" spans="1:4" ht="15" customHeight="1">
      <c r="A1223" s="212" t="s">
        <v>307</v>
      </c>
      <c r="B1223" s="212" t="s">
        <v>308</v>
      </c>
      <c r="C1223" s="108" t="s">
        <v>224</v>
      </c>
      <c r="D1223" s="108">
        <v>731.27</v>
      </c>
    </row>
    <row r="1224" spans="1:4" ht="15" customHeight="1">
      <c r="A1224" s="212" t="s">
        <v>320</v>
      </c>
      <c r="B1224" s="212" t="s">
        <v>321</v>
      </c>
      <c r="C1224" s="108" t="s">
        <v>224</v>
      </c>
      <c r="D1224" s="108">
        <v>167.73</v>
      </c>
    </row>
    <row r="1225" spans="1:4" ht="15" customHeight="1">
      <c r="A1225" s="212">
        <v>8897</v>
      </c>
      <c r="B1225" s="212" t="s">
        <v>19160</v>
      </c>
    </row>
    <row r="1226" spans="1:4" ht="15" customHeight="1">
      <c r="A1226" s="212" t="s">
        <v>153</v>
      </c>
      <c r="B1226" s="212" t="s">
        <v>3342</v>
      </c>
      <c r="C1226" s="108" t="s">
        <v>18893</v>
      </c>
      <c r="D1226" s="108">
        <v>149.21</v>
      </c>
    </row>
    <row r="1227" spans="1:4" ht="15" customHeight="1">
      <c r="A1227" s="212">
        <v>8898</v>
      </c>
      <c r="B1227" s="212" t="s">
        <v>19161</v>
      </c>
    </row>
    <row r="1228" spans="1:4" ht="15" customHeight="1">
      <c r="A1228" s="212" t="s">
        <v>3329</v>
      </c>
      <c r="B1228" s="212" t="s">
        <v>3330</v>
      </c>
      <c r="C1228" s="108" t="s">
        <v>18893</v>
      </c>
      <c r="D1228" s="108">
        <v>20.34</v>
      </c>
    </row>
    <row r="1229" spans="1:4" ht="15" customHeight="1">
      <c r="A1229" s="212" t="s">
        <v>3092</v>
      </c>
      <c r="B1229" s="212" t="s">
        <v>22893</v>
      </c>
      <c r="C1229" s="108" t="s">
        <v>18893</v>
      </c>
      <c r="D1229" s="108">
        <v>106.34</v>
      </c>
    </row>
    <row r="1230" spans="1:4" ht="15" customHeight="1">
      <c r="A1230" s="212" t="s">
        <v>3331</v>
      </c>
      <c r="B1230" s="212" t="s">
        <v>22894</v>
      </c>
      <c r="C1230" s="108" t="s">
        <v>18893</v>
      </c>
      <c r="D1230" s="108">
        <v>230.36</v>
      </c>
    </row>
    <row r="1231" spans="1:4" ht="15" customHeight="1">
      <c r="A1231" s="212" t="s">
        <v>3332</v>
      </c>
      <c r="B1231" s="212" t="s">
        <v>22895</v>
      </c>
      <c r="C1231" s="108" t="s">
        <v>18893</v>
      </c>
      <c r="D1231" s="108">
        <v>233.17</v>
      </c>
    </row>
    <row r="1232" spans="1:4" ht="15" customHeight="1">
      <c r="A1232" s="212">
        <v>8899</v>
      </c>
      <c r="B1232" s="212" t="s">
        <v>19162</v>
      </c>
    </row>
    <row r="1233" spans="1:4" ht="15" customHeight="1">
      <c r="A1233" s="212" t="s">
        <v>285</v>
      </c>
      <c r="B1233" s="212" t="s">
        <v>286</v>
      </c>
      <c r="C1233" s="108" t="s">
        <v>224</v>
      </c>
      <c r="D1233" s="108">
        <v>43.52</v>
      </c>
    </row>
    <row r="1234" spans="1:4" ht="15" customHeight="1">
      <c r="A1234" s="212" t="s">
        <v>132</v>
      </c>
      <c r="B1234" s="212" t="s">
        <v>287</v>
      </c>
      <c r="C1234" s="108" t="s">
        <v>224</v>
      </c>
      <c r="D1234" s="108">
        <v>127.09</v>
      </c>
    </row>
    <row r="1235" spans="1:4" ht="15" customHeight="1">
      <c r="A1235" s="212" t="s">
        <v>290</v>
      </c>
      <c r="B1235" s="212" t="s">
        <v>291</v>
      </c>
      <c r="C1235" s="108" t="s">
        <v>224</v>
      </c>
      <c r="D1235" s="108">
        <v>1137.77</v>
      </c>
    </row>
    <row r="1236" spans="1:4" ht="15" customHeight="1">
      <c r="A1236" s="212" t="s">
        <v>3327</v>
      </c>
      <c r="B1236" s="212" t="s">
        <v>3328</v>
      </c>
      <c r="C1236" s="108" t="s">
        <v>224</v>
      </c>
      <c r="D1236" s="108">
        <v>15.59</v>
      </c>
    </row>
    <row r="1237" spans="1:4" ht="15" customHeight="1">
      <c r="A1237" s="212" t="s">
        <v>309</v>
      </c>
      <c r="B1237" s="212" t="s">
        <v>310</v>
      </c>
      <c r="C1237" s="108" t="s">
        <v>18893</v>
      </c>
      <c r="D1237" s="108">
        <v>30.03</v>
      </c>
    </row>
    <row r="1238" spans="1:4" ht="15" customHeight="1">
      <c r="A1238" s="212" t="s">
        <v>311</v>
      </c>
      <c r="B1238" s="212" t="s">
        <v>312</v>
      </c>
      <c r="C1238" s="108" t="s">
        <v>224</v>
      </c>
      <c r="D1238" s="108">
        <v>47.14</v>
      </c>
    </row>
    <row r="1239" spans="1:4" ht="15" customHeight="1">
      <c r="A1239" s="212" t="s">
        <v>313</v>
      </c>
      <c r="B1239" s="212" t="s">
        <v>314</v>
      </c>
      <c r="C1239" s="108" t="s">
        <v>224</v>
      </c>
      <c r="D1239" s="108">
        <v>37.68</v>
      </c>
    </row>
    <row r="1240" spans="1:4" ht="15" customHeight="1">
      <c r="A1240" s="212" t="s">
        <v>315</v>
      </c>
      <c r="B1240" s="212" t="s">
        <v>316</v>
      </c>
      <c r="C1240" s="108" t="s">
        <v>224</v>
      </c>
      <c r="D1240" s="108">
        <v>177.54</v>
      </c>
    </row>
    <row r="1241" spans="1:4" ht="15" customHeight="1">
      <c r="A1241" s="212" t="s">
        <v>156</v>
      </c>
      <c r="B1241" s="212" t="s">
        <v>317</v>
      </c>
      <c r="C1241" s="108" t="s">
        <v>224</v>
      </c>
      <c r="D1241" s="108">
        <v>62.74</v>
      </c>
    </row>
    <row r="1242" spans="1:4" ht="15" customHeight="1">
      <c r="A1242" s="212" t="s">
        <v>150</v>
      </c>
      <c r="B1242" s="212" t="s">
        <v>3353</v>
      </c>
      <c r="C1242" s="108" t="s">
        <v>224</v>
      </c>
      <c r="D1242" s="108">
        <v>54.27</v>
      </c>
    </row>
    <row r="1243" spans="1:4" ht="15" customHeight="1">
      <c r="A1243" s="212" t="s">
        <v>322</v>
      </c>
      <c r="B1243" s="212" t="s">
        <v>323</v>
      </c>
      <c r="C1243" s="108" t="s">
        <v>18893</v>
      </c>
      <c r="D1243" s="108">
        <v>42.26</v>
      </c>
    </row>
    <row r="1244" spans="1:4" ht="15" customHeight="1">
      <c r="A1244" s="212" t="s">
        <v>157</v>
      </c>
      <c r="B1244" s="212" t="s">
        <v>324</v>
      </c>
      <c r="C1244" s="108" t="s">
        <v>18893</v>
      </c>
      <c r="D1244" s="108">
        <v>88.08</v>
      </c>
    </row>
    <row r="1245" spans="1:4" ht="15" customHeight="1">
      <c r="A1245" s="212" t="s">
        <v>325</v>
      </c>
      <c r="B1245" s="212" t="s">
        <v>326</v>
      </c>
      <c r="C1245" s="108" t="s">
        <v>224</v>
      </c>
      <c r="D1245" s="108">
        <v>55.73</v>
      </c>
    </row>
    <row r="1246" spans="1:4" ht="15" customHeight="1">
      <c r="A1246" s="212" t="s">
        <v>3360</v>
      </c>
      <c r="B1246" s="212" t="s">
        <v>19163</v>
      </c>
      <c r="C1246" s="108" t="s">
        <v>18893</v>
      </c>
      <c r="D1246" s="108">
        <v>4.26</v>
      </c>
    </row>
    <row r="1247" spans="1:4" ht="15" customHeight="1">
      <c r="A1247" s="212" t="s">
        <v>158</v>
      </c>
      <c r="B1247" s="212" t="s">
        <v>19164</v>
      </c>
      <c r="C1247" s="108" t="s">
        <v>18893</v>
      </c>
      <c r="D1247" s="108">
        <v>49.35</v>
      </c>
    </row>
    <row r="1248" spans="1:4" ht="15" customHeight="1">
      <c r="A1248" s="212" t="s">
        <v>330</v>
      </c>
      <c r="B1248" s="212" t="s">
        <v>331</v>
      </c>
      <c r="C1248" s="108" t="s">
        <v>224</v>
      </c>
      <c r="D1248" s="108">
        <v>53.22</v>
      </c>
    </row>
    <row r="1249" spans="1:4" ht="15" customHeight="1">
      <c r="A1249" s="212" t="s">
        <v>3388</v>
      </c>
      <c r="B1249" s="212" t="s">
        <v>3389</v>
      </c>
      <c r="C1249" s="108" t="s">
        <v>224</v>
      </c>
      <c r="D1249" s="108">
        <v>65.95</v>
      </c>
    </row>
    <row r="1250" spans="1:4" ht="15" customHeight="1">
      <c r="A1250" s="212" t="s">
        <v>3390</v>
      </c>
      <c r="B1250" s="212" t="s">
        <v>3391</v>
      </c>
      <c r="C1250" s="108" t="s">
        <v>224</v>
      </c>
      <c r="D1250" s="108">
        <v>96.5</v>
      </c>
    </row>
    <row r="1251" spans="1:4" ht="15" customHeight="1">
      <c r="A1251" s="212" t="s">
        <v>3392</v>
      </c>
      <c r="B1251" s="212" t="s">
        <v>3393</v>
      </c>
      <c r="C1251" s="108" t="s">
        <v>224</v>
      </c>
      <c r="D1251" s="108">
        <v>22.58</v>
      </c>
    </row>
    <row r="1252" spans="1:4" ht="15" customHeight="1">
      <c r="A1252" s="212" t="s">
        <v>3394</v>
      </c>
      <c r="B1252" s="212" t="s">
        <v>3395</v>
      </c>
      <c r="C1252" s="108" t="s">
        <v>224</v>
      </c>
      <c r="D1252" s="108">
        <v>48.47</v>
      </c>
    </row>
    <row r="1253" spans="1:4" ht="15" customHeight="1">
      <c r="A1253" s="212">
        <v>8900</v>
      </c>
      <c r="B1253" s="212" t="s">
        <v>19165</v>
      </c>
    </row>
    <row r="1254" spans="1:4" ht="15" customHeight="1">
      <c r="A1254" s="212" t="s">
        <v>318</v>
      </c>
      <c r="B1254" s="212" t="s">
        <v>319</v>
      </c>
      <c r="C1254" s="108" t="s">
        <v>224</v>
      </c>
      <c r="D1254" s="108">
        <v>58.89</v>
      </c>
    </row>
    <row r="1255" spans="1:4" ht="15" customHeight="1">
      <c r="A1255" s="212" t="s">
        <v>155</v>
      </c>
      <c r="B1255" s="212" t="s">
        <v>327</v>
      </c>
      <c r="C1255" s="108" t="s">
        <v>224</v>
      </c>
      <c r="D1255" s="108">
        <v>61.22</v>
      </c>
    </row>
    <row r="1256" spans="1:4" ht="15" customHeight="1">
      <c r="A1256" s="212" t="s">
        <v>328</v>
      </c>
      <c r="B1256" s="212" t="s">
        <v>329</v>
      </c>
      <c r="C1256" s="108" t="s">
        <v>224</v>
      </c>
      <c r="D1256" s="108">
        <v>184.72</v>
      </c>
    </row>
    <row r="1257" spans="1:4" ht="15" customHeight="1">
      <c r="A1257" s="212" t="s">
        <v>154</v>
      </c>
      <c r="B1257" s="212" t="s">
        <v>332</v>
      </c>
      <c r="C1257" s="108" t="s">
        <v>224</v>
      </c>
      <c r="D1257" s="108">
        <v>72.13</v>
      </c>
    </row>
    <row r="1258" spans="1:4" ht="15" customHeight="1">
      <c r="A1258" s="212" t="s">
        <v>333</v>
      </c>
      <c r="B1258" s="212" t="s">
        <v>334</v>
      </c>
      <c r="C1258" s="108" t="s">
        <v>224</v>
      </c>
      <c r="D1258" s="108">
        <v>60.47</v>
      </c>
    </row>
    <row r="1259" spans="1:4" ht="15" customHeight="1">
      <c r="A1259" s="212">
        <v>8901</v>
      </c>
      <c r="B1259" s="212" t="s">
        <v>19166</v>
      </c>
    </row>
    <row r="1260" spans="1:4" ht="15" customHeight="1">
      <c r="A1260" s="212" t="s">
        <v>288</v>
      </c>
      <c r="B1260" s="212" t="s">
        <v>289</v>
      </c>
      <c r="C1260" s="108" t="s">
        <v>224</v>
      </c>
      <c r="D1260" s="108">
        <v>781.95</v>
      </c>
    </row>
    <row r="1261" spans="1:4" ht="15" customHeight="1">
      <c r="A1261" s="212" t="s">
        <v>131</v>
      </c>
      <c r="B1261" s="212" t="s">
        <v>292</v>
      </c>
      <c r="C1261" s="108" t="s">
        <v>18893</v>
      </c>
      <c r="D1261" s="108">
        <v>407.85</v>
      </c>
    </row>
    <row r="1262" spans="1:4" ht="15" customHeight="1">
      <c r="A1262" s="212" t="s">
        <v>293</v>
      </c>
      <c r="B1262" s="212" t="s">
        <v>19167</v>
      </c>
      <c r="C1262" s="108" t="s">
        <v>18893</v>
      </c>
      <c r="D1262" s="108">
        <v>236.7</v>
      </c>
    </row>
    <row r="1263" spans="1:4" ht="15" customHeight="1">
      <c r="A1263" s="212" t="s">
        <v>294</v>
      </c>
      <c r="B1263" s="212" t="s">
        <v>19168</v>
      </c>
      <c r="C1263" s="108" t="s">
        <v>18893</v>
      </c>
      <c r="D1263" s="108">
        <v>221.52</v>
      </c>
    </row>
    <row r="1264" spans="1:4" ht="15" customHeight="1">
      <c r="A1264" s="212" t="s">
        <v>295</v>
      </c>
      <c r="B1264" s="212" t="s">
        <v>296</v>
      </c>
      <c r="C1264" s="108" t="s">
        <v>18893</v>
      </c>
      <c r="D1264" s="108">
        <v>258.29000000000002</v>
      </c>
    </row>
    <row r="1265" spans="1:4" ht="15" customHeight="1">
      <c r="A1265" s="212" t="s">
        <v>128</v>
      </c>
      <c r="B1265" s="212" t="s">
        <v>297</v>
      </c>
      <c r="C1265" s="108" t="s">
        <v>18893</v>
      </c>
      <c r="D1265" s="108">
        <v>156.96</v>
      </c>
    </row>
    <row r="1266" spans="1:4" ht="15" customHeight="1">
      <c r="A1266" s="212" t="s">
        <v>298</v>
      </c>
      <c r="B1266" s="212" t="s">
        <v>19169</v>
      </c>
      <c r="C1266" s="108" t="s">
        <v>18893</v>
      </c>
      <c r="D1266" s="108">
        <v>162.13999999999999</v>
      </c>
    </row>
    <row r="1267" spans="1:4" ht="15" customHeight="1">
      <c r="A1267" s="212" t="s">
        <v>129</v>
      </c>
      <c r="B1267" s="212" t="s">
        <v>299</v>
      </c>
      <c r="C1267" s="108" t="s">
        <v>18893</v>
      </c>
      <c r="D1267" s="108">
        <v>200.31</v>
      </c>
    </row>
    <row r="1268" spans="1:4" ht="15" customHeight="1">
      <c r="A1268" s="212" t="s">
        <v>130</v>
      </c>
      <c r="B1268" s="212" t="s">
        <v>300</v>
      </c>
      <c r="C1268" s="108" t="s">
        <v>18893</v>
      </c>
      <c r="D1268" s="108">
        <v>234.3</v>
      </c>
    </row>
    <row r="1269" spans="1:4" ht="15" customHeight="1">
      <c r="A1269" s="212">
        <v>8680</v>
      </c>
      <c r="B1269" s="212" t="s">
        <v>19170</v>
      </c>
    </row>
    <row r="1270" spans="1:4" ht="15" customHeight="1">
      <c r="A1270" s="212">
        <v>8902</v>
      </c>
      <c r="B1270" s="212" t="s">
        <v>19171</v>
      </c>
    </row>
    <row r="1271" spans="1:4" ht="15" customHeight="1">
      <c r="A1271" s="212" t="s">
        <v>126</v>
      </c>
      <c r="B1271" s="212" t="s">
        <v>620</v>
      </c>
      <c r="C1271" s="108" t="s">
        <v>18876</v>
      </c>
      <c r="D1271" s="108">
        <v>1265.94</v>
      </c>
    </row>
    <row r="1272" spans="1:4" ht="15" customHeight="1">
      <c r="A1272" s="212">
        <v>8903</v>
      </c>
      <c r="B1272" s="212" t="s">
        <v>19172</v>
      </c>
    </row>
    <row r="1273" spans="1:4" ht="15" customHeight="1">
      <c r="A1273" s="212" t="s">
        <v>621</v>
      </c>
      <c r="B1273" s="212" t="s">
        <v>622</v>
      </c>
      <c r="C1273" s="108" t="s">
        <v>18876</v>
      </c>
      <c r="D1273" s="108">
        <v>224.45</v>
      </c>
    </row>
    <row r="1274" spans="1:4" ht="15" customHeight="1">
      <c r="A1274" s="212" t="s">
        <v>623</v>
      </c>
      <c r="B1274" s="212" t="s">
        <v>624</v>
      </c>
      <c r="C1274" s="108" t="s">
        <v>18876</v>
      </c>
      <c r="D1274" s="108">
        <v>249.56</v>
      </c>
    </row>
    <row r="1275" spans="1:4" ht="15" customHeight="1">
      <c r="A1275" s="212">
        <v>8904</v>
      </c>
      <c r="B1275" s="212" t="s">
        <v>19173</v>
      </c>
    </row>
    <row r="1276" spans="1:4" ht="15" customHeight="1">
      <c r="A1276" s="212" t="s">
        <v>627</v>
      </c>
      <c r="B1276" s="212" t="s">
        <v>628</v>
      </c>
      <c r="C1276" s="108" t="s">
        <v>18876</v>
      </c>
      <c r="D1276" s="108">
        <v>327.86</v>
      </c>
    </row>
    <row r="1277" spans="1:4" ht="15" customHeight="1">
      <c r="A1277" s="212" t="s">
        <v>127</v>
      </c>
      <c r="B1277" s="212" t="s">
        <v>629</v>
      </c>
      <c r="C1277" s="108" t="s">
        <v>18876</v>
      </c>
      <c r="D1277" s="108">
        <v>350.69</v>
      </c>
    </row>
    <row r="1278" spans="1:4" ht="15" customHeight="1">
      <c r="A1278" s="212" t="s">
        <v>19174</v>
      </c>
      <c r="B1278" s="212" t="s">
        <v>19175</v>
      </c>
      <c r="C1278" s="108" t="s">
        <v>18876</v>
      </c>
      <c r="D1278" s="108">
        <v>330.63</v>
      </c>
    </row>
    <row r="1279" spans="1:4" ht="15" customHeight="1">
      <c r="A1279" s="212" t="s">
        <v>19176</v>
      </c>
      <c r="B1279" s="212" t="s">
        <v>19177</v>
      </c>
      <c r="C1279" s="108" t="s">
        <v>18876</v>
      </c>
      <c r="D1279" s="108">
        <v>356.13</v>
      </c>
    </row>
    <row r="1280" spans="1:4" ht="15" customHeight="1">
      <c r="A1280" s="212">
        <v>8905</v>
      </c>
      <c r="B1280" s="212" t="s">
        <v>19178</v>
      </c>
    </row>
    <row r="1281" spans="1:4" ht="15" customHeight="1">
      <c r="A1281" s="212" t="s">
        <v>630</v>
      </c>
      <c r="B1281" s="212" t="s">
        <v>631</v>
      </c>
      <c r="C1281" s="108" t="s">
        <v>18876</v>
      </c>
      <c r="D1281" s="108">
        <v>447.36</v>
      </c>
    </row>
    <row r="1282" spans="1:4" ht="15" customHeight="1">
      <c r="A1282" s="212" t="s">
        <v>632</v>
      </c>
      <c r="B1282" s="212" t="s">
        <v>633</v>
      </c>
      <c r="C1282" s="108" t="s">
        <v>18876</v>
      </c>
      <c r="D1282" s="108">
        <v>458.86</v>
      </c>
    </row>
    <row r="1283" spans="1:4" ht="15" customHeight="1">
      <c r="A1283" s="212">
        <v>8906</v>
      </c>
      <c r="B1283" s="212" t="s">
        <v>19179</v>
      </c>
    </row>
    <row r="1284" spans="1:4" ht="15" customHeight="1">
      <c r="A1284" s="212" t="s">
        <v>636</v>
      </c>
      <c r="B1284" s="212" t="s">
        <v>19180</v>
      </c>
      <c r="C1284" s="108" t="s">
        <v>18893</v>
      </c>
      <c r="D1284" s="108">
        <v>108.48</v>
      </c>
    </row>
    <row r="1285" spans="1:4" ht="15" customHeight="1">
      <c r="A1285" s="212">
        <v>8907</v>
      </c>
      <c r="B1285" s="212" t="s">
        <v>19181</v>
      </c>
    </row>
    <row r="1286" spans="1:4" ht="15" customHeight="1">
      <c r="A1286" s="212" t="s">
        <v>637</v>
      </c>
      <c r="B1286" s="212" t="s">
        <v>19182</v>
      </c>
      <c r="C1286" s="108" t="s">
        <v>191</v>
      </c>
      <c r="D1286" s="108">
        <v>47.75</v>
      </c>
    </row>
    <row r="1287" spans="1:4" ht="15" customHeight="1">
      <c r="A1287" s="212" t="s">
        <v>638</v>
      </c>
      <c r="B1287" s="212" t="s">
        <v>19183</v>
      </c>
      <c r="C1287" s="108" t="s">
        <v>191</v>
      </c>
      <c r="D1287" s="108">
        <v>40.380000000000003</v>
      </c>
    </row>
    <row r="1288" spans="1:4" ht="15" customHeight="1">
      <c r="A1288" s="212" t="s">
        <v>643</v>
      </c>
      <c r="B1288" s="212" t="s">
        <v>644</v>
      </c>
      <c r="C1288" s="108" t="s">
        <v>191</v>
      </c>
      <c r="D1288" s="108">
        <v>13.12</v>
      </c>
    </row>
    <row r="1289" spans="1:4" ht="15" customHeight="1">
      <c r="A1289" s="212" t="s">
        <v>19184</v>
      </c>
      <c r="B1289" s="212" t="s">
        <v>19185</v>
      </c>
      <c r="C1289" s="108" t="s">
        <v>191</v>
      </c>
      <c r="D1289" s="108">
        <v>186.64</v>
      </c>
    </row>
    <row r="1290" spans="1:4" ht="15" customHeight="1">
      <c r="A1290" s="212" t="s">
        <v>19186</v>
      </c>
      <c r="B1290" s="212" t="s">
        <v>19187</v>
      </c>
      <c r="C1290" s="108" t="s">
        <v>191</v>
      </c>
      <c r="D1290" s="108">
        <v>170.02</v>
      </c>
    </row>
    <row r="1291" spans="1:4" ht="15" customHeight="1">
      <c r="A1291" s="212" t="s">
        <v>19188</v>
      </c>
      <c r="B1291" s="212" t="s">
        <v>19189</v>
      </c>
      <c r="C1291" s="108" t="s">
        <v>191</v>
      </c>
      <c r="D1291" s="108">
        <v>174.77</v>
      </c>
    </row>
    <row r="1292" spans="1:4" ht="15" customHeight="1">
      <c r="A1292" s="212">
        <v>8908</v>
      </c>
      <c r="B1292" s="212" t="s">
        <v>19190</v>
      </c>
    </row>
    <row r="1293" spans="1:4" ht="15" customHeight="1">
      <c r="A1293" s="212" t="s">
        <v>639</v>
      </c>
      <c r="B1293" s="212" t="s">
        <v>640</v>
      </c>
      <c r="C1293" s="108" t="s">
        <v>191</v>
      </c>
      <c r="D1293" s="108">
        <v>35.729999999999997</v>
      </c>
    </row>
    <row r="1294" spans="1:4" ht="15" customHeight="1">
      <c r="A1294" s="212" t="s">
        <v>641</v>
      </c>
      <c r="B1294" s="212" t="s">
        <v>642</v>
      </c>
      <c r="C1294" s="108" t="s">
        <v>191</v>
      </c>
      <c r="D1294" s="108">
        <v>27.92</v>
      </c>
    </row>
    <row r="1295" spans="1:4" ht="15" customHeight="1">
      <c r="A1295" s="212" t="s">
        <v>645</v>
      </c>
      <c r="B1295" s="212" t="s">
        <v>646</v>
      </c>
      <c r="C1295" s="108" t="s">
        <v>191</v>
      </c>
      <c r="D1295" s="108">
        <v>13.23</v>
      </c>
    </row>
    <row r="1296" spans="1:4" ht="15" customHeight="1">
      <c r="A1296" s="212">
        <v>8909</v>
      </c>
      <c r="B1296" s="212" t="s">
        <v>19191</v>
      </c>
    </row>
    <row r="1297" spans="1:4" ht="15" customHeight="1">
      <c r="A1297" s="212" t="s">
        <v>625</v>
      </c>
      <c r="B1297" s="212" t="s">
        <v>626</v>
      </c>
      <c r="C1297" s="108" t="s">
        <v>18876</v>
      </c>
      <c r="D1297" s="108">
        <v>311.49</v>
      </c>
    </row>
    <row r="1298" spans="1:4" ht="15" customHeight="1">
      <c r="A1298" s="212" t="s">
        <v>634</v>
      </c>
      <c r="B1298" s="212" t="s">
        <v>635</v>
      </c>
      <c r="C1298" s="108" t="s">
        <v>18876</v>
      </c>
      <c r="D1298" s="108">
        <v>296.87</v>
      </c>
    </row>
    <row r="1299" spans="1:4" ht="15" customHeight="1">
      <c r="A1299" s="212">
        <v>8910</v>
      </c>
      <c r="B1299" s="212" t="s">
        <v>19192</v>
      </c>
    </row>
    <row r="1300" spans="1:4" ht="15" customHeight="1">
      <c r="A1300" s="212" t="s">
        <v>4062</v>
      </c>
      <c r="B1300" s="212" t="s">
        <v>4063</v>
      </c>
      <c r="C1300" s="108" t="s">
        <v>18876</v>
      </c>
      <c r="D1300" s="108">
        <v>206.39</v>
      </c>
    </row>
    <row r="1301" spans="1:4" ht="15" customHeight="1">
      <c r="A1301" s="212" t="s">
        <v>4064</v>
      </c>
      <c r="B1301" s="212" t="s">
        <v>4065</v>
      </c>
      <c r="C1301" s="108" t="s">
        <v>18876</v>
      </c>
      <c r="D1301" s="108">
        <v>199.15</v>
      </c>
    </row>
    <row r="1302" spans="1:4" ht="15" customHeight="1">
      <c r="A1302" s="212">
        <v>8911</v>
      </c>
      <c r="B1302" s="212" t="s">
        <v>19193</v>
      </c>
    </row>
    <row r="1303" spans="1:4" ht="15" customHeight="1">
      <c r="A1303" s="212" t="s">
        <v>4070</v>
      </c>
      <c r="B1303" s="212" t="s">
        <v>4071</v>
      </c>
      <c r="C1303" s="108" t="s">
        <v>18876</v>
      </c>
      <c r="D1303" s="108">
        <v>242.68</v>
      </c>
    </row>
    <row r="1304" spans="1:4" ht="15" customHeight="1">
      <c r="A1304" s="212" t="s">
        <v>4072</v>
      </c>
      <c r="B1304" s="212" t="s">
        <v>4073</v>
      </c>
      <c r="C1304" s="108" t="s">
        <v>18876</v>
      </c>
      <c r="D1304" s="108">
        <v>238.03</v>
      </c>
    </row>
    <row r="1305" spans="1:4" ht="15" customHeight="1">
      <c r="A1305" s="212">
        <v>8912</v>
      </c>
      <c r="B1305" s="212" t="s">
        <v>19194</v>
      </c>
    </row>
    <row r="1306" spans="1:4" ht="15" customHeight="1">
      <c r="A1306" s="212" t="s">
        <v>4078</v>
      </c>
      <c r="B1306" s="212" t="s">
        <v>4079</v>
      </c>
      <c r="C1306" s="108" t="s">
        <v>18876</v>
      </c>
      <c r="D1306" s="108">
        <v>290.45</v>
      </c>
    </row>
    <row r="1307" spans="1:4" ht="15" customHeight="1">
      <c r="A1307" s="212" t="s">
        <v>4080</v>
      </c>
      <c r="B1307" s="212" t="s">
        <v>4081</v>
      </c>
      <c r="C1307" s="108" t="s">
        <v>18876</v>
      </c>
      <c r="D1307" s="108">
        <v>285.8</v>
      </c>
    </row>
    <row r="1308" spans="1:4" ht="15" customHeight="1">
      <c r="A1308" s="212">
        <v>8913</v>
      </c>
      <c r="B1308" s="212" t="s">
        <v>19195</v>
      </c>
    </row>
    <row r="1309" spans="1:4" ht="15" customHeight="1">
      <c r="A1309" s="212" t="s">
        <v>4074</v>
      </c>
      <c r="B1309" s="212" t="s">
        <v>4075</v>
      </c>
      <c r="C1309" s="108" t="s">
        <v>18876</v>
      </c>
      <c r="D1309" s="108">
        <v>178.1</v>
      </c>
    </row>
    <row r="1310" spans="1:4" ht="15" customHeight="1">
      <c r="A1310" s="212" t="s">
        <v>4076</v>
      </c>
      <c r="B1310" s="212" t="s">
        <v>4077</v>
      </c>
      <c r="C1310" s="108" t="s">
        <v>18876</v>
      </c>
      <c r="D1310" s="108">
        <v>183.52</v>
      </c>
    </row>
    <row r="1311" spans="1:4" ht="15" customHeight="1">
      <c r="A1311" s="212">
        <v>8914</v>
      </c>
      <c r="B1311" s="212" t="s">
        <v>19196</v>
      </c>
    </row>
    <row r="1312" spans="1:4" ht="15" customHeight="1">
      <c r="A1312" s="212" t="s">
        <v>4066</v>
      </c>
      <c r="B1312" s="212" t="s">
        <v>4067</v>
      </c>
      <c r="C1312" s="108" t="s">
        <v>18876</v>
      </c>
      <c r="D1312" s="108">
        <v>268.27999999999997</v>
      </c>
    </row>
    <row r="1313" spans="1:4" ht="15" customHeight="1">
      <c r="A1313" s="212" t="s">
        <v>4068</v>
      </c>
      <c r="B1313" s="212" t="s">
        <v>4069</v>
      </c>
      <c r="C1313" s="108" t="s">
        <v>18876</v>
      </c>
      <c r="D1313" s="108">
        <v>259.22000000000003</v>
      </c>
    </row>
    <row r="1314" spans="1:4" ht="15" customHeight="1">
      <c r="A1314" s="212">
        <v>8681</v>
      </c>
      <c r="B1314" s="212" t="s">
        <v>18851</v>
      </c>
    </row>
    <row r="1315" spans="1:4" ht="15" customHeight="1">
      <c r="A1315" s="212">
        <v>8915</v>
      </c>
      <c r="B1315" s="212" t="s">
        <v>19197</v>
      </c>
    </row>
    <row r="1316" spans="1:4" ht="15" customHeight="1">
      <c r="A1316" s="212" t="s">
        <v>1223</v>
      </c>
      <c r="B1316" s="212" t="s">
        <v>1224</v>
      </c>
      <c r="C1316" s="108" t="s">
        <v>191</v>
      </c>
      <c r="D1316" s="108">
        <v>14.13</v>
      </c>
    </row>
    <row r="1317" spans="1:4" ht="15" customHeight="1">
      <c r="A1317" s="212" t="s">
        <v>1225</v>
      </c>
      <c r="B1317" s="212" t="s">
        <v>1226</v>
      </c>
      <c r="C1317" s="108" t="s">
        <v>191</v>
      </c>
      <c r="D1317" s="108">
        <v>2.9</v>
      </c>
    </row>
    <row r="1318" spans="1:4" ht="15" customHeight="1">
      <c r="A1318" s="212" t="s">
        <v>1227</v>
      </c>
      <c r="B1318" s="212" t="s">
        <v>1228</v>
      </c>
      <c r="C1318" s="108" t="s">
        <v>191</v>
      </c>
      <c r="D1318" s="108">
        <v>20.079999999999998</v>
      </c>
    </row>
    <row r="1319" spans="1:4" ht="15" customHeight="1">
      <c r="A1319" s="212" t="s">
        <v>1229</v>
      </c>
      <c r="B1319" s="212" t="s">
        <v>1230</v>
      </c>
      <c r="C1319" s="108" t="s">
        <v>191</v>
      </c>
      <c r="D1319" s="108">
        <v>4.66</v>
      </c>
    </row>
    <row r="1320" spans="1:4" ht="15" customHeight="1">
      <c r="A1320" s="212" t="s">
        <v>1231</v>
      </c>
      <c r="B1320" s="212" t="s">
        <v>1232</v>
      </c>
      <c r="C1320" s="108" t="s">
        <v>191</v>
      </c>
      <c r="D1320" s="108">
        <v>29.26</v>
      </c>
    </row>
    <row r="1321" spans="1:4" ht="15" customHeight="1">
      <c r="A1321" s="212" t="s">
        <v>1233</v>
      </c>
      <c r="B1321" s="212" t="s">
        <v>1234</v>
      </c>
      <c r="C1321" s="108" t="s">
        <v>191</v>
      </c>
      <c r="D1321" s="108">
        <v>40.880000000000003</v>
      </c>
    </row>
    <row r="1322" spans="1:4" ht="15" customHeight="1">
      <c r="A1322" s="212" t="s">
        <v>1235</v>
      </c>
      <c r="B1322" s="212" t="s">
        <v>1236</v>
      </c>
      <c r="C1322" s="108" t="s">
        <v>191</v>
      </c>
      <c r="D1322" s="108">
        <v>6.47</v>
      </c>
    </row>
    <row r="1323" spans="1:4" ht="15" customHeight="1">
      <c r="A1323" s="212" t="s">
        <v>1237</v>
      </c>
      <c r="B1323" s="212" t="s">
        <v>1238</v>
      </c>
      <c r="C1323" s="108" t="s">
        <v>191</v>
      </c>
      <c r="D1323" s="108">
        <v>9.2100000000000009</v>
      </c>
    </row>
    <row r="1324" spans="1:4" ht="15" customHeight="1">
      <c r="A1324" s="212" t="s">
        <v>1239</v>
      </c>
      <c r="B1324" s="212" t="s">
        <v>1240</v>
      </c>
      <c r="C1324" s="108" t="s">
        <v>191</v>
      </c>
      <c r="D1324" s="108">
        <v>10.68</v>
      </c>
    </row>
    <row r="1325" spans="1:4" ht="15" customHeight="1">
      <c r="A1325" s="212" t="s">
        <v>1241</v>
      </c>
      <c r="B1325" s="212" t="s">
        <v>1242</v>
      </c>
      <c r="C1325" s="108" t="s">
        <v>191</v>
      </c>
      <c r="D1325" s="108">
        <v>5.26</v>
      </c>
    </row>
    <row r="1326" spans="1:4" ht="15" customHeight="1">
      <c r="A1326" s="212" t="s">
        <v>1243</v>
      </c>
      <c r="B1326" s="212" t="s">
        <v>1244</v>
      </c>
      <c r="C1326" s="108" t="s">
        <v>191</v>
      </c>
      <c r="D1326" s="108">
        <v>6.08</v>
      </c>
    </row>
    <row r="1327" spans="1:4" ht="15" customHeight="1">
      <c r="A1327" s="212" t="s">
        <v>1245</v>
      </c>
      <c r="B1327" s="212" t="s">
        <v>1246</v>
      </c>
      <c r="C1327" s="108" t="s">
        <v>191</v>
      </c>
      <c r="D1327" s="108">
        <v>7.2</v>
      </c>
    </row>
    <row r="1328" spans="1:4" ht="15" customHeight="1">
      <c r="A1328" s="212" t="s">
        <v>1247</v>
      </c>
      <c r="B1328" s="212" t="s">
        <v>1248</v>
      </c>
      <c r="C1328" s="108" t="s">
        <v>191</v>
      </c>
      <c r="D1328" s="108">
        <v>8.4</v>
      </c>
    </row>
    <row r="1329" spans="1:4" ht="15" customHeight="1">
      <c r="A1329" s="212">
        <v>8916</v>
      </c>
      <c r="B1329" s="212" t="s">
        <v>19198</v>
      </c>
    </row>
    <row r="1330" spans="1:4" ht="15" customHeight="1">
      <c r="A1330" s="212" t="s">
        <v>1191</v>
      </c>
      <c r="B1330" s="212" t="s">
        <v>1192</v>
      </c>
      <c r="C1330" s="108" t="s">
        <v>191</v>
      </c>
      <c r="D1330" s="108">
        <v>14.78</v>
      </c>
    </row>
    <row r="1331" spans="1:4" ht="15" customHeight="1">
      <c r="A1331" s="212" t="s">
        <v>1193</v>
      </c>
      <c r="B1331" s="212" t="s">
        <v>1194</v>
      </c>
      <c r="C1331" s="108" t="s">
        <v>191</v>
      </c>
      <c r="D1331" s="108">
        <v>123.69</v>
      </c>
    </row>
    <row r="1332" spans="1:4" ht="15" customHeight="1">
      <c r="A1332" s="212" t="s">
        <v>1195</v>
      </c>
      <c r="B1332" s="212" t="s">
        <v>1196</v>
      </c>
      <c r="C1332" s="108" t="s">
        <v>191</v>
      </c>
      <c r="D1332" s="108">
        <v>3.03</v>
      </c>
    </row>
    <row r="1333" spans="1:4" ht="15" customHeight="1">
      <c r="A1333" s="212" t="s">
        <v>1197</v>
      </c>
      <c r="B1333" s="212" t="s">
        <v>1198</v>
      </c>
      <c r="C1333" s="108" t="s">
        <v>191</v>
      </c>
      <c r="D1333" s="108">
        <v>152.76</v>
      </c>
    </row>
    <row r="1334" spans="1:4" ht="15" customHeight="1">
      <c r="A1334" s="212" t="s">
        <v>1199</v>
      </c>
      <c r="B1334" s="212" t="s">
        <v>1200</v>
      </c>
      <c r="C1334" s="108" t="s">
        <v>191</v>
      </c>
      <c r="D1334" s="108">
        <v>22.06</v>
      </c>
    </row>
    <row r="1335" spans="1:4" ht="15" customHeight="1">
      <c r="A1335" s="212" t="s">
        <v>1201</v>
      </c>
      <c r="B1335" s="212" t="s">
        <v>1202</v>
      </c>
      <c r="C1335" s="108" t="s">
        <v>191</v>
      </c>
      <c r="D1335" s="108">
        <v>190.19</v>
      </c>
    </row>
    <row r="1336" spans="1:4" ht="15" customHeight="1">
      <c r="A1336" s="212" t="s">
        <v>1203</v>
      </c>
      <c r="B1336" s="212" t="s">
        <v>1204</v>
      </c>
      <c r="C1336" s="108" t="s">
        <v>191</v>
      </c>
      <c r="D1336" s="108">
        <v>248.87</v>
      </c>
    </row>
    <row r="1337" spans="1:4" ht="15" customHeight="1">
      <c r="A1337" s="212" t="s">
        <v>1205</v>
      </c>
      <c r="B1337" s="212" t="s">
        <v>1206</v>
      </c>
      <c r="C1337" s="108" t="s">
        <v>191</v>
      </c>
      <c r="D1337" s="108">
        <v>4.79</v>
      </c>
    </row>
    <row r="1338" spans="1:4" ht="15" customHeight="1">
      <c r="A1338" s="212" t="s">
        <v>1207</v>
      </c>
      <c r="B1338" s="212" t="s">
        <v>1208</v>
      </c>
      <c r="C1338" s="108" t="s">
        <v>191</v>
      </c>
      <c r="D1338" s="108">
        <v>32.229999999999997</v>
      </c>
    </row>
    <row r="1339" spans="1:4" ht="15" customHeight="1">
      <c r="A1339" s="212" t="s">
        <v>1209</v>
      </c>
      <c r="B1339" s="212" t="s">
        <v>1210</v>
      </c>
      <c r="C1339" s="108" t="s">
        <v>191</v>
      </c>
      <c r="D1339" s="108">
        <v>301.82</v>
      </c>
    </row>
    <row r="1340" spans="1:4" ht="15" customHeight="1">
      <c r="A1340" s="212" t="s">
        <v>1211</v>
      </c>
      <c r="B1340" s="212" t="s">
        <v>1212</v>
      </c>
      <c r="C1340" s="108" t="s">
        <v>191</v>
      </c>
      <c r="D1340" s="108">
        <v>40.369999999999997</v>
      </c>
    </row>
    <row r="1341" spans="1:4" ht="15" customHeight="1">
      <c r="A1341" s="212" t="s">
        <v>1213</v>
      </c>
      <c r="B1341" s="212" t="s">
        <v>1214</v>
      </c>
      <c r="C1341" s="108" t="s">
        <v>191</v>
      </c>
      <c r="D1341" s="108">
        <v>6.56</v>
      </c>
    </row>
    <row r="1342" spans="1:4" ht="15" customHeight="1">
      <c r="A1342" s="212" t="s">
        <v>1215</v>
      </c>
      <c r="B1342" s="212" t="s">
        <v>1216</v>
      </c>
      <c r="C1342" s="108" t="s">
        <v>191</v>
      </c>
      <c r="D1342" s="108">
        <v>58.04</v>
      </c>
    </row>
    <row r="1343" spans="1:4" ht="15" customHeight="1">
      <c r="A1343" s="212" t="s">
        <v>1217</v>
      </c>
      <c r="B1343" s="212" t="s">
        <v>1218</v>
      </c>
      <c r="C1343" s="108" t="s">
        <v>191</v>
      </c>
      <c r="D1343" s="108">
        <v>9.86</v>
      </c>
    </row>
    <row r="1344" spans="1:4" ht="15" customHeight="1">
      <c r="A1344" s="212" t="s">
        <v>1219</v>
      </c>
      <c r="B1344" s="212" t="s">
        <v>1220</v>
      </c>
      <c r="C1344" s="108" t="s">
        <v>191</v>
      </c>
      <c r="D1344" s="108">
        <v>82.38</v>
      </c>
    </row>
    <row r="1345" spans="1:4" ht="15" customHeight="1">
      <c r="A1345" s="212" t="s">
        <v>1221</v>
      </c>
      <c r="B1345" s="212" t="s">
        <v>1222</v>
      </c>
      <c r="C1345" s="108" t="s">
        <v>191</v>
      </c>
      <c r="D1345" s="108">
        <v>108.46</v>
      </c>
    </row>
    <row r="1346" spans="1:4" ht="15" customHeight="1">
      <c r="A1346" s="212">
        <v>8917</v>
      </c>
      <c r="B1346" s="212" t="s">
        <v>19199</v>
      </c>
    </row>
    <row r="1347" spans="1:4" ht="15" customHeight="1">
      <c r="A1347" s="212" t="s">
        <v>1251</v>
      </c>
      <c r="B1347" s="212" t="s">
        <v>22896</v>
      </c>
      <c r="C1347" s="108" t="s">
        <v>191</v>
      </c>
      <c r="D1347" s="108">
        <v>12.75</v>
      </c>
    </row>
    <row r="1348" spans="1:4" ht="15" customHeight="1">
      <c r="A1348" s="212" t="s">
        <v>1252</v>
      </c>
      <c r="B1348" s="212" t="s">
        <v>22897</v>
      </c>
      <c r="C1348" s="108" t="s">
        <v>191</v>
      </c>
      <c r="D1348" s="108">
        <v>18.78</v>
      </c>
    </row>
    <row r="1349" spans="1:4" ht="15" customHeight="1">
      <c r="A1349" s="212" t="s">
        <v>1253</v>
      </c>
      <c r="B1349" s="212" t="s">
        <v>22898</v>
      </c>
      <c r="C1349" s="108" t="s">
        <v>191</v>
      </c>
      <c r="D1349" s="108">
        <v>27.19</v>
      </c>
    </row>
    <row r="1350" spans="1:4" ht="15" customHeight="1">
      <c r="A1350" s="212" t="s">
        <v>1254</v>
      </c>
      <c r="B1350" s="212" t="s">
        <v>22899</v>
      </c>
      <c r="C1350" s="108" t="s">
        <v>191</v>
      </c>
      <c r="D1350" s="108">
        <v>37.729999999999997</v>
      </c>
    </row>
    <row r="1351" spans="1:4" ht="15" customHeight="1">
      <c r="A1351" s="212" t="s">
        <v>1255</v>
      </c>
      <c r="B1351" s="212" t="s">
        <v>22900</v>
      </c>
      <c r="C1351" s="108" t="s">
        <v>191</v>
      </c>
      <c r="D1351" s="108">
        <v>51.08</v>
      </c>
    </row>
    <row r="1352" spans="1:4" ht="15" customHeight="1">
      <c r="A1352" s="212" t="s">
        <v>1256</v>
      </c>
      <c r="B1352" s="212" t="s">
        <v>22901</v>
      </c>
      <c r="C1352" s="108" t="s">
        <v>191</v>
      </c>
      <c r="D1352" s="108">
        <v>75.06</v>
      </c>
    </row>
    <row r="1353" spans="1:4" ht="15" customHeight="1">
      <c r="A1353" s="212" t="s">
        <v>1257</v>
      </c>
      <c r="B1353" s="212" t="s">
        <v>22902</v>
      </c>
      <c r="C1353" s="108" t="s">
        <v>191</v>
      </c>
      <c r="D1353" s="108">
        <v>104.12</v>
      </c>
    </row>
    <row r="1354" spans="1:4" ht="15" customHeight="1">
      <c r="A1354" s="212">
        <v>8918</v>
      </c>
      <c r="B1354" s="212" t="s">
        <v>19200</v>
      </c>
    </row>
    <row r="1355" spans="1:4" ht="15" customHeight="1">
      <c r="A1355" s="212" t="s">
        <v>1325</v>
      </c>
      <c r="B1355" s="212" t="s">
        <v>1326</v>
      </c>
      <c r="C1355" s="108" t="s">
        <v>18893</v>
      </c>
      <c r="D1355" s="108">
        <v>12.79</v>
      </c>
    </row>
    <row r="1356" spans="1:4" ht="15" customHeight="1">
      <c r="A1356" s="212" t="s">
        <v>1327</v>
      </c>
      <c r="B1356" s="212" t="s">
        <v>1328</v>
      </c>
      <c r="C1356" s="108" t="s">
        <v>18893</v>
      </c>
      <c r="D1356" s="108">
        <v>9.02</v>
      </c>
    </row>
    <row r="1357" spans="1:4" ht="15" customHeight="1">
      <c r="A1357" s="212" t="s">
        <v>1329</v>
      </c>
      <c r="B1357" s="212" t="s">
        <v>22903</v>
      </c>
      <c r="C1357" s="108" t="s">
        <v>18893</v>
      </c>
      <c r="D1357" s="108">
        <v>13.62</v>
      </c>
    </row>
    <row r="1358" spans="1:4" ht="15" customHeight="1">
      <c r="A1358" s="212" t="s">
        <v>1330</v>
      </c>
      <c r="B1358" s="212" t="s">
        <v>1331</v>
      </c>
      <c r="C1358" s="108" t="s">
        <v>18893</v>
      </c>
      <c r="D1358" s="108">
        <v>11.84</v>
      </c>
    </row>
    <row r="1359" spans="1:4" ht="15" customHeight="1">
      <c r="A1359" s="212" t="s">
        <v>1332</v>
      </c>
      <c r="B1359" s="212" t="s">
        <v>22904</v>
      </c>
      <c r="C1359" s="108" t="s">
        <v>18893</v>
      </c>
      <c r="D1359" s="108">
        <v>15.72</v>
      </c>
    </row>
    <row r="1360" spans="1:4" ht="15" customHeight="1">
      <c r="A1360" s="212" t="s">
        <v>1333</v>
      </c>
      <c r="B1360" s="212" t="s">
        <v>19201</v>
      </c>
      <c r="C1360" s="108" t="s">
        <v>18893</v>
      </c>
      <c r="D1360" s="108">
        <v>9.74</v>
      </c>
    </row>
    <row r="1361" spans="1:4" ht="15" customHeight="1">
      <c r="A1361" s="212" t="s">
        <v>1334</v>
      </c>
      <c r="B1361" s="212" t="s">
        <v>1335</v>
      </c>
      <c r="C1361" s="108" t="s">
        <v>18893</v>
      </c>
      <c r="D1361" s="108">
        <v>10.87</v>
      </c>
    </row>
    <row r="1362" spans="1:4" ht="15" customHeight="1">
      <c r="A1362" s="212" t="s">
        <v>1336</v>
      </c>
      <c r="B1362" s="212" t="s">
        <v>19202</v>
      </c>
      <c r="C1362" s="108" t="s">
        <v>18893</v>
      </c>
      <c r="D1362" s="108">
        <v>10.52</v>
      </c>
    </row>
    <row r="1363" spans="1:4" ht="15" customHeight="1">
      <c r="A1363" s="212" t="s">
        <v>1337</v>
      </c>
      <c r="B1363" s="212" t="s">
        <v>19203</v>
      </c>
      <c r="C1363" s="108" t="s">
        <v>18893</v>
      </c>
      <c r="D1363" s="108">
        <v>9.52</v>
      </c>
    </row>
    <row r="1364" spans="1:4" ht="15" customHeight="1">
      <c r="A1364" s="212" t="s">
        <v>1338</v>
      </c>
      <c r="B1364" s="212" t="s">
        <v>19204</v>
      </c>
      <c r="C1364" s="108" t="s">
        <v>18893</v>
      </c>
      <c r="D1364" s="108">
        <v>12.8</v>
      </c>
    </row>
    <row r="1365" spans="1:4" ht="15" customHeight="1">
      <c r="A1365" s="212" t="s">
        <v>1339</v>
      </c>
      <c r="B1365" s="212" t="s">
        <v>19205</v>
      </c>
      <c r="C1365" s="108" t="s">
        <v>18893</v>
      </c>
      <c r="D1365" s="108">
        <v>47.4</v>
      </c>
    </row>
    <row r="1366" spans="1:4" ht="15" customHeight="1">
      <c r="A1366" s="212">
        <v>8919</v>
      </c>
      <c r="B1366" s="212" t="s">
        <v>19206</v>
      </c>
    </row>
    <row r="1367" spans="1:4" ht="15" customHeight="1">
      <c r="A1367" s="212" t="s">
        <v>1360</v>
      </c>
      <c r="B1367" s="212" t="s">
        <v>19207</v>
      </c>
      <c r="C1367" s="108" t="s">
        <v>18893</v>
      </c>
      <c r="D1367" s="108">
        <v>201.14</v>
      </c>
    </row>
    <row r="1368" spans="1:4" ht="15" customHeight="1">
      <c r="A1368" s="212" t="s">
        <v>1361</v>
      </c>
      <c r="B1368" s="212" t="s">
        <v>19208</v>
      </c>
      <c r="C1368" s="108" t="s">
        <v>18893</v>
      </c>
      <c r="D1368" s="108">
        <v>688.74</v>
      </c>
    </row>
    <row r="1369" spans="1:4" ht="15" customHeight="1">
      <c r="A1369" s="212" t="s">
        <v>1362</v>
      </c>
      <c r="B1369" s="212" t="s">
        <v>19209</v>
      </c>
      <c r="C1369" s="108" t="s">
        <v>18893</v>
      </c>
      <c r="D1369" s="108">
        <v>662.53</v>
      </c>
    </row>
    <row r="1370" spans="1:4" ht="15" customHeight="1">
      <c r="A1370" s="212" t="s">
        <v>1363</v>
      </c>
      <c r="B1370" s="212" t="s">
        <v>19210</v>
      </c>
      <c r="C1370" s="108" t="s">
        <v>18893</v>
      </c>
      <c r="D1370" s="108">
        <v>1758.29</v>
      </c>
    </row>
    <row r="1371" spans="1:4" ht="15" customHeight="1">
      <c r="A1371" s="212" t="s">
        <v>1364</v>
      </c>
      <c r="B1371" s="212" t="s">
        <v>19211</v>
      </c>
      <c r="C1371" s="108" t="s">
        <v>18893</v>
      </c>
      <c r="D1371" s="108">
        <v>1385.52</v>
      </c>
    </row>
    <row r="1372" spans="1:4" ht="15" customHeight="1">
      <c r="A1372" s="212" t="s">
        <v>1340</v>
      </c>
      <c r="B1372" s="212" t="s">
        <v>1341</v>
      </c>
      <c r="C1372" s="108" t="s">
        <v>18893</v>
      </c>
      <c r="D1372" s="108">
        <v>65.56</v>
      </c>
    </row>
    <row r="1373" spans="1:4" ht="15" customHeight="1">
      <c r="A1373" s="212" t="s">
        <v>1342</v>
      </c>
      <c r="B1373" s="212" t="s">
        <v>1343</v>
      </c>
      <c r="C1373" s="108" t="s">
        <v>18893</v>
      </c>
      <c r="D1373" s="108">
        <v>27.24</v>
      </c>
    </row>
    <row r="1374" spans="1:4" ht="15" customHeight="1">
      <c r="A1374" s="212" t="s">
        <v>1344</v>
      </c>
      <c r="B1374" s="212" t="s">
        <v>1345</v>
      </c>
      <c r="C1374" s="108" t="s">
        <v>18893</v>
      </c>
      <c r="D1374" s="108">
        <v>49.4</v>
      </c>
    </row>
    <row r="1375" spans="1:4" ht="15" customHeight="1">
      <c r="A1375" s="212" t="s">
        <v>1346</v>
      </c>
      <c r="B1375" s="212" t="s">
        <v>1347</v>
      </c>
      <c r="C1375" s="108" t="s">
        <v>18893</v>
      </c>
      <c r="D1375" s="108">
        <v>85.19</v>
      </c>
    </row>
    <row r="1376" spans="1:4" ht="15" customHeight="1">
      <c r="A1376" s="212" t="s">
        <v>1348</v>
      </c>
      <c r="B1376" s="212" t="s">
        <v>1349</v>
      </c>
      <c r="C1376" s="108" t="s">
        <v>18893</v>
      </c>
      <c r="D1376" s="108">
        <v>94.14</v>
      </c>
    </row>
    <row r="1377" spans="1:4" ht="15" customHeight="1">
      <c r="A1377" s="212" t="s">
        <v>1350</v>
      </c>
      <c r="B1377" s="212" t="s">
        <v>1351</v>
      </c>
      <c r="C1377" s="108" t="s">
        <v>18893</v>
      </c>
      <c r="D1377" s="108">
        <v>131.19</v>
      </c>
    </row>
    <row r="1378" spans="1:4" ht="15" customHeight="1">
      <c r="A1378" s="212" t="s">
        <v>1352</v>
      </c>
      <c r="B1378" s="212" t="s">
        <v>1353</v>
      </c>
      <c r="C1378" s="108" t="s">
        <v>18893</v>
      </c>
      <c r="D1378" s="108">
        <v>110.11</v>
      </c>
    </row>
    <row r="1379" spans="1:4" ht="15" customHeight="1">
      <c r="A1379" s="212" t="s">
        <v>1354</v>
      </c>
      <c r="B1379" s="212" t="s">
        <v>1355</v>
      </c>
      <c r="C1379" s="108" t="s">
        <v>18893</v>
      </c>
      <c r="D1379" s="108">
        <v>106.5</v>
      </c>
    </row>
    <row r="1380" spans="1:4" ht="15" customHeight="1">
      <c r="A1380" s="212" t="s">
        <v>1356</v>
      </c>
      <c r="B1380" s="212" t="s">
        <v>1357</v>
      </c>
      <c r="C1380" s="108" t="s">
        <v>18893</v>
      </c>
      <c r="D1380" s="108">
        <v>120.73</v>
      </c>
    </row>
    <row r="1381" spans="1:4" ht="15" customHeight="1">
      <c r="A1381" s="212" t="s">
        <v>1358</v>
      </c>
      <c r="B1381" s="212" t="s">
        <v>1359</v>
      </c>
      <c r="C1381" s="108" t="s">
        <v>18893</v>
      </c>
      <c r="D1381" s="108">
        <v>114.22</v>
      </c>
    </row>
    <row r="1382" spans="1:4" ht="15" customHeight="1">
      <c r="A1382" s="212" t="s">
        <v>1365</v>
      </c>
      <c r="B1382" s="212" t="s">
        <v>1366</v>
      </c>
      <c r="C1382" s="108" t="s">
        <v>18893</v>
      </c>
      <c r="D1382" s="108">
        <v>64.27</v>
      </c>
    </row>
    <row r="1383" spans="1:4" ht="15" customHeight="1">
      <c r="A1383" s="212" t="s">
        <v>1367</v>
      </c>
      <c r="B1383" s="212" t="s">
        <v>1368</v>
      </c>
      <c r="C1383" s="108" t="s">
        <v>18893</v>
      </c>
      <c r="D1383" s="108">
        <v>100.9</v>
      </c>
    </row>
    <row r="1384" spans="1:4" ht="15" customHeight="1">
      <c r="A1384" s="212" t="s">
        <v>1369</v>
      </c>
      <c r="B1384" s="212" t="s">
        <v>1370</v>
      </c>
      <c r="C1384" s="108" t="s">
        <v>18893</v>
      </c>
      <c r="D1384" s="108">
        <v>189.87</v>
      </c>
    </row>
    <row r="1385" spans="1:4" ht="15" customHeight="1">
      <c r="A1385" s="212" t="s">
        <v>1371</v>
      </c>
      <c r="B1385" s="212" t="s">
        <v>1372</v>
      </c>
      <c r="C1385" s="108" t="s">
        <v>18893</v>
      </c>
      <c r="D1385" s="108">
        <v>302.83999999999997</v>
      </c>
    </row>
    <row r="1386" spans="1:4" ht="15" customHeight="1">
      <c r="A1386" s="212" t="s">
        <v>1373</v>
      </c>
      <c r="B1386" s="212" t="s">
        <v>19212</v>
      </c>
      <c r="C1386" s="108" t="s">
        <v>18893</v>
      </c>
      <c r="D1386" s="108">
        <v>31.67</v>
      </c>
    </row>
    <row r="1387" spans="1:4" ht="15" customHeight="1">
      <c r="A1387" s="212" t="s">
        <v>1374</v>
      </c>
      <c r="B1387" s="212" t="s">
        <v>1375</v>
      </c>
      <c r="C1387" s="108" t="s">
        <v>18893</v>
      </c>
      <c r="D1387" s="108">
        <v>34.76</v>
      </c>
    </row>
    <row r="1388" spans="1:4" ht="15" customHeight="1">
      <c r="A1388" s="212">
        <v>8920</v>
      </c>
      <c r="B1388" s="212" t="s">
        <v>19213</v>
      </c>
    </row>
    <row r="1389" spans="1:4" ht="15" customHeight="1">
      <c r="A1389" s="212" t="s">
        <v>1317</v>
      </c>
      <c r="B1389" s="212" t="s">
        <v>1318</v>
      </c>
      <c r="C1389" s="108" t="s">
        <v>18893</v>
      </c>
      <c r="D1389" s="108">
        <v>149</v>
      </c>
    </row>
    <row r="1390" spans="1:4" ht="15" customHeight="1">
      <c r="A1390" s="212" t="s">
        <v>1319</v>
      </c>
      <c r="B1390" s="212" t="s">
        <v>1320</v>
      </c>
      <c r="C1390" s="108" t="s">
        <v>18893</v>
      </c>
      <c r="D1390" s="108">
        <v>148.69</v>
      </c>
    </row>
    <row r="1391" spans="1:4" ht="15" customHeight="1">
      <c r="A1391" s="212" t="s">
        <v>1321</v>
      </c>
      <c r="B1391" s="212" t="s">
        <v>1322</v>
      </c>
      <c r="C1391" s="108" t="s">
        <v>18893</v>
      </c>
      <c r="D1391" s="108">
        <v>260.22000000000003</v>
      </c>
    </row>
    <row r="1392" spans="1:4" ht="15" customHeight="1">
      <c r="A1392" s="212" t="s">
        <v>1323</v>
      </c>
      <c r="B1392" s="212" t="s">
        <v>1324</v>
      </c>
      <c r="C1392" s="108" t="s">
        <v>18893</v>
      </c>
      <c r="D1392" s="108">
        <v>324.92</v>
      </c>
    </row>
    <row r="1393" spans="1:4" ht="15" customHeight="1">
      <c r="A1393" s="212">
        <v>8921</v>
      </c>
      <c r="B1393" s="212" t="s">
        <v>19214</v>
      </c>
    </row>
    <row r="1394" spans="1:4" ht="15" customHeight="1">
      <c r="A1394" s="212" t="s">
        <v>1295</v>
      </c>
      <c r="B1394" s="212" t="s">
        <v>1296</v>
      </c>
      <c r="C1394" s="108" t="s">
        <v>18893</v>
      </c>
      <c r="D1394" s="108">
        <v>60.45</v>
      </c>
    </row>
    <row r="1395" spans="1:4" ht="15" customHeight="1">
      <c r="A1395" s="212" t="s">
        <v>1297</v>
      </c>
      <c r="B1395" s="212" t="s">
        <v>1296</v>
      </c>
      <c r="C1395" s="108" t="s">
        <v>18893</v>
      </c>
      <c r="D1395" s="108">
        <v>60.45</v>
      </c>
    </row>
    <row r="1396" spans="1:4" ht="15" customHeight="1">
      <c r="A1396" s="212" t="s">
        <v>1298</v>
      </c>
      <c r="B1396" s="212" t="s">
        <v>1299</v>
      </c>
      <c r="C1396" s="108" t="s">
        <v>18893</v>
      </c>
      <c r="D1396" s="108">
        <v>119.73</v>
      </c>
    </row>
    <row r="1397" spans="1:4" ht="15" customHeight="1">
      <c r="A1397" s="212" t="s">
        <v>1300</v>
      </c>
      <c r="B1397" s="212" t="s">
        <v>1301</v>
      </c>
      <c r="C1397" s="108" t="s">
        <v>18893</v>
      </c>
      <c r="D1397" s="108">
        <v>119.73</v>
      </c>
    </row>
    <row r="1398" spans="1:4" ht="15" customHeight="1">
      <c r="A1398" s="212" t="s">
        <v>1303</v>
      </c>
      <c r="B1398" s="212" t="s">
        <v>1304</v>
      </c>
      <c r="C1398" s="108" t="s">
        <v>18893</v>
      </c>
      <c r="D1398" s="108">
        <v>185.97</v>
      </c>
    </row>
    <row r="1399" spans="1:4" ht="15" customHeight="1">
      <c r="A1399" s="212" t="s">
        <v>1305</v>
      </c>
      <c r="B1399" s="212" t="s">
        <v>1306</v>
      </c>
      <c r="C1399" s="108" t="s">
        <v>18893</v>
      </c>
      <c r="D1399" s="108">
        <v>185.97</v>
      </c>
    </row>
    <row r="1400" spans="1:4" ht="15" customHeight="1">
      <c r="A1400" s="212" t="s">
        <v>1310</v>
      </c>
      <c r="B1400" s="212" t="s">
        <v>1311</v>
      </c>
      <c r="C1400" s="108" t="s">
        <v>18893</v>
      </c>
      <c r="D1400" s="108">
        <v>739.65</v>
      </c>
    </row>
    <row r="1401" spans="1:4" ht="15" customHeight="1">
      <c r="A1401" s="212" t="s">
        <v>1312</v>
      </c>
      <c r="B1401" s="212" t="s">
        <v>1313</v>
      </c>
      <c r="C1401" s="108" t="s">
        <v>18893</v>
      </c>
      <c r="D1401" s="108">
        <v>742.65</v>
      </c>
    </row>
    <row r="1402" spans="1:4" ht="15" customHeight="1">
      <c r="A1402" s="212" t="s">
        <v>1302</v>
      </c>
      <c r="B1402" s="212" t="s">
        <v>22905</v>
      </c>
      <c r="C1402" s="108" t="s">
        <v>18893</v>
      </c>
      <c r="D1402" s="108">
        <v>121.27</v>
      </c>
    </row>
    <row r="1403" spans="1:4" ht="15" customHeight="1">
      <c r="A1403" s="212" t="s">
        <v>1292</v>
      </c>
      <c r="B1403" s="212" t="s">
        <v>22906</v>
      </c>
      <c r="C1403" s="108" t="s">
        <v>18893</v>
      </c>
      <c r="D1403" s="108">
        <v>231.11</v>
      </c>
    </row>
    <row r="1404" spans="1:4" ht="15" customHeight="1">
      <c r="A1404" s="212" t="s">
        <v>1307</v>
      </c>
      <c r="B1404" s="212" t="s">
        <v>22907</v>
      </c>
      <c r="C1404" s="108" t="s">
        <v>18893</v>
      </c>
      <c r="D1404" s="108">
        <v>238.73</v>
      </c>
    </row>
    <row r="1405" spans="1:4" ht="15" customHeight="1">
      <c r="A1405" s="212" t="s">
        <v>1293</v>
      </c>
      <c r="B1405" s="212" t="s">
        <v>22908</v>
      </c>
      <c r="C1405" s="108" t="s">
        <v>18893</v>
      </c>
      <c r="D1405" s="108">
        <v>362.76</v>
      </c>
    </row>
    <row r="1406" spans="1:4" ht="15" customHeight="1">
      <c r="A1406" s="212" t="s">
        <v>1308</v>
      </c>
      <c r="B1406" s="212" t="s">
        <v>22909</v>
      </c>
      <c r="C1406" s="108" t="s">
        <v>18893</v>
      </c>
      <c r="D1406" s="108">
        <v>329.91</v>
      </c>
    </row>
    <row r="1407" spans="1:4" ht="15" customHeight="1">
      <c r="A1407" s="212" t="s">
        <v>1294</v>
      </c>
      <c r="B1407" s="212" t="s">
        <v>22910</v>
      </c>
      <c r="C1407" s="108" t="s">
        <v>18893</v>
      </c>
      <c r="D1407" s="108">
        <v>451.37</v>
      </c>
    </row>
    <row r="1408" spans="1:4" ht="15" customHeight="1">
      <c r="A1408" s="212" t="s">
        <v>1309</v>
      </c>
      <c r="B1408" s="212" t="s">
        <v>22911</v>
      </c>
      <c r="C1408" s="108" t="s">
        <v>18893</v>
      </c>
      <c r="D1408" s="108">
        <v>499.45</v>
      </c>
    </row>
    <row r="1409" spans="1:4" ht="15" customHeight="1">
      <c r="A1409" s="212" t="s">
        <v>22912</v>
      </c>
      <c r="B1409" s="212" t="s">
        <v>22913</v>
      </c>
      <c r="C1409" s="108" t="s">
        <v>18893</v>
      </c>
      <c r="D1409" s="108">
        <v>1167.3399999999999</v>
      </c>
    </row>
    <row r="1410" spans="1:4" ht="15" customHeight="1">
      <c r="A1410" s="212" t="s">
        <v>1314</v>
      </c>
      <c r="B1410" s="212" t="s">
        <v>22914</v>
      </c>
      <c r="C1410" s="108" t="s">
        <v>18893</v>
      </c>
      <c r="D1410" s="108">
        <v>1661.48</v>
      </c>
    </row>
    <row r="1411" spans="1:4" ht="15" customHeight="1">
      <c r="A1411" s="212" t="s">
        <v>22915</v>
      </c>
      <c r="B1411" s="212" t="s">
        <v>22916</v>
      </c>
      <c r="C1411" s="108" t="s">
        <v>18893</v>
      </c>
      <c r="D1411" s="108">
        <v>529.87</v>
      </c>
    </row>
    <row r="1412" spans="1:4" ht="15" customHeight="1">
      <c r="A1412" s="212" t="s">
        <v>1315</v>
      </c>
      <c r="B1412" s="212" t="s">
        <v>22917</v>
      </c>
      <c r="C1412" s="108" t="s">
        <v>18893</v>
      </c>
      <c r="D1412" s="108">
        <v>1132.83</v>
      </c>
    </row>
    <row r="1413" spans="1:4" ht="15" customHeight="1">
      <c r="A1413" s="212" t="s">
        <v>1316</v>
      </c>
      <c r="B1413" s="212" t="s">
        <v>22918</v>
      </c>
      <c r="C1413" s="108" t="s">
        <v>18893</v>
      </c>
      <c r="D1413" s="108">
        <v>336.74</v>
      </c>
    </row>
    <row r="1414" spans="1:4" ht="15" customHeight="1">
      <c r="A1414" s="212">
        <v>8922</v>
      </c>
      <c r="B1414" s="212" t="s">
        <v>19215</v>
      </c>
    </row>
    <row r="1415" spans="1:4" ht="15" customHeight="1">
      <c r="A1415" s="212" t="s">
        <v>1770</v>
      </c>
      <c r="B1415" s="212" t="s">
        <v>19216</v>
      </c>
      <c r="C1415" s="108" t="s">
        <v>18893</v>
      </c>
      <c r="D1415" s="108">
        <v>59.37</v>
      </c>
    </row>
    <row r="1416" spans="1:4" ht="15" customHeight="1">
      <c r="A1416" s="212" t="s">
        <v>1771</v>
      </c>
      <c r="B1416" s="212" t="s">
        <v>1772</v>
      </c>
      <c r="C1416" s="108" t="s">
        <v>18893</v>
      </c>
      <c r="D1416" s="108">
        <v>56.7</v>
      </c>
    </row>
    <row r="1417" spans="1:4" ht="15" customHeight="1">
      <c r="A1417" s="212" t="s">
        <v>1773</v>
      </c>
      <c r="B1417" s="212" t="s">
        <v>1774</v>
      </c>
      <c r="C1417" s="108" t="s">
        <v>18893</v>
      </c>
      <c r="D1417" s="108">
        <v>58.09</v>
      </c>
    </row>
    <row r="1418" spans="1:4" ht="15" customHeight="1">
      <c r="A1418" s="212" t="s">
        <v>1775</v>
      </c>
      <c r="B1418" s="212" t="s">
        <v>1776</v>
      </c>
      <c r="C1418" s="108" t="s">
        <v>18893</v>
      </c>
      <c r="D1418" s="108">
        <v>61.88</v>
      </c>
    </row>
    <row r="1419" spans="1:4" ht="15" customHeight="1">
      <c r="A1419" s="212" t="s">
        <v>1777</v>
      </c>
      <c r="B1419" s="212" t="s">
        <v>1778</v>
      </c>
      <c r="C1419" s="108" t="s">
        <v>18893</v>
      </c>
      <c r="D1419" s="108">
        <v>89.01</v>
      </c>
    </row>
    <row r="1420" spans="1:4" ht="15" customHeight="1">
      <c r="A1420" s="212" t="s">
        <v>1779</v>
      </c>
      <c r="B1420" s="212" t="s">
        <v>1780</v>
      </c>
      <c r="C1420" s="108" t="s">
        <v>18893</v>
      </c>
      <c r="D1420" s="108">
        <v>71.89</v>
      </c>
    </row>
    <row r="1421" spans="1:4" ht="15" customHeight="1">
      <c r="A1421" s="212" t="s">
        <v>1781</v>
      </c>
      <c r="B1421" s="212" t="s">
        <v>1782</v>
      </c>
      <c r="C1421" s="108" t="s">
        <v>18893</v>
      </c>
      <c r="D1421" s="108">
        <v>71.97</v>
      </c>
    </row>
    <row r="1422" spans="1:4" ht="15" customHeight="1">
      <c r="A1422" s="212" t="s">
        <v>1783</v>
      </c>
      <c r="B1422" s="212" t="s">
        <v>1784</v>
      </c>
      <c r="C1422" s="108" t="s">
        <v>18893</v>
      </c>
      <c r="D1422" s="108">
        <v>73.03</v>
      </c>
    </row>
    <row r="1423" spans="1:4" ht="15" customHeight="1">
      <c r="A1423" s="212" t="s">
        <v>1785</v>
      </c>
      <c r="B1423" s="212" t="s">
        <v>1786</v>
      </c>
      <c r="C1423" s="108" t="s">
        <v>18893</v>
      </c>
      <c r="D1423" s="108">
        <v>50.15</v>
      </c>
    </row>
    <row r="1424" spans="1:4" ht="15" customHeight="1">
      <c r="A1424" s="212" t="s">
        <v>1787</v>
      </c>
      <c r="B1424" s="212" t="s">
        <v>1788</v>
      </c>
      <c r="C1424" s="108" t="s">
        <v>18893</v>
      </c>
      <c r="D1424" s="108">
        <v>51.21</v>
      </c>
    </row>
    <row r="1425" spans="1:4" ht="15" customHeight="1">
      <c r="A1425" s="212" t="s">
        <v>1789</v>
      </c>
      <c r="B1425" s="212" t="s">
        <v>1790</v>
      </c>
      <c r="C1425" s="108" t="s">
        <v>18893</v>
      </c>
      <c r="D1425" s="108">
        <v>36.270000000000003</v>
      </c>
    </row>
    <row r="1426" spans="1:4" ht="15" customHeight="1">
      <c r="A1426" s="212" t="s">
        <v>1791</v>
      </c>
      <c r="B1426" s="212" t="s">
        <v>1792</v>
      </c>
      <c r="C1426" s="108" t="s">
        <v>18893</v>
      </c>
      <c r="D1426" s="108">
        <v>33.729999999999997</v>
      </c>
    </row>
    <row r="1427" spans="1:4" ht="15" customHeight="1">
      <c r="A1427" s="212" t="s">
        <v>1793</v>
      </c>
      <c r="B1427" s="212" t="s">
        <v>1794</v>
      </c>
      <c r="C1427" s="108" t="s">
        <v>18893</v>
      </c>
      <c r="D1427" s="108">
        <v>37.520000000000003</v>
      </c>
    </row>
    <row r="1428" spans="1:4" ht="15" customHeight="1">
      <c r="A1428" s="212" t="s">
        <v>1795</v>
      </c>
      <c r="B1428" s="212" t="s">
        <v>1796</v>
      </c>
      <c r="C1428" s="108" t="s">
        <v>18893</v>
      </c>
      <c r="D1428" s="108">
        <v>64.650000000000006</v>
      </c>
    </row>
    <row r="1429" spans="1:4" ht="15" customHeight="1">
      <c r="A1429" s="212" t="s">
        <v>1797</v>
      </c>
      <c r="B1429" s="212" t="s">
        <v>1798</v>
      </c>
      <c r="C1429" s="108" t="s">
        <v>18893</v>
      </c>
      <c r="D1429" s="108">
        <v>47.53</v>
      </c>
    </row>
    <row r="1430" spans="1:4" ht="15" customHeight="1">
      <c r="A1430" s="212" t="s">
        <v>1799</v>
      </c>
      <c r="B1430" s="212" t="s">
        <v>1800</v>
      </c>
      <c r="C1430" s="108" t="s">
        <v>18893</v>
      </c>
      <c r="D1430" s="108">
        <v>47.61</v>
      </c>
    </row>
    <row r="1431" spans="1:4" ht="15" customHeight="1">
      <c r="A1431" s="212" t="s">
        <v>1801</v>
      </c>
      <c r="B1431" s="212" t="s">
        <v>1802</v>
      </c>
      <c r="C1431" s="108" t="s">
        <v>18893</v>
      </c>
      <c r="D1431" s="108">
        <v>48.67</v>
      </c>
    </row>
    <row r="1432" spans="1:4" ht="15" customHeight="1">
      <c r="A1432" s="212" t="s">
        <v>1803</v>
      </c>
      <c r="B1432" s="212" t="s">
        <v>1804</v>
      </c>
      <c r="C1432" s="108" t="s">
        <v>18893</v>
      </c>
      <c r="D1432" s="108">
        <v>16.46</v>
      </c>
    </row>
    <row r="1433" spans="1:4" ht="15" customHeight="1">
      <c r="A1433" s="212" t="s">
        <v>1809</v>
      </c>
      <c r="B1433" s="212" t="s">
        <v>1810</v>
      </c>
      <c r="C1433" s="108" t="s">
        <v>18893</v>
      </c>
      <c r="D1433" s="108">
        <v>36.43</v>
      </c>
    </row>
    <row r="1434" spans="1:4" ht="15" customHeight="1">
      <c r="A1434" s="212" t="s">
        <v>1811</v>
      </c>
      <c r="B1434" s="212" t="s">
        <v>1812</v>
      </c>
      <c r="C1434" s="108" t="s">
        <v>18893</v>
      </c>
      <c r="D1434" s="108">
        <v>40.22</v>
      </c>
    </row>
    <row r="1435" spans="1:4" ht="15" customHeight="1">
      <c r="A1435" s="212" t="s">
        <v>1813</v>
      </c>
      <c r="B1435" s="212" t="s">
        <v>1814</v>
      </c>
      <c r="C1435" s="108" t="s">
        <v>18893</v>
      </c>
      <c r="D1435" s="108">
        <v>38.549999999999997</v>
      </c>
    </row>
    <row r="1436" spans="1:4" ht="15" customHeight="1">
      <c r="A1436" s="212" t="s">
        <v>1815</v>
      </c>
      <c r="B1436" s="212" t="s">
        <v>1816</v>
      </c>
      <c r="C1436" s="108" t="s">
        <v>18893</v>
      </c>
      <c r="D1436" s="108">
        <v>42.34</v>
      </c>
    </row>
    <row r="1437" spans="1:4" ht="15" customHeight="1">
      <c r="A1437" s="212" t="s">
        <v>1817</v>
      </c>
      <c r="B1437" s="212" t="s">
        <v>1818</v>
      </c>
      <c r="C1437" s="108" t="s">
        <v>18893</v>
      </c>
      <c r="D1437" s="108">
        <v>39.090000000000003</v>
      </c>
    </row>
    <row r="1438" spans="1:4" ht="15" customHeight="1">
      <c r="A1438" s="212" t="s">
        <v>1819</v>
      </c>
      <c r="B1438" s="212" t="s">
        <v>1820</v>
      </c>
      <c r="C1438" s="108" t="s">
        <v>18893</v>
      </c>
      <c r="D1438" s="108">
        <v>42.88</v>
      </c>
    </row>
    <row r="1439" spans="1:4" ht="15" customHeight="1">
      <c r="A1439" s="212" t="s">
        <v>1823</v>
      </c>
      <c r="B1439" s="212" t="s">
        <v>1824</v>
      </c>
      <c r="C1439" s="108" t="s">
        <v>18893</v>
      </c>
      <c r="D1439" s="108">
        <v>102.47</v>
      </c>
    </row>
    <row r="1440" spans="1:4" ht="15" customHeight="1">
      <c r="A1440" s="212" t="s">
        <v>1825</v>
      </c>
      <c r="B1440" s="212" t="s">
        <v>1826</v>
      </c>
      <c r="C1440" s="108" t="s">
        <v>18893</v>
      </c>
      <c r="D1440" s="108">
        <v>110.83</v>
      </c>
    </row>
    <row r="1441" spans="1:4" ht="15" customHeight="1">
      <c r="A1441" s="212" t="s">
        <v>1827</v>
      </c>
      <c r="B1441" s="212" t="s">
        <v>1828</v>
      </c>
      <c r="C1441" s="108" t="s">
        <v>18893</v>
      </c>
      <c r="D1441" s="108">
        <v>62.11</v>
      </c>
    </row>
    <row r="1442" spans="1:4" ht="15" customHeight="1">
      <c r="A1442" s="212" t="s">
        <v>1829</v>
      </c>
      <c r="B1442" s="212" t="s">
        <v>1830</v>
      </c>
      <c r="C1442" s="108" t="s">
        <v>18893</v>
      </c>
      <c r="D1442" s="108">
        <v>86.6</v>
      </c>
    </row>
    <row r="1443" spans="1:4" ht="15" customHeight="1">
      <c r="A1443" s="212" t="s">
        <v>1831</v>
      </c>
      <c r="B1443" s="212" t="s">
        <v>1832</v>
      </c>
      <c r="C1443" s="108" t="s">
        <v>18893</v>
      </c>
      <c r="D1443" s="108">
        <v>82.8</v>
      </c>
    </row>
    <row r="1444" spans="1:4" ht="15" customHeight="1">
      <c r="A1444" s="212" t="s">
        <v>1833</v>
      </c>
      <c r="B1444" s="212" t="s">
        <v>1834</v>
      </c>
      <c r="C1444" s="108" t="s">
        <v>18893</v>
      </c>
      <c r="D1444" s="108">
        <v>46.26</v>
      </c>
    </row>
    <row r="1445" spans="1:4" ht="15" customHeight="1">
      <c r="A1445" s="212" t="s">
        <v>1835</v>
      </c>
      <c r="B1445" s="212" t="s">
        <v>1836</v>
      </c>
      <c r="C1445" s="108" t="s">
        <v>18893</v>
      </c>
      <c r="D1445" s="108">
        <v>33.33</v>
      </c>
    </row>
    <row r="1446" spans="1:4" ht="15" customHeight="1">
      <c r="A1446" s="212" t="s">
        <v>1837</v>
      </c>
      <c r="B1446" s="212" t="s">
        <v>1838</v>
      </c>
      <c r="C1446" s="108" t="s">
        <v>18893</v>
      </c>
      <c r="D1446" s="108">
        <v>47.18</v>
      </c>
    </row>
    <row r="1447" spans="1:4" ht="15" customHeight="1">
      <c r="A1447" s="212" t="s">
        <v>1839</v>
      </c>
      <c r="B1447" s="212" t="s">
        <v>1840</v>
      </c>
      <c r="C1447" s="108" t="s">
        <v>18893</v>
      </c>
      <c r="D1447" s="108">
        <v>47.26</v>
      </c>
    </row>
    <row r="1448" spans="1:4" ht="15" customHeight="1">
      <c r="A1448" s="212" t="s">
        <v>1841</v>
      </c>
      <c r="B1448" s="212" t="s">
        <v>1842</v>
      </c>
      <c r="C1448" s="108" t="s">
        <v>18893</v>
      </c>
      <c r="D1448" s="108">
        <v>48.32</v>
      </c>
    </row>
    <row r="1449" spans="1:4" ht="15" customHeight="1">
      <c r="A1449" s="212" t="s">
        <v>1843</v>
      </c>
      <c r="B1449" s="212" t="s">
        <v>1844</v>
      </c>
      <c r="C1449" s="108" t="s">
        <v>18893</v>
      </c>
      <c r="D1449" s="108">
        <v>37.25</v>
      </c>
    </row>
    <row r="1450" spans="1:4" ht="15" customHeight="1">
      <c r="A1450" s="212" t="s">
        <v>1845</v>
      </c>
      <c r="B1450" s="212" t="s">
        <v>1846</v>
      </c>
      <c r="C1450" s="108" t="s">
        <v>18893</v>
      </c>
      <c r="D1450" s="108">
        <v>22.42</v>
      </c>
    </row>
    <row r="1451" spans="1:4" ht="15" customHeight="1">
      <c r="A1451" s="212" t="s">
        <v>1847</v>
      </c>
      <c r="B1451" s="212" t="s">
        <v>1848</v>
      </c>
      <c r="C1451" s="108" t="s">
        <v>18893</v>
      </c>
      <c r="D1451" s="108">
        <v>36.35</v>
      </c>
    </row>
    <row r="1452" spans="1:4" ht="15" customHeight="1">
      <c r="A1452" s="212" t="s">
        <v>1849</v>
      </c>
      <c r="B1452" s="212" t="s">
        <v>1850</v>
      </c>
      <c r="C1452" s="108" t="s">
        <v>18893</v>
      </c>
      <c r="D1452" s="108">
        <v>37.409999999999997</v>
      </c>
    </row>
    <row r="1453" spans="1:4" ht="15" customHeight="1">
      <c r="A1453" s="212" t="s">
        <v>1851</v>
      </c>
      <c r="B1453" s="212" t="s">
        <v>1852</v>
      </c>
      <c r="C1453" s="108" t="s">
        <v>18893</v>
      </c>
      <c r="D1453" s="108">
        <v>21.97</v>
      </c>
    </row>
    <row r="1454" spans="1:4" ht="15" customHeight="1">
      <c r="A1454" s="212" t="s">
        <v>1853</v>
      </c>
      <c r="B1454" s="212" t="s">
        <v>1854</v>
      </c>
      <c r="C1454" s="108" t="s">
        <v>18893</v>
      </c>
      <c r="D1454" s="108">
        <v>21.15</v>
      </c>
    </row>
    <row r="1455" spans="1:4" ht="15" customHeight="1">
      <c r="A1455" s="212" t="s">
        <v>1855</v>
      </c>
      <c r="B1455" s="212" t="s">
        <v>1856</v>
      </c>
      <c r="C1455" s="108" t="s">
        <v>18893</v>
      </c>
      <c r="D1455" s="108">
        <v>35</v>
      </c>
    </row>
    <row r="1456" spans="1:4" ht="15" customHeight="1">
      <c r="A1456" s="212" t="s">
        <v>1857</v>
      </c>
      <c r="B1456" s="212" t="s">
        <v>19217</v>
      </c>
      <c r="C1456" s="108" t="s">
        <v>18893</v>
      </c>
      <c r="D1456" s="108">
        <v>35.08</v>
      </c>
    </row>
    <row r="1457" spans="1:4" ht="15" customHeight="1">
      <c r="A1457" s="212" t="s">
        <v>1858</v>
      </c>
      <c r="B1457" s="212" t="s">
        <v>19218</v>
      </c>
      <c r="C1457" s="108" t="s">
        <v>18893</v>
      </c>
      <c r="D1457" s="108">
        <v>36.14</v>
      </c>
    </row>
    <row r="1458" spans="1:4" ht="15" customHeight="1">
      <c r="A1458" s="212" t="s">
        <v>1859</v>
      </c>
      <c r="B1458" s="212" t="s">
        <v>19219</v>
      </c>
      <c r="C1458" s="108" t="s">
        <v>18893</v>
      </c>
      <c r="D1458" s="108">
        <v>61.06</v>
      </c>
    </row>
    <row r="1459" spans="1:4" ht="15" customHeight="1">
      <c r="A1459" s="212" t="s">
        <v>1860</v>
      </c>
      <c r="B1459" s="212" t="s">
        <v>19220</v>
      </c>
      <c r="C1459" s="108" t="s">
        <v>18893</v>
      </c>
      <c r="D1459" s="108">
        <v>62.12</v>
      </c>
    </row>
    <row r="1460" spans="1:4" ht="15" customHeight="1">
      <c r="A1460" s="212" t="s">
        <v>1861</v>
      </c>
      <c r="B1460" s="212" t="s">
        <v>19221</v>
      </c>
      <c r="C1460" s="108" t="s">
        <v>18893</v>
      </c>
      <c r="D1460" s="108">
        <v>48.88</v>
      </c>
    </row>
    <row r="1461" spans="1:4" ht="15" customHeight="1">
      <c r="A1461" s="212" t="s">
        <v>1862</v>
      </c>
      <c r="B1461" s="212" t="s">
        <v>1863</v>
      </c>
      <c r="C1461" s="108" t="s">
        <v>18893</v>
      </c>
      <c r="D1461" s="108">
        <v>49.94</v>
      </c>
    </row>
    <row r="1462" spans="1:4" ht="15" customHeight="1">
      <c r="A1462" s="212" t="s">
        <v>1864</v>
      </c>
      <c r="B1462" s="212" t="s">
        <v>1865</v>
      </c>
      <c r="C1462" s="108" t="s">
        <v>18893</v>
      </c>
      <c r="D1462" s="108">
        <v>10.62</v>
      </c>
    </row>
    <row r="1463" spans="1:4" ht="15" customHeight="1">
      <c r="A1463" s="212" t="s">
        <v>1947</v>
      </c>
      <c r="B1463" s="212" t="s">
        <v>22919</v>
      </c>
      <c r="C1463" s="108" t="s">
        <v>18893</v>
      </c>
      <c r="D1463" s="108">
        <v>5.68</v>
      </c>
    </row>
    <row r="1464" spans="1:4" ht="15" customHeight="1">
      <c r="A1464" s="212" t="s">
        <v>1866</v>
      </c>
      <c r="B1464" s="212" t="s">
        <v>1867</v>
      </c>
      <c r="C1464" s="108" t="s">
        <v>18893</v>
      </c>
      <c r="D1464" s="108">
        <v>8.74</v>
      </c>
    </row>
    <row r="1465" spans="1:4" ht="15" customHeight="1">
      <c r="A1465" s="212" t="s">
        <v>1868</v>
      </c>
      <c r="B1465" s="212" t="s">
        <v>1869</v>
      </c>
      <c r="C1465" s="108" t="s">
        <v>18893</v>
      </c>
      <c r="D1465" s="108">
        <v>13.32</v>
      </c>
    </row>
    <row r="1466" spans="1:4" ht="15" customHeight="1">
      <c r="A1466" s="212" t="s">
        <v>1870</v>
      </c>
      <c r="B1466" s="212" t="s">
        <v>1871</v>
      </c>
      <c r="C1466" s="108" t="s">
        <v>18893</v>
      </c>
      <c r="D1466" s="108">
        <v>25.52</v>
      </c>
    </row>
    <row r="1467" spans="1:4" ht="15" customHeight="1">
      <c r="A1467" s="212" t="s">
        <v>1874</v>
      </c>
      <c r="B1467" s="212" t="s">
        <v>1875</v>
      </c>
      <c r="C1467" s="108" t="s">
        <v>18893</v>
      </c>
      <c r="D1467" s="108">
        <v>22.5</v>
      </c>
    </row>
    <row r="1468" spans="1:4" ht="15" customHeight="1">
      <c r="A1468" s="212" t="s">
        <v>1876</v>
      </c>
      <c r="B1468" s="212" t="s">
        <v>1877</v>
      </c>
      <c r="C1468" s="108" t="s">
        <v>18893</v>
      </c>
      <c r="D1468" s="108">
        <v>37.49</v>
      </c>
    </row>
    <row r="1469" spans="1:4" ht="15" customHeight="1">
      <c r="A1469" s="212" t="s">
        <v>1878</v>
      </c>
      <c r="B1469" s="212" t="s">
        <v>1879</v>
      </c>
      <c r="C1469" s="108" t="s">
        <v>18893</v>
      </c>
      <c r="D1469" s="108">
        <v>41.28</v>
      </c>
    </row>
    <row r="1470" spans="1:4" ht="15" customHeight="1">
      <c r="A1470" s="212" t="s">
        <v>1880</v>
      </c>
      <c r="B1470" s="212" t="s">
        <v>1881</v>
      </c>
      <c r="C1470" s="108" t="s">
        <v>18893</v>
      </c>
      <c r="D1470" s="108">
        <v>69.45</v>
      </c>
    </row>
    <row r="1471" spans="1:4" ht="15" customHeight="1">
      <c r="A1471" s="212" t="s">
        <v>1882</v>
      </c>
      <c r="B1471" s="212" t="s">
        <v>1883</v>
      </c>
      <c r="C1471" s="108" t="s">
        <v>18893</v>
      </c>
      <c r="D1471" s="108">
        <v>73.239999999999995</v>
      </c>
    </row>
    <row r="1472" spans="1:4" ht="15" customHeight="1">
      <c r="A1472" s="212" t="s">
        <v>1884</v>
      </c>
      <c r="B1472" s="212" t="s">
        <v>1885</v>
      </c>
      <c r="C1472" s="108" t="s">
        <v>18893</v>
      </c>
      <c r="D1472" s="108">
        <v>23.56</v>
      </c>
    </row>
    <row r="1473" spans="1:4" ht="15" customHeight="1">
      <c r="A1473" s="212" t="s">
        <v>1886</v>
      </c>
      <c r="B1473" s="212" t="s">
        <v>1887</v>
      </c>
      <c r="C1473" s="108" t="s">
        <v>18893</v>
      </c>
      <c r="D1473" s="108">
        <v>23.83</v>
      </c>
    </row>
    <row r="1474" spans="1:4" ht="15" customHeight="1">
      <c r="A1474" s="212" t="s">
        <v>1892</v>
      </c>
      <c r="B1474" s="212" t="s">
        <v>1893</v>
      </c>
      <c r="C1474" s="108" t="s">
        <v>18893</v>
      </c>
      <c r="D1474" s="108">
        <v>55.52</v>
      </c>
    </row>
    <row r="1475" spans="1:4" ht="15" customHeight="1">
      <c r="A1475" s="212" t="s">
        <v>1908</v>
      </c>
      <c r="B1475" s="212" t="s">
        <v>1909</v>
      </c>
      <c r="C1475" s="108" t="s">
        <v>18893</v>
      </c>
      <c r="D1475" s="108">
        <v>35.35</v>
      </c>
    </row>
    <row r="1476" spans="1:4" ht="15" customHeight="1">
      <c r="A1476" s="212" t="s">
        <v>1910</v>
      </c>
      <c r="B1476" s="212" t="s">
        <v>1911</v>
      </c>
      <c r="C1476" s="108" t="s">
        <v>18893</v>
      </c>
      <c r="D1476" s="108">
        <v>26.33</v>
      </c>
    </row>
    <row r="1477" spans="1:4" ht="15" customHeight="1">
      <c r="A1477" s="212" t="s">
        <v>1914</v>
      </c>
      <c r="B1477" s="212" t="s">
        <v>1915</v>
      </c>
      <c r="C1477" s="108" t="s">
        <v>18893</v>
      </c>
      <c r="D1477" s="108">
        <v>30.03</v>
      </c>
    </row>
    <row r="1478" spans="1:4" ht="15" customHeight="1">
      <c r="A1478" s="212" t="s">
        <v>1918</v>
      </c>
      <c r="B1478" s="212" t="s">
        <v>1919</v>
      </c>
      <c r="C1478" s="108" t="s">
        <v>18893</v>
      </c>
      <c r="D1478" s="108">
        <v>1.4</v>
      </c>
    </row>
    <row r="1479" spans="1:4" ht="15" customHeight="1">
      <c r="A1479" s="212" t="s">
        <v>1920</v>
      </c>
      <c r="B1479" s="212" t="s">
        <v>1921</v>
      </c>
      <c r="C1479" s="108" t="s">
        <v>18893</v>
      </c>
      <c r="D1479" s="108">
        <v>1.65</v>
      </c>
    </row>
    <row r="1480" spans="1:4" ht="15" customHeight="1">
      <c r="A1480" s="212" t="s">
        <v>1922</v>
      </c>
      <c r="B1480" s="212" t="s">
        <v>1923</v>
      </c>
      <c r="C1480" s="108" t="s">
        <v>18893</v>
      </c>
      <c r="D1480" s="108">
        <v>24.36</v>
      </c>
    </row>
    <row r="1481" spans="1:4" ht="15" customHeight="1">
      <c r="A1481" s="212" t="s">
        <v>1924</v>
      </c>
      <c r="B1481" s="212" t="s">
        <v>1925</v>
      </c>
      <c r="C1481" s="108" t="s">
        <v>18893</v>
      </c>
      <c r="D1481" s="108">
        <v>28.28</v>
      </c>
    </row>
    <row r="1482" spans="1:4" ht="15" customHeight="1">
      <c r="A1482" s="212" t="s">
        <v>1926</v>
      </c>
      <c r="B1482" s="212" t="s">
        <v>1927</v>
      </c>
      <c r="C1482" s="108" t="s">
        <v>18893</v>
      </c>
      <c r="D1482" s="108">
        <v>13.45</v>
      </c>
    </row>
    <row r="1483" spans="1:4" ht="15" customHeight="1">
      <c r="A1483" s="212" t="s">
        <v>1928</v>
      </c>
      <c r="B1483" s="212" t="s">
        <v>1929</v>
      </c>
      <c r="C1483" s="108" t="s">
        <v>18893</v>
      </c>
      <c r="D1483" s="108">
        <v>12.18</v>
      </c>
    </row>
    <row r="1484" spans="1:4" ht="15" customHeight="1">
      <c r="A1484" s="212" t="s">
        <v>1930</v>
      </c>
      <c r="B1484" s="212" t="s">
        <v>1931</v>
      </c>
      <c r="C1484" s="108" t="s">
        <v>18893</v>
      </c>
      <c r="D1484" s="108">
        <v>16.55</v>
      </c>
    </row>
    <row r="1485" spans="1:4" ht="15" customHeight="1">
      <c r="A1485" s="212" t="s">
        <v>1938</v>
      </c>
      <c r="B1485" s="212" t="s">
        <v>1939</v>
      </c>
      <c r="C1485" s="108" t="s">
        <v>18893</v>
      </c>
      <c r="D1485" s="108">
        <v>13</v>
      </c>
    </row>
    <row r="1486" spans="1:4" ht="15" customHeight="1">
      <c r="A1486" s="212" t="s">
        <v>1940</v>
      </c>
      <c r="B1486" s="212" t="s">
        <v>1941</v>
      </c>
      <c r="C1486" s="108" t="s">
        <v>18893</v>
      </c>
      <c r="D1486" s="108">
        <v>13.53</v>
      </c>
    </row>
    <row r="1487" spans="1:4" ht="15" customHeight="1">
      <c r="A1487" s="212" t="s">
        <v>1942</v>
      </c>
      <c r="B1487" s="212" t="s">
        <v>1943</v>
      </c>
      <c r="C1487" s="108" t="s">
        <v>18893</v>
      </c>
      <c r="D1487" s="108">
        <v>14.59</v>
      </c>
    </row>
    <row r="1488" spans="1:4" ht="15" customHeight="1">
      <c r="A1488" s="212" t="s">
        <v>1944</v>
      </c>
      <c r="B1488" s="212" t="s">
        <v>1945</v>
      </c>
      <c r="C1488" s="108" t="s">
        <v>18893</v>
      </c>
      <c r="D1488" s="108">
        <v>14.86</v>
      </c>
    </row>
    <row r="1489" spans="1:4" ht="15" customHeight="1">
      <c r="A1489" s="212" t="s">
        <v>1946</v>
      </c>
      <c r="B1489" s="212" t="s">
        <v>19222</v>
      </c>
      <c r="C1489" s="108" t="s">
        <v>18893</v>
      </c>
      <c r="D1489" s="108">
        <v>46.55</v>
      </c>
    </row>
    <row r="1490" spans="1:4" ht="15" customHeight="1">
      <c r="A1490" s="212" t="s">
        <v>1948</v>
      </c>
      <c r="B1490" s="212" t="s">
        <v>1949</v>
      </c>
      <c r="C1490" s="108" t="s">
        <v>18893</v>
      </c>
      <c r="D1490" s="108">
        <v>3.75</v>
      </c>
    </row>
    <row r="1491" spans="1:4" ht="15" customHeight="1">
      <c r="A1491" s="212" t="s">
        <v>1950</v>
      </c>
      <c r="B1491" s="212" t="s">
        <v>1951</v>
      </c>
      <c r="C1491" s="108" t="s">
        <v>18893</v>
      </c>
      <c r="D1491" s="108">
        <v>4.38</v>
      </c>
    </row>
    <row r="1492" spans="1:4" ht="15" customHeight="1">
      <c r="A1492" s="212" t="s">
        <v>1952</v>
      </c>
      <c r="B1492" s="212" t="s">
        <v>1953</v>
      </c>
      <c r="C1492" s="108" t="s">
        <v>18893</v>
      </c>
      <c r="D1492" s="108">
        <v>4.7300000000000004</v>
      </c>
    </row>
    <row r="1493" spans="1:4" ht="15" customHeight="1">
      <c r="A1493" s="212" t="s">
        <v>1954</v>
      </c>
      <c r="B1493" s="212" t="s">
        <v>1955</v>
      </c>
      <c r="C1493" s="108" t="s">
        <v>18893</v>
      </c>
      <c r="D1493" s="108">
        <v>3.98</v>
      </c>
    </row>
    <row r="1494" spans="1:4" ht="15" customHeight="1">
      <c r="A1494" s="212" t="s">
        <v>1956</v>
      </c>
      <c r="B1494" s="212" t="s">
        <v>1957</v>
      </c>
      <c r="C1494" s="108" t="s">
        <v>18893</v>
      </c>
      <c r="D1494" s="108">
        <v>5.92</v>
      </c>
    </row>
    <row r="1495" spans="1:4" ht="15" customHeight="1">
      <c r="A1495" s="212" t="s">
        <v>1958</v>
      </c>
      <c r="B1495" s="212" t="s">
        <v>1959</v>
      </c>
      <c r="C1495" s="108" t="s">
        <v>18893</v>
      </c>
      <c r="D1495" s="108">
        <v>5.76</v>
      </c>
    </row>
    <row r="1496" spans="1:4" ht="15" customHeight="1">
      <c r="A1496" s="212" t="s">
        <v>1960</v>
      </c>
      <c r="B1496" s="212" t="s">
        <v>1961</v>
      </c>
      <c r="C1496" s="108" t="s">
        <v>18893</v>
      </c>
      <c r="D1496" s="108">
        <v>5.99</v>
      </c>
    </row>
    <row r="1497" spans="1:4" ht="15" customHeight="1">
      <c r="A1497" s="212" t="s">
        <v>1962</v>
      </c>
      <c r="B1497" s="212" t="s">
        <v>1963</v>
      </c>
      <c r="C1497" s="108" t="s">
        <v>18893</v>
      </c>
      <c r="D1497" s="108">
        <v>6.12</v>
      </c>
    </row>
    <row r="1498" spans="1:4" ht="15" customHeight="1">
      <c r="A1498" s="212" t="s">
        <v>1964</v>
      </c>
      <c r="B1498" s="212" t="s">
        <v>1965</v>
      </c>
      <c r="C1498" s="108" t="s">
        <v>18893</v>
      </c>
      <c r="D1498" s="108">
        <v>4.99</v>
      </c>
    </row>
    <row r="1499" spans="1:4" ht="15" customHeight="1">
      <c r="A1499" s="212" t="s">
        <v>1966</v>
      </c>
      <c r="B1499" s="212" t="s">
        <v>1967</v>
      </c>
      <c r="C1499" s="108" t="s">
        <v>18893</v>
      </c>
      <c r="D1499" s="108">
        <v>7.4</v>
      </c>
    </row>
    <row r="1500" spans="1:4" ht="15" customHeight="1">
      <c r="A1500" s="212">
        <v>8923</v>
      </c>
      <c r="B1500" s="212" t="s">
        <v>19223</v>
      </c>
    </row>
    <row r="1501" spans="1:4" ht="15" customHeight="1">
      <c r="A1501" s="212" t="s">
        <v>2085</v>
      </c>
      <c r="B1501" s="212" t="s">
        <v>2086</v>
      </c>
      <c r="C1501" s="108" t="s">
        <v>191</v>
      </c>
      <c r="D1501" s="108">
        <v>12.62</v>
      </c>
    </row>
    <row r="1502" spans="1:4" ht="15" customHeight="1">
      <c r="A1502" s="212">
        <v>8924</v>
      </c>
      <c r="B1502" s="212" t="s">
        <v>19224</v>
      </c>
    </row>
    <row r="1503" spans="1:4" ht="15" customHeight="1">
      <c r="A1503" s="212" t="s">
        <v>1389</v>
      </c>
      <c r="B1503" s="212" t="s">
        <v>1390</v>
      </c>
      <c r="C1503" s="108" t="s">
        <v>18893</v>
      </c>
      <c r="D1503" s="108">
        <v>31.88</v>
      </c>
    </row>
    <row r="1504" spans="1:4" ht="15" customHeight="1">
      <c r="A1504" s="212" t="s">
        <v>1391</v>
      </c>
      <c r="B1504" s="212" t="s">
        <v>1392</v>
      </c>
      <c r="C1504" s="108" t="s">
        <v>18893</v>
      </c>
      <c r="D1504" s="108">
        <v>53.39</v>
      </c>
    </row>
    <row r="1505" spans="1:4" ht="15" customHeight="1">
      <c r="A1505" s="212" t="s">
        <v>1393</v>
      </c>
      <c r="B1505" s="212" t="s">
        <v>1394</v>
      </c>
      <c r="C1505" s="108" t="s">
        <v>18893</v>
      </c>
      <c r="D1505" s="108">
        <v>43.38</v>
      </c>
    </row>
    <row r="1506" spans="1:4" ht="15" customHeight="1">
      <c r="A1506" s="212" t="s">
        <v>1395</v>
      </c>
      <c r="B1506" s="212" t="s">
        <v>1396</v>
      </c>
      <c r="C1506" s="108" t="s">
        <v>18893</v>
      </c>
      <c r="D1506" s="108">
        <v>69.489999999999995</v>
      </c>
    </row>
    <row r="1507" spans="1:4" ht="15" customHeight="1">
      <c r="A1507" s="212" t="s">
        <v>1397</v>
      </c>
      <c r="B1507" s="212" t="s">
        <v>1398</v>
      </c>
      <c r="C1507" s="108" t="s">
        <v>18893</v>
      </c>
      <c r="D1507" s="108">
        <v>27.95</v>
      </c>
    </row>
    <row r="1508" spans="1:4" ht="15" customHeight="1">
      <c r="A1508" s="212" t="s">
        <v>1399</v>
      </c>
      <c r="B1508" s="212" t="s">
        <v>1400</v>
      </c>
      <c r="C1508" s="108" t="s">
        <v>18893</v>
      </c>
      <c r="D1508" s="108">
        <v>14.43</v>
      </c>
    </row>
    <row r="1509" spans="1:4" ht="15" customHeight="1">
      <c r="A1509" s="212" t="s">
        <v>1401</v>
      </c>
      <c r="B1509" s="212" t="s">
        <v>1402</v>
      </c>
      <c r="C1509" s="108" t="s">
        <v>18893</v>
      </c>
      <c r="D1509" s="108">
        <v>35.94</v>
      </c>
    </row>
    <row r="1510" spans="1:4" ht="15" customHeight="1">
      <c r="A1510" s="212" t="s">
        <v>1403</v>
      </c>
      <c r="B1510" s="212" t="s">
        <v>1404</v>
      </c>
      <c r="C1510" s="108" t="s">
        <v>18893</v>
      </c>
      <c r="D1510" s="108">
        <v>25.93</v>
      </c>
    </row>
    <row r="1511" spans="1:4" ht="15" customHeight="1">
      <c r="A1511" s="212" t="s">
        <v>1405</v>
      </c>
      <c r="B1511" s="212" t="s">
        <v>1406</v>
      </c>
      <c r="C1511" s="108" t="s">
        <v>18893</v>
      </c>
      <c r="D1511" s="108">
        <v>52.04</v>
      </c>
    </row>
    <row r="1512" spans="1:4" ht="15" customHeight="1">
      <c r="A1512" s="212" t="s">
        <v>1407</v>
      </c>
      <c r="B1512" s="212" t="s">
        <v>1408</v>
      </c>
      <c r="C1512" s="108" t="s">
        <v>18893</v>
      </c>
      <c r="D1512" s="108">
        <v>10.5</v>
      </c>
    </row>
    <row r="1513" spans="1:4" ht="15" customHeight="1">
      <c r="A1513" s="212" t="s">
        <v>1409</v>
      </c>
      <c r="B1513" s="212" t="s">
        <v>1410</v>
      </c>
      <c r="C1513" s="108" t="s">
        <v>18893</v>
      </c>
      <c r="D1513" s="108">
        <v>34.24</v>
      </c>
    </row>
    <row r="1514" spans="1:4" ht="15" customHeight="1">
      <c r="A1514" s="212" t="s">
        <v>1411</v>
      </c>
      <c r="B1514" s="212" t="s">
        <v>1412</v>
      </c>
      <c r="C1514" s="108" t="s">
        <v>18893</v>
      </c>
      <c r="D1514" s="108">
        <v>58.92</v>
      </c>
    </row>
    <row r="1515" spans="1:4" ht="15" customHeight="1">
      <c r="A1515" s="212" t="s">
        <v>1413</v>
      </c>
      <c r="B1515" s="212" t="s">
        <v>1414</v>
      </c>
      <c r="C1515" s="108" t="s">
        <v>18893</v>
      </c>
      <c r="D1515" s="108">
        <v>48</v>
      </c>
    </row>
    <row r="1516" spans="1:4" ht="15" customHeight="1">
      <c r="A1516" s="212" t="s">
        <v>1415</v>
      </c>
      <c r="B1516" s="212" t="s">
        <v>1416</v>
      </c>
      <c r="C1516" s="108" t="s">
        <v>18893</v>
      </c>
      <c r="D1516" s="108">
        <v>76.599999999999994</v>
      </c>
    </row>
    <row r="1517" spans="1:4" ht="15" customHeight="1">
      <c r="A1517" s="212" t="s">
        <v>1417</v>
      </c>
      <c r="B1517" s="212" t="s">
        <v>1418</v>
      </c>
      <c r="C1517" s="108" t="s">
        <v>18893</v>
      </c>
      <c r="D1517" s="108">
        <v>29.91</v>
      </c>
    </row>
    <row r="1518" spans="1:4" ht="15" customHeight="1">
      <c r="A1518" s="212" t="s">
        <v>1419</v>
      </c>
      <c r="B1518" s="212" t="s">
        <v>1420</v>
      </c>
      <c r="C1518" s="108" t="s">
        <v>18893</v>
      </c>
      <c r="D1518" s="108">
        <v>16.79</v>
      </c>
    </row>
    <row r="1519" spans="1:4" ht="15" customHeight="1">
      <c r="A1519" s="212" t="s">
        <v>1421</v>
      </c>
      <c r="B1519" s="212" t="s">
        <v>1422</v>
      </c>
      <c r="C1519" s="108" t="s">
        <v>18893</v>
      </c>
      <c r="D1519" s="108">
        <v>41.47</v>
      </c>
    </row>
    <row r="1520" spans="1:4" ht="15" customHeight="1">
      <c r="A1520" s="212" t="s">
        <v>1423</v>
      </c>
      <c r="B1520" s="212" t="s">
        <v>1424</v>
      </c>
      <c r="C1520" s="108" t="s">
        <v>18893</v>
      </c>
      <c r="D1520" s="108">
        <v>30.55</v>
      </c>
    </row>
    <row r="1521" spans="1:4" ht="15" customHeight="1">
      <c r="A1521" s="212" t="s">
        <v>1425</v>
      </c>
      <c r="B1521" s="212" t="s">
        <v>1426</v>
      </c>
      <c r="C1521" s="108" t="s">
        <v>18893</v>
      </c>
      <c r="D1521" s="108">
        <v>59.15</v>
      </c>
    </row>
    <row r="1522" spans="1:4" ht="15" customHeight="1">
      <c r="A1522" s="212" t="s">
        <v>1427</v>
      </c>
      <c r="B1522" s="212" t="s">
        <v>1428</v>
      </c>
      <c r="C1522" s="108" t="s">
        <v>18893</v>
      </c>
      <c r="D1522" s="108">
        <v>12.46</v>
      </c>
    </row>
    <row r="1523" spans="1:4" ht="15" customHeight="1">
      <c r="A1523" s="212" t="s">
        <v>1429</v>
      </c>
      <c r="B1523" s="212" t="s">
        <v>1430</v>
      </c>
      <c r="C1523" s="108" t="s">
        <v>18893</v>
      </c>
      <c r="D1523" s="108">
        <v>31.88</v>
      </c>
    </row>
    <row r="1524" spans="1:4" ht="15" customHeight="1">
      <c r="A1524" s="212" t="s">
        <v>1431</v>
      </c>
      <c r="B1524" s="212" t="s">
        <v>1432</v>
      </c>
      <c r="C1524" s="108" t="s">
        <v>18893</v>
      </c>
      <c r="D1524" s="108">
        <v>53.39</v>
      </c>
    </row>
    <row r="1525" spans="1:4" ht="15" customHeight="1">
      <c r="A1525" s="212" t="s">
        <v>1433</v>
      </c>
      <c r="B1525" s="212" t="s">
        <v>1434</v>
      </c>
      <c r="C1525" s="108" t="s">
        <v>18893</v>
      </c>
      <c r="D1525" s="108">
        <v>43.38</v>
      </c>
    </row>
    <row r="1526" spans="1:4" ht="15" customHeight="1">
      <c r="A1526" s="212" t="s">
        <v>1435</v>
      </c>
      <c r="B1526" s="212" t="s">
        <v>1436</v>
      </c>
      <c r="C1526" s="108" t="s">
        <v>18893</v>
      </c>
      <c r="D1526" s="108">
        <v>69.489999999999995</v>
      </c>
    </row>
    <row r="1527" spans="1:4" ht="15" customHeight="1">
      <c r="A1527" s="212" t="s">
        <v>1437</v>
      </c>
      <c r="B1527" s="212" t="s">
        <v>1438</v>
      </c>
      <c r="C1527" s="108" t="s">
        <v>18893</v>
      </c>
      <c r="D1527" s="108">
        <v>27.95</v>
      </c>
    </row>
    <row r="1528" spans="1:4" ht="15" customHeight="1">
      <c r="A1528" s="212" t="s">
        <v>1439</v>
      </c>
      <c r="B1528" s="212" t="s">
        <v>1440</v>
      </c>
      <c r="C1528" s="108" t="s">
        <v>18893</v>
      </c>
      <c r="D1528" s="108">
        <v>34.24</v>
      </c>
    </row>
    <row r="1529" spans="1:4" ht="15" customHeight="1">
      <c r="A1529" s="212" t="s">
        <v>1441</v>
      </c>
      <c r="B1529" s="212" t="s">
        <v>1442</v>
      </c>
      <c r="C1529" s="108" t="s">
        <v>18893</v>
      </c>
      <c r="D1529" s="108">
        <v>58.92</v>
      </c>
    </row>
    <row r="1530" spans="1:4" ht="15" customHeight="1">
      <c r="A1530" s="212" t="s">
        <v>1443</v>
      </c>
      <c r="B1530" s="212" t="s">
        <v>1444</v>
      </c>
      <c r="C1530" s="108" t="s">
        <v>18893</v>
      </c>
      <c r="D1530" s="108">
        <v>48</v>
      </c>
    </row>
    <row r="1531" spans="1:4" ht="15" customHeight="1">
      <c r="A1531" s="212" t="s">
        <v>1445</v>
      </c>
      <c r="B1531" s="212" t="s">
        <v>1446</v>
      </c>
      <c r="C1531" s="108" t="s">
        <v>18893</v>
      </c>
      <c r="D1531" s="108">
        <v>76.599999999999994</v>
      </c>
    </row>
    <row r="1532" spans="1:4" ht="15" customHeight="1">
      <c r="A1532" s="212" t="s">
        <v>1447</v>
      </c>
      <c r="B1532" s="212" t="s">
        <v>1448</v>
      </c>
      <c r="C1532" s="108" t="s">
        <v>18893</v>
      </c>
      <c r="D1532" s="108">
        <v>29.91</v>
      </c>
    </row>
    <row r="1533" spans="1:4" ht="15" customHeight="1">
      <c r="A1533" s="212" t="s">
        <v>1449</v>
      </c>
      <c r="B1533" s="212" t="s">
        <v>1450</v>
      </c>
      <c r="C1533" s="108" t="s">
        <v>18893</v>
      </c>
      <c r="D1533" s="108">
        <v>34.24</v>
      </c>
    </row>
    <row r="1534" spans="1:4" ht="15" customHeight="1">
      <c r="A1534" s="212" t="s">
        <v>1451</v>
      </c>
      <c r="B1534" s="212" t="s">
        <v>1452</v>
      </c>
      <c r="C1534" s="108" t="s">
        <v>18893</v>
      </c>
      <c r="D1534" s="108">
        <v>58.92</v>
      </c>
    </row>
    <row r="1535" spans="1:4" ht="15" customHeight="1">
      <c r="A1535" s="212" t="s">
        <v>1453</v>
      </c>
      <c r="B1535" s="212" t="s">
        <v>1454</v>
      </c>
      <c r="C1535" s="108" t="s">
        <v>18893</v>
      </c>
      <c r="D1535" s="108">
        <v>48</v>
      </c>
    </row>
    <row r="1536" spans="1:4" ht="15" customHeight="1">
      <c r="A1536" s="212" t="s">
        <v>1455</v>
      </c>
      <c r="B1536" s="212" t="s">
        <v>1456</v>
      </c>
      <c r="C1536" s="108" t="s">
        <v>18893</v>
      </c>
      <c r="D1536" s="108">
        <v>76.599999999999994</v>
      </c>
    </row>
    <row r="1537" spans="1:4" ht="15" customHeight="1">
      <c r="A1537" s="212" t="s">
        <v>1457</v>
      </c>
      <c r="B1537" s="212" t="s">
        <v>1458</v>
      </c>
      <c r="C1537" s="108" t="s">
        <v>18893</v>
      </c>
      <c r="D1537" s="108">
        <v>29.91</v>
      </c>
    </row>
    <row r="1538" spans="1:4" ht="15" customHeight="1">
      <c r="A1538" s="212" t="s">
        <v>1459</v>
      </c>
      <c r="B1538" s="212" t="s">
        <v>1460</v>
      </c>
      <c r="C1538" s="108" t="s">
        <v>18893</v>
      </c>
      <c r="D1538" s="108">
        <v>34.24</v>
      </c>
    </row>
    <row r="1539" spans="1:4" ht="15" customHeight="1">
      <c r="A1539" s="212" t="s">
        <v>1461</v>
      </c>
      <c r="B1539" s="212" t="s">
        <v>1462</v>
      </c>
      <c r="C1539" s="108" t="s">
        <v>18893</v>
      </c>
      <c r="D1539" s="108">
        <v>58.92</v>
      </c>
    </row>
    <row r="1540" spans="1:4" ht="15" customHeight="1">
      <c r="A1540" s="212" t="s">
        <v>1463</v>
      </c>
      <c r="B1540" s="212" t="s">
        <v>1464</v>
      </c>
      <c r="C1540" s="108" t="s">
        <v>18893</v>
      </c>
      <c r="D1540" s="108">
        <v>48</v>
      </c>
    </row>
    <row r="1541" spans="1:4" ht="15" customHeight="1">
      <c r="A1541" s="212" t="s">
        <v>1465</v>
      </c>
      <c r="B1541" s="212" t="s">
        <v>1466</v>
      </c>
      <c r="C1541" s="108" t="s">
        <v>18893</v>
      </c>
      <c r="D1541" s="108">
        <v>76.599999999999994</v>
      </c>
    </row>
    <row r="1542" spans="1:4" ht="15" customHeight="1">
      <c r="A1542" s="212" t="s">
        <v>1467</v>
      </c>
      <c r="B1542" s="212" t="s">
        <v>1468</v>
      </c>
      <c r="C1542" s="108" t="s">
        <v>18893</v>
      </c>
      <c r="D1542" s="108">
        <v>29.91</v>
      </c>
    </row>
    <row r="1543" spans="1:4" ht="15" customHeight="1">
      <c r="A1543" s="212" t="s">
        <v>1469</v>
      </c>
      <c r="B1543" s="212" t="s">
        <v>1470</v>
      </c>
      <c r="C1543" s="108" t="s">
        <v>18893</v>
      </c>
      <c r="D1543" s="108">
        <v>36.6</v>
      </c>
    </row>
    <row r="1544" spans="1:4" ht="15" customHeight="1">
      <c r="A1544" s="212" t="s">
        <v>1471</v>
      </c>
      <c r="B1544" s="212" t="s">
        <v>1472</v>
      </c>
      <c r="C1544" s="108" t="s">
        <v>18893</v>
      </c>
      <c r="D1544" s="108">
        <v>64.45</v>
      </c>
    </row>
    <row r="1545" spans="1:4" ht="15" customHeight="1">
      <c r="A1545" s="212" t="s">
        <v>1473</v>
      </c>
      <c r="B1545" s="212" t="s">
        <v>1474</v>
      </c>
      <c r="C1545" s="108" t="s">
        <v>18893</v>
      </c>
      <c r="D1545" s="108">
        <v>52.62</v>
      </c>
    </row>
    <row r="1546" spans="1:4" ht="15" customHeight="1">
      <c r="A1546" s="212" t="s">
        <v>1475</v>
      </c>
      <c r="B1546" s="212" t="s">
        <v>1476</v>
      </c>
      <c r="C1546" s="108" t="s">
        <v>18893</v>
      </c>
      <c r="D1546" s="108">
        <v>83.71</v>
      </c>
    </row>
    <row r="1547" spans="1:4" ht="15" customHeight="1">
      <c r="A1547" s="212" t="s">
        <v>1477</v>
      </c>
      <c r="B1547" s="212" t="s">
        <v>1478</v>
      </c>
      <c r="C1547" s="108" t="s">
        <v>18893</v>
      </c>
      <c r="D1547" s="108">
        <v>31.87</v>
      </c>
    </row>
    <row r="1548" spans="1:4" ht="15" customHeight="1">
      <c r="A1548" s="212" t="s">
        <v>1479</v>
      </c>
      <c r="B1548" s="212" t="s">
        <v>1480</v>
      </c>
      <c r="C1548" s="108" t="s">
        <v>18893</v>
      </c>
      <c r="D1548" s="108">
        <v>19.149999999999999</v>
      </c>
    </row>
    <row r="1549" spans="1:4" ht="15" customHeight="1">
      <c r="A1549" s="212" t="s">
        <v>1481</v>
      </c>
      <c r="B1549" s="212" t="s">
        <v>1482</v>
      </c>
      <c r="C1549" s="108" t="s">
        <v>18893</v>
      </c>
      <c r="D1549" s="108">
        <v>47</v>
      </c>
    </row>
    <row r="1550" spans="1:4" ht="15" customHeight="1">
      <c r="A1550" s="212" t="s">
        <v>1483</v>
      </c>
      <c r="B1550" s="212" t="s">
        <v>1484</v>
      </c>
      <c r="C1550" s="108" t="s">
        <v>18893</v>
      </c>
      <c r="D1550" s="108">
        <v>35.17</v>
      </c>
    </row>
    <row r="1551" spans="1:4" ht="15" customHeight="1">
      <c r="A1551" s="212" t="s">
        <v>1485</v>
      </c>
      <c r="B1551" s="212" t="s">
        <v>1486</v>
      </c>
      <c r="C1551" s="108" t="s">
        <v>18893</v>
      </c>
      <c r="D1551" s="108">
        <v>66.260000000000005</v>
      </c>
    </row>
    <row r="1552" spans="1:4" ht="15" customHeight="1">
      <c r="A1552" s="212" t="s">
        <v>1487</v>
      </c>
      <c r="B1552" s="212" t="s">
        <v>19225</v>
      </c>
      <c r="C1552" s="108" t="s">
        <v>18893</v>
      </c>
      <c r="D1552" s="108">
        <v>14.42</v>
      </c>
    </row>
    <row r="1553" spans="1:4" ht="15" customHeight="1">
      <c r="A1553" s="212" t="s">
        <v>1488</v>
      </c>
      <c r="B1553" s="212" t="s">
        <v>1489</v>
      </c>
      <c r="C1553" s="108" t="s">
        <v>18893</v>
      </c>
      <c r="D1553" s="108">
        <v>36.6</v>
      </c>
    </row>
    <row r="1554" spans="1:4" ht="15" customHeight="1">
      <c r="A1554" s="212" t="s">
        <v>1490</v>
      </c>
      <c r="B1554" s="212" t="s">
        <v>1491</v>
      </c>
      <c r="C1554" s="108" t="s">
        <v>18893</v>
      </c>
      <c r="D1554" s="108">
        <v>64.45</v>
      </c>
    </row>
    <row r="1555" spans="1:4" ht="15" customHeight="1">
      <c r="A1555" s="212" t="s">
        <v>1492</v>
      </c>
      <c r="B1555" s="212" t="s">
        <v>1493</v>
      </c>
      <c r="C1555" s="108" t="s">
        <v>18893</v>
      </c>
      <c r="D1555" s="108">
        <v>52.62</v>
      </c>
    </row>
    <row r="1556" spans="1:4" ht="15" customHeight="1">
      <c r="A1556" s="212" t="s">
        <v>1494</v>
      </c>
      <c r="B1556" s="212" t="s">
        <v>1495</v>
      </c>
      <c r="C1556" s="108" t="s">
        <v>18893</v>
      </c>
      <c r="D1556" s="108">
        <v>83.71</v>
      </c>
    </row>
    <row r="1557" spans="1:4" ht="15" customHeight="1">
      <c r="A1557" s="212" t="s">
        <v>1496</v>
      </c>
      <c r="B1557" s="212" t="s">
        <v>1497</v>
      </c>
      <c r="C1557" s="108" t="s">
        <v>18893</v>
      </c>
      <c r="D1557" s="108">
        <v>31.87</v>
      </c>
    </row>
    <row r="1558" spans="1:4" ht="15" customHeight="1">
      <c r="A1558" s="212" t="s">
        <v>1498</v>
      </c>
      <c r="B1558" s="212" t="s">
        <v>1499</v>
      </c>
      <c r="C1558" s="108" t="s">
        <v>18893</v>
      </c>
      <c r="D1558" s="108">
        <v>21.51</v>
      </c>
    </row>
    <row r="1559" spans="1:4" ht="15" customHeight="1">
      <c r="A1559" s="212" t="s">
        <v>1500</v>
      </c>
      <c r="B1559" s="212" t="s">
        <v>1501</v>
      </c>
      <c r="C1559" s="108" t="s">
        <v>18893</v>
      </c>
      <c r="D1559" s="108">
        <v>38.96</v>
      </c>
    </row>
    <row r="1560" spans="1:4" ht="15" customHeight="1">
      <c r="A1560" s="212" t="s">
        <v>1502</v>
      </c>
      <c r="B1560" s="212" t="s">
        <v>1503</v>
      </c>
      <c r="C1560" s="108" t="s">
        <v>18893</v>
      </c>
      <c r="D1560" s="108">
        <v>52.53</v>
      </c>
    </row>
    <row r="1561" spans="1:4" ht="15" customHeight="1">
      <c r="A1561" s="212" t="s">
        <v>1504</v>
      </c>
      <c r="B1561" s="212" t="s">
        <v>1505</v>
      </c>
      <c r="C1561" s="108" t="s">
        <v>18893</v>
      </c>
      <c r="D1561" s="108">
        <v>69.98</v>
      </c>
    </row>
    <row r="1562" spans="1:4" ht="15" customHeight="1">
      <c r="A1562" s="212" t="s">
        <v>1506</v>
      </c>
      <c r="B1562" s="212" t="s">
        <v>1507</v>
      </c>
      <c r="C1562" s="108" t="s">
        <v>18893</v>
      </c>
      <c r="D1562" s="108">
        <v>39.79</v>
      </c>
    </row>
    <row r="1563" spans="1:4" ht="15" customHeight="1">
      <c r="A1563" s="212" t="s">
        <v>1508</v>
      </c>
      <c r="B1563" s="212" t="s">
        <v>1509</v>
      </c>
      <c r="C1563" s="108" t="s">
        <v>18893</v>
      </c>
      <c r="D1563" s="108">
        <v>57.24</v>
      </c>
    </row>
    <row r="1564" spans="1:4" ht="15" customHeight="1">
      <c r="A1564" s="212" t="s">
        <v>1510</v>
      </c>
      <c r="B1564" s="212" t="s">
        <v>1511</v>
      </c>
      <c r="C1564" s="108" t="s">
        <v>18893</v>
      </c>
      <c r="D1564" s="108">
        <v>73.37</v>
      </c>
    </row>
    <row r="1565" spans="1:4" ht="15" customHeight="1">
      <c r="A1565" s="212" t="s">
        <v>1512</v>
      </c>
      <c r="B1565" s="212" t="s">
        <v>1513</v>
      </c>
      <c r="C1565" s="108" t="s">
        <v>18893</v>
      </c>
      <c r="D1565" s="108">
        <v>90.82</v>
      </c>
    </row>
    <row r="1566" spans="1:4" ht="15" customHeight="1">
      <c r="A1566" s="212" t="s">
        <v>1514</v>
      </c>
      <c r="B1566" s="212" t="s">
        <v>1515</v>
      </c>
      <c r="C1566" s="108" t="s">
        <v>18893</v>
      </c>
      <c r="D1566" s="108">
        <v>16.38</v>
      </c>
    </row>
    <row r="1567" spans="1:4" ht="15" customHeight="1">
      <c r="A1567" s="212" t="s">
        <v>1516</v>
      </c>
      <c r="B1567" s="212" t="s">
        <v>1517</v>
      </c>
      <c r="C1567" s="108" t="s">
        <v>18893</v>
      </c>
      <c r="D1567" s="108">
        <v>33.83</v>
      </c>
    </row>
    <row r="1568" spans="1:4" ht="15" customHeight="1">
      <c r="A1568" s="212" t="s">
        <v>1894</v>
      </c>
      <c r="B1568" s="212" t="s">
        <v>1895</v>
      </c>
      <c r="C1568" s="108" t="s">
        <v>18893</v>
      </c>
      <c r="D1568" s="108">
        <v>56.81</v>
      </c>
    </row>
    <row r="1569" spans="1:4" ht="15" customHeight="1">
      <c r="A1569" s="212" t="s">
        <v>1896</v>
      </c>
      <c r="B1569" s="212" t="s">
        <v>1897</v>
      </c>
      <c r="C1569" s="108" t="s">
        <v>18893</v>
      </c>
      <c r="D1569" s="108">
        <v>37.31</v>
      </c>
    </row>
    <row r="1570" spans="1:4" ht="15" customHeight="1">
      <c r="A1570" s="212" t="s">
        <v>1898</v>
      </c>
      <c r="B1570" s="212" t="s">
        <v>1899</v>
      </c>
      <c r="C1570" s="108" t="s">
        <v>18893</v>
      </c>
      <c r="D1570" s="108">
        <v>28.29</v>
      </c>
    </row>
    <row r="1571" spans="1:4" ht="15" customHeight="1">
      <c r="A1571" s="212" t="s">
        <v>1900</v>
      </c>
      <c r="B1571" s="212" t="s">
        <v>1901</v>
      </c>
      <c r="C1571" s="108" t="s">
        <v>18893</v>
      </c>
      <c r="D1571" s="108">
        <v>36.869999999999997</v>
      </c>
    </row>
    <row r="1572" spans="1:4" ht="15" customHeight="1">
      <c r="A1572" s="212" t="s">
        <v>1902</v>
      </c>
      <c r="B1572" s="212" t="s">
        <v>1903</v>
      </c>
      <c r="C1572" s="108" t="s">
        <v>18893</v>
      </c>
      <c r="D1572" s="108">
        <v>31.97</v>
      </c>
    </row>
    <row r="1573" spans="1:4" ht="15" customHeight="1">
      <c r="A1573" s="212" t="s">
        <v>1904</v>
      </c>
      <c r="B1573" s="212" t="s">
        <v>1905</v>
      </c>
      <c r="C1573" s="108" t="s">
        <v>18893</v>
      </c>
      <c r="D1573" s="108">
        <v>39.06</v>
      </c>
    </row>
    <row r="1574" spans="1:4" ht="15" customHeight="1">
      <c r="A1574" s="212" t="s">
        <v>1906</v>
      </c>
      <c r="B1574" s="212" t="s">
        <v>1907</v>
      </c>
      <c r="C1574" s="108" t="s">
        <v>18893</v>
      </c>
      <c r="D1574" s="108">
        <v>55.6</v>
      </c>
    </row>
    <row r="1575" spans="1:4" ht="15" customHeight="1">
      <c r="A1575" s="212" t="s">
        <v>1916</v>
      </c>
      <c r="B1575" s="212" t="s">
        <v>1917</v>
      </c>
      <c r="C1575" s="108" t="s">
        <v>18893</v>
      </c>
      <c r="D1575" s="108">
        <v>37.119999999999997</v>
      </c>
    </row>
    <row r="1576" spans="1:4" ht="15" customHeight="1">
      <c r="A1576" s="212" t="s">
        <v>1518</v>
      </c>
      <c r="B1576" s="212" t="s">
        <v>1519</v>
      </c>
      <c r="C1576" s="108" t="s">
        <v>18893</v>
      </c>
      <c r="D1576" s="108">
        <v>5.84</v>
      </c>
    </row>
    <row r="1577" spans="1:4" ht="15" customHeight="1">
      <c r="A1577" s="212" t="s">
        <v>1520</v>
      </c>
      <c r="B1577" s="212" t="s">
        <v>1521</v>
      </c>
      <c r="C1577" s="108" t="s">
        <v>18893</v>
      </c>
      <c r="D1577" s="108">
        <v>11.52</v>
      </c>
    </row>
    <row r="1578" spans="1:4" ht="15" customHeight="1">
      <c r="A1578" s="212" t="s">
        <v>1522</v>
      </c>
      <c r="B1578" s="212" t="s">
        <v>1523</v>
      </c>
      <c r="C1578" s="108" t="s">
        <v>18893</v>
      </c>
      <c r="D1578" s="108">
        <v>10.38</v>
      </c>
    </row>
    <row r="1579" spans="1:4" ht="15" customHeight="1">
      <c r="A1579" s="212" t="s">
        <v>1524</v>
      </c>
      <c r="B1579" s="212" t="s">
        <v>1525</v>
      </c>
      <c r="C1579" s="108" t="s">
        <v>18893</v>
      </c>
      <c r="D1579" s="108">
        <v>14.95</v>
      </c>
    </row>
    <row r="1580" spans="1:4" ht="15" customHeight="1">
      <c r="A1580" s="212" t="s">
        <v>1526</v>
      </c>
      <c r="B1580" s="212" t="s">
        <v>1527</v>
      </c>
      <c r="C1580" s="108" t="s">
        <v>18893</v>
      </c>
      <c r="D1580" s="108">
        <v>4.84</v>
      </c>
    </row>
    <row r="1581" spans="1:4" ht="15" customHeight="1">
      <c r="A1581" s="212">
        <v>8925</v>
      </c>
      <c r="B1581" s="212" t="s">
        <v>19226</v>
      </c>
    </row>
    <row r="1582" spans="1:4" ht="15" customHeight="1">
      <c r="A1582" s="212" t="s">
        <v>2079</v>
      </c>
      <c r="B1582" s="212" t="s">
        <v>2080</v>
      </c>
      <c r="C1582" s="108" t="s">
        <v>191</v>
      </c>
      <c r="D1582" s="108">
        <v>5.07</v>
      </c>
    </row>
    <row r="1583" spans="1:4" ht="15" customHeight="1">
      <c r="A1583" s="212" t="s">
        <v>1687</v>
      </c>
      <c r="B1583" s="212" t="s">
        <v>1688</v>
      </c>
      <c r="C1583" s="108" t="s">
        <v>191</v>
      </c>
      <c r="D1583" s="108">
        <v>8.26</v>
      </c>
    </row>
    <row r="1584" spans="1:4" ht="15" customHeight="1">
      <c r="A1584" s="212" t="s">
        <v>2081</v>
      </c>
      <c r="B1584" s="212" t="s">
        <v>2082</v>
      </c>
      <c r="C1584" s="108" t="s">
        <v>191</v>
      </c>
      <c r="D1584" s="108">
        <v>5.89</v>
      </c>
    </row>
    <row r="1585" spans="1:4" ht="15" customHeight="1">
      <c r="A1585" s="212" t="s">
        <v>1689</v>
      </c>
      <c r="B1585" s="212" t="s">
        <v>1690</v>
      </c>
      <c r="C1585" s="108" t="s">
        <v>191</v>
      </c>
      <c r="D1585" s="108">
        <v>9.08</v>
      </c>
    </row>
    <row r="1586" spans="1:4" ht="15" customHeight="1">
      <c r="A1586" s="212" t="s">
        <v>2083</v>
      </c>
      <c r="B1586" s="212" t="s">
        <v>2084</v>
      </c>
      <c r="C1586" s="108" t="s">
        <v>191</v>
      </c>
      <c r="D1586" s="108">
        <v>7.65</v>
      </c>
    </row>
    <row r="1587" spans="1:4" ht="15" customHeight="1">
      <c r="A1587" s="212" t="s">
        <v>1691</v>
      </c>
      <c r="B1587" s="212" t="s">
        <v>1692</v>
      </c>
      <c r="C1587" s="108" t="s">
        <v>191</v>
      </c>
      <c r="D1587" s="108">
        <v>17.510000000000002</v>
      </c>
    </row>
    <row r="1588" spans="1:4" ht="15" customHeight="1">
      <c r="A1588" s="212" t="s">
        <v>1693</v>
      </c>
      <c r="B1588" s="212" t="s">
        <v>1694</v>
      </c>
      <c r="C1588" s="108" t="s">
        <v>191</v>
      </c>
      <c r="D1588" s="108">
        <v>30.82</v>
      </c>
    </row>
    <row r="1589" spans="1:4" ht="15" customHeight="1">
      <c r="A1589" s="212" t="s">
        <v>1695</v>
      </c>
      <c r="B1589" s="212" t="s">
        <v>1696</v>
      </c>
      <c r="C1589" s="108" t="s">
        <v>191</v>
      </c>
      <c r="D1589" s="108">
        <v>22.35</v>
      </c>
    </row>
    <row r="1590" spans="1:4" ht="15" customHeight="1">
      <c r="A1590" s="212" t="s">
        <v>1697</v>
      </c>
      <c r="B1590" s="212" t="s">
        <v>1698</v>
      </c>
      <c r="C1590" s="108" t="s">
        <v>191</v>
      </c>
      <c r="D1590" s="108">
        <v>39.57</v>
      </c>
    </row>
    <row r="1591" spans="1:4" ht="15" customHeight="1">
      <c r="A1591" s="212" t="s">
        <v>1699</v>
      </c>
      <c r="B1591" s="212" t="s">
        <v>1700</v>
      </c>
      <c r="C1591" s="108" t="s">
        <v>191</v>
      </c>
      <c r="D1591" s="108">
        <v>65.56</v>
      </c>
    </row>
    <row r="1592" spans="1:4" ht="15" customHeight="1">
      <c r="A1592" s="212" t="s">
        <v>1701</v>
      </c>
      <c r="B1592" s="212" t="s">
        <v>1702</v>
      </c>
      <c r="C1592" s="108" t="s">
        <v>191</v>
      </c>
      <c r="D1592" s="108">
        <v>14.57</v>
      </c>
    </row>
    <row r="1593" spans="1:4" ht="15" customHeight="1">
      <c r="A1593" s="212">
        <v>8926</v>
      </c>
      <c r="B1593" s="212" t="s">
        <v>19227</v>
      </c>
    </row>
    <row r="1594" spans="1:4" ht="15" customHeight="1">
      <c r="A1594" s="212" t="s">
        <v>1739</v>
      </c>
      <c r="B1594" s="212" t="s">
        <v>1740</v>
      </c>
      <c r="C1594" s="108" t="s">
        <v>191</v>
      </c>
      <c r="D1594" s="108">
        <v>98.57</v>
      </c>
    </row>
    <row r="1595" spans="1:4" ht="15" customHeight="1">
      <c r="A1595" s="212" t="s">
        <v>1741</v>
      </c>
      <c r="B1595" s="212" t="s">
        <v>1742</v>
      </c>
      <c r="C1595" s="108" t="s">
        <v>191</v>
      </c>
      <c r="D1595" s="108">
        <v>18.86</v>
      </c>
    </row>
    <row r="1596" spans="1:4" ht="15" customHeight="1">
      <c r="A1596" s="212" t="s">
        <v>1743</v>
      </c>
      <c r="B1596" s="212" t="s">
        <v>1744</v>
      </c>
      <c r="C1596" s="108" t="s">
        <v>191</v>
      </c>
      <c r="D1596" s="108">
        <v>20.37</v>
      </c>
    </row>
    <row r="1597" spans="1:4" ht="15" customHeight="1">
      <c r="A1597" s="212" t="s">
        <v>1745</v>
      </c>
      <c r="B1597" s="212" t="s">
        <v>1746</v>
      </c>
      <c r="C1597" s="108" t="s">
        <v>191</v>
      </c>
      <c r="D1597" s="108">
        <v>24.48</v>
      </c>
    </row>
    <row r="1598" spans="1:4" ht="15" customHeight="1">
      <c r="A1598" s="212" t="s">
        <v>1747</v>
      </c>
      <c r="B1598" s="212" t="s">
        <v>1748</v>
      </c>
      <c r="C1598" s="108" t="s">
        <v>191</v>
      </c>
      <c r="D1598" s="108">
        <v>37.049999999999997</v>
      </c>
    </row>
    <row r="1599" spans="1:4" ht="15" customHeight="1">
      <c r="A1599" s="212" t="s">
        <v>1749</v>
      </c>
      <c r="B1599" s="212" t="s">
        <v>1750</v>
      </c>
      <c r="C1599" s="108" t="s">
        <v>191</v>
      </c>
      <c r="D1599" s="108">
        <v>35.799999999999997</v>
      </c>
    </row>
    <row r="1600" spans="1:4" ht="15" customHeight="1">
      <c r="A1600" s="212" t="s">
        <v>1751</v>
      </c>
      <c r="B1600" s="212" t="s">
        <v>1752</v>
      </c>
      <c r="C1600" s="108" t="s">
        <v>191</v>
      </c>
      <c r="D1600" s="108">
        <v>46.17</v>
      </c>
    </row>
    <row r="1601" spans="1:4" ht="15" customHeight="1">
      <c r="A1601" s="212" t="s">
        <v>1753</v>
      </c>
      <c r="B1601" s="212" t="s">
        <v>1754</v>
      </c>
      <c r="C1601" s="108" t="s">
        <v>191</v>
      </c>
      <c r="D1601" s="108">
        <v>66.33</v>
      </c>
    </row>
    <row r="1602" spans="1:4" ht="15" customHeight="1">
      <c r="A1602" s="212" t="s">
        <v>1755</v>
      </c>
      <c r="B1602" s="212" t="s">
        <v>1756</v>
      </c>
      <c r="C1602" s="108" t="s">
        <v>191</v>
      </c>
      <c r="D1602" s="108">
        <v>71.84</v>
      </c>
    </row>
    <row r="1603" spans="1:4" ht="15" customHeight="1">
      <c r="A1603" s="212" t="s">
        <v>1249</v>
      </c>
      <c r="B1603" s="212" t="s">
        <v>1250</v>
      </c>
      <c r="C1603" s="108" t="s">
        <v>191</v>
      </c>
      <c r="D1603" s="108">
        <v>0.75</v>
      </c>
    </row>
    <row r="1604" spans="1:4" ht="15" customHeight="1">
      <c r="A1604" s="212">
        <v>8927</v>
      </c>
      <c r="B1604" s="212" t="s">
        <v>19228</v>
      </c>
    </row>
    <row r="1605" spans="1:4" ht="15" customHeight="1">
      <c r="A1605" s="212" t="s">
        <v>1703</v>
      </c>
      <c r="B1605" s="212" t="s">
        <v>1704</v>
      </c>
      <c r="C1605" s="108" t="s">
        <v>191</v>
      </c>
      <c r="D1605" s="108">
        <v>19.41</v>
      </c>
    </row>
    <row r="1606" spans="1:4" ht="15" customHeight="1">
      <c r="A1606" s="212" t="s">
        <v>1705</v>
      </c>
      <c r="B1606" s="212" t="s">
        <v>1706</v>
      </c>
      <c r="C1606" s="108" t="s">
        <v>191</v>
      </c>
      <c r="D1606" s="108">
        <v>20.85</v>
      </c>
    </row>
    <row r="1607" spans="1:4" ht="15" customHeight="1">
      <c r="A1607" s="212" t="s">
        <v>1707</v>
      </c>
      <c r="B1607" s="212" t="s">
        <v>1708</v>
      </c>
      <c r="C1607" s="108" t="s">
        <v>191</v>
      </c>
      <c r="D1607" s="108">
        <v>27.28</v>
      </c>
    </row>
    <row r="1608" spans="1:4" ht="15" customHeight="1">
      <c r="A1608" s="212" t="s">
        <v>1709</v>
      </c>
      <c r="B1608" s="212" t="s">
        <v>1710</v>
      </c>
      <c r="C1608" s="108" t="s">
        <v>191</v>
      </c>
      <c r="D1608" s="108">
        <v>135.18</v>
      </c>
    </row>
    <row r="1609" spans="1:4" ht="15" customHeight="1">
      <c r="A1609" s="212" t="s">
        <v>1711</v>
      </c>
      <c r="B1609" s="212" t="s">
        <v>1712</v>
      </c>
      <c r="C1609" s="108" t="s">
        <v>191</v>
      </c>
      <c r="D1609" s="108">
        <v>41.09</v>
      </c>
    </row>
    <row r="1610" spans="1:4" ht="15" customHeight="1">
      <c r="A1610" s="212" t="s">
        <v>1713</v>
      </c>
      <c r="B1610" s="212" t="s">
        <v>1714</v>
      </c>
      <c r="C1610" s="108" t="s">
        <v>191</v>
      </c>
      <c r="D1610" s="108">
        <v>46.47</v>
      </c>
    </row>
    <row r="1611" spans="1:4" ht="15" customHeight="1">
      <c r="A1611" s="212" t="s">
        <v>1715</v>
      </c>
      <c r="B1611" s="212" t="s">
        <v>1716</v>
      </c>
      <c r="C1611" s="108" t="s">
        <v>191</v>
      </c>
      <c r="D1611" s="108">
        <v>52.18</v>
      </c>
    </row>
    <row r="1612" spans="1:4" ht="15" customHeight="1">
      <c r="A1612" s="212" t="s">
        <v>1717</v>
      </c>
      <c r="B1612" s="212" t="s">
        <v>1718</v>
      </c>
      <c r="C1612" s="108" t="s">
        <v>191</v>
      </c>
      <c r="D1612" s="108">
        <v>76.28</v>
      </c>
    </row>
    <row r="1613" spans="1:4" ht="15" customHeight="1">
      <c r="A1613" s="212" t="s">
        <v>1719</v>
      </c>
      <c r="B1613" s="212" t="s">
        <v>1720</v>
      </c>
      <c r="C1613" s="108" t="s">
        <v>191</v>
      </c>
      <c r="D1613" s="108">
        <v>104.29</v>
      </c>
    </row>
    <row r="1614" spans="1:4" ht="15" customHeight="1">
      <c r="A1614" s="212" t="s">
        <v>1721</v>
      </c>
      <c r="B1614" s="212" t="s">
        <v>1722</v>
      </c>
      <c r="C1614" s="108" t="s">
        <v>191</v>
      </c>
      <c r="D1614" s="108">
        <v>220.83</v>
      </c>
    </row>
    <row r="1615" spans="1:4" ht="15" customHeight="1">
      <c r="A1615" s="212" t="s">
        <v>1723</v>
      </c>
      <c r="B1615" s="212" t="s">
        <v>1724</v>
      </c>
      <c r="C1615" s="108" t="s">
        <v>191</v>
      </c>
      <c r="D1615" s="108">
        <v>34.47</v>
      </c>
    </row>
    <row r="1616" spans="1:4" ht="15" customHeight="1">
      <c r="A1616" s="212" t="s">
        <v>1725</v>
      </c>
      <c r="B1616" s="212" t="s">
        <v>1726</v>
      </c>
      <c r="C1616" s="108" t="s">
        <v>191</v>
      </c>
      <c r="D1616" s="108">
        <v>39.32</v>
      </c>
    </row>
    <row r="1617" spans="1:4" ht="15" customHeight="1">
      <c r="A1617" s="212" t="s">
        <v>1727</v>
      </c>
      <c r="B1617" s="212" t="s">
        <v>1728</v>
      </c>
      <c r="C1617" s="108" t="s">
        <v>191</v>
      </c>
      <c r="D1617" s="108">
        <v>50.37</v>
      </c>
    </row>
    <row r="1618" spans="1:4" ht="15" customHeight="1">
      <c r="A1618" s="212" t="s">
        <v>1729</v>
      </c>
      <c r="B1618" s="212" t="s">
        <v>1730</v>
      </c>
      <c r="C1618" s="108" t="s">
        <v>191</v>
      </c>
      <c r="D1618" s="108">
        <v>41.09</v>
      </c>
    </row>
    <row r="1619" spans="1:4" ht="15" customHeight="1">
      <c r="A1619" s="212" t="s">
        <v>1731</v>
      </c>
      <c r="B1619" s="212" t="s">
        <v>1732</v>
      </c>
      <c r="C1619" s="108" t="s">
        <v>191</v>
      </c>
      <c r="D1619" s="108">
        <v>74.61</v>
      </c>
    </row>
    <row r="1620" spans="1:4" ht="15" customHeight="1">
      <c r="A1620" s="212" t="s">
        <v>1733</v>
      </c>
      <c r="B1620" s="212" t="s">
        <v>1734</v>
      </c>
      <c r="C1620" s="108" t="s">
        <v>191</v>
      </c>
      <c r="D1620" s="108">
        <v>86.87</v>
      </c>
    </row>
    <row r="1621" spans="1:4" ht="15" customHeight="1">
      <c r="A1621" s="212" t="s">
        <v>1735</v>
      </c>
      <c r="B1621" s="212" t="s">
        <v>1736</v>
      </c>
      <c r="C1621" s="108" t="s">
        <v>191</v>
      </c>
      <c r="D1621" s="108">
        <v>123.77</v>
      </c>
    </row>
    <row r="1622" spans="1:4" ht="15" customHeight="1">
      <c r="A1622" s="212" t="s">
        <v>1737</v>
      </c>
      <c r="B1622" s="212" t="s">
        <v>1738</v>
      </c>
      <c r="C1622" s="108" t="s">
        <v>191</v>
      </c>
      <c r="D1622" s="108">
        <v>159.69999999999999</v>
      </c>
    </row>
    <row r="1623" spans="1:4" ht="15" customHeight="1">
      <c r="A1623" s="212">
        <v>8928</v>
      </c>
      <c r="B1623" s="212" t="s">
        <v>2087</v>
      </c>
    </row>
    <row r="1624" spans="1:4" ht="15" customHeight="1">
      <c r="A1624" s="212" t="s">
        <v>2088</v>
      </c>
      <c r="B1624" s="212" t="s">
        <v>3485</v>
      </c>
      <c r="C1624" s="108" t="s">
        <v>18893</v>
      </c>
      <c r="D1624" s="108">
        <v>28.01</v>
      </c>
    </row>
    <row r="1625" spans="1:4" ht="15" customHeight="1">
      <c r="A1625" s="212" t="s">
        <v>2089</v>
      </c>
      <c r="B1625" s="212" t="s">
        <v>19229</v>
      </c>
      <c r="C1625" s="108" t="s">
        <v>18893</v>
      </c>
      <c r="D1625" s="108">
        <v>28.01</v>
      </c>
    </row>
    <row r="1626" spans="1:4" ht="15" customHeight="1">
      <c r="A1626" s="212" t="s">
        <v>2090</v>
      </c>
      <c r="B1626" s="212" t="s">
        <v>19230</v>
      </c>
      <c r="C1626" s="108" t="s">
        <v>18893</v>
      </c>
      <c r="D1626" s="108">
        <v>28.28</v>
      </c>
    </row>
    <row r="1627" spans="1:4" ht="15" customHeight="1">
      <c r="A1627" s="212" t="s">
        <v>2091</v>
      </c>
      <c r="B1627" s="212" t="s">
        <v>19231</v>
      </c>
      <c r="C1627" s="108" t="s">
        <v>18893</v>
      </c>
      <c r="D1627" s="108">
        <v>28.59</v>
      </c>
    </row>
    <row r="1628" spans="1:4" ht="15" customHeight="1">
      <c r="A1628" s="212" t="s">
        <v>2092</v>
      </c>
      <c r="B1628" s="212" t="s">
        <v>3486</v>
      </c>
      <c r="C1628" s="108" t="s">
        <v>18893</v>
      </c>
      <c r="D1628" s="108">
        <v>29.68</v>
      </c>
    </row>
    <row r="1629" spans="1:4" ht="15" customHeight="1">
      <c r="A1629" s="212" t="s">
        <v>3487</v>
      </c>
      <c r="B1629" s="212" t="s">
        <v>19232</v>
      </c>
      <c r="C1629" s="108" t="s">
        <v>191</v>
      </c>
      <c r="D1629" s="108">
        <v>11.63</v>
      </c>
    </row>
    <row r="1630" spans="1:4" ht="15" customHeight="1">
      <c r="A1630" s="212" t="s">
        <v>2093</v>
      </c>
      <c r="B1630" s="212" t="s">
        <v>3488</v>
      </c>
      <c r="C1630" s="108" t="s">
        <v>191</v>
      </c>
      <c r="D1630" s="108">
        <v>46.03</v>
      </c>
    </row>
    <row r="1631" spans="1:4" ht="15" customHeight="1">
      <c r="A1631" s="212" t="s">
        <v>2094</v>
      </c>
      <c r="B1631" s="212" t="s">
        <v>3489</v>
      </c>
      <c r="C1631" s="108" t="s">
        <v>191</v>
      </c>
      <c r="D1631" s="108">
        <v>56.71</v>
      </c>
    </row>
    <row r="1632" spans="1:4" ht="15" customHeight="1">
      <c r="A1632" s="212" t="s">
        <v>2095</v>
      </c>
      <c r="B1632" s="212" t="s">
        <v>3490</v>
      </c>
      <c r="C1632" s="108" t="s">
        <v>191</v>
      </c>
      <c r="D1632" s="108">
        <v>68.349999999999994</v>
      </c>
    </row>
    <row r="1633" spans="1:4" ht="15" customHeight="1">
      <c r="A1633" s="212" t="s">
        <v>2096</v>
      </c>
      <c r="B1633" s="212" t="s">
        <v>3491</v>
      </c>
      <c r="C1633" s="108" t="s">
        <v>191</v>
      </c>
      <c r="D1633" s="108">
        <v>56.36</v>
      </c>
    </row>
    <row r="1634" spans="1:4" ht="15" customHeight="1">
      <c r="A1634" s="212" t="s">
        <v>2097</v>
      </c>
      <c r="B1634" s="212" t="s">
        <v>3492</v>
      </c>
      <c r="C1634" s="108" t="s">
        <v>191</v>
      </c>
      <c r="D1634" s="108">
        <v>68</v>
      </c>
    </row>
    <row r="1635" spans="1:4" ht="15" customHeight="1">
      <c r="A1635" s="212" t="s">
        <v>2098</v>
      </c>
      <c r="B1635" s="212" t="s">
        <v>3493</v>
      </c>
      <c r="C1635" s="108" t="s">
        <v>18893</v>
      </c>
      <c r="D1635" s="108">
        <v>6.87</v>
      </c>
    </row>
    <row r="1636" spans="1:4" ht="15" customHeight="1">
      <c r="A1636" s="212" t="s">
        <v>2099</v>
      </c>
      <c r="B1636" s="212" t="s">
        <v>3494</v>
      </c>
      <c r="C1636" s="108" t="s">
        <v>18893</v>
      </c>
      <c r="D1636" s="108">
        <v>7.2</v>
      </c>
    </row>
    <row r="1637" spans="1:4" ht="15" customHeight="1">
      <c r="A1637" s="212">
        <v>8929</v>
      </c>
      <c r="B1637" s="212" t="s">
        <v>3444</v>
      </c>
    </row>
    <row r="1638" spans="1:4" ht="15" customHeight="1">
      <c r="A1638" s="212" t="s">
        <v>3445</v>
      </c>
      <c r="B1638" s="212" t="s">
        <v>3446</v>
      </c>
      <c r="C1638" s="108" t="s">
        <v>191</v>
      </c>
      <c r="D1638" s="108">
        <v>127.09</v>
      </c>
    </row>
    <row r="1639" spans="1:4" ht="15" customHeight="1">
      <c r="A1639" s="212" t="s">
        <v>3447</v>
      </c>
      <c r="B1639" s="212" t="s">
        <v>3448</v>
      </c>
      <c r="C1639" s="108" t="s">
        <v>191</v>
      </c>
      <c r="D1639" s="108">
        <v>100.6</v>
      </c>
    </row>
    <row r="1640" spans="1:4" ht="15" customHeight="1">
      <c r="A1640" s="212" t="s">
        <v>3449</v>
      </c>
      <c r="B1640" s="212" t="s">
        <v>3450</v>
      </c>
      <c r="C1640" s="108" t="s">
        <v>191</v>
      </c>
      <c r="D1640" s="108">
        <v>144.06</v>
      </c>
    </row>
    <row r="1641" spans="1:4" ht="15" customHeight="1">
      <c r="A1641" s="212" t="s">
        <v>3451</v>
      </c>
      <c r="B1641" s="212" t="s">
        <v>3452</v>
      </c>
      <c r="C1641" s="108" t="s">
        <v>191</v>
      </c>
      <c r="D1641" s="108">
        <v>116.61</v>
      </c>
    </row>
    <row r="1642" spans="1:4" ht="15" customHeight="1">
      <c r="A1642" s="212" t="s">
        <v>3453</v>
      </c>
      <c r="B1642" s="212" t="s">
        <v>3454</v>
      </c>
      <c r="C1642" s="108" t="s">
        <v>191</v>
      </c>
      <c r="D1642" s="108">
        <v>158.66</v>
      </c>
    </row>
    <row r="1643" spans="1:4" ht="15" customHeight="1">
      <c r="A1643" s="212" t="s">
        <v>3455</v>
      </c>
      <c r="B1643" s="212" t="s">
        <v>3456</v>
      </c>
      <c r="C1643" s="108" t="s">
        <v>191</v>
      </c>
      <c r="D1643" s="108">
        <v>134.91999999999999</v>
      </c>
    </row>
    <row r="1644" spans="1:4" ht="15" customHeight="1">
      <c r="A1644" s="212" t="s">
        <v>3457</v>
      </c>
      <c r="B1644" s="212" t="s">
        <v>3458</v>
      </c>
      <c r="C1644" s="108" t="s">
        <v>191</v>
      </c>
      <c r="D1644" s="108">
        <v>195.44</v>
      </c>
    </row>
    <row r="1645" spans="1:4" ht="15" customHeight="1">
      <c r="A1645" s="212" t="s">
        <v>3459</v>
      </c>
      <c r="B1645" s="212" t="s">
        <v>3460</v>
      </c>
      <c r="C1645" s="108" t="s">
        <v>191</v>
      </c>
      <c r="D1645" s="108">
        <v>168.27</v>
      </c>
    </row>
    <row r="1646" spans="1:4" ht="15" customHeight="1">
      <c r="A1646" s="212" t="s">
        <v>3461</v>
      </c>
      <c r="B1646" s="212" t="s">
        <v>3462</v>
      </c>
      <c r="C1646" s="108" t="s">
        <v>191</v>
      </c>
      <c r="D1646" s="108">
        <v>234.5</v>
      </c>
    </row>
    <row r="1647" spans="1:4" ht="15" customHeight="1">
      <c r="A1647" s="212">
        <v>8930</v>
      </c>
      <c r="B1647" s="212" t="s">
        <v>3463</v>
      </c>
    </row>
    <row r="1648" spans="1:4" ht="15" customHeight="1">
      <c r="A1648" s="212" t="s">
        <v>3464</v>
      </c>
      <c r="B1648" s="212" t="s">
        <v>3465</v>
      </c>
      <c r="C1648" s="108" t="s">
        <v>191</v>
      </c>
      <c r="D1648" s="108">
        <v>126.15</v>
      </c>
    </row>
    <row r="1649" spans="1:4" ht="15" customHeight="1">
      <c r="A1649" s="212" t="s">
        <v>3466</v>
      </c>
      <c r="B1649" s="212" t="s">
        <v>3467</v>
      </c>
      <c r="C1649" s="108" t="s">
        <v>191</v>
      </c>
      <c r="D1649" s="108">
        <v>99.75</v>
      </c>
    </row>
    <row r="1650" spans="1:4" ht="15" customHeight="1">
      <c r="A1650" s="212" t="s">
        <v>3468</v>
      </c>
      <c r="B1650" s="212" t="s">
        <v>3469</v>
      </c>
      <c r="C1650" s="108" t="s">
        <v>191</v>
      </c>
      <c r="D1650" s="108">
        <v>141.12</v>
      </c>
    </row>
    <row r="1651" spans="1:4" ht="15" customHeight="1">
      <c r="A1651" s="212" t="s">
        <v>3470</v>
      </c>
      <c r="B1651" s="212" t="s">
        <v>3471</v>
      </c>
      <c r="C1651" s="108" t="s">
        <v>191</v>
      </c>
      <c r="D1651" s="108">
        <v>115.02</v>
      </c>
    </row>
    <row r="1652" spans="1:4" ht="15" customHeight="1">
      <c r="A1652" s="212" t="s">
        <v>3472</v>
      </c>
      <c r="B1652" s="212" t="s">
        <v>3473</v>
      </c>
      <c r="C1652" s="108" t="s">
        <v>191</v>
      </c>
      <c r="D1652" s="108">
        <v>158.27000000000001</v>
      </c>
    </row>
    <row r="1653" spans="1:4" ht="15" customHeight="1">
      <c r="A1653" s="212" t="s">
        <v>3474</v>
      </c>
      <c r="B1653" s="212" t="s">
        <v>3475</v>
      </c>
      <c r="C1653" s="108" t="s">
        <v>191</v>
      </c>
      <c r="D1653" s="108">
        <v>132.09</v>
      </c>
    </row>
    <row r="1654" spans="1:4" ht="15" customHeight="1">
      <c r="A1654" s="212" t="s">
        <v>3476</v>
      </c>
      <c r="B1654" s="212" t="s">
        <v>3477</v>
      </c>
      <c r="C1654" s="108" t="s">
        <v>191</v>
      </c>
      <c r="D1654" s="108">
        <v>193.92</v>
      </c>
    </row>
    <row r="1655" spans="1:4" ht="15" customHeight="1">
      <c r="A1655" s="212" t="s">
        <v>3478</v>
      </c>
      <c r="B1655" s="212" t="s">
        <v>3479</v>
      </c>
      <c r="C1655" s="108" t="s">
        <v>191</v>
      </c>
      <c r="D1655" s="108">
        <v>169.13</v>
      </c>
    </row>
    <row r="1656" spans="1:4" ht="15" customHeight="1">
      <c r="A1656" s="212" t="s">
        <v>3480</v>
      </c>
      <c r="B1656" s="212" t="s">
        <v>3481</v>
      </c>
      <c r="C1656" s="108" t="s">
        <v>191</v>
      </c>
      <c r="D1656" s="108">
        <v>237.16</v>
      </c>
    </row>
    <row r="1657" spans="1:4" ht="15" customHeight="1">
      <c r="A1657" s="212">
        <v>8931</v>
      </c>
      <c r="B1657" s="212" t="s">
        <v>2157</v>
      </c>
    </row>
    <row r="1658" spans="1:4" ht="15" customHeight="1">
      <c r="A1658" s="212" t="s">
        <v>3482</v>
      </c>
      <c r="B1658" s="212" t="s">
        <v>19233</v>
      </c>
      <c r="C1658" s="108" t="s">
        <v>191</v>
      </c>
      <c r="D1658" s="108">
        <v>14.4</v>
      </c>
    </row>
    <row r="1659" spans="1:4" ht="15" customHeight="1">
      <c r="A1659" s="212" t="s">
        <v>3483</v>
      </c>
      <c r="B1659" s="212" t="s">
        <v>3484</v>
      </c>
      <c r="C1659" s="108" t="s">
        <v>191</v>
      </c>
      <c r="D1659" s="108">
        <v>12.67</v>
      </c>
    </row>
    <row r="1660" spans="1:4" ht="15" customHeight="1">
      <c r="A1660" s="212" t="s">
        <v>2158</v>
      </c>
      <c r="B1660" s="212" t="s">
        <v>19234</v>
      </c>
      <c r="C1660" s="108" t="s">
        <v>191</v>
      </c>
      <c r="D1660" s="108">
        <v>14.38</v>
      </c>
    </row>
    <row r="1661" spans="1:4" ht="15" customHeight="1">
      <c r="A1661" s="212" t="s">
        <v>2159</v>
      </c>
      <c r="B1661" s="212" t="s">
        <v>2160</v>
      </c>
      <c r="C1661" s="108" t="s">
        <v>191</v>
      </c>
      <c r="D1661" s="108">
        <v>25.53</v>
      </c>
    </row>
    <row r="1662" spans="1:4" ht="15" customHeight="1">
      <c r="A1662" s="212" t="s">
        <v>2161</v>
      </c>
      <c r="B1662" s="212" t="s">
        <v>2162</v>
      </c>
      <c r="C1662" s="108" t="s">
        <v>191</v>
      </c>
      <c r="D1662" s="108">
        <v>19.71</v>
      </c>
    </row>
    <row r="1663" spans="1:4" ht="15" customHeight="1">
      <c r="A1663" s="212">
        <v>8932</v>
      </c>
      <c r="B1663" s="212" t="s">
        <v>19235</v>
      </c>
    </row>
    <row r="1664" spans="1:4" ht="15" customHeight="1">
      <c r="A1664" s="212" t="s">
        <v>2001</v>
      </c>
      <c r="B1664" s="212" t="s">
        <v>2002</v>
      </c>
      <c r="C1664" s="108" t="s">
        <v>18893</v>
      </c>
      <c r="D1664" s="108">
        <v>63.85</v>
      </c>
    </row>
    <row r="1665" spans="1:4" ht="15" customHeight="1">
      <c r="A1665" s="212" t="s">
        <v>2003</v>
      </c>
      <c r="B1665" s="212" t="s">
        <v>2004</v>
      </c>
      <c r="C1665" s="108" t="s">
        <v>18893</v>
      </c>
      <c r="D1665" s="108">
        <v>77.25</v>
      </c>
    </row>
    <row r="1666" spans="1:4" ht="15" customHeight="1">
      <c r="A1666" s="212" t="s">
        <v>2005</v>
      </c>
      <c r="B1666" s="212" t="s">
        <v>2006</v>
      </c>
      <c r="C1666" s="108" t="s">
        <v>18893</v>
      </c>
      <c r="D1666" s="108">
        <v>60.84</v>
      </c>
    </row>
    <row r="1667" spans="1:4" ht="15" customHeight="1">
      <c r="A1667" s="212" t="s">
        <v>2007</v>
      </c>
      <c r="B1667" s="212" t="s">
        <v>2008</v>
      </c>
      <c r="C1667" s="108" t="s">
        <v>18893</v>
      </c>
      <c r="D1667" s="108">
        <v>49.15</v>
      </c>
    </row>
    <row r="1668" spans="1:4" ht="15" customHeight="1">
      <c r="A1668" s="212" t="s">
        <v>2009</v>
      </c>
      <c r="B1668" s="212" t="s">
        <v>2010</v>
      </c>
      <c r="C1668" s="108" t="s">
        <v>18893</v>
      </c>
      <c r="D1668" s="108">
        <v>92.5</v>
      </c>
    </row>
    <row r="1669" spans="1:4" ht="15" customHeight="1">
      <c r="A1669" s="212" t="s">
        <v>2011</v>
      </c>
      <c r="B1669" s="212" t="s">
        <v>2012</v>
      </c>
      <c r="C1669" s="108" t="s">
        <v>18893</v>
      </c>
      <c r="D1669" s="108">
        <v>68.989999999999995</v>
      </c>
    </row>
    <row r="1670" spans="1:4" ht="15" customHeight="1">
      <c r="A1670" s="212" t="s">
        <v>2013</v>
      </c>
      <c r="B1670" s="212" t="s">
        <v>2014</v>
      </c>
      <c r="C1670" s="108" t="s">
        <v>18893</v>
      </c>
      <c r="D1670" s="108">
        <v>64.38</v>
      </c>
    </row>
    <row r="1671" spans="1:4" ht="15" customHeight="1">
      <c r="A1671" s="212" t="s">
        <v>2015</v>
      </c>
      <c r="B1671" s="212" t="s">
        <v>2016</v>
      </c>
      <c r="C1671" s="108" t="s">
        <v>18893</v>
      </c>
      <c r="D1671" s="108">
        <v>40.869999999999997</v>
      </c>
    </row>
    <row r="1672" spans="1:4" ht="15" customHeight="1">
      <c r="A1672" s="212" t="s">
        <v>2017</v>
      </c>
      <c r="B1672" s="212" t="s">
        <v>2018</v>
      </c>
      <c r="C1672" s="108" t="s">
        <v>18893</v>
      </c>
      <c r="D1672" s="108">
        <v>174.88</v>
      </c>
    </row>
    <row r="1673" spans="1:4" ht="15" customHeight="1">
      <c r="A1673" s="212" t="s">
        <v>2019</v>
      </c>
      <c r="B1673" s="212" t="s">
        <v>2020</v>
      </c>
      <c r="C1673" s="108" t="s">
        <v>18893</v>
      </c>
      <c r="D1673" s="108">
        <v>195.44</v>
      </c>
    </row>
    <row r="1674" spans="1:4" ht="15" customHeight="1">
      <c r="A1674" s="212" t="s">
        <v>2021</v>
      </c>
      <c r="B1674" s="212" t="s">
        <v>2022</v>
      </c>
      <c r="C1674" s="108" t="s">
        <v>18893</v>
      </c>
      <c r="D1674" s="108">
        <v>169.71</v>
      </c>
    </row>
    <row r="1675" spans="1:4" ht="15" customHeight="1">
      <c r="A1675" s="212" t="s">
        <v>2023</v>
      </c>
      <c r="B1675" s="212" t="s">
        <v>2024</v>
      </c>
      <c r="C1675" s="108" t="s">
        <v>18893</v>
      </c>
      <c r="D1675" s="108">
        <v>148.16999999999999</v>
      </c>
    </row>
    <row r="1676" spans="1:4" ht="15" customHeight="1">
      <c r="A1676" s="212" t="s">
        <v>2025</v>
      </c>
      <c r="B1676" s="212" t="s">
        <v>2026</v>
      </c>
      <c r="C1676" s="108" t="s">
        <v>18893</v>
      </c>
      <c r="D1676" s="108">
        <v>292.2</v>
      </c>
    </row>
    <row r="1677" spans="1:4" ht="15" customHeight="1">
      <c r="A1677" s="212" t="s">
        <v>2027</v>
      </c>
      <c r="B1677" s="212" t="s">
        <v>2028</v>
      </c>
      <c r="C1677" s="108" t="s">
        <v>18893</v>
      </c>
      <c r="D1677" s="108">
        <v>354.48</v>
      </c>
    </row>
    <row r="1678" spans="1:4" ht="15" customHeight="1">
      <c r="A1678" s="212" t="s">
        <v>2029</v>
      </c>
      <c r="B1678" s="212" t="s">
        <v>2030</v>
      </c>
      <c r="C1678" s="108" t="s">
        <v>18893</v>
      </c>
      <c r="D1678" s="108">
        <v>303.02</v>
      </c>
    </row>
    <row r="1679" spans="1:4" ht="15" customHeight="1">
      <c r="A1679" s="212" t="s">
        <v>2031</v>
      </c>
      <c r="B1679" s="212" t="s">
        <v>2032</v>
      </c>
      <c r="C1679" s="108" t="s">
        <v>18893</v>
      </c>
      <c r="D1679" s="108">
        <v>238.78</v>
      </c>
    </row>
    <row r="1680" spans="1:4" ht="15" customHeight="1">
      <c r="A1680" s="212" t="s">
        <v>2033</v>
      </c>
      <c r="B1680" s="212" t="s">
        <v>2034</v>
      </c>
      <c r="C1680" s="108" t="s">
        <v>18893</v>
      </c>
      <c r="D1680" s="108">
        <v>129.91</v>
      </c>
    </row>
    <row r="1681" spans="1:4" ht="15" customHeight="1">
      <c r="A1681" s="212" t="s">
        <v>2035</v>
      </c>
      <c r="B1681" s="212" t="s">
        <v>2036</v>
      </c>
      <c r="C1681" s="108" t="s">
        <v>18893</v>
      </c>
      <c r="D1681" s="108">
        <v>156.35</v>
      </c>
    </row>
    <row r="1682" spans="1:4" ht="15" customHeight="1">
      <c r="A1682" s="212" t="s">
        <v>2037</v>
      </c>
      <c r="B1682" s="212" t="s">
        <v>2038</v>
      </c>
      <c r="C1682" s="108" t="s">
        <v>18893</v>
      </c>
      <c r="D1682" s="108">
        <v>118.32</v>
      </c>
    </row>
    <row r="1683" spans="1:4" ht="15" customHeight="1">
      <c r="A1683" s="212" t="s">
        <v>2039</v>
      </c>
      <c r="B1683" s="212" t="s">
        <v>2040</v>
      </c>
      <c r="C1683" s="108" t="s">
        <v>18893</v>
      </c>
      <c r="D1683" s="108">
        <v>101.42</v>
      </c>
    </row>
    <row r="1684" spans="1:4" ht="15" customHeight="1">
      <c r="A1684" s="212" t="s">
        <v>2041</v>
      </c>
      <c r="B1684" s="212" t="s">
        <v>2042</v>
      </c>
      <c r="C1684" s="108" t="s">
        <v>18893</v>
      </c>
      <c r="D1684" s="108">
        <v>71.59</v>
      </c>
    </row>
    <row r="1685" spans="1:4" ht="15" customHeight="1">
      <c r="A1685" s="212" t="s">
        <v>2043</v>
      </c>
      <c r="B1685" s="212" t="s">
        <v>2044</v>
      </c>
      <c r="C1685" s="108" t="s">
        <v>18893</v>
      </c>
      <c r="D1685" s="108">
        <v>83.75</v>
      </c>
    </row>
    <row r="1686" spans="1:4" ht="15" customHeight="1">
      <c r="A1686" s="212" t="s">
        <v>2045</v>
      </c>
      <c r="B1686" s="212" t="s">
        <v>2046</v>
      </c>
      <c r="C1686" s="108" t="s">
        <v>18893</v>
      </c>
      <c r="D1686" s="108">
        <v>85.62</v>
      </c>
    </row>
    <row r="1687" spans="1:4" ht="15" customHeight="1">
      <c r="A1687" s="212" t="s">
        <v>2047</v>
      </c>
      <c r="B1687" s="212" t="s">
        <v>2048</v>
      </c>
      <c r="C1687" s="108" t="s">
        <v>18893</v>
      </c>
      <c r="D1687" s="108">
        <v>131.1</v>
      </c>
    </row>
    <row r="1688" spans="1:4" ht="15" customHeight="1">
      <c r="A1688" s="212" t="s">
        <v>2049</v>
      </c>
      <c r="B1688" s="212" t="s">
        <v>2050</v>
      </c>
      <c r="C1688" s="108" t="s">
        <v>18893</v>
      </c>
      <c r="D1688" s="108">
        <v>63.13</v>
      </c>
    </row>
    <row r="1689" spans="1:4" ht="15" customHeight="1">
      <c r="A1689" s="212" t="s">
        <v>2051</v>
      </c>
      <c r="B1689" s="212" t="s">
        <v>2052</v>
      </c>
      <c r="C1689" s="108" t="s">
        <v>18893</v>
      </c>
      <c r="D1689" s="108">
        <v>75.34</v>
      </c>
    </row>
    <row r="1690" spans="1:4" ht="15" customHeight="1">
      <c r="A1690" s="212" t="s">
        <v>22920</v>
      </c>
      <c r="B1690" s="212" t="s">
        <v>22921</v>
      </c>
      <c r="C1690" s="108" t="s">
        <v>18893</v>
      </c>
      <c r="D1690" s="108">
        <v>271.10000000000002</v>
      </c>
    </row>
    <row r="1691" spans="1:4" ht="15" customHeight="1">
      <c r="A1691" s="212" t="s">
        <v>22922</v>
      </c>
      <c r="B1691" s="212" t="s">
        <v>22923</v>
      </c>
      <c r="C1691" s="108" t="s">
        <v>18893</v>
      </c>
      <c r="D1691" s="108">
        <v>243.93</v>
      </c>
    </row>
    <row r="1692" spans="1:4" ht="15" customHeight="1">
      <c r="A1692" s="212" t="s">
        <v>22924</v>
      </c>
      <c r="B1692" s="212" t="s">
        <v>22925</v>
      </c>
      <c r="C1692" s="108" t="s">
        <v>18893</v>
      </c>
      <c r="D1692" s="108">
        <v>540.55999999999995</v>
      </c>
    </row>
    <row r="1693" spans="1:4" ht="15" customHeight="1">
      <c r="A1693" s="212" t="s">
        <v>22926</v>
      </c>
      <c r="B1693" s="212" t="s">
        <v>22927</v>
      </c>
      <c r="C1693" s="108" t="s">
        <v>18893</v>
      </c>
      <c r="D1693" s="108">
        <v>415.03</v>
      </c>
    </row>
    <row r="1694" spans="1:4" ht="15" customHeight="1">
      <c r="A1694" s="212" t="s">
        <v>22928</v>
      </c>
      <c r="B1694" s="212" t="s">
        <v>22929</v>
      </c>
      <c r="C1694" s="108" t="s">
        <v>18893</v>
      </c>
      <c r="D1694" s="108">
        <v>185.14</v>
      </c>
    </row>
    <row r="1695" spans="1:4" ht="15" customHeight="1">
      <c r="A1695" s="212" t="s">
        <v>22930</v>
      </c>
      <c r="B1695" s="212" t="s">
        <v>22931</v>
      </c>
      <c r="C1695" s="108" t="s">
        <v>18893</v>
      </c>
      <c r="D1695" s="108">
        <v>167.35</v>
      </c>
    </row>
    <row r="1696" spans="1:4" ht="15" customHeight="1">
      <c r="A1696" s="212" t="s">
        <v>22932</v>
      </c>
      <c r="B1696" s="212" t="s">
        <v>22933</v>
      </c>
      <c r="C1696" s="108" t="s">
        <v>18893</v>
      </c>
      <c r="D1696" s="108">
        <v>368.64</v>
      </c>
    </row>
    <row r="1697" spans="1:4" ht="15" customHeight="1">
      <c r="A1697" s="212" t="s">
        <v>22934</v>
      </c>
      <c r="B1697" s="212" t="s">
        <v>22935</v>
      </c>
      <c r="C1697" s="108" t="s">
        <v>18893</v>
      </c>
      <c r="D1697" s="108">
        <v>261.87</v>
      </c>
    </row>
    <row r="1698" spans="1:4" ht="15" customHeight="1">
      <c r="A1698" s="212" t="s">
        <v>22936</v>
      </c>
      <c r="B1698" s="212" t="s">
        <v>22937</v>
      </c>
      <c r="C1698" s="108" t="s">
        <v>18893</v>
      </c>
      <c r="D1698" s="108">
        <v>282.41000000000003</v>
      </c>
    </row>
    <row r="1699" spans="1:4" ht="15" customHeight="1">
      <c r="A1699" s="212" t="s">
        <v>22938</v>
      </c>
      <c r="B1699" s="212" t="s">
        <v>22939</v>
      </c>
      <c r="C1699" s="108" t="s">
        <v>18893</v>
      </c>
      <c r="D1699" s="108">
        <v>229.8</v>
      </c>
    </row>
    <row r="1700" spans="1:4" ht="15" customHeight="1">
      <c r="A1700" s="212" t="s">
        <v>22940</v>
      </c>
      <c r="B1700" s="212" t="s">
        <v>22941</v>
      </c>
      <c r="C1700" s="108" t="s">
        <v>18893</v>
      </c>
      <c r="D1700" s="108">
        <v>559.53</v>
      </c>
    </row>
    <row r="1701" spans="1:4" ht="15" customHeight="1">
      <c r="A1701" s="212" t="s">
        <v>22942</v>
      </c>
      <c r="B1701" s="212" t="s">
        <v>22943</v>
      </c>
      <c r="C1701" s="108" t="s">
        <v>18893</v>
      </c>
      <c r="D1701" s="108">
        <v>414.35</v>
      </c>
    </row>
    <row r="1702" spans="1:4" ht="15" customHeight="1">
      <c r="A1702" s="212" t="s">
        <v>22944</v>
      </c>
      <c r="B1702" s="212" t="s">
        <v>22945</v>
      </c>
      <c r="C1702" s="108" t="s">
        <v>18893</v>
      </c>
      <c r="D1702" s="108">
        <v>196.45</v>
      </c>
    </row>
    <row r="1703" spans="1:4" ht="15" customHeight="1">
      <c r="A1703" s="212" t="s">
        <v>22946</v>
      </c>
      <c r="B1703" s="212" t="s">
        <v>22947</v>
      </c>
      <c r="C1703" s="108" t="s">
        <v>18893</v>
      </c>
      <c r="D1703" s="108">
        <v>153.22</v>
      </c>
    </row>
    <row r="1704" spans="1:4" ht="15" customHeight="1">
      <c r="A1704" s="212" t="s">
        <v>22948</v>
      </c>
      <c r="B1704" s="212" t="s">
        <v>22949</v>
      </c>
      <c r="C1704" s="108" t="s">
        <v>18893</v>
      </c>
      <c r="D1704" s="108">
        <v>387.61</v>
      </c>
    </row>
    <row r="1705" spans="1:4" ht="15" customHeight="1">
      <c r="A1705" s="212" t="s">
        <v>22950</v>
      </c>
      <c r="B1705" s="212" t="s">
        <v>22951</v>
      </c>
      <c r="C1705" s="108" t="s">
        <v>18893</v>
      </c>
      <c r="D1705" s="108">
        <v>261.19</v>
      </c>
    </row>
    <row r="1706" spans="1:4" ht="15" customHeight="1">
      <c r="A1706" s="212" t="s">
        <v>22952</v>
      </c>
      <c r="B1706" s="212" t="s">
        <v>22953</v>
      </c>
      <c r="C1706" s="108" t="s">
        <v>18893</v>
      </c>
      <c r="D1706" s="108">
        <v>463.18</v>
      </c>
    </row>
    <row r="1707" spans="1:4" ht="15" customHeight="1">
      <c r="A1707" s="212" t="s">
        <v>22954</v>
      </c>
      <c r="B1707" s="212" t="s">
        <v>22955</v>
      </c>
      <c r="C1707" s="108" t="s">
        <v>18893</v>
      </c>
      <c r="D1707" s="108">
        <v>382.17</v>
      </c>
    </row>
    <row r="1708" spans="1:4" ht="15" customHeight="1">
      <c r="A1708" s="212" t="s">
        <v>22956</v>
      </c>
      <c r="B1708" s="212" t="s">
        <v>22957</v>
      </c>
      <c r="C1708" s="108" t="s">
        <v>18893</v>
      </c>
      <c r="D1708" s="108">
        <v>476.27</v>
      </c>
    </row>
    <row r="1709" spans="1:4" ht="15" customHeight="1">
      <c r="A1709" s="212" t="s">
        <v>22958</v>
      </c>
      <c r="B1709" s="212" t="s">
        <v>22959</v>
      </c>
      <c r="C1709" s="108" t="s">
        <v>18893</v>
      </c>
      <c r="D1709" s="108">
        <v>377.22</v>
      </c>
    </row>
    <row r="1710" spans="1:4" ht="15" customHeight="1">
      <c r="A1710" s="212" t="s">
        <v>22960</v>
      </c>
      <c r="B1710" s="212" t="s">
        <v>22961</v>
      </c>
      <c r="C1710" s="108" t="s">
        <v>18893</v>
      </c>
      <c r="D1710" s="108">
        <v>305.58999999999997</v>
      </c>
    </row>
    <row r="1711" spans="1:4" ht="15" customHeight="1">
      <c r="A1711" s="212" t="s">
        <v>22962</v>
      </c>
      <c r="B1711" s="212" t="s">
        <v>22963</v>
      </c>
      <c r="C1711" s="108" t="s">
        <v>18893</v>
      </c>
      <c r="D1711" s="108">
        <v>323.11</v>
      </c>
    </row>
    <row r="1712" spans="1:4" ht="15" customHeight="1">
      <c r="A1712" s="212" t="s">
        <v>22964</v>
      </c>
      <c r="B1712" s="212" t="s">
        <v>22965</v>
      </c>
      <c r="C1712" s="108" t="s">
        <v>18893</v>
      </c>
      <c r="D1712" s="108">
        <v>469.86</v>
      </c>
    </row>
    <row r="1713" spans="1:4" ht="15" customHeight="1">
      <c r="A1713" s="212" t="s">
        <v>22966</v>
      </c>
      <c r="B1713" s="212" t="s">
        <v>22967</v>
      </c>
      <c r="C1713" s="108" t="s">
        <v>18893</v>
      </c>
      <c r="D1713" s="108">
        <v>356.91</v>
      </c>
    </row>
    <row r="1714" spans="1:4" ht="15" customHeight="1">
      <c r="A1714" s="212" t="s">
        <v>22968</v>
      </c>
      <c r="B1714" s="212" t="s">
        <v>22969</v>
      </c>
      <c r="C1714" s="108" t="s">
        <v>18893</v>
      </c>
      <c r="D1714" s="108">
        <v>554.87</v>
      </c>
    </row>
    <row r="1715" spans="1:4" ht="15" customHeight="1">
      <c r="A1715" s="212" t="s">
        <v>22970</v>
      </c>
      <c r="B1715" s="212" t="s">
        <v>22971</v>
      </c>
      <c r="C1715" s="108" t="s">
        <v>18893</v>
      </c>
      <c r="D1715" s="108">
        <v>406.11</v>
      </c>
    </row>
    <row r="1716" spans="1:4" ht="15" customHeight="1">
      <c r="A1716" s="212" t="s">
        <v>22972</v>
      </c>
      <c r="B1716" s="212" t="s">
        <v>22973</v>
      </c>
      <c r="C1716" s="108" t="s">
        <v>18893</v>
      </c>
      <c r="D1716" s="108">
        <v>318.44</v>
      </c>
    </row>
    <row r="1717" spans="1:4" ht="15" customHeight="1">
      <c r="A1717" s="212" t="s">
        <v>22974</v>
      </c>
      <c r="B1717" s="212" t="s">
        <v>22975</v>
      </c>
      <c r="C1717" s="108" t="s">
        <v>18893</v>
      </c>
      <c r="D1717" s="108">
        <v>383.9</v>
      </c>
    </row>
    <row r="1718" spans="1:4" ht="15" customHeight="1">
      <c r="A1718" s="212" t="s">
        <v>22976</v>
      </c>
      <c r="B1718" s="212" t="s">
        <v>22977</v>
      </c>
      <c r="C1718" s="108" t="s">
        <v>18893</v>
      </c>
      <c r="D1718" s="108">
        <v>280.33</v>
      </c>
    </row>
    <row r="1719" spans="1:4" ht="15" customHeight="1">
      <c r="A1719" s="212" t="s">
        <v>22978</v>
      </c>
      <c r="B1719" s="212" t="s">
        <v>22979</v>
      </c>
      <c r="C1719" s="108" t="s">
        <v>18893</v>
      </c>
      <c r="D1719" s="108">
        <v>401.71</v>
      </c>
    </row>
    <row r="1720" spans="1:4" ht="15" customHeight="1">
      <c r="A1720" s="212" t="s">
        <v>22980</v>
      </c>
      <c r="B1720" s="212" t="s">
        <v>22981</v>
      </c>
      <c r="C1720" s="108" t="s">
        <v>18893</v>
      </c>
      <c r="D1720" s="108">
        <v>363.13</v>
      </c>
    </row>
    <row r="1721" spans="1:4" ht="15" customHeight="1">
      <c r="A1721" s="212" t="s">
        <v>22982</v>
      </c>
      <c r="B1721" s="212" t="s">
        <v>22983</v>
      </c>
      <c r="C1721" s="108" t="s">
        <v>18893</v>
      </c>
      <c r="D1721" s="108">
        <v>280.14999999999998</v>
      </c>
    </row>
    <row r="1722" spans="1:4" ht="15" customHeight="1">
      <c r="A1722" s="212" t="s">
        <v>2053</v>
      </c>
      <c r="B1722" s="212" t="s">
        <v>2054</v>
      </c>
      <c r="C1722" s="108" t="s">
        <v>18893</v>
      </c>
      <c r="D1722" s="108">
        <v>57.41</v>
      </c>
    </row>
    <row r="1723" spans="1:4" ht="15" customHeight="1">
      <c r="A1723" s="212" t="s">
        <v>2055</v>
      </c>
      <c r="B1723" s="212" t="s">
        <v>2056</v>
      </c>
      <c r="C1723" s="108" t="s">
        <v>18893</v>
      </c>
      <c r="D1723" s="108">
        <v>54.4</v>
      </c>
    </row>
    <row r="1724" spans="1:4" ht="15" customHeight="1">
      <c r="A1724" s="212" t="s">
        <v>2057</v>
      </c>
      <c r="B1724" s="212" t="s">
        <v>2058</v>
      </c>
      <c r="C1724" s="108" t="s">
        <v>18893</v>
      </c>
      <c r="D1724" s="108">
        <v>42.71</v>
      </c>
    </row>
    <row r="1725" spans="1:4" ht="15" customHeight="1">
      <c r="A1725" s="212" t="s">
        <v>2059</v>
      </c>
      <c r="B1725" s="212" t="s">
        <v>2060</v>
      </c>
      <c r="C1725" s="108" t="s">
        <v>18893</v>
      </c>
      <c r="D1725" s="108">
        <v>1930.71</v>
      </c>
    </row>
    <row r="1726" spans="1:4" ht="15" customHeight="1">
      <c r="A1726" s="212" t="s">
        <v>2061</v>
      </c>
      <c r="B1726" s="212" t="s">
        <v>2062</v>
      </c>
      <c r="C1726" s="108" t="s">
        <v>18893</v>
      </c>
      <c r="D1726" s="108">
        <v>2915.7</v>
      </c>
    </row>
    <row r="1727" spans="1:4" ht="15" customHeight="1">
      <c r="A1727" s="212" t="s">
        <v>2063</v>
      </c>
      <c r="B1727" s="212" t="s">
        <v>2064</v>
      </c>
      <c r="C1727" s="108" t="s">
        <v>18893</v>
      </c>
      <c r="D1727" s="108">
        <v>3804.65</v>
      </c>
    </row>
    <row r="1728" spans="1:4" ht="15" customHeight="1">
      <c r="A1728" s="212" t="s">
        <v>2065</v>
      </c>
      <c r="B1728" s="212" t="s">
        <v>2066</v>
      </c>
      <c r="C1728" s="108" t="s">
        <v>18893</v>
      </c>
      <c r="D1728" s="108">
        <v>4831.57</v>
      </c>
    </row>
    <row r="1729" spans="1:4" ht="15" customHeight="1">
      <c r="A1729" s="212" t="s">
        <v>2067</v>
      </c>
      <c r="B1729" s="212" t="s">
        <v>2068</v>
      </c>
      <c r="C1729" s="108" t="s">
        <v>18893</v>
      </c>
      <c r="D1729" s="108">
        <v>5355.98</v>
      </c>
    </row>
    <row r="1730" spans="1:4" ht="15" customHeight="1">
      <c r="A1730" s="212" t="s">
        <v>2069</v>
      </c>
      <c r="B1730" s="212" t="s">
        <v>2070</v>
      </c>
      <c r="C1730" s="108" t="s">
        <v>18893</v>
      </c>
      <c r="D1730" s="108">
        <v>82.62</v>
      </c>
    </row>
    <row r="1731" spans="1:4" ht="15" customHeight="1">
      <c r="A1731" s="212" t="s">
        <v>2071</v>
      </c>
      <c r="B1731" s="212" t="s">
        <v>2072</v>
      </c>
      <c r="C1731" s="108" t="s">
        <v>18893</v>
      </c>
      <c r="D1731" s="108">
        <v>83.28</v>
      </c>
    </row>
    <row r="1732" spans="1:4" ht="15" customHeight="1">
      <c r="A1732" s="212" t="s">
        <v>2073</v>
      </c>
      <c r="B1732" s="212" t="s">
        <v>2074</v>
      </c>
      <c r="C1732" s="108" t="s">
        <v>18893</v>
      </c>
      <c r="D1732" s="108">
        <v>80.27</v>
      </c>
    </row>
    <row r="1733" spans="1:4" ht="15" customHeight="1">
      <c r="A1733" s="212" t="s">
        <v>2075</v>
      </c>
      <c r="B1733" s="212" t="s">
        <v>2076</v>
      </c>
      <c r="C1733" s="108" t="s">
        <v>18893</v>
      </c>
      <c r="D1733" s="108">
        <v>59.11</v>
      </c>
    </row>
    <row r="1734" spans="1:4" ht="15" customHeight="1">
      <c r="A1734" s="212" t="s">
        <v>2077</v>
      </c>
      <c r="B1734" s="212" t="s">
        <v>2078</v>
      </c>
      <c r="C1734" s="108" t="s">
        <v>18893</v>
      </c>
      <c r="D1734" s="108">
        <v>483.05</v>
      </c>
    </row>
    <row r="1735" spans="1:4" ht="15" customHeight="1">
      <c r="A1735" s="212">
        <v>8933</v>
      </c>
      <c r="B1735" s="212" t="s">
        <v>2132</v>
      </c>
    </row>
    <row r="1736" spans="1:4" ht="15" customHeight="1">
      <c r="A1736" s="212" t="s">
        <v>2133</v>
      </c>
      <c r="B1736" s="212" t="s">
        <v>2134</v>
      </c>
      <c r="C1736" s="108" t="s">
        <v>18893</v>
      </c>
      <c r="D1736" s="108">
        <v>32.770000000000003</v>
      </c>
    </row>
    <row r="1737" spans="1:4" ht="15" customHeight="1">
      <c r="A1737" s="212" t="s">
        <v>2135</v>
      </c>
      <c r="B1737" s="212" t="s">
        <v>2136</v>
      </c>
      <c r="C1737" s="108" t="s">
        <v>18893</v>
      </c>
      <c r="D1737" s="108">
        <v>35.58</v>
      </c>
    </row>
    <row r="1738" spans="1:4" ht="15" customHeight="1">
      <c r="A1738" s="212" t="s">
        <v>2137</v>
      </c>
      <c r="B1738" s="212" t="s">
        <v>2138</v>
      </c>
      <c r="C1738" s="108" t="s">
        <v>18893</v>
      </c>
      <c r="D1738" s="108">
        <v>39.909999999999997</v>
      </c>
    </row>
    <row r="1739" spans="1:4" ht="15" customHeight="1">
      <c r="A1739" s="212" t="s">
        <v>2139</v>
      </c>
      <c r="B1739" s="212" t="s">
        <v>2140</v>
      </c>
      <c r="C1739" s="108" t="s">
        <v>18893</v>
      </c>
      <c r="D1739" s="108">
        <v>38.659999999999997</v>
      </c>
    </row>
    <row r="1740" spans="1:4" ht="15" customHeight="1">
      <c r="A1740" s="212" t="s">
        <v>2141</v>
      </c>
      <c r="B1740" s="212" t="s">
        <v>2142</v>
      </c>
      <c r="C1740" s="108" t="s">
        <v>18893</v>
      </c>
      <c r="D1740" s="108">
        <v>31.52</v>
      </c>
    </row>
    <row r="1741" spans="1:4" ht="15" customHeight="1">
      <c r="A1741" s="212" t="s">
        <v>2143</v>
      </c>
      <c r="B1741" s="212" t="s">
        <v>2144</v>
      </c>
      <c r="C1741" s="108" t="s">
        <v>18893</v>
      </c>
      <c r="D1741" s="108">
        <v>29.83</v>
      </c>
    </row>
    <row r="1742" spans="1:4" ht="15" customHeight="1">
      <c r="A1742" s="212" t="s">
        <v>842</v>
      </c>
      <c r="B1742" s="212" t="s">
        <v>843</v>
      </c>
      <c r="C1742" s="108" t="s">
        <v>18893</v>
      </c>
      <c r="D1742" s="108">
        <v>45.12</v>
      </c>
    </row>
    <row r="1743" spans="1:4" ht="15" customHeight="1">
      <c r="A1743" s="212" t="s">
        <v>2145</v>
      </c>
      <c r="B1743" s="212" t="s">
        <v>2146</v>
      </c>
      <c r="C1743" s="108" t="s">
        <v>18893</v>
      </c>
      <c r="D1743" s="108">
        <v>29.28</v>
      </c>
    </row>
    <row r="1744" spans="1:4" ht="15" customHeight="1">
      <c r="A1744" s="212">
        <v>8934</v>
      </c>
      <c r="B1744" s="212" t="s">
        <v>19236</v>
      </c>
    </row>
    <row r="1745" spans="1:4" ht="15" customHeight="1">
      <c r="A1745" s="212" t="s">
        <v>1968</v>
      </c>
      <c r="B1745" s="212" t="s">
        <v>1969</v>
      </c>
      <c r="C1745" s="108" t="s">
        <v>18893</v>
      </c>
      <c r="D1745" s="108">
        <v>11.66</v>
      </c>
    </row>
    <row r="1746" spans="1:4" ht="15" customHeight="1">
      <c r="A1746" s="212" t="s">
        <v>1970</v>
      </c>
      <c r="B1746" s="212" t="s">
        <v>1971</v>
      </c>
      <c r="C1746" s="108" t="s">
        <v>18893</v>
      </c>
      <c r="D1746" s="108">
        <v>12.23</v>
      </c>
    </row>
    <row r="1747" spans="1:4" ht="15" customHeight="1">
      <c r="A1747" s="212" t="s">
        <v>1972</v>
      </c>
      <c r="B1747" s="212" t="s">
        <v>1973</v>
      </c>
      <c r="C1747" s="108" t="s">
        <v>18893</v>
      </c>
      <c r="D1747" s="108">
        <v>14.04</v>
      </c>
    </row>
    <row r="1748" spans="1:4" ht="15" customHeight="1">
      <c r="A1748" s="212" t="s">
        <v>1974</v>
      </c>
      <c r="B1748" s="212" t="s">
        <v>1975</v>
      </c>
      <c r="C1748" s="108" t="s">
        <v>18893</v>
      </c>
      <c r="D1748" s="108">
        <v>14.28</v>
      </c>
    </row>
    <row r="1749" spans="1:4" ht="15" customHeight="1">
      <c r="A1749" s="212" t="s">
        <v>1976</v>
      </c>
      <c r="B1749" s="212" t="s">
        <v>1977</v>
      </c>
      <c r="C1749" s="108" t="s">
        <v>18893</v>
      </c>
      <c r="D1749" s="108">
        <v>12.02</v>
      </c>
    </row>
    <row r="1750" spans="1:4" ht="15" customHeight="1">
      <c r="A1750" s="212" t="s">
        <v>1978</v>
      </c>
      <c r="B1750" s="212" t="s">
        <v>1979</v>
      </c>
      <c r="C1750" s="108" t="s">
        <v>18893</v>
      </c>
      <c r="D1750" s="108">
        <v>14.7</v>
      </c>
    </row>
    <row r="1751" spans="1:4" ht="15" customHeight="1">
      <c r="A1751" s="212" t="s">
        <v>1980</v>
      </c>
      <c r="B1751" s="212" t="s">
        <v>1981</v>
      </c>
      <c r="C1751" s="108" t="s">
        <v>18893</v>
      </c>
      <c r="D1751" s="108">
        <v>28.1</v>
      </c>
    </row>
    <row r="1752" spans="1:4" ht="15" customHeight="1">
      <c r="A1752" s="212" t="s">
        <v>1982</v>
      </c>
      <c r="B1752" s="212" t="s">
        <v>1983</v>
      </c>
      <c r="C1752" s="108" t="s">
        <v>18893</v>
      </c>
      <c r="D1752" s="108">
        <v>11.69</v>
      </c>
    </row>
    <row r="1753" spans="1:4" ht="15" customHeight="1">
      <c r="A1753" s="212" t="s">
        <v>1984</v>
      </c>
      <c r="B1753" s="212" t="s">
        <v>1985</v>
      </c>
      <c r="C1753" s="108" t="s">
        <v>18893</v>
      </c>
      <c r="D1753" s="108">
        <v>24.61</v>
      </c>
    </row>
    <row r="1754" spans="1:4" ht="15" customHeight="1">
      <c r="A1754" s="212" t="s">
        <v>1986</v>
      </c>
      <c r="B1754" s="212" t="s">
        <v>1987</v>
      </c>
      <c r="C1754" s="108" t="s">
        <v>18893</v>
      </c>
      <c r="D1754" s="108">
        <v>16.329999999999998</v>
      </c>
    </row>
    <row r="1755" spans="1:4" ht="15" customHeight="1">
      <c r="A1755" s="212" t="s">
        <v>1988</v>
      </c>
      <c r="B1755" s="212" t="s">
        <v>19237</v>
      </c>
      <c r="C1755" s="108" t="s">
        <v>18893</v>
      </c>
      <c r="D1755" s="108">
        <v>16.579999999999998</v>
      </c>
    </row>
    <row r="1756" spans="1:4" ht="15" customHeight="1">
      <c r="A1756" s="212" t="s">
        <v>1989</v>
      </c>
      <c r="B1756" s="212" t="s">
        <v>1990</v>
      </c>
      <c r="C1756" s="108" t="s">
        <v>18893</v>
      </c>
      <c r="D1756" s="108">
        <v>16.96</v>
      </c>
    </row>
    <row r="1757" spans="1:4" ht="15" customHeight="1">
      <c r="A1757" s="212" t="s">
        <v>1991</v>
      </c>
      <c r="B1757" s="212" t="s">
        <v>1992</v>
      </c>
      <c r="C1757" s="108" t="s">
        <v>18893</v>
      </c>
      <c r="D1757" s="108">
        <v>16.739999999999998</v>
      </c>
    </row>
    <row r="1758" spans="1:4" ht="15" customHeight="1">
      <c r="A1758" s="212" t="s">
        <v>1993</v>
      </c>
      <c r="B1758" s="212" t="s">
        <v>1994</v>
      </c>
      <c r="C1758" s="108" t="s">
        <v>18893</v>
      </c>
      <c r="D1758" s="108">
        <v>24.05</v>
      </c>
    </row>
    <row r="1759" spans="1:4" ht="15" customHeight="1">
      <c r="A1759" s="212" t="s">
        <v>1995</v>
      </c>
      <c r="B1759" s="212" t="s">
        <v>1996</v>
      </c>
      <c r="C1759" s="108" t="s">
        <v>18893</v>
      </c>
      <c r="D1759" s="108">
        <v>80.680000000000007</v>
      </c>
    </row>
    <row r="1760" spans="1:4" ht="15" customHeight="1">
      <c r="A1760" s="212" t="s">
        <v>1997</v>
      </c>
      <c r="B1760" s="212" t="s">
        <v>1998</v>
      </c>
      <c r="C1760" s="108" t="s">
        <v>18893</v>
      </c>
      <c r="D1760" s="108">
        <v>19.36</v>
      </c>
    </row>
    <row r="1761" spans="1:4" ht="15" customHeight="1">
      <c r="A1761" s="212" t="s">
        <v>1999</v>
      </c>
      <c r="B1761" s="212" t="s">
        <v>2000</v>
      </c>
      <c r="C1761" s="108" t="s">
        <v>18893</v>
      </c>
      <c r="D1761" s="108">
        <v>9.4700000000000006</v>
      </c>
    </row>
    <row r="1762" spans="1:4" ht="15" customHeight="1">
      <c r="A1762" s="212">
        <v>8936</v>
      </c>
      <c r="B1762" s="212" t="s">
        <v>19238</v>
      </c>
    </row>
    <row r="1763" spans="1:4" ht="15" customHeight="1">
      <c r="A1763" s="212" t="s">
        <v>1673</v>
      </c>
      <c r="B1763" s="212" t="s">
        <v>1674</v>
      </c>
      <c r="C1763" s="108" t="s">
        <v>191</v>
      </c>
      <c r="D1763" s="108">
        <v>56.06</v>
      </c>
    </row>
    <row r="1764" spans="1:4" ht="15" customHeight="1">
      <c r="A1764" s="212" t="s">
        <v>1675</v>
      </c>
      <c r="B1764" s="212" t="s">
        <v>1676</v>
      </c>
      <c r="C1764" s="108" t="s">
        <v>191</v>
      </c>
      <c r="D1764" s="108">
        <v>82.76</v>
      </c>
    </row>
    <row r="1765" spans="1:4" ht="15" customHeight="1">
      <c r="A1765" s="212" t="s">
        <v>1677</v>
      </c>
      <c r="B1765" s="212" t="s">
        <v>1678</v>
      </c>
      <c r="C1765" s="108" t="s">
        <v>191</v>
      </c>
      <c r="D1765" s="108">
        <v>108.69</v>
      </c>
    </row>
    <row r="1766" spans="1:4" ht="15" customHeight="1">
      <c r="A1766" s="212" t="s">
        <v>1679</v>
      </c>
      <c r="B1766" s="212" t="s">
        <v>1680</v>
      </c>
      <c r="C1766" s="108" t="s">
        <v>191</v>
      </c>
      <c r="D1766" s="108">
        <v>23.93</v>
      </c>
    </row>
    <row r="1767" spans="1:4" ht="15" customHeight="1">
      <c r="A1767" s="212" t="s">
        <v>1681</v>
      </c>
      <c r="B1767" s="212" t="s">
        <v>1682</v>
      </c>
      <c r="C1767" s="108" t="s">
        <v>191</v>
      </c>
      <c r="D1767" s="108">
        <v>24.63</v>
      </c>
    </row>
    <row r="1768" spans="1:4" ht="15" customHeight="1">
      <c r="A1768" s="212" t="s">
        <v>1683</v>
      </c>
      <c r="B1768" s="212" t="s">
        <v>1684</v>
      </c>
      <c r="C1768" s="108" t="s">
        <v>191</v>
      </c>
      <c r="D1768" s="108">
        <v>25.93</v>
      </c>
    </row>
    <row r="1769" spans="1:4" ht="15" customHeight="1">
      <c r="A1769" s="212" t="s">
        <v>1685</v>
      </c>
      <c r="B1769" s="212" t="s">
        <v>1686</v>
      </c>
      <c r="C1769" s="108" t="s">
        <v>191</v>
      </c>
      <c r="D1769" s="108">
        <v>40.76</v>
      </c>
    </row>
    <row r="1770" spans="1:4" ht="15" customHeight="1">
      <c r="A1770" s="212">
        <v>8937</v>
      </c>
      <c r="B1770" s="212" t="s">
        <v>19239</v>
      </c>
    </row>
    <row r="1771" spans="1:4" ht="15" customHeight="1">
      <c r="A1771" s="212" t="s">
        <v>1760</v>
      </c>
      <c r="B1771" s="212" t="s">
        <v>1761</v>
      </c>
      <c r="C1771" s="108" t="s">
        <v>18884</v>
      </c>
      <c r="D1771" s="108">
        <v>627.95000000000005</v>
      </c>
    </row>
    <row r="1772" spans="1:4" ht="15" customHeight="1">
      <c r="A1772" s="212">
        <v>8938</v>
      </c>
      <c r="B1772" s="212" t="s">
        <v>1757</v>
      </c>
    </row>
    <row r="1773" spans="1:4" ht="15" customHeight="1">
      <c r="A1773" s="212" t="s">
        <v>1758</v>
      </c>
      <c r="B1773" s="212" t="s">
        <v>19240</v>
      </c>
      <c r="C1773" s="108" t="s">
        <v>18893</v>
      </c>
      <c r="D1773" s="108">
        <v>42.96</v>
      </c>
    </row>
    <row r="1774" spans="1:4" ht="15" customHeight="1">
      <c r="A1774" s="212" t="s">
        <v>19241</v>
      </c>
      <c r="B1774" s="212" t="s">
        <v>19242</v>
      </c>
      <c r="C1774" s="108" t="s">
        <v>18893</v>
      </c>
      <c r="D1774" s="108">
        <v>2859.39</v>
      </c>
    </row>
    <row r="1775" spans="1:4" ht="15" customHeight="1">
      <c r="A1775" s="212" t="s">
        <v>19243</v>
      </c>
      <c r="B1775" s="212" t="s">
        <v>19244</v>
      </c>
      <c r="C1775" s="108" t="s">
        <v>18893</v>
      </c>
      <c r="D1775" s="108">
        <v>2957.52</v>
      </c>
    </row>
    <row r="1776" spans="1:4" ht="15" customHeight="1">
      <c r="A1776" s="212" t="s">
        <v>19245</v>
      </c>
      <c r="B1776" s="212" t="s">
        <v>19246</v>
      </c>
      <c r="C1776" s="108" t="s">
        <v>18893</v>
      </c>
      <c r="D1776" s="108">
        <v>3318.04</v>
      </c>
    </row>
    <row r="1777" spans="1:4" ht="15" customHeight="1">
      <c r="A1777" s="212" t="s">
        <v>19247</v>
      </c>
      <c r="B1777" s="212" t="s">
        <v>19248</v>
      </c>
      <c r="C1777" s="108" t="s">
        <v>18893</v>
      </c>
      <c r="D1777" s="108">
        <v>3391.88</v>
      </c>
    </row>
    <row r="1778" spans="1:4" ht="15" customHeight="1">
      <c r="A1778" s="212" t="s">
        <v>19249</v>
      </c>
      <c r="B1778" s="212" t="s">
        <v>19250</v>
      </c>
      <c r="C1778" s="108" t="s">
        <v>18893</v>
      </c>
      <c r="D1778" s="108">
        <v>3431.29</v>
      </c>
    </row>
    <row r="1779" spans="1:4" ht="15" customHeight="1">
      <c r="A1779" s="212" t="s">
        <v>19251</v>
      </c>
      <c r="B1779" s="212" t="s">
        <v>19252</v>
      </c>
      <c r="C1779" s="108" t="s">
        <v>18893</v>
      </c>
      <c r="D1779" s="108">
        <v>4441.3100000000004</v>
      </c>
    </row>
    <row r="1780" spans="1:4" ht="15" customHeight="1">
      <c r="A1780" s="212" t="s">
        <v>19253</v>
      </c>
      <c r="B1780" s="212" t="s">
        <v>19254</v>
      </c>
      <c r="C1780" s="108" t="s">
        <v>18893</v>
      </c>
      <c r="D1780" s="108">
        <v>4820.3100000000004</v>
      </c>
    </row>
    <row r="1781" spans="1:4" ht="15" customHeight="1">
      <c r="A1781" s="212" t="s">
        <v>19255</v>
      </c>
      <c r="B1781" s="212" t="s">
        <v>19256</v>
      </c>
      <c r="C1781" s="108" t="s">
        <v>18893</v>
      </c>
      <c r="D1781" s="108">
        <v>7447.94</v>
      </c>
    </row>
    <row r="1782" spans="1:4" ht="15" customHeight="1">
      <c r="A1782" s="212" t="s">
        <v>19257</v>
      </c>
      <c r="B1782" s="212" t="s">
        <v>19258</v>
      </c>
      <c r="C1782" s="108" t="s">
        <v>18893</v>
      </c>
      <c r="D1782" s="108">
        <v>7543.97</v>
      </c>
    </row>
    <row r="1783" spans="1:4" ht="15" customHeight="1">
      <c r="A1783" s="212" t="s">
        <v>19259</v>
      </c>
      <c r="B1783" s="212" t="s">
        <v>19260</v>
      </c>
      <c r="C1783" s="108" t="s">
        <v>18893</v>
      </c>
      <c r="D1783" s="108">
        <v>7570.49</v>
      </c>
    </row>
    <row r="1784" spans="1:4" ht="15" customHeight="1">
      <c r="A1784" s="212" t="s">
        <v>19261</v>
      </c>
      <c r="B1784" s="212" t="s">
        <v>19262</v>
      </c>
      <c r="C1784" s="108" t="s">
        <v>18893</v>
      </c>
      <c r="D1784" s="108">
        <v>9845.86</v>
      </c>
    </row>
    <row r="1785" spans="1:4" ht="15" customHeight="1">
      <c r="A1785" s="212" t="s">
        <v>19263</v>
      </c>
      <c r="B1785" s="212" t="s">
        <v>19264</v>
      </c>
      <c r="C1785" s="108" t="s">
        <v>18893</v>
      </c>
      <c r="D1785" s="108">
        <v>10516.83</v>
      </c>
    </row>
    <row r="1786" spans="1:4" ht="15" customHeight="1">
      <c r="A1786" s="212" t="s">
        <v>19265</v>
      </c>
      <c r="B1786" s="212" t="s">
        <v>19266</v>
      </c>
      <c r="C1786" s="108" t="s">
        <v>18893</v>
      </c>
      <c r="D1786" s="108">
        <v>10084.5</v>
      </c>
    </row>
    <row r="1787" spans="1:4" ht="15" customHeight="1">
      <c r="A1787" s="212" t="s">
        <v>19267</v>
      </c>
      <c r="B1787" s="212" t="s">
        <v>19268</v>
      </c>
      <c r="C1787" s="108" t="s">
        <v>18893</v>
      </c>
      <c r="D1787" s="108">
        <v>10286.450000000001</v>
      </c>
    </row>
    <row r="1788" spans="1:4" ht="15" customHeight="1">
      <c r="A1788" s="212" t="s">
        <v>19269</v>
      </c>
      <c r="B1788" s="212" t="s">
        <v>19270</v>
      </c>
      <c r="C1788" s="108" t="s">
        <v>18893</v>
      </c>
      <c r="D1788" s="108">
        <v>11282.23</v>
      </c>
    </row>
    <row r="1789" spans="1:4" ht="15" customHeight="1">
      <c r="A1789" s="212" t="s">
        <v>19271</v>
      </c>
      <c r="B1789" s="212" t="s">
        <v>19272</v>
      </c>
      <c r="C1789" s="108" t="s">
        <v>18893</v>
      </c>
      <c r="D1789" s="108">
        <v>11974.92</v>
      </c>
    </row>
    <row r="1790" spans="1:4" ht="15" customHeight="1">
      <c r="A1790" s="212" t="s">
        <v>19273</v>
      </c>
      <c r="B1790" s="212" t="s">
        <v>19274</v>
      </c>
      <c r="C1790" s="108" t="s">
        <v>18893</v>
      </c>
      <c r="D1790" s="108">
        <v>12463.63</v>
      </c>
    </row>
    <row r="1791" spans="1:4" ht="15" customHeight="1">
      <c r="A1791" s="212" t="s">
        <v>19275</v>
      </c>
      <c r="B1791" s="212" t="s">
        <v>19276</v>
      </c>
      <c r="C1791" s="108" t="s">
        <v>18893</v>
      </c>
      <c r="D1791" s="108">
        <v>13440.41</v>
      </c>
    </row>
    <row r="1792" spans="1:4" ht="15" customHeight="1">
      <c r="A1792" s="212" t="s">
        <v>19277</v>
      </c>
      <c r="B1792" s="212" t="s">
        <v>19278</v>
      </c>
      <c r="C1792" s="108" t="s">
        <v>18893</v>
      </c>
      <c r="D1792" s="108">
        <v>14457.83</v>
      </c>
    </row>
    <row r="1793" spans="1:4" ht="15" customHeight="1">
      <c r="A1793" s="212" t="s">
        <v>1759</v>
      </c>
      <c r="B1793" s="212" t="s">
        <v>19279</v>
      </c>
      <c r="C1793" s="108" t="s">
        <v>18893</v>
      </c>
      <c r="D1793" s="108">
        <v>11</v>
      </c>
    </row>
    <row r="1794" spans="1:4" ht="15" customHeight="1">
      <c r="A1794" s="212">
        <v>8939</v>
      </c>
      <c r="B1794" s="212" t="s">
        <v>19280</v>
      </c>
    </row>
    <row r="1795" spans="1:4" ht="15" customHeight="1">
      <c r="A1795" s="212" t="s">
        <v>1385</v>
      </c>
      <c r="B1795" s="212" t="s">
        <v>1386</v>
      </c>
      <c r="C1795" s="108" t="s">
        <v>191</v>
      </c>
      <c r="D1795" s="108">
        <v>10.51</v>
      </c>
    </row>
    <row r="1796" spans="1:4" ht="15" customHeight="1">
      <c r="A1796" s="212" t="s">
        <v>1387</v>
      </c>
      <c r="B1796" s="212" t="s">
        <v>1388</v>
      </c>
      <c r="C1796" s="108" t="s">
        <v>191</v>
      </c>
      <c r="D1796" s="108">
        <v>24.36</v>
      </c>
    </row>
    <row r="1797" spans="1:4" ht="15" customHeight="1">
      <c r="A1797" s="212">
        <v>8942</v>
      </c>
      <c r="B1797" s="212" t="s">
        <v>19281</v>
      </c>
    </row>
    <row r="1798" spans="1:4" ht="15" customHeight="1">
      <c r="A1798" s="212" t="s">
        <v>1378</v>
      </c>
      <c r="B1798" s="212" t="s">
        <v>19282</v>
      </c>
      <c r="C1798" s="108" t="s">
        <v>18893</v>
      </c>
      <c r="D1798" s="108">
        <v>2210.48</v>
      </c>
    </row>
    <row r="1799" spans="1:4" ht="15" customHeight="1">
      <c r="A1799" s="212" t="s">
        <v>1376</v>
      </c>
      <c r="B1799" s="212" t="s">
        <v>19283</v>
      </c>
      <c r="C1799" s="108" t="s">
        <v>18893</v>
      </c>
      <c r="D1799" s="108">
        <v>318.51</v>
      </c>
    </row>
    <row r="1800" spans="1:4" ht="15" customHeight="1">
      <c r="A1800" s="212" t="s">
        <v>1379</v>
      </c>
      <c r="B1800" s="212" t="s">
        <v>19284</v>
      </c>
      <c r="C1800" s="108" t="s">
        <v>18893</v>
      </c>
      <c r="D1800" s="108">
        <v>3093.16</v>
      </c>
    </row>
    <row r="1801" spans="1:4" ht="15" customHeight="1">
      <c r="A1801" s="212" t="s">
        <v>1382</v>
      </c>
      <c r="B1801" s="212" t="s">
        <v>19285</v>
      </c>
      <c r="C1801" s="108" t="s">
        <v>18893</v>
      </c>
      <c r="D1801" s="108">
        <v>6529.93</v>
      </c>
    </row>
    <row r="1802" spans="1:4" ht="15" customHeight="1">
      <c r="A1802" s="212" t="s">
        <v>1383</v>
      </c>
      <c r="B1802" s="212" t="s">
        <v>19286</v>
      </c>
      <c r="C1802" s="108" t="s">
        <v>18893</v>
      </c>
      <c r="D1802" s="108">
        <v>4918.7700000000004</v>
      </c>
    </row>
    <row r="1803" spans="1:4" ht="15" customHeight="1">
      <c r="A1803" s="212" t="s">
        <v>1384</v>
      </c>
      <c r="B1803" s="212" t="s">
        <v>19287</v>
      </c>
      <c r="C1803" s="108" t="s">
        <v>18893</v>
      </c>
      <c r="D1803" s="108">
        <v>5749.1</v>
      </c>
    </row>
    <row r="1804" spans="1:4" ht="15" customHeight="1">
      <c r="A1804" s="212" t="s">
        <v>19288</v>
      </c>
      <c r="B1804" s="212" t="s">
        <v>19289</v>
      </c>
      <c r="C1804" s="108" t="s">
        <v>18893</v>
      </c>
      <c r="D1804" s="108">
        <v>651.82000000000005</v>
      </c>
    </row>
    <row r="1805" spans="1:4" ht="15" customHeight="1">
      <c r="A1805" s="212" t="s">
        <v>1380</v>
      </c>
      <c r="B1805" s="212" t="s">
        <v>19290</v>
      </c>
      <c r="C1805" s="108" t="s">
        <v>18893</v>
      </c>
      <c r="D1805" s="108">
        <v>319.58999999999997</v>
      </c>
    </row>
    <row r="1806" spans="1:4" ht="15" customHeight="1">
      <c r="A1806" s="212" t="s">
        <v>1377</v>
      </c>
      <c r="B1806" s="212" t="s">
        <v>19291</v>
      </c>
      <c r="C1806" s="108" t="s">
        <v>18893</v>
      </c>
      <c r="D1806" s="108">
        <v>595.53</v>
      </c>
    </row>
    <row r="1807" spans="1:4" ht="15" customHeight="1">
      <c r="A1807" s="212" t="s">
        <v>1381</v>
      </c>
      <c r="B1807" s="212" t="s">
        <v>19292</v>
      </c>
      <c r="C1807" s="108" t="s">
        <v>18893</v>
      </c>
      <c r="D1807" s="108">
        <v>705.93</v>
      </c>
    </row>
    <row r="1808" spans="1:4" ht="15" customHeight="1">
      <c r="A1808" s="212" t="s">
        <v>19293</v>
      </c>
      <c r="B1808" s="212" t="s">
        <v>19294</v>
      </c>
      <c r="C1808" s="108" t="s">
        <v>18893</v>
      </c>
      <c r="D1808" s="108">
        <v>2605.96</v>
      </c>
    </row>
    <row r="1809" spans="1:4" ht="15" customHeight="1">
      <c r="A1809" s="212" t="s">
        <v>22984</v>
      </c>
      <c r="B1809" s="212" t="s">
        <v>22985</v>
      </c>
      <c r="C1809" s="108" t="s">
        <v>18893</v>
      </c>
      <c r="D1809" s="108">
        <v>329.29</v>
      </c>
    </row>
    <row r="1810" spans="1:4" ht="15" customHeight="1">
      <c r="A1810" s="212">
        <v>8943</v>
      </c>
      <c r="B1810" s="212" t="s">
        <v>2111</v>
      </c>
    </row>
    <row r="1811" spans="1:4" ht="15" customHeight="1">
      <c r="A1811" s="212" t="s">
        <v>2114</v>
      </c>
      <c r="B1811" s="212" t="s">
        <v>2115</v>
      </c>
      <c r="C1811" s="108" t="s">
        <v>18893</v>
      </c>
      <c r="D1811" s="108">
        <v>171.07</v>
      </c>
    </row>
    <row r="1812" spans="1:4" ht="15" customHeight="1">
      <c r="A1812" s="212" t="s">
        <v>2116</v>
      </c>
      <c r="B1812" s="212" t="s">
        <v>2117</v>
      </c>
      <c r="C1812" s="108" t="s">
        <v>18893</v>
      </c>
      <c r="D1812" s="108">
        <v>113.82</v>
      </c>
    </row>
    <row r="1813" spans="1:4" ht="15" customHeight="1">
      <c r="A1813" s="212" t="s">
        <v>2118</v>
      </c>
      <c r="B1813" s="212" t="s">
        <v>2119</v>
      </c>
      <c r="C1813" s="108" t="s">
        <v>18893</v>
      </c>
      <c r="D1813" s="108">
        <v>197.03</v>
      </c>
    </row>
    <row r="1814" spans="1:4" ht="15" customHeight="1">
      <c r="A1814" s="212" t="s">
        <v>2120</v>
      </c>
      <c r="B1814" s="212" t="s">
        <v>2121</v>
      </c>
      <c r="C1814" s="108" t="s">
        <v>18893</v>
      </c>
      <c r="D1814" s="108">
        <v>273.13</v>
      </c>
    </row>
    <row r="1815" spans="1:4" ht="15" customHeight="1">
      <c r="A1815" s="212" t="s">
        <v>2122</v>
      </c>
      <c r="B1815" s="212" t="s">
        <v>2123</v>
      </c>
      <c r="C1815" s="108" t="s">
        <v>18893</v>
      </c>
      <c r="D1815" s="108">
        <v>369.06</v>
      </c>
    </row>
    <row r="1816" spans="1:4" ht="15" customHeight="1">
      <c r="A1816" s="212" t="s">
        <v>2124</v>
      </c>
      <c r="B1816" s="212" t="s">
        <v>2125</v>
      </c>
      <c r="C1816" s="108" t="s">
        <v>18893</v>
      </c>
      <c r="D1816" s="108">
        <v>480.72</v>
      </c>
    </row>
    <row r="1817" spans="1:4" ht="15" customHeight="1">
      <c r="A1817" s="212" t="s">
        <v>2126</v>
      </c>
      <c r="B1817" s="212" t="s">
        <v>2127</v>
      </c>
      <c r="C1817" s="108" t="s">
        <v>18893</v>
      </c>
      <c r="D1817" s="108">
        <v>811.8</v>
      </c>
    </row>
    <row r="1818" spans="1:4" ht="15" customHeight="1">
      <c r="A1818" s="212" t="s">
        <v>2128</v>
      </c>
      <c r="B1818" s="212" t="s">
        <v>2129</v>
      </c>
      <c r="C1818" s="108" t="s">
        <v>18893</v>
      </c>
      <c r="D1818" s="108">
        <v>1087.28</v>
      </c>
    </row>
    <row r="1819" spans="1:4" ht="15" customHeight="1">
      <c r="A1819" s="212" t="s">
        <v>2130</v>
      </c>
      <c r="B1819" s="212" t="s">
        <v>2131</v>
      </c>
      <c r="C1819" s="108" t="s">
        <v>18893</v>
      </c>
      <c r="D1819" s="108">
        <v>151.24</v>
      </c>
    </row>
    <row r="1820" spans="1:4" ht="15" customHeight="1">
      <c r="A1820" s="212">
        <v>8944</v>
      </c>
      <c r="B1820" s="212" t="s">
        <v>1530</v>
      </c>
    </row>
    <row r="1821" spans="1:4" ht="15" customHeight="1">
      <c r="A1821" s="212" t="s">
        <v>1531</v>
      </c>
      <c r="B1821" s="212" t="s">
        <v>1532</v>
      </c>
      <c r="C1821" s="108" t="s">
        <v>18893</v>
      </c>
      <c r="D1821" s="108">
        <v>75.37</v>
      </c>
    </row>
    <row r="1822" spans="1:4" ht="15" customHeight="1">
      <c r="A1822" s="212" t="s">
        <v>1533</v>
      </c>
      <c r="B1822" s="212" t="s">
        <v>1534</v>
      </c>
      <c r="C1822" s="108" t="s">
        <v>18893</v>
      </c>
      <c r="D1822" s="108">
        <v>234.51</v>
      </c>
    </row>
    <row r="1823" spans="1:4" ht="15" customHeight="1">
      <c r="A1823" s="212" t="s">
        <v>1535</v>
      </c>
      <c r="B1823" s="212" t="s">
        <v>1536</v>
      </c>
      <c r="C1823" s="108" t="s">
        <v>18893</v>
      </c>
      <c r="D1823" s="108">
        <v>234.51</v>
      </c>
    </row>
    <row r="1824" spans="1:4" ht="15" customHeight="1">
      <c r="A1824" s="212" t="s">
        <v>1537</v>
      </c>
      <c r="B1824" s="212" t="s">
        <v>1538</v>
      </c>
      <c r="C1824" s="108" t="s">
        <v>18893</v>
      </c>
      <c r="D1824" s="108">
        <v>234.51</v>
      </c>
    </row>
    <row r="1825" spans="1:4" ht="15" customHeight="1">
      <c r="A1825" s="212" t="s">
        <v>1539</v>
      </c>
      <c r="B1825" s="212" t="s">
        <v>1540</v>
      </c>
      <c r="C1825" s="108" t="s">
        <v>18893</v>
      </c>
      <c r="D1825" s="108">
        <v>63.5</v>
      </c>
    </row>
    <row r="1826" spans="1:4" ht="15" customHeight="1">
      <c r="A1826" s="212" t="s">
        <v>1541</v>
      </c>
      <c r="B1826" s="212" t="s">
        <v>1542</v>
      </c>
      <c r="C1826" s="108" t="s">
        <v>18893</v>
      </c>
      <c r="D1826" s="108">
        <v>63.5</v>
      </c>
    </row>
    <row r="1827" spans="1:4" ht="15" customHeight="1">
      <c r="A1827" s="212" t="s">
        <v>1543</v>
      </c>
      <c r="B1827" s="212" t="s">
        <v>1544</v>
      </c>
      <c r="C1827" s="108" t="s">
        <v>18893</v>
      </c>
      <c r="D1827" s="108">
        <v>63.5</v>
      </c>
    </row>
    <row r="1828" spans="1:4" ht="15" customHeight="1">
      <c r="A1828" s="212" t="s">
        <v>1545</v>
      </c>
      <c r="B1828" s="212" t="s">
        <v>1546</v>
      </c>
      <c r="C1828" s="108" t="s">
        <v>18893</v>
      </c>
      <c r="D1828" s="108">
        <v>63.5</v>
      </c>
    </row>
    <row r="1829" spans="1:4" ht="15" customHeight="1">
      <c r="A1829" s="212" t="s">
        <v>1547</v>
      </c>
      <c r="B1829" s="212" t="s">
        <v>1548</v>
      </c>
      <c r="C1829" s="108" t="s">
        <v>18893</v>
      </c>
      <c r="D1829" s="108">
        <v>63.5</v>
      </c>
    </row>
    <row r="1830" spans="1:4" ht="15" customHeight="1">
      <c r="A1830" s="212" t="s">
        <v>1549</v>
      </c>
      <c r="B1830" s="212" t="s">
        <v>1550</v>
      </c>
      <c r="C1830" s="108" t="s">
        <v>18893</v>
      </c>
      <c r="D1830" s="108">
        <v>75.37</v>
      </c>
    </row>
    <row r="1831" spans="1:4" ht="15" customHeight="1">
      <c r="A1831" s="212" t="s">
        <v>1551</v>
      </c>
      <c r="B1831" s="212" t="s">
        <v>1552</v>
      </c>
      <c r="C1831" s="108" t="s">
        <v>18893</v>
      </c>
      <c r="D1831" s="108">
        <v>75.37</v>
      </c>
    </row>
    <row r="1832" spans="1:4" ht="15" customHeight="1">
      <c r="A1832" s="212" t="s">
        <v>1553</v>
      </c>
      <c r="B1832" s="212" t="s">
        <v>1554</v>
      </c>
      <c r="C1832" s="108" t="s">
        <v>18893</v>
      </c>
      <c r="D1832" s="108">
        <v>75.37</v>
      </c>
    </row>
    <row r="1833" spans="1:4" ht="15" customHeight="1">
      <c r="A1833" s="212" t="s">
        <v>1555</v>
      </c>
      <c r="B1833" s="212" t="s">
        <v>1556</v>
      </c>
      <c r="C1833" s="108" t="s">
        <v>18893</v>
      </c>
      <c r="D1833" s="108">
        <v>49.39</v>
      </c>
    </row>
    <row r="1834" spans="1:4" ht="15" customHeight="1">
      <c r="A1834" s="212" t="s">
        <v>1557</v>
      </c>
      <c r="B1834" s="212" t="s">
        <v>1558</v>
      </c>
      <c r="C1834" s="108" t="s">
        <v>18893</v>
      </c>
      <c r="D1834" s="108">
        <v>66.05</v>
      </c>
    </row>
    <row r="1835" spans="1:4" ht="15" customHeight="1">
      <c r="A1835" s="212" t="s">
        <v>1559</v>
      </c>
      <c r="B1835" s="212" t="s">
        <v>1560</v>
      </c>
      <c r="C1835" s="108" t="s">
        <v>18893</v>
      </c>
      <c r="D1835" s="108">
        <v>49.39</v>
      </c>
    </row>
    <row r="1836" spans="1:4" ht="15" customHeight="1">
      <c r="A1836" s="212" t="s">
        <v>1561</v>
      </c>
      <c r="B1836" s="212" t="s">
        <v>1562</v>
      </c>
      <c r="C1836" s="108" t="s">
        <v>18893</v>
      </c>
      <c r="D1836" s="108">
        <v>49.39</v>
      </c>
    </row>
    <row r="1837" spans="1:4" ht="15" customHeight="1">
      <c r="A1837" s="212" t="s">
        <v>1563</v>
      </c>
      <c r="B1837" s="212" t="s">
        <v>1564</v>
      </c>
      <c r="C1837" s="108" t="s">
        <v>18893</v>
      </c>
      <c r="D1837" s="108">
        <v>49.39</v>
      </c>
    </row>
    <row r="1838" spans="1:4" ht="15" customHeight="1">
      <c r="A1838" s="212" t="s">
        <v>1565</v>
      </c>
      <c r="B1838" s="212" t="s">
        <v>1566</v>
      </c>
      <c r="C1838" s="108" t="s">
        <v>18893</v>
      </c>
      <c r="D1838" s="108">
        <v>49.39</v>
      </c>
    </row>
    <row r="1839" spans="1:4" ht="15" customHeight="1">
      <c r="A1839" s="212" t="s">
        <v>1567</v>
      </c>
      <c r="B1839" s="212" t="s">
        <v>1568</v>
      </c>
      <c r="C1839" s="108" t="s">
        <v>18893</v>
      </c>
      <c r="D1839" s="108">
        <v>49.39</v>
      </c>
    </row>
    <row r="1840" spans="1:4" ht="15" customHeight="1">
      <c r="A1840" s="212" t="s">
        <v>1569</v>
      </c>
      <c r="B1840" s="212" t="s">
        <v>1570</v>
      </c>
      <c r="C1840" s="108" t="s">
        <v>18893</v>
      </c>
      <c r="D1840" s="108">
        <v>49.39</v>
      </c>
    </row>
    <row r="1841" spans="1:4" ht="15" customHeight="1">
      <c r="A1841" s="212" t="s">
        <v>1571</v>
      </c>
      <c r="B1841" s="212" t="s">
        <v>1572</v>
      </c>
      <c r="C1841" s="108" t="s">
        <v>18893</v>
      </c>
      <c r="D1841" s="108">
        <v>49.39</v>
      </c>
    </row>
    <row r="1842" spans="1:4" ht="15" customHeight="1">
      <c r="A1842" s="212" t="s">
        <v>1573</v>
      </c>
      <c r="B1842" s="212" t="s">
        <v>1574</v>
      </c>
      <c r="C1842" s="108" t="s">
        <v>18893</v>
      </c>
      <c r="D1842" s="108">
        <v>51.19</v>
      </c>
    </row>
    <row r="1843" spans="1:4" ht="15" customHeight="1">
      <c r="A1843" s="212" t="s">
        <v>1575</v>
      </c>
      <c r="B1843" s="212" t="s">
        <v>1576</v>
      </c>
      <c r="C1843" s="108" t="s">
        <v>18893</v>
      </c>
      <c r="D1843" s="108">
        <v>51.19</v>
      </c>
    </row>
    <row r="1844" spans="1:4" ht="15" customHeight="1">
      <c r="A1844" s="212" t="s">
        <v>1577</v>
      </c>
      <c r="B1844" s="212" t="s">
        <v>1578</v>
      </c>
      <c r="C1844" s="108" t="s">
        <v>18893</v>
      </c>
      <c r="D1844" s="108">
        <v>60.9</v>
      </c>
    </row>
    <row r="1845" spans="1:4" ht="15" customHeight="1">
      <c r="A1845" s="212" t="s">
        <v>1579</v>
      </c>
      <c r="B1845" s="212" t="s">
        <v>1580</v>
      </c>
      <c r="C1845" s="108" t="s">
        <v>18893</v>
      </c>
      <c r="D1845" s="108">
        <v>66.05</v>
      </c>
    </row>
    <row r="1846" spans="1:4" ht="15" customHeight="1">
      <c r="A1846" s="212" t="s">
        <v>1581</v>
      </c>
      <c r="B1846" s="212" t="s">
        <v>1582</v>
      </c>
      <c r="C1846" s="108" t="s">
        <v>18893</v>
      </c>
      <c r="D1846" s="108">
        <v>66.05</v>
      </c>
    </row>
    <row r="1847" spans="1:4" ht="15" customHeight="1">
      <c r="A1847" s="212" t="s">
        <v>1583</v>
      </c>
      <c r="B1847" s="212" t="s">
        <v>1584</v>
      </c>
      <c r="C1847" s="108" t="s">
        <v>18893</v>
      </c>
      <c r="D1847" s="108">
        <v>121.2</v>
      </c>
    </row>
    <row r="1848" spans="1:4" ht="15" customHeight="1">
      <c r="A1848" s="212" t="s">
        <v>1585</v>
      </c>
      <c r="B1848" s="212" t="s">
        <v>1586</v>
      </c>
      <c r="C1848" s="108" t="s">
        <v>18893</v>
      </c>
      <c r="D1848" s="108">
        <v>124.75</v>
      </c>
    </row>
    <row r="1849" spans="1:4" ht="15" customHeight="1">
      <c r="A1849" s="212" t="s">
        <v>1587</v>
      </c>
      <c r="B1849" s="212" t="s">
        <v>1588</v>
      </c>
      <c r="C1849" s="108" t="s">
        <v>18893</v>
      </c>
      <c r="D1849" s="108">
        <v>143.26</v>
      </c>
    </row>
    <row r="1850" spans="1:4" ht="15" customHeight="1">
      <c r="A1850" s="212" t="s">
        <v>1589</v>
      </c>
      <c r="B1850" s="212" t="s">
        <v>1590</v>
      </c>
      <c r="C1850" s="108" t="s">
        <v>18893</v>
      </c>
      <c r="D1850" s="108">
        <v>154.47</v>
      </c>
    </row>
    <row r="1851" spans="1:4" ht="15" customHeight="1">
      <c r="A1851" s="212" t="s">
        <v>1591</v>
      </c>
      <c r="B1851" s="212" t="s">
        <v>1592</v>
      </c>
      <c r="C1851" s="108" t="s">
        <v>18893</v>
      </c>
      <c r="D1851" s="108">
        <v>21.76</v>
      </c>
    </row>
    <row r="1852" spans="1:4" ht="15" customHeight="1">
      <c r="A1852" s="212" t="s">
        <v>1593</v>
      </c>
      <c r="B1852" s="212" t="s">
        <v>1594</v>
      </c>
      <c r="C1852" s="108" t="s">
        <v>18893</v>
      </c>
      <c r="D1852" s="108">
        <v>21.76</v>
      </c>
    </row>
    <row r="1853" spans="1:4" ht="15" customHeight="1">
      <c r="A1853" s="212" t="s">
        <v>1595</v>
      </c>
      <c r="B1853" s="212" t="s">
        <v>1596</v>
      </c>
      <c r="C1853" s="108" t="s">
        <v>18893</v>
      </c>
      <c r="D1853" s="108">
        <v>21.76</v>
      </c>
    </row>
    <row r="1854" spans="1:4" ht="15" customHeight="1">
      <c r="A1854" s="212" t="s">
        <v>1597</v>
      </c>
      <c r="B1854" s="212" t="s">
        <v>1598</v>
      </c>
      <c r="C1854" s="108" t="s">
        <v>18893</v>
      </c>
      <c r="D1854" s="108">
        <v>21.76</v>
      </c>
    </row>
    <row r="1855" spans="1:4" ht="15" customHeight="1">
      <c r="A1855" s="212" t="s">
        <v>1599</v>
      </c>
      <c r="B1855" s="212" t="s">
        <v>1600</v>
      </c>
      <c r="C1855" s="108" t="s">
        <v>18893</v>
      </c>
      <c r="D1855" s="108">
        <v>21.76</v>
      </c>
    </row>
    <row r="1856" spans="1:4" ht="15" customHeight="1">
      <c r="A1856" s="212" t="s">
        <v>1601</v>
      </c>
      <c r="B1856" s="212" t="s">
        <v>1602</v>
      </c>
      <c r="C1856" s="108" t="s">
        <v>18893</v>
      </c>
      <c r="D1856" s="108">
        <v>21.76</v>
      </c>
    </row>
    <row r="1857" spans="1:4" ht="15" customHeight="1">
      <c r="A1857" s="212" t="s">
        <v>1603</v>
      </c>
      <c r="B1857" s="212" t="s">
        <v>1604</v>
      </c>
      <c r="C1857" s="108" t="s">
        <v>18893</v>
      </c>
      <c r="D1857" s="108">
        <v>21.76</v>
      </c>
    </row>
    <row r="1858" spans="1:4" ht="15" customHeight="1">
      <c r="A1858" s="212" t="s">
        <v>1605</v>
      </c>
      <c r="B1858" s="212" t="s">
        <v>1606</v>
      </c>
      <c r="C1858" s="108" t="s">
        <v>18893</v>
      </c>
      <c r="D1858" s="108">
        <v>27.45</v>
      </c>
    </row>
    <row r="1859" spans="1:4" ht="15" customHeight="1">
      <c r="A1859" s="212" t="s">
        <v>1607</v>
      </c>
      <c r="B1859" s="212" t="s">
        <v>1608</v>
      </c>
      <c r="C1859" s="108" t="s">
        <v>18893</v>
      </c>
      <c r="D1859" s="108">
        <v>27.45</v>
      </c>
    </row>
    <row r="1860" spans="1:4" ht="15" customHeight="1">
      <c r="A1860" s="212" t="s">
        <v>1609</v>
      </c>
      <c r="B1860" s="212" t="s">
        <v>1610</v>
      </c>
      <c r="C1860" s="108" t="s">
        <v>18893</v>
      </c>
      <c r="D1860" s="108">
        <v>27.45</v>
      </c>
    </row>
    <row r="1861" spans="1:4" ht="15" customHeight="1">
      <c r="A1861" s="212" t="s">
        <v>1611</v>
      </c>
      <c r="B1861" s="212" t="s">
        <v>1612</v>
      </c>
      <c r="C1861" s="108" t="s">
        <v>18893</v>
      </c>
      <c r="D1861" s="108">
        <v>35.56</v>
      </c>
    </row>
    <row r="1862" spans="1:4" ht="15" customHeight="1">
      <c r="A1862" s="212" t="s">
        <v>1613</v>
      </c>
      <c r="B1862" s="212" t="s">
        <v>1614</v>
      </c>
      <c r="C1862" s="108" t="s">
        <v>18893</v>
      </c>
      <c r="D1862" s="108">
        <v>35.56</v>
      </c>
    </row>
    <row r="1863" spans="1:4" ht="15" customHeight="1">
      <c r="A1863" s="212" t="s">
        <v>1615</v>
      </c>
      <c r="B1863" s="212" t="s">
        <v>1616</v>
      </c>
      <c r="C1863" s="108" t="s">
        <v>18893</v>
      </c>
      <c r="D1863" s="108">
        <v>311.74</v>
      </c>
    </row>
    <row r="1864" spans="1:4" ht="15" customHeight="1">
      <c r="A1864" s="212" t="s">
        <v>1617</v>
      </c>
      <c r="B1864" s="212" t="s">
        <v>1618</v>
      </c>
      <c r="C1864" s="108" t="s">
        <v>18893</v>
      </c>
      <c r="D1864" s="108">
        <v>93.18</v>
      </c>
    </row>
    <row r="1865" spans="1:4" ht="15" customHeight="1">
      <c r="A1865" s="212" t="s">
        <v>1619</v>
      </c>
      <c r="B1865" s="212" t="s">
        <v>1620</v>
      </c>
      <c r="C1865" s="108" t="s">
        <v>18893</v>
      </c>
      <c r="D1865" s="108">
        <v>116.97</v>
      </c>
    </row>
    <row r="1866" spans="1:4" ht="15" customHeight="1">
      <c r="A1866" s="212" t="s">
        <v>1621</v>
      </c>
      <c r="B1866" s="212" t="s">
        <v>1622</v>
      </c>
      <c r="C1866" s="108" t="s">
        <v>18893</v>
      </c>
      <c r="D1866" s="108">
        <v>317.17</v>
      </c>
    </row>
    <row r="1867" spans="1:4" ht="15" customHeight="1">
      <c r="A1867" s="212" t="s">
        <v>1623</v>
      </c>
      <c r="B1867" s="212" t="s">
        <v>1624</v>
      </c>
      <c r="C1867" s="108" t="s">
        <v>18893</v>
      </c>
      <c r="D1867" s="108">
        <v>317.17</v>
      </c>
    </row>
    <row r="1868" spans="1:4" ht="15" customHeight="1">
      <c r="A1868" s="212" t="s">
        <v>1625</v>
      </c>
      <c r="B1868" s="212" t="s">
        <v>1626</v>
      </c>
      <c r="C1868" s="108" t="s">
        <v>18893</v>
      </c>
      <c r="D1868" s="108">
        <v>93.18</v>
      </c>
    </row>
    <row r="1869" spans="1:4" ht="15" customHeight="1">
      <c r="A1869" s="212" t="s">
        <v>1627</v>
      </c>
      <c r="B1869" s="212" t="s">
        <v>1628</v>
      </c>
      <c r="C1869" s="108" t="s">
        <v>18893</v>
      </c>
      <c r="D1869" s="108">
        <v>317.17</v>
      </c>
    </row>
    <row r="1870" spans="1:4" ht="15" customHeight="1">
      <c r="A1870" s="212" t="s">
        <v>1629</v>
      </c>
      <c r="B1870" s="212" t="s">
        <v>1630</v>
      </c>
      <c r="C1870" s="108" t="s">
        <v>18893</v>
      </c>
      <c r="D1870" s="108">
        <v>93.18</v>
      </c>
    </row>
    <row r="1871" spans="1:4" ht="15" customHeight="1">
      <c r="A1871" s="212" t="s">
        <v>1631</v>
      </c>
      <c r="B1871" s="212" t="s">
        <v>1632</v>
      </c>
      <c r="C1871" s="108" t="s">
        <v>18893</v>
      </c>
      <c r="D1871" s="108">
        <v>338.57</v>
      </c>
    </row>
    <row r="1872" spans="1:4" ht="15" customHeight="1">
      <c r="A1872" s="212" t="s">
        <v>1633</v>
      </c>
      <c r="B1872" s="212" t="s">
        <v>1634</v>
      </c>
      <c r="C1872" s="108" t="s">
        <v>18893</v>
      </c>
      <c r="D1872" s="108">
        <v>93.18</v>
      </c>
    </row>
    <row r="1873" spans="1:4" ht="15" customHeight="1">
      <c r="A1873" s="212" t="s">
        <v>1635</v>
      </c>
      <c r="B1873" s="212" t="s">
        <v>1636</v>
      </c>
      <c r="C1873" s="108" t="s">
        <v>18893</v>
      </c>
      <c r="D1873" s="108">
        <v>93.18</v>
      </c>
    </row>
    <row r="1874" spans="1:4" ht="15" customHeight="1">
      <c r="A1874" s="212" t="s">
        <v>1637</v>
      </c>
      <c r="B1874" s="212" t="s">
        <v>1638</v>
      </c>
      <c r="C1874" s="108" t="s">
        <v>18893</v>
      </c>
      <c r="D1874" s="108">
        <v>93.18</v>
      </c>
    </row>
    <row r="1875" spans="1:4" ht="15" customHeight="1">
      <c r="A1875" s="212" t="s">
        <v>1639</v>
      </c>
      <c r="B1875" s="212" t="s">
        <v>1640</v>
      </c>
      <c r="C1875" s="108" t="s">
        <v>18893</v>
      </c>
      <c r="D1875" s="108">
        <v>93.18</v>
      </c>
    </row>
    <row r="1876" spans="1:4" ht="15" customHeight="1">
      <c r="A1876" s="212" t="s">
        <v>1641</v>
      </c>
      <c r="B1876" s="212" t="s">
        <v>1642</v>
      </c>
      <c r="C1876" s="108" t="s">
        <v>18893</v>
      </c>
      <c r="D1876" s="108">
        <v>93.18</v>
      </c>
    </row>
    <row r="1877" spans="1:4" ht="15" customHeight="1">
      <c r="A1877" s="212" t="s">
        <v>1643</v>
      </c>
      <c r="B1877" s="212" t="s">
        <v>1644</v>
      </c>
      <c r="C1877" s="108" t="s">
        <v>18893</v>
      </c>
      <c r="D1877" s="108">
        <v>116.97</v>
      </c>
    </row>
    <row r="1878" spans="1:4" ht="15" customHeight="1">
      <c r="A1878" s="212" t="s">
        <v>1645</v>
      </c>
      <c r="B1878" s="212" t="s">
        <v>1646</v>
      </c>
      <c r="C1878" s="108" t="s">
        <v>18893</v>
      </c>
      <c r="D1878" s="108">
        <v>116.97</v>
      </c>
    </row>
    <row r="1879" spans="1:4" ht="15" customHeight="1">
      <c r="A1879" s="212" t="s">
        <v>1647</v>
      </c>
      <c r="B1879" s="212" t="s">
        <v>1648</v>
      </c>
      <c r="C1879" s="108" t="s">
        <v>18893</v>
      </c>
      <c r="D1879" s="108">
        <v>116.97</v>
      </c>
    </row>
    <row r="1880" spans="1:4" ht="15" customHeight="1">
      <c r="A1880" s="212" t="s">
        <v>1649</v>
      </c>
      <c r="B1880" s="212" t="s">
        <v>1650</v>
      </c>
      <c r="C1880" s="108" t="s">
        <v>18893</v>
      </c>
      <c r="D1880" s="108">
        <v>91.64</v>
      </c>
    </row>
    <row r="1881" spans="1:4" ht="15" customHeight="1">
      <c r="A1881" s="212" t="s">
        <v>1651</v>
      </c>
      <c r="B1881" s="212" t="s">
        <v>1652</v>
      </c>
      <c r="C1881" s="108" t="s">
        <v>18893</v>
      </c>
      <c r="D1881" s="108">
        <v>106.85</v>
      </c>
    </row>
    <row r="1882" spans="1:4" ht="15" customHeight="1">
      <c r="A1882" s="212" t="s">
        <v>1653</v>
      </c>
      <c r="B1882" s="212" t="s">
        <v>1654</v>
      </c>
      <c r="C1882" s="108" t="s">
        <v>18893</v>
      </c>
      <c r="D1882" s="108">
        <v>91.64</v>
      </c>
    </row>
    <row r="1883" spans="1:4" ht="15" customHeight="1">
      <c r="A1883" s="212" t="s">
        <v>1655</v>
      </c>
      <c r="B1883" s="212" t="s">
        <v>1656</v>
      </c>
      <c r="C1883" s="108" t="s">
        <v>18893</v>
      </c>
      <c r="D1883" s="108">
        <v>91.64</v>
      </c>
    </row>
    <row r="1884" spans="1:4" ht="15" customHeight="1">
      <c r="A1884" s="212" t="s">
        <v>1657</v>
      </c>
      <c r="B1884" s="212" t="s">
        <v>1658</v>
      </c>
      <c r="C1884" s="108" t="s">
        <v>18893</v>
      </c>
      <c r="D1884" s="108">
        <v>91.64</v>
      </c>
    </row>
    <row r="1885" spans="1:4" ht="15" customHeight="1">
      <c r="A1885" s="212" t="s">
        <v>1659</v>
      </c>
      <c r="B1885" s="212" t="s">
        <v>1660</v>
      </c>
      <c r="C1885" s="108" t="s">
        <v>18893</v>
      </c>
      <c r="D1885" s="108">
        <v>91.64</v>
      </c>
    </row>
    <row r="1886" spans="1:4" ht="15" customHeight="1">
      <c r="A1886" s="212" t="s">
        <v>1661</v>
      </c>
      <c r="B1886" s="212" t="s">
        <v>1662</v>
      </c>
      <c r="C1886" s="108" t="s">
        <v>18893</v>
      </c>
      <c r="D1886" s="108">
        <v>91.64</v>
      </c>
    </row>
    <row r="1887" spans="1:4" ht="15" customHeight="1">
      <c r="A1887" s="212" t="s">
        <v>1663</v>
      </c>
      <c r="B1887" s="212" t="s">
        <v>1664</v>
      </c>
      <c r="C1887" s="108" t="s">
        <v>18893</v>
      </c>
      <c r="D1887" s="108">
        <v>91.64</v>
      </c>
    </row>
    <row r="1888" spans="1:4" ht="15" customHeight="1">
      <c r="A1888" s="212" t="s">
        <v>1665</v>
      </c>
      <c r="B1888" s="212" t="s">
        <v>1666</v>
      </c>
      <c r="C1888" s="108" t="s">
        <v>18893</v>
      </c>
      <c r="D1888" s="108">
        <v>107.47</v>
      </c>
    </row>
    <row r="1889" spans="1:4" ht="15" customHeight="1">
      <c r="A1889" s="212" t="s">
        <v>1667</v>
      </c>
      <c r="B1889" s="212" t="s">
        <v>1668</v>
      </c>
      <c r="C1889" s="108" t="s">
        <v>18893</v>
      </c>
      <c r="D1889" s="108">
        <v>106.85</v>
      </c>
    </row>
    <row r="1890" spans="1:4" ht="15" customHeight="1">
      <c r="A1890" s="212" t="s">
        <v>1669</v>
      </c>
      <c r="B1890" s="212" t="s">
        <v>1670</v>
      </c>
      <c r="C1890" s="108" t="s">
        <v>18893</v>
      </c>
      <c r="D1890" s="108">
        <v>106.85</v>
      </c>
    </row>
    <row r="1891" spans="1:4" ht="15" customHeight="1">
      <c r="A1891" s="212" t="s">
        <v>1671</v>
      </c>
      <c r="B1891" s="212" t="s">
        <v>1672</v>
      </c>
      <c r="C1891" s="108" t="s">
        <v>18893</v>
      </c>
      <c r="D1891" s="108">
        <v>106.85</v>
      </c>
    </row>
    <row r="1892" spans="1:4" ht="15" customHeight="1">
      <c r="A1892" s="212">
        <v>8945</v>
      </c>
      <c r="B1892" s="212" t="s">
        <v>2152</v>
      </c>
    </row>
    <row r="1893" spans="1:4" ht="15" customHeight="1">
      <c r="A1893" s="212" t="s">
        <v>2153</v>
      </c>
      <c r="B1893" s="212" t="s">
        <v>2154</v>
      </c>
      <c r="C1893" s="108" t="s">
        <v>18893</v>
      </c>
      <c r="D1893" s="108">
        <v>289.33999999999997</v>
      </c>
    </row>
    <row r="1894" spans="1:4" ht="15" customHeight="1">
      <c r="A1894" s="212" t="s">
        <v>2155</v>
      </c>
      <c r="B1894" s="212" t="s">
        <v>2156</v>
      </c>
      <c r="C1894" s="108" t="s">
        <v>18893</v>
      </c>
      <c r="D1894" s="108">
        <v>300.11</v>
      </c>
    </row>
    <row r="1895" spans="1:4" ht="15" customHeight="1">
      <c r="A1895" s="212">
        <v>8947</v>
      </c>
      <c r="B1895" s="212" t="s">
        <v>2100</v>
      </c>
    </row>
    <row r="1896" spans="1:4" ht="15" customHeight="1">
      <c r="A1896" s="212" t="s">
        <v>2101</v>
      </c>
      <c r="B1896" s="212" t="s">
        <v>2102</v>
      </c>
      <c r="C1896" s="108" t="s">
        <v>18893</v>
      </c>
      <c r="D1896" s="108">
        <v>246.72</v>
      </c>
    </row>
    <row r="1897" spans="1:4" ht="15" customHeight="1">
      <c r="A1897" s="212" t="s">
        <v>2112</v>
      </c>
      <c r="B1897" s="212" t="s">
        <v>2113</v>
      </c>
      <c r="C1897" s="108" t="s">
        <v>18893</v>
      </c>
      <c r="D1897" s="108">
        <v>255</v>
      </c>
    </row>
    <row r="1898" spans="1:4" ht="15" customHeight="1">
      <c r="A1898" s="212" t="s">
        <v>2103</v>
      </c>
      <c r="B1898" s="212" t="s">
        <v>2104</v>
      </c>
      <c r="C1898" s="108" t="s">
        <v>18893</v>
      </c>
      <c r="D1898" s="108">
        <v>260.01</v>
      </c>
    </row>
    <row r="1899" spans="1:4" ht="15" customHeight="1">
      <c r="A1899" s="212" t="s">
        <v>2105</v>
      </c>
      <c r="B1899" s="212" t="s">
        <v>2106</v>
      </c>
      <c r="C1899" s="108" t="s">
        <v>18893</v>
      </c>
      <c r="D1899" s="108">
        <v>312.58999999999997</v>
      </c>
    </row>
    <row r="1900" spans="1:4" ht="15" customHeight="1">
      <c r="A1900" s="212" t="s">
        <v>2107</v>
      </c>
      <c r="B1900" s="212" t="s">
        <v>2108</v>
      </c>
      <c r="C1900" s="108" t="s">
        <v>18893</v>
      </c>
      <c r="D1900" s="108">
        <v>316.12</v>
      </c>
    </row>
    <row r="1901" spans="1:4" ht="15" customHeight="1">
      <c r="A1901" s="212" t="s">
        <v>2109</v>
      </c>
      <c r="B1901" s="212" t="s">
        <v>2110</v>
      </c>
      <c r="C1901" s="108" t="s">
        <v>18893</v>
      </c>
      <c r="D1901" s="108">
        <v>319.5</v>
      </c>
    </row>
    <row r="1902" spans="1:4" ht="15" customHeight="1">
      <c r="A1902" s="212" t="s">
        <v>3206</v>
      </c>
      <c r="B1902" s="212" t="s">
        <v>3207</v>
      </c>
      <c r="C1902" s="108" t="s">
        <v>224</v>
      </c>
      <c r="D1902" s="108">
        <v>498.39</v>
      </c>
    </row>
    <row r="1903" spans="1:4" ht="15" customHeight="1">
      <c r="A1903" s="212">
        <v>8949</v>
      </c>
      <c r="B1903" s="212" t="s">
        <v>1528</v>
      </c>
    </row>
    <row r="1904" spans="1:4" ht="15" customHeight="1">
      <c r="A1904" s="212" t="s">
        <v>1529</v>
      </c>
      <c r="B1904" s="212" t="s">
        <v>19295</v>
      </c>
      <c r="C1904" s="108" t="s">
        <v>18893</v>
      </c>
      <c r="D1904" s="108">
        <v>12.51</v>
      </c>
    </row>
    <row r="1905" spans="1:4" ht="15" customHeight="1">
      <c r="A1905" s="212">
        <v>8950</v>
      </c>
      <c r="B1905" s="212" t="s">
        <v>19296</v>
      </c>
    </row>
    <row r="1906" spans="1:4" ht="15" customHeight="1">
      <c r="A1906" s="212" t="s">
        <v>1762</v>
      </c>
      <c r="B1906" s="212" t="s">
        <v>1763</v>
      </c>
      <c r="C1906" s="108" t="s">
        <v>18893</v>
      </c>
      <c r="D1906" s="108">
        <v>640.12</v>
      </c>
    </row>
    <row r="1907" spans="1:4" ht="15" customHeight="1">
      <c r="A1907" s="212" t="s">
        <v>1764</v>
      </c>
      <c r="B1907" s="212" t="s">
        <v>1765</v>
      </c>
      <c r="C1907" s="108" t="s">
        <v>18893</v>
      </c>
      <c r="D1907" s="108">
        <v>986.63</v>
      </c>
    </row>
    <row r="1908" spans="1:4" ht="15" customHeight="1">
      <c r="A1908" s="212" t="s">
        <v>1766</v>
      </c>
      <c r="B1908" s="212" t="s">
        <v>1767</v>
      </c>
      <c r="C1908" s="108" t="s">
        <v>18893</v>
      </c>
      <c r="D1908" s="108">
        <v>1813.44</v>
      </c>
    </row>
    <row r="1909" spans="1:4" ht="15" customHeight="1">
      <c r="A1909" s="212" t="s">
        <v>1768</v>
      </c>
      <c r="B1909" s="212" t="s">
        <v>19297</v>
      </c>
      <c r="C1909" s="108" t="s">
        <v>18893</v>
      </c>
      <c r="D1909" s="108">
        <v>39.94</v>
      </c>
    </row>
    <row r="1910" spans="1:4" ht="15" customHeight="1">
      <c r="A1910" s="212" t="s">
        <v>1769</v>
      </c>
      <c r="B1910" s="212" t="s">
        <v>3443</v>
      </c>
      <c r="C1910" s="108" t="s">
        <v>18893</v>
      </c>
      <c r="D1910" s="108">
        <v>44.79</v>
      </c>
    </row>
    <row r="1911" spans="1:4" ht="15" customHeight="1">
      <c r="A1911" s="212">
        <v>8951</v>
      </c>
      <c r="B1911" s="212" t="s">
        <v>2147</v>
      </c>
    </row>
    <row r="1912" spans="1:4" ht="15" customHeight="1">
      <c r="A1912" s="212" t="s">
        <v>2148</v>
      </c>
      <c r="B1912" s="212" t="s">
        <v>2149</v>
      </c>
      <c r="C1912" s="108" t="s">
        <v>18893</v>
      </c>
      <c r="D1912" s="108">
        <v>430.76</v>
      </c>
    </row>
    <row r="1913" spans="1:4" ht="15" customHeight="1">
      <c r="A1913" s="212" t="s">
        <v>2150</v>
      </c>
      <c r="B1913" s="212" t="s">
        <v>2151</v>
      </c>
      <c r="C1913" s="108" t="s">
        <v>18893</v>
      </c>
      <c r="D1913" s="108">
        <v>508.5</v>
      </c>
    </row>
    <row r="1914" spans="1:4" ht="15" customHeight="1">
      <c r="A1914" s="212">
        <v>8952</v>
      </c>
      <c r="B1914" s="212" t="s">
        <v>19298</v>
      </c>
    </row>
    <row r="1915" spans="1:4" ht="15" customHeight="1">
      <c r="A1915" s="212" t="s">
        <v>683</v>
      </c>
      <c r="B1915" s="212" t="s">
        <v>684</v>
      </c>
      <c r="C1915" s="108" t="s">
        <v>224</v>
      </c>
      <c r="D1915" s="108">
        <v>719.86</v>
      </c>
    </row>
    <row r="1916" spans="1:4" ht="15" customHeight="1">
      <c r="A1916" s="212">
        <v>8682</v>
      </c>
      <c r="B1916" s="212" t="s">
        <v>19299</v>
      </c>
    </row>
    <row r="1917" spans="1:4" ht="15" customHeight="1">
      <c r="A1917" s="212">
        <v>8954</v>
      </c>
      <c r="B1917" s="212" t="s">
        <v>19300</v>
      </c>
    </row>
    <row r="1918" spans="1:4" ht="15" customHeight="1">
      <c r="A1918" s="212" t="s">
        <v>677</v>
      </c>
      <c r="B1918" s="212" t="s">
        <v>678</v>
      </c>
      <c r="C1918" s="108" t="s">
        <v>191</v>
      </c>
      <c r="D1918" s="108">
        <v>8.59</v>
      </c>
    </row>
    <row r="1919" spans="1:4" ht="15" customHeight="1">
      <c r="A1919" s="212">
        <v>8955</v>
      </c>
      <c r="B1919" s="212" t="s">
        <v>19301</v>
      </c>
    </row>
    <row r="1920" spans="1:4" ht="15" customHeight="1">
      <c r="A1920" s="212" t="s">
        <v>1258</v>
      </c>
      <c r="B1920" s="212" t="s">
        <v>1259</v>
      </c>
      <c r="C1920" s="108" t="s">
        <v>191</v>
      </c>
      <c r="D1920" s="108">
        <v>21.85</v>
      </c>
    </row>
    <row r="1921" spans="1:4" ht="15" customHeight="1">
      <c r="A1921" s="212" t="s">
        <v>1260</v>
      </c>
      <c r="B1921" s="212" t="s">
        <v>1261</v>
      </c>
      <c r="C1921" s="108" t="s">
        <v>191</v>
      </c>
      <c r="D1921" s="108">
        <v>22.74</v>
      </c>
    </row>
    <row r="1922" spans="1:4" ht="15" customHeight="1">
      <c r="A1922" s="212" t="s">
        <v>1262</v>
      </c>
      <c r="B1922" s="212" t="s">
        <v>1263</v>
      </c>
      <c r="C1922" s="108" t="s">
        <v>191</v>
      </c>
      <c r="D1922" s="108">
        <v>23.21</v>
      </c>
    </row>
    <row r="1923" spans="1:4" ht="15" customHeight="1">
      <c r="A1923" s="212" t="s">
        <v>1264</v>
      </c>
      <c r="B1923" s="212" t="s">
        <v>1265</v>
      </c>
      <c r="C1923" s="108" t="s">
        <v>191</v>
      </c>
      <c r="D1923" s="108">
        <v>23.33</v>
      </c>
    </row>
    <row r="1924" spans="1:4" ht="15" customHeight="1">
      <c r="A1924" s="212" t="s">
        <v>1266</v>
      </c>
      <c r="B1924" s="212" t="s">
        <v>1267</v>
      </c>
      <c r="C1924" s="108" t="s">
        <v>191</v>
      </c>
      <c r="D1924" s="108">
        <v>25.19</v>
      </c>
    </row>
    <row r="1925" spans="1:4" ht="15" customHeight="1">
      <c r="A1925" s="212" t="s">
        <v>1268</v>
      </c>
      <c r="B1925" s="212" t="s">
        <v>1269</v>
      </c>
      <c r="C1925" s="108" t="s">
        <v>191</v>
      </c>
      <c r="D1925" s="108">
        <v>12.48</v>
      </c>
    </row>
    <row r="1926" spans="1:4" ht="15" customHeight="1">
      <c r="A1926" s="212" t="s">
        <v>1270</v>
      </c>
      <c r="B1926" s="212" t="s">
        <v>1271</v>
      </c>
      <c r="C1926" s="108" t="s">
        <v>191</v>
      </c>
      <c r="D1926" s="108">
        <v>82.43</v>
      </c>
    </row>
    <row r="1927" spans="1:4" ht="15" customHeight="1">
      <c r="A1927" s="212" t="s">
        <v>1272</v>
      </c>
      <c r="B1927" s="212" t="s">
        <v>1273</v>
      </c>
      <c r="C1927" s="108" t="s">
        <v>191</v>
      </c>
      <c r="D1927" s="108">
        <v>20.36</v>
      </c>
    </row>
    <row r="1928" spans="1:4" ht="15" customHeight="1">
      <c r="A1928" s="212" t="s">
        <v>1274</v>
      </c>
      <c r="B1928" s="212" t="s">
        <v>1275</v>
      </c>
      <c r="C1928" s="108" t="s">
        <v>191</v>
      </c>
      <c r="D1928" s="108">
        <v>30.36</v>
      </c>
    </row>
    <row r="1929" spans="1:4" ht="15" customHeight="1">
      <c r="A1929" s="212" t="s">
        <v>1276</v>
      </c>
      <c r="B1929" s="212" t="s">
        <v>1277</v>
      </c>
      <c r="C1929" s="108" t="s">
        <v>191</v>
      </c>
      <c r="D1929" s="108">
        <v>56.7</v>
      </c>
    </row>
    <row r="1930" spans="1:4" ht="15" customHeight="1">
      <c r="A1930" s="212" t="s">
        <v>1278</v>
      </c>
      <c r="B1930" s="212" t="s">
        <v>1279</v>
      </c>
      <c r="C1930" s="108" t="s">
        <v>191</v>
      </c>
      <c r="D1930" s="108">
        <v>46.35</v>
      </c>
    </row>
    <row r="1931" spans="1:4" ht="15" customHeight="1">
      <c r="A1931" s="212" t="s">
        <v>1280</v>
      </c>
      <c r="B1931" s="212" t="s">
        <v>1281</v>
      </c>
      <c r="C1931" s="108" t="s">
        <v>191</v>
      </c>
      <c r="D1931" s="108">
        <v>108.26</v>
      </c>
    </row>
    <row r="1932" spans="1:4" ht="15" customHeight="1">
      <c r="A1932" s="212" t="s">
        <v>1282</v>
      </c>
      <c r="B1932" s="212" t="s">
        <v>1283</v>
      </c>
      <c r="C1932" s="108" t="s">
        <v>191</v>
      </c>
      <c r="D1932" s="108">
        <v>53.47</v>
      </c>
    </row>
    <row r="1933" spans="1:4" ht="15" customHeight="1">
      <c r="A1933" s="212" t="s">
        <v>1284</v>
      </c>
      <c r="B1933" s="212" t="s">
        <v>1285</v>
      </c>
      <c r="C1933" s="108" t="s">
        <v>191</v>
      </c>
      <c r="D1933" s="108">
        <v>62.01</v>
      </c>
    </row>
    <row r="1934" spans="1:4" ht="15" customHeight="1">
      <c r="A1934" s="212" t="s">
        <v>1286</v>
      </c>
      <c r="B1934" s="212" t="s">
        <v>1287</v>
      </c>
      <c r="C1934" s="108" t="s">
        <v>191</v>
      </c>
      <c r="D1934" s="108">
        <v>72.03</v>
      </c>
    </row>
    <row r="1935" spans="1:4" ht="15" customHeight="1">
      <c r="A1935" s="212" t="s">
        <v>1288</v>
      </c>
      <c r="B1935" s="212" t="s">
        <v>1289</v>
      </c>
      <c r="C1935" s="108" t="s">
        <v>191</v>
      </c>
      <c r="D1935" s="108">
        <v>6.01</v>
      </c>
    </row>
    <row r="1936" spans="1:4" ht="15" customHeight="1">
      <c r="A1936" s="212" t="s">
        <v>1290</v>
      </c>
      <c r="B1936" s="212" t="s">
        <v>1291</v>
      </c>
      <c r="C1936" s="108" t="s">
        <v>191</v>
      </c>
      <c r="D1936" s="108">
        <v>3.62</v>
      </c>
    </row>
    <row r="1937" spans="1:4" ht="15" customHeight="1">
      <c r="A1937" s="212">
        <v>8956</v>
      </c>
      <c r="B1937" s="212" t="s">
        <v>19302</v>
      </c>
    </row>
    <row r="1938" spans="1:4" ht="15" customHeight="1">
      <c r="A1938" s="212" t="s">
        <v>1805</v>
      </c>
      <c r="B1938" s="212" t="s">
        <v>1806</v>
      </c>
      <c r="C1938" s="108" t="s">
        <v>18893</v>
      </c>
      <c r="D1938" s="108">
        <v>64.33</v>
      </c>
    </row>
    <row r="1939" spans="1:4" ht="15" customHeight="1">
      <c r="A1939" s="212" t="s">
        <v>1807</v>
      </c>
      <c r="B1939" s="212" t="s">
        <v>1808</v>
      </c>
      <c r="C1939" s="108" t="s">
        <v>18893</v>
      </c>
      <c r="D1939" s="108">
        <v>68.12</v>
      </c>
    </row>
    <row r="1940" spans="1:4" ht="15" customHeight="1">
      <c r="A1940" s="212" t="s">
        <v>1821</v>
      </c>
      <c r="B1940" s="212" t="s">
        <v>1822</v>
      </c>
      <c r="C1940" s="108" t="s">
        <v>18893</v>
      </c>
      <c r="D1940" s="108">
        <v>46</v>
      </c>
    </row>
    <row r="1941" spans="1:4" ht="15" customHeight="1">
      <c r="A1941" s="212" t="s">
        <v>1872</v>
      </c>
      <c r="B1941" s="212" t="s">
        <v>1873</v>
      </c>
      <c r="C1941" s="108" t="s">
        <v>18893</v>
      </c>
      <c r="D1941" s="108">
        <v>36.450000000000003</v>
      </c>
    </row>
    <row r="1942" spans="1:4" ht="15" customHeight="1">
      <c r="A1942" s="212" t="s">
        <v>1888</v>
      </c>
      <c r="B1942" s="212" t="s">
        <v>1889</v>
      </c>
      <c r="C1942" s="108" t="s">
        <v>18893</v>
      </c>
      <c r="D1942" s="108">
        <v>25.39</v>
      </c>
    </row>
    <row r="1943" spans="1:4" ht="15" customHeight="1">
      <c r="A1943" s="212" t="s">
        <v>1890</v>
      </c>
      <c r="B1943" s="212" t="s">
        <v>1891</v>
      </c>
      <c r="C1943" s="108" t="s">
        <v>18893</v>
      </c>
      <c r="D1943" s="108">
        <v>57.65</v>
      </c>
    </row>
    <row r="1944" spans="1:4" ht="15" customHeight="1">
      <c r="A1944" s="212" t="s">
        <v>1912</v>
      </c>
      <c r="B1944" s="212" t="s">
        <v>1913</v>
      </c>
      <c r="C1944" s="108" t="s">
        <v>18893</v>
      </c>
      <c r="D1944" s="108">
        <v>34.229999999999997</v>
      </c>
    </row>
    <row r="1945" spans="1:4" ht="15" customHeight="1">
      <c r="A1945" s="212" t="s">
        <v>1932</v>
      </c>
      <c r="B1945" s="212" t="s">
        <v>1933</v>
      </c>
      <c r="C1945" s="108" t="s">
        <v>18893</v>
      </c>
      <c r="D1945" s="108">
        <v>26.8</v>
      </c>
    </row>
    <row r="1946" spans="1:4" ht="15" customHeight="1">
      <c r="A1946" s="212" t="s">
        <v>1934</v>
      </c>
      <c r="B1946" s="212" t="s">
        <v>1935</v>
      </c>
      <c r="C1946" s="108" t="s">
        <v>18893</v>
      </c>
      <c r="D1946" s="108">
        <v>27.48</v>
      </c>
    </row>
    <row r="1947" spans="1:4" ht="15" customHeight="1">
      <c r="A1947" s="212" t="s">
        <v>1936</v>
      </c>
      <c r="B1947" s="212" t="s">
        <v>1937</v>
      </c>
      <c r="C1947" s="108" t="s">
        <v>18893</v>
      </c>
      <c r="D1947" s="108">
        <v>16.420000000000002</v>
      </c>
    </row>
    <row r="1948" spans="1:4" ht="15" customHeight="1">
      <c r="A1948" s="212" t="s">
        <v>699</v>
      </c>
      <c r="B1948" s="212" t="s">
        <v>700</v>
      </c>
      <c r="C1948" s="108" t="s">
        <v>18881</v>
      </c>
      <c r="D1948" s="108">
        <v>154.6</v>
      </c>
    </row>
    <row r="1949" spans="1:4" ht="15" customHeight="1">
      <c r="A1949" s="212">
        <v>8957</v>
      </c>
      <c r="B1949" s="212" t="s">
        <v>19303</v>
      </c>
    </row>
    <row r="1950" spans="1:4" ht="15" customHeight="1">
      <c r="A1950" s="212" t="s">
        <v>679</v>
      </c>
      <c r="B1950" s="212" t="s">
        <v>680</v>
      </c>
      <c r="C1950" s="108" t="s">
        <v>224</v>
      </c>
      <c r="D1950" s="108">
        <v>14.1</v>
      </c>
    </row>
    <row r="1951" spans="1:4" ht="15" customHeight="1">
      <c r="A1951" s="212" t="s">
        <v>681</v>
      </c>
      <c r="B1951" s="212" t="s">
        <v>682</v>
      </c>
      <c r="C1951" s="108" t="s">
        <v>224</v>
      </c>
      <c r="D1951" s="108">
        <v>14.1</v>
      </c>
    </row>
    <row r="1952" spans="1:4" ht="15" customHeight="1">
      <c r="A1952" s="212">
        <v>8958</v>
      </c>
      <c r="B1952" s="212" t="s">
        <v>19304</v>
      </c>
    </row>
    <row r="1953" spans="1:4" ht="15" customHeight="1">
      <c r="A1953" s="212" t="s">
        <v>669</v>
      </c>
      <c r="B1953" s="212" t="s">
        <v>670</v>
      </c>
      <c r="C1953" s="108" t="s">
        <v>224</v>
      </c>
      <c r="D1953" s="108">
        <v>70.81</v>
      </c>
    </row>
    <row r="1954" spans="1:4" ht="15" customHeight="1">
      <c r="A1954" s="212" t="s">
        <v>671</v>
      </c>
      <c r="B1954" s="212" t="s">
        <v>672</v>
      </c>
      <c r="C1954" s="108" t="s">
        <v>224</v>
      </c>
      <c r="D1954" s="108">
        <v>55.51</v>
      </c>
    </row>
    <row r="1955" spans="1:4" ht="15" customHeight="1">
      <c r="A1955" s="212" t="s">
        <v>685</v>
      </c>
      <c r="B1955" s="212" t="s">
        <v>686</v>
      </c>
      <c r="C1955" s="108" t="s">
        <v>18881</v>
      </c>
      <c r="D1955" s="108">
        <v>390.8</v>
      </c>
    </row>
    <row r="1956" spans="1:4" ht="15" customHeight="1">
      <c r="A1956" s="212" t="s">
        <v>687</v>
      </c>
      <c r="B1956" s="212" t="s">
        <v>688</v>
      </c>
      <c r="C1956" s="108" t="s">
        <v>18881</v>
      </c>
      <c r="D1956" s="108">
        <v>134.08000000000001</v>
      </c>
    </row>
    <row r="1957" spans="1:4" ht="15" customHeight="1">
      <c r="A1957" s="212" t="s">
        <v>689</v>
      </c>
      <c r="B1957" s="212" t="s">
        <v>690</v>
      </c>
      <c r="C1957" s="108" t="s">
        <v>18881</v>
      </c>
      <c r="D1957" s="108">
        <v>27.99</v>
      </c>
    </row>
    <row r="1958" spans="1:4" ht="15" customHeight="1">
      <c r="A1958" s="212" t="s">
        <v>691</v>
      </c>
      <c r="B1958" s="212" t="s">
        <v>692</v>
      </c>
      <c r="C1958" s="108" t="s">
        <v>18881</v>
      </c>
      <c r="D1958" s="108">
        <v>1348.88</v>
      </c>
    </row>
    <row r="1959" spans="1:4" ht="15" customHeight="1">
      <c r="A1959" s="212" t="s">
        <v>693</v>
      </c>
      <c r="B1959" s="212" t="s">
        <v>694</v>
      </c>
      <c r="C1959" s="108" t="s">
        <v>18881</v>
      </c>
      <c r="D1959" s="108">
        <v>1750.23</v>
      </c>
    </row>
    <row r="1960" spans="1:4" ht="15" customHeight="1">
      <c r="A1960" s="212" t="s">
        <v>695</v>
      </c>
      <c r="B1960" s="212" t="s">
        <v>696</v>
      </c>
      <c r="C1960" s="108" t="s">
        <v>18893</v>
      </c>
      <c r="D1960" s="108">
        <v>72.69</v>
      </c>
    </row>
    <row r="1961" spans="1:4" ht="15" customHeight="1">
      <c r="A1961" s="212" t="s">
        <v>697</v>
      </c>
      <c r="B1961" s="212" t="s">
        <v>698</v>
      </c>
      <c r="C1961" s="108" t="s">
        <v>18881</v>
      </c>
      <c r="D1961" s="108">
        <v>10.67</v>
      </c>
    </row>
    <row r="1962" spans="1:4" ht="15" customHeight="1">
      <c r="A1962" s="212">
        <v>8683</v>
      </c>
      <c r="B1962" s="212" t="s">
        <v>19305</v>
      </c>
    </row>
    <row r="1963" spans="1:4" ht="15" customHeight="1">
      <c r="A1963" s="212">
        <v>8960</v>
      </c>
      <c r="B1963" s="212" t="s">
        <v>19306</v>
      </c>
    </row>
    <row r="1964" spans="1:4" ht="15" customHeight="1">
      <c r="A1964" s="212" t="s">
        <v>673</v>
      </c>
      <c r="B1964" s="212" t="s">
        <v>674</v>
      </c>
      <c r="C1964" s="108" t="s">
        <v>191</v>
      </c>
      <c r="D1964" s="108">
        <v>6.28</v>
      </c>
    </row>
    <row r="1965" spans="1:4" ht="15" customHeight="1">
      <c r="A1965" s="212" t="s">
        <v>675</v>
      </c>
      <c r="B1965" s="212" t="s">
        <v>676</v>
      </c>
      <c r="C1965" s="108" t="s">
        <v>191</v>
      </c>
      <c r="D1965" s="108">
        <v>5.71</v>
      </c>
    </row>
    <row r="1966" spans="1:4" ht="15" customHeight="1">
      <c r="A1966" s="212">
        <v>8684</v>
      </c>
      <c r="B1966" s="212" t="s">
        <v>19307</v>
      </c>
    </row>
    <row r="1967" spans="1:4" ht="15" customHeight="1">
      <c r="A1967" s="212">
        <v>8961</v>
      </c>
      <c r="B1967" s="212" t="s">
        <v>19308</v>
      </c>
    </row>
    <row r="1968" spans="1:4" ht="15" customHeight="1">
      <c r="A1968" s="212" t="s">
        <v>4686</v>
      </c>
      <c r="B1968" s="212" t="s">
        <v>4687</v>
      </c>
      <c r="C1968" s="108" t="s">
        <v>224</v>
      </c>
      <c r="D1968" s="108">
        <v>186.97</v>
      </c>
    </row>
    <row r="1969" spans="1:4" ht="15" customHeight="1">
      <c r="A1969" s="212" t="s">
        <v>4688</v>
      </c>
      <c r="B1969" s="212" t="s">
        <v>4689</v>
      </c>
      <c r="C1969" s="108" t="s">
        <v>224</v>
      </c>
      <c r="D1969" s="108">
        <v>160.07</v>
      </c>
    </row>
    <row r="1970" spans="1:4" ht="15" customHeight="1">
      <c r="A1970" s="212" t="s">
        <v>4690</v>
      </c>
      <c r="B1970" s="212" t="s">
        <v>4691</v>
      </c>
      <c r="C1970" s="108" t="s">
        <v>224</v>
      </c>
      <c r="D1970" s="108">
        <v>357.69</v>
      </c>
    </row>
    <row r="1971" spans="1:4" ht="15" customHeight="1">
      <c r="A1971" s="212">
        <v>8962</v>
      </c>
      <c r="B1971" s="212" t="s">
        <v>19309</v>
      </c>
    </row>
    <row r="1972" spans="1:4" ht="15" customHeight="1">
      <c r="A1972" s="212" t="s">
        <v>4660</v>
      </c>
      <c r="B1972" s="212" t="s">
        <v>4661</v>
      </c>
      <c r="C1972" s="108" t="s">
        <v>18893</v>
      </c>
      <c r="D1972" s="108">
        <v>127.12</v>
      </c>
    </row>
    <row r="1973" spans="1:4" ht="15" customHeight="1">
      <c r="A1973" s="212" t="s">
        <v>4662</v>
      </c>
      <c r="B1973" s="212" t="s">
        <v>19310</v>
      </c>
      <c r="C1973" s="108" t="s">
        <v>18893</v>
      </c>
      <c r="D1973" s="108">
        <v>99.31</v>
      </c>
    </row>
    <row r="1974" spans="1:4" ht="15" customHeight="1">
      <c r="A1974" s="212">
        <v>8963</v>
      </c>
      <c r="B1974" s="212" t="s">
        <v>19311</v>
      </c>
    </row>
    <row r="1975" spans="1:4" ht="15" customHeight="1">
      <c r="A1975" s="212" t="s">
        <v>4627</v>
      </c>
      <c r="B1975" s="212" t="s">
        <v>19312</v>
      </c>
      <c r="C1975" s="108" t="s">
        <v>18893</v>
      </c>
      <c r="D1975" s="108">
        <v>334.18</v>
      </c>
    </row>
    <row r="1976" spans="1:4" ht="15" customHeight="1">
      <c r="A1976" s="212" t="s">
        <v>4663</v>
      </c>
      <c r="B1976" s="212" t="s">
        <v>19313</v>
      </c>
      <c r="C1976" s="108" t="s">
        <v>224</v>
      </c>
      <c r="D1976" s="108">
        <v>116.27</v>
      </c>
    </row>
    <row r="1977" spans="1:4" ht="15" customHeight="1">
      <c r="A1977" s="212">
        <v>8964</v>
      </c>
      <c r="B1977" s="212" t="s">
        <v>19314</v>
      </c>
    </row>
    <row r="1978" spans="1:4" ht="15" customHeight="1">
      <c r="A1978" s="212" t="s">
        <v>4654</v>
      </c>
      <c r="B1978" s="212" t="s">
        <v>4655</v>
      </c>
      <c r="C1978" s="108" t="s">
        <v>224</v>
      </c>
      <c r="D1978" s="108">
        <v>204.8</v>
      </c>
    </row>
    <row r="1979" spans="1:4" ht="15" customHeight="1">
      <c r="A1979" s="212" t="s">
        <v>4656</v>
      </c>
      <c r="B1979" s="212" t="s">
        <v>4657</v>
      </c>
      <c r="C1979" s="108" t="s">
        <v>224</v>
      </c>
      <c r="D1979" s="108">
        <v>193.25</v>
      </c>
    </row>
    <row r="1980" spans="1:4" ht="15" customHeight="1">
      <c r="A1980" s="212" t="s">
        <v>4658</v>
      </c>
      <c r="B1980" s="212" t="s">
        <v>4659</v>
      </c>
      <c r="C1980" s="108" t="s">
        <v>224</v>
      </c>
      <c r="D1980" s="108">
        <v>277.89999999999998</v>
      </c>
    </row>
    <row r="1981" spans="1:4" ht="15" customHeight="1">
      <c r="A1981" s="212">
        <v>8965</v>
      </c>
      <c r="B1981" s="212" t="s">
        <v>19315</v>
      </c>
    </row>
    <row r="1982" spans="1:4" ht="15" customHeight="1">
      <c r="A1982" s="212" t="s">
        <v>4682</v>
      </c>
      <c r="B1982" s="212" t="s">
        <v>4683</v>
      </c>
      <c r="C1982" s="108" t="s">
        <v>224</v>
      </c>
      <c r="D1982" s="108">
        <v>5.07</v>
      </c>
    </row>
    <row r="1983" spans="1:4" ht="15" customHeight="1">
      <c r="A1983" s="212" t="s">
        <v>4684</v>
      </c>
      <c r="B1983" s="212" t="s">
        <v>4685</v>
      </c>
      <c r="C1983" s="108" t="s">
        <v>224</v>
      </c>
      <c r="D1983" s="108">
        <v>21.29</v>
      </c>
    </row>
    <row r="1984" spans="1:4" ht="15" customHeight="1">
      <c r="A1984" s="212" t="s">
        <v>4720</v>
      </c>
      <c r="B1984" s="212" t="s">
        <v>19316</v>
      </c>
      <c r="C1984" s="108" t="s">
        <v>224</v>
      </c>
      <c r="D1984" s="108">
        <v>99.64</v>
      </c>
    </row>
    <row r="1985" spans="1:4" ht="15" customHeight="1">
      <c r="A1985" s="212">
        <v>8966</v>
      </c>
      <c r="B1985" s="212" t="s">
        <v>19317</v>
      </c>
    </row>
    <row r="1986" spans="1:4" ht="15" customHeight="1">
      <c r="A1986" s="212" t="s">
        <v>4630</v>
      </c>
      <c r="B1986" s="212" t="s">
        <v>4631</v>
      </c>
      <c r="C1986" s="108" t="s">
        <v>224</v>
      </c>
      <c r="D1986" s="108">
        <v>19.510000000000002</v>
      </c>
    </row>
    <row r="1987" spans="1:4" ht="15" customHeight="1">
      <c r="A1987" s="212" t="s">
        <v>4632</v>
      </c>
      <c r="B1987" s="212" t="s">
        <v>4633</v>
      </c>
      <c r="C1987" s="108" t="s">
        <v>224</v>
      </c>
      <c r="D1987" s="108">
        <v>27.53</v>
      </c>
    </row>
    <row r="1988" spans="1:4" ht="15" customHeight="1">
      <c r="A1988" s="212" t="s">
        <v>4674</v>
      </c>
      <c r="B1988" s="212" t="s">
        <v>4675</v>
      </c>
      <c r="C1988" s="108" t="s">
        <v>224</v>
      </c>
      <c r="D1988" s="108">
        <v>6.77</v>
      </c>
    </row>
    <row r="1989" spans="1:4" ht="15" customHeight="1">
      <c r="A1989" s="212" t="s">
        <v>4676</v>
      </c>
      <c r="B1989" s="212" t="s">
        <v>4677</v>
      </c>
      <c r="C1989" s="108" t="s">
        <v>224</v>
      </c>
      <c r="D1989" s="108">
        <v>4.72</v>
      </c>
    </row>
    <row r="1990" spans="1:4" ht="15" customHeight="1">
      <c r="A1990" s="212" t="s">
        <v>4678</v>
      </c>
      <c r="B1990" s="212" t="s">
        <v>4679</v>
      </c>
      <c r="C1990" s="108" t="s">
        <v>224</v>
      </c>
      <c r="D1990" s="108">
        <v>21.72</v>
      </c>
    </row>
    <row r="1991" spans="1:4" ht="15" customHeight="1">
      <c r="A1991" s="212" t="s">
        <v>19318</v>
      </c>
      <c r="B1991" s="212" t="s">
        <v>19319</v>
      </c>
      <c r="C1991" s="108" t="s">
        <v>191</v>
      </c>
      <c r="D1991" s="108">
        <v>4.57</v>
      </c>
    </row>
    <row r="1992" spans="1:4" ht="15" customHeight="1">
      <c r="A1992" s="212">
        <v>8967</v>
      </c>
      <c r="B1992" s="212" t="s">
        <v>19320</v>
      </c>
    </row>
    <row r="1993" spans="1:4" ht="15" customHeight="1">
      <c r="A1993" s="212" t="s">
        <v>4696</v>
      </c>
      <c r="B1993" s="212" t="s">
        <v>4697</v>
      </c>
      <c r="C1993" s="108" t="s">
        <v>224</v>
      </c>
      <c r="D1993" s="108">
        <v>67.930000000000007</v>
      </c>
    </row>
    <row r="1994" spans="1:4" ht="15" customHeight="1">
      <c r="A1994" s="212" t="s">
        <v>4698</v>
      </c>
      <c r="B1994" s="212" t="s">
        <v>4699</v>
      </c>
      <c r="C1994" s="108" t="s">
        <v>224</v>
      </c>
      <c r="D1994" s="108">
        <v>65.66</v>
      </c>
    </row>
    <row r="1995" spans="1:4" ht="15" customHeight="1">
      <c r="A1995" s="212" t="s">
        <v>4700</v>
      </c>
      <c r="B1995" s="212" t="s">
        <v>4701</v>
      </c>
      <c r="C1995" s="108" t="s">
        <v>224</v>
      </c>
      <c r="D1995" s="108">
        <v>59.21</v>
      </c>
    </row>
    <row r="1996" spans="1:4" ht="15" customHeight="1">
      <c r="A1996" s="212">
        <v>8968</v>
      </c>
      <c r="B1996" s="212" t="s">
        <v>19321</v>
      </c>
    </row>
    <row r="1997" spans="1:4" ht="15" customHeight="1">
      <c r="A1997" s="212" t="s">
        <v>4634</v>
      </c>
      <c r="B1997" s="212" t="s">
        <v>4635</v>
      </c>
      <c r="C1997" s="108" t="s">
        <v>191</v>
      </c>
      <c r="D1997" s="108">
        <v>21.96</v>
      </c>
    </row>
    <row r="1998" spans="1:4" ht="15" customHeight="1">
      <c r="A1998" s="212" t="s">
        <v>4636</v>
      </c>
      <c r="B1998" s="212" t="s">
        <v>4637</v>
      </c>
      <c r="C1998" s="108" t="s">
        <v>191</v>
      </c>
      <c r="D1998" s="108">
        <v>15.13</v>
      </c>
    </row>
    <row r="1999" spans="1:4" ht="15" customHeight="1">
      <c r="A1999" s="212">
        <v>8969</v>
      </c>
      <c r="B1999" s="212" t="s">
        <v>19322</v>
      </c>
    </row>
    <row r="2000" spans="1:4" ht="15" customHeight="1">
      <c r="A2000" s="212" t="s">
        <v>4638</v>
      </c>
      <c r="B2000" s="212" t="s">
        <v>4639</v>
      </c>
      <c r="C2000" s="108" t="s">
        <v>191</v>
      </c>
      <c r="D2000" s="108">
        <v>28.29</v>
      </c>
    </row>
    <row r="2001" spans="1:4" ht="15" customHeight="1">
      <c r="A2001" s="212" t="s">
        <v>4640</v>
      </c>
      <c r="B2001" s="212" t="s">
        <v>4641</v>
      </c>
      <c r="C2001" s="108" t="s">
        <v>191</v>
      </c>
      <c r="D2001" s="108">
        <v>21.92</v>
      </c>
    </row>
    <row r="2002" spans="1:4" ht="15" customHeight="1">
      <c r="A2002" s="212" t="s">
        <v>4642</v>
      </c>
      <c r="B2002" s="212" t="s">
        <v>4643</v>
      </c>
      <c r="C2002" s="108" t="s">
        <v>191</v>
      </c>
      <c r="D2002" s="108">
        <v>36.57</v>
      </c>
    </row>
    <row r="2003" spans="1:4" ht="15" customHeight="1">
      <c r="A2003" s="212" t="s">
        <v>4644</v>
      </c>
      <c r="B2003" s="212" t="s">
        <v>4645</v>
      </c>
      <c r="C2003" s="108" t="s">
        <v>191</v>
      </c>
      <c r="D2003" s="108">
        <v>30.2</v>
      </c>
    </row>
    <row r="2004" spans="1:4" ht="15" customHeight="1">
      <c r="A2004" s="212" t="s">
        <v>4646</v>
      </c>
      <c r="B2004" s="212" t="s">
        <v>4647</v>
      </c>
      <c r="C2004" s="108" t="s">
        <v>191</v>
      </c>
      <c r="D2004" s="108">
        <v>48.11</v>
      </c>
    </row>
    <row r="2005" spans="1:4" ht="15" customHeight="1">
      <c r="A2005" s="212" t="s">
        <v>4648</v>
      </c>
      <c r="B2005" s="212" t="s">
        <v>4649</v>
      </c>
      <c r="C2005" s="108" t="s">
        <v>191</v>
      </c>
      <c r="D2005" s="108">
        <v>42.32</v>
      </c>
    </row>
    <row r="2006" spans="1:4" ht="15" customHeight="1">
      <c r="A2006" s="212" t="s">
        <v>4650</v>
      </c>
      <c r="B2006" s="212" t="s">
        <v>4651</v>
      </c>
      <c r="C2006" s="108" t="s">
        <v>191</v>
      </c>
      <c r="D2006" s="108">
        <v>55.48</v>
      </c>
    </row>
    <row r="2007" spans="1:4" ht="15" customHeight="1">
      <c r="A2007" s="212" t="s">
        <v>4652</v>
      </c>
      <c r="B2007" s="212" t="s">
        <v>4653</v>
      </c>
      <c r="C2007" s="108" t="s">
        <v>191</v>
      </c>
      <c r="D2007" s="108">
        <v>61.27</v>
      </c>
    </row>
    <row r="2008" spans="1:4" ht="15" customHeight="1">
      <c r="A2008" s="212">
        <v>8970</v>
      </c>
      <c r="B2008" s="212" t="s">
        <v>19323</v>
      </c>
    </row>
    <row r="2009" spans="1:4" ht="15" customHeight="1">
      <c r="A2009" s="212" t="s">
        <v>4664</v>
      </c>
      <c r="B2009" s="212" t="s">
        <v>4665</v>
      </c>
      <c r="C2009" s="108" t="s">
        <v>191</v>
      </c>
      <c r="D2009" s="108">
        <v>36.43</v>
      </c>
    </row>
    <row r="2010" spans="1:4" ht="15" customHeight="1">
      <c r="A2010" s="212" t="s">
        <v>4666</v>
      </c>
      <c r="B2010" s="212" t="s">
        <v>4667</v>
      </c>
      <c r="C2010" s="108" t="s">
        <v>224</v>
      </c>
      <c r="D2010" s="108">
        <v>45.96</v>
      </c>
    </row>
    <row r="2011" spans="1:4" ht="15" customHeight="1">
      <c r="A2011" s="212" t="s">
        <v>4668</v>
      </c>
      <c r="B2011" s="212" t="s">
        <v>4669</v>
      </c>
      <c r="C2011" s="108" t="s">
        <v>224</v>
      </c>
      <c r="D2011" s="108">
        <v>46.9</v>
      </c>
    </row>
    <row r="2012" spans="1:4" ht="15" customHeight="1">
      <c r="A2012" s="212" t="s">
        <v>4670</v>
      </c>
      <c r="B2012" s="212" t="s">
        <v>4671</v>
      </c>
      <c r="C2012" s="108" t="s">
        <v>224</v>
      </c>
      <c r="D2012" s="108">
        <v>30.14</v>
      </c>
    </row>
    <row r="2013" spans="1:4" ht="15" customHeight="1">
      <c r="A2013" s="212" t="s">
        <v>4672</v>
      </c>
      <c r="B2013" s="212" t="s">
        <v>4673</v>
      </c>
      <c r="C2013" s="108" t="s">
        <v>224</v>
      </c>
      <c r="D2013" s="108">
        <v>57.17</v>
      </c>
    </row>
    <row r="2014" spans="1:4" ht="15" customHeight="1">
      <c r="A2014" s="212">
        <v>8971</v>
      </c>
      <c r="B2014" s="212" t="s">
        <v>19324</v>
      </c>
    </row>
    <row r="2015" spans="1:4" ht="15" customHeight="1">
      <c r="A2015" s="212" t="s">
        <v>4625</v>
      </c>
      <c r="B2015" s="212" t="s">
        <v>4626</v>
      </c>
      <c r="C2015" s="108" t="s">
        <v>224</v>
      </c>
      <c r="D2015" s="108">
        <v>136.78</v>
      </c>
    </row>
    <row r="2016" spans="1:4" ht="15" customHeight="1">
      <c r="A2016" s="212" t="s">
        <v>4628</v>
      </c>
      <c r="B2016" s="212" t="s">
        <v>4629</v>
      </c>
      <c r="C2016" s="108" t="s">
        <v>224</v>
      </c>
      <c r="D2016" s="108">
        <v>1204.17</v>
      </c>
    </row>
    <row r="2017" spans="1:4" ht="15" customHeight="1">
      <c r="A2017" s="212" t="s">
        <v>4692</v>
      </c>
      <c r="B2017" s="212" t="s">
        <v>4693</v>
      </c>
      <c r="C2017" s="108" t="s">
        <v>224</v>
      </c>
      <c r="D2017" s="108">
        <v>1105.48</v>
      </c>
    </row>
    <row r="2018" spans="1:4" ht="15" customHeight="1">
      <c r="A2018" s="212" t="s">
        <v>4694</v>
      </c>
      <c r="B2018" s="212" t="s">
        <v>4695</v>
      </c>
      <c r="C2018" s="108" t="s">
        <v>224</v>
      </c>
      <c r="D2018" s="108">
        <v>179.2</v>
      </c>
    </row>
    <row r="2019" spans="1:4" ht="15" customHeight="1">
      <c r="A2019" s="212">
        <v>8972</v>
      </c>
      <c r="B2019" s="212" t="s">
        <v>19325</v>
      </c>
    </row>
    <row r="2020" spans="1:4" ht="15" customHeight="1">
      <c r="A2020" s="212" t="s">
        <v>4702</v>
      </c>
      <c r="B2020" s="212" t="s">
        <v>4703</v>
      </c>
      <c r="C2020" s="108" t="s">
        <v>224</v>
      </c>
      <c r="D2020" s="108">
        <v>15.52</v>
      </c>
    </row>
    <row r="2021" spans="1:4" ht="15" customHeight="1">
      <c r="A2021" s="212" t="s">
        <v>4704</v>
      </c>
      <c r="B2021" s="212" t="s">
        <v>4705</v>
      </c>
      <c r="C2021" s="108" t="s">
        <v>224</v>
      </c>
      <c r="D2021" s="108">
        <v>5.58</v>
      </c>
    </row>
    <row r="2022" spans="1:4" ht="15" customHeight="1">
      <c r="A2022" s="212" t="s">
        <v>4706</v>
      </c>
      <c r="B2022" s="212" t="s">
        <v>4707</v>
      </c>
      <c r="C2022" s="108" t="s">
        <v>224</v>
      </c>
      <c r="D2022" s="108">
        <v>18.02</v>
      </c>
    </row>
    <row r="2023" spans="1:4" ht="15" customHeight="1">
      <c r="A2023" s="212" t="s">
        <v>4708</v>
      </c>
      <c r="B2023" s="212" t="s">
        <v>4709</v>
      </c>
      <c r="C2023" s="108" t="s">
        <v>224</v>
      </c>
      <c r="D2023" s="108">
        <v>19.84</v>
      </c>
    </row>
    <row r="2024" spans="1:4" ht="15" customHeight="1">
      <c r="A2024" s="212" t="s">
        <v>4710</v>
      </c>
      <c r="B2024" s="212" t="s">
        <v>4711</v>
      </c>
      <c r="C2024" s="108" t="s">
        <v>224</v>
      </c>
      <c r="D2024" s="108">
        <v>25.1</v>
      </c>
    </row>
    <row r="2025" spans="1:4" ht="15" customHeight="1">
      <c r="A2025" s="212" t="s">
        <v>4712</v>
      </c>
      <c r="B2025" s="212" t="s">
        <v>4713</v>
      </c>
      <c r="C2025" s="108" t="s">
        <v>224</v>
      </c>
      <c r="D2025" s="108">
        <v>19.29</v>
      </c>
    </row>
    <row r="2026" spans="1:4" ht="15" customHeight="1">
      <c r="A2026" s="212" t="s">
        <v>4714</v>
      </c>
      <c r="B2026" s="212" t="s">
        <v>4715</v>
      </c>
      <c r="C2026" s="108" t="s">
        <v>224</v>
      </c>
      <c r="D2026" s="108">
        <v>20.52</v>
      </c>
    </row>
    <row r="2027" spans="1:4" ht="15" customHeight="1">
      <c r="A2027" s="212" t="s">
        <v>4716</v>
      </c>
      <c r="B2027" s="212" t="s">
        <v>4717</v>
      </c>
      <c r="C2027" s="108" t="s">
        <v>224</v>
      </c>
      <c r="D2027" s="108">
        <v>24.25</v>
      </c>
    </row>
    <row r="2028" spans="1:4" ht="15" customHeight="1">
      <c r="A2028" s="212" t="s">
        <v>4718</v>
      </c>
      <c r="B2028" s="212" t="s">
        <v>4719</v>
      </c>
      <c r="C2028" s="108" t="s">
        <v>224</v>
      </c>
      <c r="D2028" s="108">
        <v>31.58</v>
      </c>
    </row>
    <row r="2029" spans="1:4" ht="15" customHeight="1">
      <c r="A2029" s="212">
        <v>8973</v>
      </c>
      <c r="B2029" s="212" t="s">
        <v>19326</v>
      </c>
    </row>
    <row r="2030" spans="1:4" ht="15" customHeight="1">
      <c r="A2030" s="212" t="s">
        <v>4615</v>
      </c>
      <c r="B2030" s="212" t="s">
        <v>4616</v>
      </c>
      <c r="C2030" s="108" t="s">
        <v>224</v>
      </c>
      <c r="D2030" s="108">
        <v>20.93</v>
      </c>
    </row>
    <row r="2031" spans="1:4" ht="15" customHeight="1">
      <c r="A2031" s="212" t="s">
        <v>4617</v>
      </c>
      <c r="B2031" s="212" t="s">
        <v>4618</v>
      </c>
      <c r="C2031" s="108" t="s">
        <v>224</v>
      </c>
      <c r="D2031" s="108">
        <v>20.93</v>
      </c>
    </row>
    <row r="2032" spans="1:4" ht="15" customHeight="1">
      <c r="A2032" s="212" t="s">
        <v>4619</v>
      </c>
      <c r="B2032" s="212" t="s">
        <v>4620</v>
      </c>
      <c r="C2032" s="108" t="s">
        <v>224</v>
      </c>
      <c r="D2032" s="108">
        <v>13.45</v>
      </c>
    </row>
    <row r="2033" spans="1:4" ht="15" customHeight="1">
      <c r="A2033" s="212" t="s">
        <v>4621</v>
      </c>
      <c r="B2033" s="212" t="s">
        <v>4622</v>
      </c>
      <c r="C2033" s="108" t="s">
        <v>224</v>
      </c>
      <c r="D2033" s="108">
        <v>14.07</v>
      </c>
    </row>
    <row r="2034" spans="1:4" ht="15" customHeight="1">
      <c r="A2034" s="212">
        <v>8975</v>
      </c>
      <c r="B2034" s="212" t="s">
        <v>19327</v>
      </c>
    </row>
    <row r="2035" spans="1:4" ht="15" customHeight="1">
      <c r="A2035" s="212" t="s">
        <v>4623</v>
      </c>
      <c r="B2035" s="212" t="s">
        <v>4624</v>
      </c>
      <c r="C2035" s="108" t="s">
        <v>224</v>
      </c>
      <c r="D2035" s="108">
        <v>315.63</v>
      </c>
    </row>
    <row r="2036" spans="1:4" ht="15" customHeight="1">
      <c r="A2036" s="212">
        <v>8685</v>
      </c>
      <c r="B2036" s="212" t="s">
        <v>18835</v>
      </c>
    </row>
    <row r="2037" spans="1:4" ht="15" customHeight="1">
      <c r="A2037" s="212">
        <v>8977</v>
      </c>
      <c r="B2037" s="212" t="s">
        <v>2828</v>
      </c>
    </row>
    <row r="2038" spans="1:4" ht="15" customHeight="1">
      <c r="A2038" s="212" t="s">
        <v>2829</v>
      </c>
      <c r="B2038" s="212" t="s">
        <v>2830</v>
      </c>
      <c r="C2038" s="108" t="s">
        <v>18893</v>
      </c>
      <c r="D2038" s="108">
        <v>333.67</v>
      </c>
    </row>
    <row r="2039" spans="1:4" ht="15" customHeight="1">
      <c r="A2039" s="212" t="s">
        <v>2831</v>
      </c>
      <c r="B2039" s="212" t="s">
        <v>2832</v>
      </c>
      <c r="C2039" s="108" t="s">
        <v>18893</v>
      </c>
      <c r="D2039" s="108">
        <v>372.79</v>
      </c>
    </row>
    <row r="2040" spans="1:4" ht="15" customHeight="1">
      <c r="A2040" s="212" t="s">
        <v>2833</v>
      </c>
      <c r="B2040" s="212" t="s">
        <v>2834</v>
      </c>
      <c r="C2040" s="108" t="s">
        <v>18893</v>
      </c>
      <c r="D2040" s="108">
        <v>281.79000000000002</v>
      </c>
    </row>
    <row r="2041" spans="1:4" ht="15" customHeight="1">
      <c r="A2041" s="212" t="s">
        <v>2835</v>
      </c>
      <c r="B2041" s="212" t="s">
        <v>2836</v>
      </c>
      <c r="C2041" s="108" t="s">
        <v>18893</v>
      </c>
      <c r="D2041" s="108">
        <v>321.36</v>
      </c>
    </row>
    <row r="2042" spans="1:4" ht="15" customHeight="1">
      <c r="A2042" s="212">
        <v>8978</v>
      </c>
      <c r="B2042" s="212" t="s">
        <v>19328</v>
      </c>
    </row>
    <row r="2043" spans="1:4" ht="15" customHeight="1">
      <c r="A2043" s="212" t="s">
        <v>3019</v>
      </c>
      <c r="B2043" s="212" t="s">
        <v>3020</v>
      </c>
      <c r="C2043" s="108" t="s">
        <v>191</v>
      </c>
      <c r="D2043" s="108">
        <v>51.73</v>
      </c>
    </row>
    <row r="2044" spans="1:4" ht="15" customHeight="1">
      <c r="A2044" s="212" t="s">
        <v>3021</v>
      </c>
      <c r="B2044" s="212" t="s">
        <v>3022</v>
      </c>
      <c r="C2044" s="108" t="s">
        <v>191</v>
      </c>
      <c r="D2044" s="108">
        <v>99.36</v>
      </c>
    </row>
    <row r="2045" spans="1:4" ht="15" customHeight="1">
      <c r="A2045" s="212" t="s">
        <v>3024</v>
      </c>
      <c r="B2045" s="212" t="s">
        <v>3025</v>
      </c>
      <c r="C2045" s="108" t="s">
        <v>191</v>
      </c>
      <c r="D2045" s="108">
        <v>150.76</v>
      </c>
    </row>
    <row r="2046" spans="1:4" ht="15" customHeight="1">
      <c r="A2046" s="212" t="s">
        <v>3026</v>
      </c>
      <c r="B2046" s="212" t="s">
        <v>3027</v>
      </c>
      <c r="C2046" s="108" t="s">
        <v>191</v>
      </c>
      <c r="D2046" s="108">
        <v>265.22000000000003</v>
      </c>
    </row>
    <row r="2047" spans="1:4" ht="15" customHeight="1">
      <c r="A2047" s="212" t="s">
        <v>3028</v>
      </c>
      <c r="B2047" s="212" t="s">
        <v>3029</v>
      </c>
      <c r="C2047" s="108" t="s">
        <v>191</v>
      </c>
      <c r="D2047" s="108">
        <v>417.38</v>
      </c>
    </row>
    <row r="2048" spans="1:4" ht="15" customHeight="1">
      <c r="A2048" s="212" t="s">
        <v>3030</v>
      </c>
      <c r="B2048" s="212" t="s">
        <v>3031</v>
      </c>
      <c r="C2048" s="108" t="s">
        <v>191</v>
      </c>
      <c r="D2048" s="108">
        <v>505.38</v>
      </c>
    </row>
    <row r="2049" spans="1:4" ht="15" customHeight="1">
      <c r="A2049" s="212" t="s">
        <v>3032</v>
      </c>
      <c r="B2049" s="212" t="s">
        <v>3033</v>
      </c>
      <c r="C2049" s="108" t="s">
        <v>191</v>
      </c>
      <c r="D2049" s="108">
        <v>689.27</v>
      </c>
    </row>
    <row r="2050" spans="1:4" ht="15" customHeight="1">
      <c r="A2050" s="212" t="s">
        <v>2887</v>
      </c>
      <c r="B2050" s="212" t="s">
        <v>2888</v>
      </c>
      <c r="C2050" s="108" t="s">
        <v>191</v>
      </c>
      <c r="D2050" s="108">
        <v>22.04</v>
      </c>
    </row>
    <row r="2051" spans="1:4" ht="15" customHeight="1">
      <c r="A2051" s="212" t="s">
        <v>2889</v>
      </c>
      <c r="B2051" s="212" t="s">
        <v>2890</v>
      </c>
      <c r="C2051" s="108" t="s">
        <v>191</v>
      </c>
      <c r="D2051" s="108">
        <v>28.56</v>
      </c>
    </row>
    <row r="2052" spans="1:4" ht="15" customHeight="1">
      <c r="A2052" s="212" t="s">
        <v>141</v>
      </c>
      <c r="B2052" s="212" t="s">
        <v>2884</v>
      </c>
      <c r="C2052" s="108" t="s">
        <v>191</v>
      </c>
      <c r="D2052" s="108">
        <v>44.97</v>
      </c>
    </row>
    <row r="2053" spans="1:4" ht="15" customHeight="1">
      <c r="A2053" s="212" t="s">
        <v>142</v>
      </c>
      <c r="B2053" s="212" t="s">
        <v>2885</v>
      </c>
      <c r="C2053" s="108" t="s">
        <v>191</v>
      </c>
      <c r="D2053" s="108">
        <v>74.47</v>
      </c>
    </row>
    <row r="2054" spans="1:4" ht="15" customHeight="1">
      <c r="A2054" s="212" t="s">
        <v>143</v>
      </c>
      <c r="B2054" s="212" t="s">
        <v>2886</v>
      </c>
      <c r="C2054" s="108" t="s">
        <v>191</v>
      </c>
      <c r="D2054" s="108">
        <v>166.45</v>
      </c>
    </row>
    <row r="2055" spans="1:4" ht="15" customHeight="1">
      <c r="A2055" s="212" t="s">
        <v>139</v>
      </c>
      <c r="B2055" s="212" t="s">
        <v>2882</v>
      </c>
      <c r="C2055" s="108" t="s">
        <v>191</v>
      </c>
      <c r="D2055" s="108">
        <v>30.22</v>
      </c>
    </row>
    <row r="2056" spans="1:4" ht="15" customHeight="1">
      <c r="A2056" s="212" t="s">
        <v>140</v>
      </c>
      <c r="B2056" s="212" t="s">
        <v>2883</v>
      </c>
      <c r="C2056" s="108" t="s">
        <v>191</v>
      </c>
      <c r="D2056" s="108">
        <v>41.05</v>
      </c>
    </row>
    <row r="2057" spans="1:4" ht="15" customHeight="1">
      <c r="A2057" s="212" t="s">
        <v>2895</v>
      </c>
      <c r="B2057" s="212" t="s">
        <v>2896</v>
      </c>
      <c r="C2057" s="108" t="s">
        <v>191</v>
      </c>
      <c r="D2057" s="108">
        <v>67.739999999999995</v>
      </c>
    </row>
    <row r="2058" spans="1:4" ht="15" customHeight="1">
      <c r="A2058" s="212" t="s">
        <v>2897</v>
      </c>
      <c r="B2058" s="212" t="s">
        <v>2898</v>
      </c>
      <c r="C2058" s="108" t="s">
        <v>191</v>
      </c>
      <c r="D2058" s="108">
        <v>83.01</v>
      </c>
    </row>
    <row r="2059" spans="1:4" ht="15" customHeight="1">
      <c r="A2059" s="212" t="s">
        <v>2891</v>
      </c>
      <c r="B2059" s="212" t="s">
        <v>2892</v>
      </c>
      <c r="C2059" s="108" t="s">
        <v>191</v>
      </c>
      <c r="D2059" s="108">
        <v>35.450000000000003</v>
      </c>
    </row>
    <row r="2060" spans="1:4" ht="15" customHeight="1">
      <c r="A2060" s="212" t="s">
        <v>2893</v>
      </c>
      <c r="B2060" s="212" t="s">
        <v>2894</v>
      </c>
      <c r="C2060" s="108" t="s">
        <v>191</v>
      </c>
      <c r="D2060" s="108">
        <v>44.38</v>
      </c>
    </row>
    <row r="2061" spans="1:4" ht="15" customHeight="1">
      <c r="A2061" s="212" t="s">
        <v>2959</v>
      </c>
      <c r="B2061" s="212" t="s">
        <v>2960</v>
      </c>
      <c r="C2061" s="108" t="s">
        <v>191</v>
      </c>
      <c r="D2061" s="108">
        <v>35.67</v>
      </c>
    </row>
    <row r="2062" spans="1:4" ht="15" customHeight="1">
      <c r="A2062" s="212" t="s">
        <v>2961</v>
      </c>
      <c r="B2062" s="212" t="s">
        <v>2962</v>
      </c>
      <c r="C2062" s="108" t="s">
        <v>191</v>
      </c>
      <c r="D2062" s="108">
        <v>25.13</v>
      </c>
    </row>
    <row r="2063" spans="1:4" ht="15" customHeight="1">
      <c r="A2063" s="212" t="s">
        <v>2963</v>
      </c>
      <c r="B2063" s="212" t="s">
        <v>2964</v>
      </c>
      <c r="C2063" s="108" t="s">
        <v>191</v>
      </c>
      <c r="D2063" s="108">
        <v>35.22</v>
      </c>
    </row>
    <row r="2064" spans="1:4" ht="15" customHeight="1">
      <c r="A2064" s="212">
        <v>8979</v>
      </c>
      <c r="B2064" s="212" t="s">
        <v>3042</v>
      </c>
    </row>
    <row r="2065" spans="1:4" ht="15" customHeight="1">
      <c r="A2065" s="212" t="s">
        <v>3043</v>
      </c>
      <c r="B2065" s="212" t="s">
        <v>3044</v>
      </c>
      <c r="C2065" s="108" t="s">
        <v>18893</v>
      </c>
      <c r="D2065" s="108">
        <v>14.7</v>
      </c>
    </row>
    <row r="2066" spans="1:4" ht="15" customHeight="1">
      <c r="A2066" s="212" t="s">
        <v>3045</v>
      </c>
      <c r="B2066" s="212" t="s">
        <v>3046</v>
      </c>
      <c r="C2066" s="108" t="s">
        <v>18893</v>
      </c>
      <c r="D2066" s="108">
        <v>17.809999999999999</v>
      </c>
    </row>
    <row r="2067" spans="1:4" ht="15" customHeight="1">
      <c r="A2067" s="212" t="s">
        <v>3047</v>
      </c>
      <c r="B2067" s="212" t="s">
        <v>3048</v>
      </c>
      <c r="C2067" s="108" t="s">
        <v>18893</v>
      </c>
      <c r="D2067" s="108">
        <v>21.45</v>
      </c>
    </row>
    <row r="2068" spans="1:4" ht="15" customHeight="1">
      <c r="A2068" s="212" t="s">
        <v>3049</v>
      </c>
      <c r="B2068" s="212" t="s">
        <v>3050</v>
      </c>
      <c r="C2068" s="108" t="s">
        <v>18893</v>
      </c>
      <c r="D2068" s="108">
        <v>34.28</v>
      </c>
    </row>
    <row r="2069" spans="1:4" ht="15" customHeight="1">
      <c r="A2069" s="212" t="s">
        <v>3051</v>
      </c>
      <c r="B2069" s="212" t="s">
        <v>3052</v>
      </c>
      <c r="C2069" s="108" t="s">
        <v>18893</v>
      </c>
      <c r="D2069" s="108">
        <v>38.869999999999997</v>
      </c>
    </row>
    <row r="2070" spans="1:4" ht="15" customHeight="1">
      <c r="A2070" s="212" t="s">
        <v>3053</v>
      </c>
      <c r="B2070" s="212" t="s">
        <v>3054</v>
      </c>
      <c r="C2070" s="108" t="s">
        <v>18893</v>
      </c>
      <c r="D2070" s="108">
        <v>46.07</v>
      </c>
    </row>
    <row r="2071" spans="1:4" ht="15" customHeight="1">
      <c r="A2071" s="212" t="s">
        <v>2880</v>
      </c>
      <c r="B2071" s="212" t="s">
        <v>2881</v>
      </c>
      <c r="C2071" s="108" t="s">
        <v>191</v>
      </c>
      <c r="D2071" s="108">
        <v>149.47</v>
      </c>
    </row>
    <row r="2072" spans="1:4" ht="15" customHeight="1">
      <c r="A2072" s="212" t="s">
        <v>133</v>
      </c>
      <c r="B2072" s="212" t="s">
        <v>2869</v>
      </c>
      <c r="C2072" s="108" t="s">
        <v>191</v>
      </c>
      <c r="D2072" s="108">
        <v>19.72</v>
      </c>
    </row>
    <row r="2073" spans="1:4" ht="15" customHeight="1">
      <c r="A2073" s="212" t="s">
        <v>134</v>
      </c>
      <c r="B2073" s="212" t="s">
        <v>2870</v>
      </c>
      <c r="C2073" s="108" t="s">
        <v>191</v>
      </c>
      <c r="D2073" s="108">
        <v>22.89</v>
      </c>
    </row>
    <row r="2074" spans="1:4" ht="15" customHeight="1">
      <c r="A2074" s="212" t="s">
        <v>135</v>
      </c>
      <c r="B2074" s="212" t="s">
        <v>2871</v>
      </c>
      <c r="C2074" s="108" t="s">
        <v>191</v>
      </c>
      <c r="D2074" s="108">
        <v>32.380000000000003</v>
      </c>
    </row>
    <row r="2075" spans="1:4" ht="15" customHeight="1">
      <c r="A2075" s="212" t="s">
        <v>136</v>
      </c>
      <c r="B2075" s="212" t="s">
        <v>2872</v>
      </c>
      <c r="C2075" s="108" t="s">
        <v>191</v>
      </c>
      <c r="D2075" s="108">
        <v>40.24</v>
      </c>
    </row>
    <row r="2076" spans="1:4" ht="15" customHeight="1">
      <c r="A2076" s="212" t="s">
        <v>137</v>
      </c>
      <c r="B2076" s="212" t="s">
        <v>2873</v>
      </c>
      <c r="C2076" s="108" t="s">
        <v>191</v>
      </c>
      <c r="D2076" s="108">
        <v>42.69</v>
      </c>
    </row>
    <row r="2077" spans="1:4" ht="15" customHeight="1">
      <c r="A2077" s="212" t="s">
        <v>138</v>
      </c>
      <c r="B2077" s="212" t="s">
        <v>2874</v>
      </c>
      <c r="C2077" s="108" t="s">
        <v>191</v>
      </c>
      <c r="D2077" s="108">
        <v>57.35</v>
      </c>
    </row>
    <row r="2078" spans="1:4" ht="15" customHeight="1">
      <c r="A2078" s="212" t="s">
        <v>2875</v>
      </c>
      <c r="B2078" s="212" t="s">
        <v>2876</v>
      </c>
      <c r="C2078" s="108" t="s">
        <v>191</v>
      </c>
      <c r="D2078" s="108">
        <v>87.87</v>
      </c>
    </row>
    <row r="2079" spans="1:4" ht="15" customHeight="1">
      <c r="A2079" s="212" t="s">
        <v>2878</v>
      </c>
      <c r="B2079" s="212" t="s">
        <v>2879</v>
      </c>
      <c r="C2079" s="108" t="s">
        <v>191</v>
      </c>
      <c r="D2079" s="108">
        <v>111.87</v>
      </c>
    </row>
    <row r="2080" spans="1:4" ht="15" customHeight="1">
      <c r="A2080" s="212">
        <v>8980</v>
      </c>
      <c r="B2080" s="212" t="s">
        <v>3023</v>
      </c>
    </row>
    <row r="2081" spans="1:4" ht="15" customHeight="1">
      <c r="A2081" s="212" t="s">
        <v>2970</v>
      </c>
      <c r="B2081" s="212" t="s">
        <v>2971</v>
      </c>
      <c r="C2081" s="108" t="s">
        <v>191</v>
      </c>
      <c r="D2081" s="108">
        <v>48.74</v>
      </c>
    </row>
    <row r="2082" spans="1:4" ht="15" customHeight="1">
      <c r="A2082" s="212" t="s">
        <v>2974</v>
      </c>
      <c r="B2082" s="212" t="s">
        <v>2975</v>
      </c>
      <c r="C2082" s="108" t="s">
        <v>191</v>
      </c>
      <c r="D2082" s="108">
        <v>67.89</v>
      </c>
    </row>
    <row r="2083" spans="1:4" ht="15" customHeight="1">
      <c r="A2083" s="212" t="s">
        <v>2972</v>
      </c>
      <c r="B2083" s="212" t="s">
        <v>2973</v>
      </c>
      <c r="C2083" s="108" t="s">
        <v>191</v>
      </c>
      <c r="D2083" s="108">
        <v>56.83</v>
      </c>
    </row>
    <row r="2084" spans="1:4" ht="15" customHeight="1">
      <c r="A2084" s="212" t="s">
        <v>2966</v>
      </c>
      <c r="B2084" s="212" t="s">
        <v>2967</v>
      </c>
      <c r="C2084" s="108" t="s">
        <v>191</v>
      </c>
      <c r="D2084" s="108">
        <v>28.3</v>
      </c>
    </row>
    <row r="2085" spans="1:4" ht="15" customHeight="1">
      <c r="A2085" s="212" t="s">
        <v>2976</v>
      </c>
      <c r="B2085" s="212" t="s">
        <v>2977</v>
      </c>
      <c r="C2085" s="108" t="s">
        <v>191</v>
      </c>
      <c r="D2085" s="108">
        <v>89.2</v>
      </c>
    </row>
    <row r="2086" spans="1:4" ht="15" customHeight="1">
      <c r="A2086" s="212" t="s">
        <v>2978</v>
      </c>
      <c r="B2086" s="212" t="s">
        <v>2979</v>
      </c>
      <c r="C2086" s="108" t="s">
        <v>191</v>
      </c>
      <c r="D2086" s="108">
        <v>125.89</v>
      </c>
    </row>
    <row r="2087" spans="1:4" ht="15" customHeight="1">
      <c r="A2087" s="212" t="s">
        <v>2980</v>
      </c>
      <c r="B2087" s="212" t="s">
        <v>2981</v>
      </c>
      <c r="C2087" s="108" t="s">
        <v>191</v>
      </c>
      <c r="D2087" s="108">
        <v>162.43</v>
      </c>
    </row>
    <row r="2088" spans="1:4" ht="15" customHeight="1">
      <c r="A2088" s="212" t="s">
        <v>2968</v>
      </c>
      <c r="B2088" s="212" t="s">
        <v>2969</v>
      </c>
      <c r="C2088" s="108" t="s">
        <v>191</v>
      </c>
      <c r="D2088" s="108">
        <v>33.44</v>
      </c>
    </row>
    <row r="2089" spans="1:4" ht="15" customHeight="1">
      <c r="A2089" s="212" t="s">
        <v>2982</v>
      </c>
      <c r="B2089" s="212" t="s">
        <v>2983</v>
      </c>
      <c r="C2089" s="108" t="s">
        <v>191</v>
      </c>
      <c r="D2089" s="108">
        <v>190.89</v>
      </c>
    </row>
    <row r="2090" spans="1:4" ht="15" customHeight="1">
      <c r="A2090" s="212">
        <v>8981</v>
      </c>
      <c r="B2090" s="212" t="s">
        <v>19329</v>
      </c>
    </row>
    <row r="2091" spans="1:4" ht="15" customHeight="1">
      <c r="A2091" s="212" t="s">
        <v>2925</v>
      </c>
      <c r="B2091" s="212" t="s">
        <v>2926</v>
      </c>
      <c r="C2091" s="108" t="s">
        <v>191</v>
      </c>
      <c r="D2091" s="108">
        <v>207.44</v>
      </c>
    </row>
    <row r="2092" spans="1:4" ht="15" customHeight="1">
      <c r="A2092" s="212" t="s">
        <v>2913</v>
      </c>
      <c r="B2092" s="212" t="s">
        <v>2914</v>
      </c>
      <c r="C2092" s="108" t="s">
        <v>191</v>
      </c>
      <c r="D2092" s="108">
        <v>23.96</v>
      </c>
    </row>
    <row r="2093" spans="1:4" ht="15" customHeight="1">
      <c r="A2093" s="212" t="s">
        <v>2915</v>
      </c>
      <c r="B2093" s="212" t="s">
        <v>2916</v>
      </c>
      <c r="C2093" s="108" t="s">
        <v>191</v>
      </c>
      <c r="D2093" s="108">
        <v>32.49</v>
      </c>
    </row>
    <row r="2094" spans="1:4" ht="15" customHeight="1">
      <c r="A2094" s="212" t="s">
        <v>2917</v>
      </c>
      <c r="B2094" s="212" t="s">
        <v>2918</v>
      </c>
      <c r="C2094" s="108" t="s">
        <v>191</v>
      </c>
      <c r="D2094" s="108">
        <v>49.14</v>
      </c>
    </row>
    <row r="2095" spans="1:4" ht="15" customHeight="1">
      <c r="A2095" s="212" t="s">
        <v>2919</v>
      </c>
      <c r="B2095" s="212" t="s">
        <v>2920</v>
      </c>
      <c r="C2095" s="108" t="s">
        <v>191</v>
      </c>
      <c r="D2095" s="108">
        <v>78.010000000000005</v>
      </c>
    </row>
    <row r="2096" spans="1:4" ht="15" customHeight="1">
      <c r="A2096" s="212" t="s">
        <v>2921</v>
      </c>
      <c r="B2096" s="212" t="s">
        <v>2922</v>
      </c>
      <c r="C2096" s="108" t="s">
        <v>191</v>
      </c>
      <c r="D2096" s="108">
        <v>110.56</v>
      </c>
    </row>
    <row r="2097" spans="1:4" ht="15" customHeight="1">
      <c r="A2097" s="212" t="s">
        <v>2923</v>
      </c>
      <c r="B2097" s="212" t="s">
        <v>2924</v>
      </c>
      <c r="C2097" s="108" t="s">
        <v>191</v>
      </c>
      <c r="D2097" s="108">
        <v>138.96</v>
      </c>
    </row>
    <row r="2098" spans="1:4" ht="15" customHeight="1">
      <c r="A2098" s="212" t="s">
        <v>2941</v>
      </c>
      <c r="B2098" s="212" t="s">
        <v>2942</v>
      </c>
      <c r="C2098" s="108" t="s">
        <v>191</v>
      </c>
      <c r="D2098" s="108">
        <v>279.37</v>
      </c>
    </row>
    <row r="2099" spans="1:4" ht="15" customHeight="1">
      <c r="A2099" s="212" t="s">
        <v>2927</v>
      </c>
      <c r="B2099" s="212" t="s">
        <v>2928</v>
      </c>
      <c r="C2099" s="108" t="s">
        <v>191</v>
      </c>
      <c r="D2099" s="108">
        <v>28.75</v>
      </c>
    </row>
    <row r="2100" spans="1:4" ht="15" customHeight="1">
      <c r="A2100" s="212" t="s">
        <v>2929</v>
      </c>
      <c r="B2100" s="212" t="s">
        <v>2930</v>
      </c>
      <c r="C2100" s="108" t="s">
        <v>191</v>
      </c>
      <c r="D2100" s="108">
        <v>40.26</v>
      </c>
    </row>
    <row r="2101" spans="1:4" ht="15" customHeight="1">
      <c r="A2101" s="212" t="s">
        <v>2931</v>
      </c>
      <c r="B2101" s="212" t="s">
        <v>2932</v>
      </c>
      <c r="C2101" s="108" t="s">
        <v>191</v>
      </c>
      <c r="D2101" s="108">
        <v>47.94</v>
      </c>
    </row>
    <row r="2102" spans="1:4" ht="15" customHeight="1">
      <c r="A2102" s="212" t="s">
        <v>2933</v>
      </c>
      <c r="B2102" s="212" t="s">
        <v>2934</v>
      </c>
      <c r="C2102" s="108" t="s">
        <v>191</v>
      </c>
      <c r="D2102" s="108">
        <v>59.62</v>
      </c>
    </row>
    <row r="2103" spans="1:4" ht="15" customHeight="1">
      <c r="A2103" s="212" t="s">
        <v>2935</v>
      </c>
      <c r="B2103" s="212" t="s">
        <v>2936</v>
      </c>
      <c r="C2103" s="108" t="s">
        <v>191</v>
      </c>
      <c r="D2103" s="108">
        <v>90.32</v>
      </c>
    </row>
    <row r="2104" spans="1:4" ht="15" customHeight="1">
      <c r="A2104" s="212" t="s">
        <v>2937</v>
      </c>
      <c r="B2104" s="212" t="s">
        <v>2938</v>
      </c>
      <c r="C2104" s="108" t="s">
        <v>191</v>
      </c>
      <c r="D2104" s="108">
        <v>143.44999999999999</v>
      </c>
    </row>
    <row r="2105" spans="1:4" ht="15" customHeight="1">
      <c r="A2105" s="212" t="s">
        <v>2939</v>
      </c>
      <c r="B2105" s="212" t="s">
        <v>2940</v>
      </c>
      <c r="C2105" s="108" t="s">
        <v>191</v>
      </c>
      <c r="D2105" s="108">
        <v>196.66</v>
      </c>
    </row>
    <row r="2106" spans="1:4" ht="15" customHeight="1">
      <c r="A2106" s="212" t="s">
        <v>2957</v>
      </c>
      <c r="B2106" s="212" t="s">
        <v>2958</v>
      </c>
      <c r="C2106" s="108" t="s">
        <v>191</v>
      </c>
      <c r="D2106" s="108">
        <v>301.17</v>
      </c>
    </row>
    <row r="2107" spans="1:4" ht="15" customHeight="1">
      <c r="A2107" s="212" t="s">
        <v>2943</v>
      </c>
      <c r="B2107" s="212" t="s">
        <v>2944</v>
      </c>
      <c r="C2107" s="108" t="s">
        <v>191</v>
      </c>
      <c r="D2107" s="108">
        <v>33.22</v>
      </c>
    </row>
    <row r="2108" spans="1:4" ht="15" customHeight="1">
      <c r="A2108" s="212" t="s">
        <v>2945</v>
      </c>
      <c r="B2108" s="212" t="s">
        <v>2946</v>
      </c>
      <c r="C2108" s="108" t="s">
        <v>191</v>
      </c>
      <c r="D2108" s="108">
        <v>40.58</v>
      </c>
    </row>
    <row r="2109" spans="1:4" ht="15" customHeight="1">
      <c r="A2109" s="212" t="s">
        <v>2947</v>
      </c>
      <c r="B2109" s="212" t="s">
        <v>2948</v>
      </c>
      <c r="C2109" s="108" t="s">
        <v>191</v>
      </c>
      <c r="D2109" s="108">
        <v>70.53</v>
      </c>
    </row>
    <row r="2110" spans="1:4" ht="15" customHeight="1">
      <c r="A2110" s="212" t="s">
        <v>2949</v>
      </c>
      <c r="B2110" s="212" t="s">
        <v>2950</v>
      </c>
      <c r="C2110" s="108" t="s">
        <v>191</v>
      </c>
      <c r="D2110" s="108">
        <v>105.04</v>
      </c>
    </row>
    <row r="2111" spans="1:4" ht="15" customHeight="1">
      <c r="A2111" s="212" t="s">
        <v>2951</v>
      </c>
      <c r="B2111" s="212" t="s">
        <v>2952</v>
      </c>
      <c r="C2111" s="108" t="s">
        <v>191</v>
      </c>
      <c r="D2111" s="108">
        <v>134.19999999999999</v>
      </c>
    </row>
    <row r="2112" spans="1:4" ht="15" customHeight="1">
      <c r="A2112" s="212" t="s">
        <v>2953</v>
      </c>
      <c r="B2112" s="212" t="s">
        <v>2954</v>
      </c>
      <c r="C2112" s="108" t="s">
        <v>191</v>
      </c>
      <c r="D2112" s="108">
        <v>188.87</v>
      </c>
    </row>
    <row r="2113" spans="1:4" ht="15" customHeight="1">
      <c r="A2113" s="212" t="s">
        <v>2955</v>
      </c>
      <c r="B2113" s="212" t="s">
        <v>2956</v>
      </c>
      <c r="C2113" s="108" t="s">
        <v>191</v>
      </c>
      <c r="D2113" s="108">
        <v>229.3</v>
      </c>
    </row>
    <row r="2114" spans="1:4" ht="15" customHeight="1">
      <c r="A2114" s="212">
        <v>8982</v>
      </c>
      <c r="B2114" s="212" t="s">
        <v>2965</v>
      </c>
    </row>
    <row r="2115" spans="1:4" ht="15" customHeight="1">
      <c r="A2115" s="212" t="s">
        <v>3065</v>
      </c>
      <c r="B2115" s="212" t="s">
        <v>3066</v>
      </c>
      <c r="C2115" s="108" t="s">
        <v>191</v>
      </c>
      <c r="D2115" s="108">
        <v>18.3</v>
      </c>
    </row>
    <row r="2116" spans="1:4" ht="15" customHeight="1">
      <c r="A2116" s="212" t="s">
        <v>3067</v>
      </c>
      <c r="B2116" s="212" t="s">
        <v>3068</v>
      </c>
      <c r="C2116" s="108" t="s">
        <v>191</v>
      </c>
      <c r="D2116" s="108">
        <v>23.48</v>
      </c>
    </row>
    <row r="2117" spans="1:4" ht="15" customHeight="1">
      <c r="A2117" s="212" t="s">
        <v>3069</v>
      </c>
      <c r="B2117" s="212" t="s">
        <v>3070</v>
      </c>
      <c r="C2117" s="108" t="s">
        <v>191</v>
      </c>
      <c r="D2117" s="108">
        <v>18.86</v>
      </c>
    </row>
    <row r="2118" spans="1:4" ht="15" customHeight="1">
      <c r="A2118" s="212" t="s">
        <v>3071</v>
      </c>
      <c r="B2118" s="212" t="s">
        <v>3072</v>
      </c>
      <c r="C2118" s="108" t="s">
        <v>191</v>
      </c>
      <c r="D2118" s="108">
        <v>25.81</v>
      </c>
    </row>
    <row r="2119" spans="1:4" ht="15" customHeight="1">
      <c r="A2119" s="212">
        <v>8983</v>
      </c>
      <c r="B2119" s="212" t="s">
        <v>2909</v>
      </c>
    </row>
    <row r="2120" spans="1:4" ht="15" customHeight="1">
      <c r="A2120" s="212" t="s">
        <v>3063</v>
      </c>
      <c r="B2120" s="212" t="s">
        <v>3064</v>
      </c>
      <c r="C2120" s="108" t="s">
        <v>191</v>
      </c>
      <c r="D2120" s="108">
        <v>496.15</v>
      </c>
    </row>
    <row r="2121" spans="1:4" ht="15" customHeight="1">
      <c r="A2121" s="212" t="s">
        <v>3034</v>
      </c>
      <c r="B2121" s="212" t="s">
        <v>3035</v>
      </c>
      <c r="C2121" s="108" t="s">
        <v>191</v>
      </c>
      <c r="D2121" s="108">
        <v>23.39</v>
      </c>
    </row>
    <row r="2122" spans="1:4" ht="15" customHeight="1">
      <c r="A2122" s="212" t="s">
        <v>3036</v>
      </c>
      <c r="B2122" s="212" t="s">
        <v>3037</v>
      </c>
      <c r="C2122" s="108" t="s">
        <v>191</v>
      </c>
      <c r="D2122" s="108">
        <v>36.81</v>
      </c>
    </row>
    <row r="2123" spans="1:4" ht="15" customHeight="1">
      <c r="A2123" s="212" t="s">
        <v>3038</v>
      </c>
      <c r="B2123" s="212" t="s">
        <v>3039</v>
      </c>
      <c r="C2123" s="108" t="s">
        <v>191</v>
      </c>
      <c r="D2123" s="108">
        <v>55.76</v>
      </c>
    </row>
    <row r="2124" spans="1:4" ht="15" customHeight="1">
      <c r="A2124" s="212" t="s">
        <v>3040</v>
      </c>
      <c r="B2124" s="212" t="s">
        <v>3041</v>
      </c>
      <c r="C2124" s="108" t="s">
        <v>191</v>
      </c>
      <c r="D2124" s="108">
        <v>71.150000000000006</v>
      </c>
    </row>
    <row r="2125" spans="1:4" ht="15" customHeight="1">
      <c r="A2125" s="212" t="s">
        <v>3055</v>
      </c>
      <c r="B2125" s="212" t="s">
        <v>3056</v>
      </c>
      <c r="C2125" s="108" t="s">
        <v>191</v>
      </c>
      <c r="D2125" s="108">
        <v>86.24</v>
      </c>
    </row>
    <row r="2126" spans="1:4" ht="15" customHeight="1">
      <c r="A2126" s="212" t="s">
        <v>3057</v>
      </c>
      <c r="B2126" s="212" t="s">
        <v>3058</v>
      </c>
      <c r="C2126" s="108" t="s">
        <v>191</v>
      </c>
      <c r="D2126" s="108">
        <v>127.54</v>
      </c>
    </row>
    <row r="2127" spans="1:4" ht="15" customHeight="1">
      <c r="A2127" s="212" t="s">
        <v>3059</v>
      </c>
      <c r="B2127" s="212" t="s">
        <v>3060</v>
      </c>
      <c r="C2127" s="108" t="s">
        <v>191</v>
      </c>
      <c r="D2127" s="108">
        <v>212.32</v>
      </c>
    </row>
    <row r="2128" spans="1:4" ht="15" customHeight="1">
      <c r="A2128" s="212" t="s">
        <v>3061</v>
      </c>
      <c r="B2128" s="212" t="s">
        <v>3062</v>
      </c>
      <c r="C2128" s="108" t="s">
        <v>191</v>
      </c>
      <c r="D2128" s="108">
        <v>292.76</v>
      </c>
    </row>
    <row r="2129" spans="1:4" ht="15" customHeight="1">
      <c r="A2129" s="212">
        <v>8984</v>
      </c>
      <c r="B2129" s="212" t="s">
        <v>2877</v>
      </c>
    </row>
    <row r="2130" spans="1:4" ht="15" customHeight="1">
      <c r="A2130" s="212" t="s">
        <v>3000</v>
      </c>
      <c r="B2130" s="212" t="s">
        <v>3001</v>
      </c>
      <c r="C2130" s="108" t="s">
        <v>191</v>
      </c>
      <c r="D2130" s="108">
        <v>761.29</v>
      </c>
    </row>
    <row r="2131" spans="1:4" ht="15" customHeight="1">
      <c r="A2131" s="212" t="s">
        <v>2984</v>
      </c>
      <c r="B2131" s="212" t="s">
        <v>2985</v>
      </c>
      <c r="C2131" s="108" t="s">
        <v>191</v>
      </c>
      <c r="D2131" s="108">
        <v>107.65</v>
      </c>
    </row>
    <row r="2132" spans="1:4" ht="15" customHeight="1">
      <c r="A2132" s="212" t="s">
        <v>2986</v>
      </c>
      <c r="B2132" s="212" t="s">
        <v>2987</v>
      </c>
      <c r="C2132" s="108" t="s">
        <v>191</v>
      </c>
      <c r="D2132" s="108">
        <v>155.52000000000001</v>
      </c>
    </row>
    <row r="2133" spans="1:4" ht="15" customHeight="1">
      <c r="A2133" s="212" t="s">
        <v>2988</v>
      </c>
      <c r="B2133" s="212" t="s">
        <v>2989</v>
      </c>
      <c r="C2133" s="108" t="s">
        <v>191</v>
      </c>
      <c r="D2133" s="108">
        <v>187.21</v>
      </c>
    </row>
    <row r="2134" spans="1:4" ht="15" customHeight="1">
      <c r="A2134" s="212" t="s">
        <v>2990</v>
      </c>
      <c r="B2134" s="212" t="s">
        <v>2991</v>
      </c>
      <c r="C2134" s="108" t="s">
        <v>191</v>
      </c>
      <c r="D2134" s="108">
        <v>294.60000000000002</v>
      </c>
    </row>
    <row r="2135" spans="1:4" ht="15" customHeight="1">
      <c r="A2135" s="212" t="s">
        <v>2992</v>
      </c>
      <c r="B2135" s="212" t="s">
        <v>2993</v>
      </c>
      <c r="C2135" s="108" t="s">
        <v>191</v>
      </c>
      <c r="D2135" s="108">
        <v>335.28</v>
      </c>
    </row>
    <row r="2136" spans="1:4" ht="15" customHeight="1">
      <c r="A2136" s="212" t="s">
        <v>2994</v>
      </c>
      <c r="B2136" s="212" t="s">
        <v>2995</v>
      </c>
      <c r="C2136" s="108" t="s">
        <v>191</v>
      </c>
      <c r="D2136" s="108">
        <v>451.39</v>
      </c>
    </row>
    <row r="2137" spans="1:4" ht="15" customHeight="1">
      <c r="A2137" s="212" t="s">
        <v>2996</v>
      </c>
      <c r="B2137" s="212" t="s">
        <v>2997</v>
      </c>
      <c r="C2137" s="108" t="s">
        <v>191</v>
      </c>
      <c r="D2137" s="108">
        <v>555.04999999999995</v>
      </c>
    </row>
    <row r="2138" spans="1:4" ht="15" customHeight="1">
      <c r="A2138" s="212" t="s">
        <v>2998</v>
      </c>
      <c r="B2138" s="212" t="s">
        <v>2999</v>
      </c>
      <c r="C2138" s="108" t="s">
        <v>191</v>
      </c>
      <c r="D2138" s="108">
        <v>593.48</v>
      </c>
    </row>
    <row r="2139" spans="1:4" ht="15" customHeight="1">
      <c r="A2139" s="212" t="s">
        <v>3017</v>
      </c>
      <c r="B2139" s="212" t="s">
        <v>3018</v>
      </c>
      <c r="C2139" s="108" t="s">
        <v>191</v>
      </c>
      <c r="D2139" s="108">
        <v>761.29</v>
      </c>
    </row>
    <row r="2140" spans="1:4" ht="15" customHeight="1">
      <c r="A2140" s="212" t="s">
        <v>144</v>
      </c>
      <c r="B2140" s="212" t="s">
        <v>3002</v>
      </c>
      <c r="C2140" s="108" t="s">
        <v>191</v>
      </c>
      <c r="D2140" s="108">
        <v>79.25</v>
      </c>
    </row>
    <row r="2141" spans="1:4" ht="15" customHeight="1">
      <c r="A2141" s="212" t="s">
        <v>3003</v>
      </c>
      <c r="B2141" s="212" t="s">
        <v>3004</v>
      </c>
      <c r="C2141" s="108" t="s">
        <v>191</v>
      </c>
      <c r="D2141" s="108">
        <v>115.52</v>
      </c>
    </row>
    <row r="2142" spans="1:4" ht="15" customHeight="1">
      <c r="A2142" s="212" t="s">
        <v>3005</v>
      </c>
      <c r="B2142" s="212" t="s">
        <v>3006</v>
      </c>
      <c r="C2142" s="108" t="s">
        <v>191</v>
      </c>
      <c r="D2142" s="108">
        <v>139.41</v>
      </c>
    </row>
    <row r="2143" spans="1:4" ht="15" customHeight="1">
      <c r="A2143" s="212" t="s">
        <v>3007</v>
      </c>
      <c r="B2143" s="212" t="s">
        <v>3008</v>
      </c>
      <c r="C2143" s="108" t="s">
        <v>191</v>
      </c>
      <c r="D2143" s="108">
        <v>207.05</v>
      </c>
    </row>
    <row r="2144" spans="1:4" ht="15" customHeight="1">
      <c r="A2144" s="212" t="s">
        <v>3009</v>
      </c>
      <c r="B2144" s="212" t="s">
        <v>3010</v>
      </c>
      <c r="C2144" s="108" t="s">
        <v>191</v>
      </c>
      <c r="D2144" s="108">
        <v>250.5</v>
      </c>
    </row>
    <row r="2145" spans="1:4" ht="15" customHeight="1">
      <c r="A2145" s="212" t="s">
        <v>3011</v>
      </c>
      <c r="B2145" s="212" t="s">
        <v>3012</v>
      </c>
      <c r="C2145" s="108" t="s">
        <v>191</v>
      </c>
      <c r="D2145" s="108">
        <v>349.83</v>
      </c>
    </row>
    <row r="2146" spans="1:4" ht="15" customHeight="1">
      <c r="A2146" s="212" t="s">
        <v>3013</v>
      </c>
      <c r="B2146" s="212" t="s">
        <v>3014</v>
      </c>
      <c r="C2146" s="108" t="s">
        <v>191</v>
      </c>
      <c r="D2146" s="108">
        <v>478.49</v>
      </c>
    </row>
    <row r="2147" spans="1:4" ht="15" customHeight="1">
      <c r="A2147" s="212" t="s">
        <v>3015</v>
      </c>
      <c r="B2147" s="212" t="s">
        <v>3016</v>
      </c>
      <c r="C2147" s="108" t="s">
        <v>191</v>
      </c>
      <c r="D2147" s="108">
        <v>593.48</v>
      </c>
    </row>
    <row r="2148" spans="1:4" ht="15" customHeight="1">
      <c r="A2148" s="212">
        <v>8985</v>
      </c>
      <c r="B2148" s="212" t="s">
        <v>2868</v>
      </c>
    </row>
    <row r="2149" spans="1:4" ht="15" customHeight="1">
      <c r="A2149" s="212" t="s">
        <v>2903</v>
      </c>
      <c r="B2149" s="212" t="s">
        <v>2904</v>
      </c>
      <c r="C2149" s="108" t="s">
        <v>191</v>
      </c>
      <c r="D2149" s="108">
        <v>88.04</v>
      </c>
    </row>
    <row r="2150" spans="1:4" ht="15" customHeight="1">
      <c r="A2150" s="212" t="s">
        <v>2907</v>
      </c>
      <c r="B2150" s="212" t="s">
        <v>2908</v>
      </c>
      <c r="C2150" s="108" t="s">
        <v>191</v>
      </c>
      <c r="D2150" s="108">
        <v>113.09</v>
      </c>
    </row>
    <row r="2151" spans="1:4" ht="15" customHeight="1">
      <c r="A2151" s="212" t="s">
        <v>2905</v>
      </c>
      <c r="B2151" s="212" t="s">
        <v>2906</v>
      </c>
      <c r="C2151" s="108" t="s">
        <v>191</v>
      </c>
      <c r="D2151" s="108">
        <v>106.92</v>
      </c>
    </row>
    <row r="2152" spans="1:4" ht="15" customHeight="1">
      <c r="A2152" s="212" t="s">
        <v>2899</v>
      </c>
      <c r="B2152" s="212" t="s">
        <v>2900</v>
      </c>
      <c r="C2152" s="108" t="s">
        <v>191</v>
      </c>
      <c r="D2152" s="108">
        <v>56.99</v>
      </c>
    </row>
    <row r="2153" spans="1:4" ht="15" customHeight="1">
      <c r="A2153" s="212" t="s">
        <v>2910</v>
      </c>
      <c r="B2153" s="212" t="s">
        <v>2911</v>
      </c>
      <c r="C2153" s="108" t="s">
        <v>191</v>
      </c>
      <c r="D2153" s="108">
        <v>134.19999999999999</v>
      </c>
    </row>
    <row r="2154" spans="1:4" ht="15" customHeight="1">
      <c r="A2154" s="212" t="s">
        <v>208</v>
      </c>
      <c r="B2154" s="212" t="s">
        <v>2912</v>
      </c>
      <c r="C2154" s="108" t="s">
        <v>191</v>
      </c>
      <c r="D2154" s="108">
        <v>182.95</v>
      </c>
    </row>
    <row r="2155" spans="1:4" ht="15" customHeight="1">
      <c r="A2155" s="212" t="s">
        <v>2901</v>
      </c>
      <c r="B2155" s="212" t="s">
        <v>2902</v>
      </c>
      <c r="C2155" s="108" t="s">
        <v>191</v>
      </c>
      <c r="D2155" s="108">
        <v>71.459999999999994</v>
      </c>
    </row>
    <row r="2156" spans="1:4" ht="15" customHeight="1">
      <c r="A2156" s="212">
        <v>8986</v>
      </c>
      <c r="B2156" s="212" t="s">
        <v>19330</v>
      </c>
    </row>
    <row r="2157" spans="1:4" ht="15" customHeight="1">
      <c r="A2157" s="212" t="s">
        <v>2837</v>
      </c>
      <c r="B2157" s="212" t="s">
        <v>2838</v>
      </c>
      <c r="C2157" s="108" t="s">
        <v>18893</v>
      </c>
      <c r="D2157" s="108">
        <v>20.399999999999999</v>
      </c>
    </row>
    <row r="2158" spans="1:4" ht="15" customHeight="1">
      <c r="A2158" s="212" t="s">
        <v>2839</v>
      </c>
      <c r="B2158" s="212" t="s">
        <v>2840</v>
      </c>
      <c r="C2158" s="108" t="s">
        <v>18893</v>
      </c>
      <c r="D2158" s="108">
        <v>23.95</v>
      </c>
    </row>
    <row r="2159" spans="1:4" ht="15" customHeight="1">
      <c r="A2159" s="212" t="s">
        <v>2841</v>
      </c>
      <c r="B2159" s="212" t="s">
        <v>2842</v>
      </c>
      <c r="C2159" s="108" t="s">
        <v>18893</v>
      </c>
      <c r="D2159" s="108">
        <v>32.89</v>
      </c>
    </row>
    <row r="2160" spans="1:4" ht="15" customHeight="1">
      <c r="A2160" s="212" t="s">
        <v>145</v>
      </c>
      <c r="B2160" s="212" t="s">
        <v>2843</v>
      </c>
      <c r="C2160" s="108" t="s">
        <v>18893</v>
      </c>
      <c r="D2160" s="108">
        <v>40.5</v>
      </c>
    </row>
    <row r="2161" spans="1:4" ht="15" customHeight="1">
      <c r="A2161" s="212" t="s">
        <v>146</v>
      </c>
      <c r="B2161" s="212" t="s">
        <v>2844</v>
      </c>
      <c r="C2161" s="108" t="s">
        <v>18893</v>
      </c>
      <c r="D2161" s="108">
        <v>42.2</v>
      </c>
    </row>
    <row r="2162" spans="1:4" ht="15" customHeight="1">
      <c r="A2162" s="212" t="s">
        <v>2845</v>
      </c>
      <c r="B2162" s="212" t="s">
        <v>2846</v>
      </c>
      <c r="C2162" s="108" t="s">
        <v>18893</v>
      </c>
      <c r="D2162" s="108">
        <v>69.2</v>
      </c>
    </row>
    <row r="2163" spans="1:4" ht="15" customHeight="1">
      <c r="A2163" s="212" t="s">
        <v>2847</v>
      </c>
      <c r="B2163" s="212" t="s">
        <v>21400</v>
      </c>
      <c r="C2163" s="108" t="s">
        <v>18893</v>
      </c>
      <c r="D2163" s="108">
        <v>97.22</v>
      </c>
    </row>
    <row r="2164" spans="1:4" ht="15" customHeight="1">
      <c r="A2164" s="212" t="s">
        <v>2848</v>
      </c>
      <c r="B2164" s="212" t="s">
        <v>21401</v>
      </c>
      <c r="C2164" s="108" t="s">
        <v>18893</v>
      </c>
      <c r="D2164" s="108">
        <v>95.18</v>
      </c>
    </row>
    <row r="2165" spans="1:4" ht="15" customHeight="1">
      <c r="A2165" s="212" t="s">
        <v>2849</v>
      </c>
      <c r="B2165" s="212" t="s">
        <v>21402</v>
      </c>
      <c r="C2165" s="108" t="s">
        <v>18893</v>
      </c>
      <c r="D2165" s="108">
        <v>140.77000000000001</v>
      </c>
    </row>
    <row r="2166" spans="1:4" ht="15" customHeight="1">
      <c r="A2166" s="212" t="s">
        <v>2850</v>
      </c>
      <c r="B2166" s="212" t="s">
        <v>21403</v>
      </c>
      <c r="C2166" s="108" t="s">
        <v>18893</v>
      </c>
      <c r="D2166" s="108">
        <v>131.51</v>
      </c>
    </row>
    <row r="2167" spans="1:4" ht="15" customHeight="1">
      <c r="A2167" s="212" t="s">
        <v>2851</v>
      </c>
      <c r="B2167" s="212" t="s">
        <v>21404</v>
      </c>
      <c r="C2167" s="108" t="s">
        <v>18893</v>
      </c>
      <c r="D2167" s="108">
        <v>126.51</v>
      </c>
    </row>
    <row r="2168" spans="1:4" ht="15" customHeight="1">
      <c r="A2168" s="212" t="s">
        <v>2852</v>
      </c>
      <c r="B2168" s="212" t="s">
        <v>21405</v>
      </c>
      <c r="C2168" s="108" t="s">
        <v>18893</v>
      </c>
      <c r="D2168" s="108">
        <v>117.25</v>
      </c>
    </row>
    <row r="2169" spans="1:4" ht="15" customHeight="1">
      <c r="A2169" s="212" t="s">
        <v>2853</v>
      </c>
      <c r="B2169" s="212" t="s">
        <v>21406</v>
      </c>
      <c r="C2169" s="108" t="s">
        <v>18893</v>
      </c>
      <c r="D2169" s="108">
        <v>80.569999999999993</v>
      </c>
    </row>
    <row r="2170" spans="1:4" ht="15" customHeight="1">
      <c r="A2170" s="212" t="s">
        <v>2854</v>
      </c>
      <c r="B2170" s="212" t="s">
        <v>21407</v>
      </c>
      <c r="C2170" s="108" t="s">
        <v>18893</v>
      </c>
      <c r="D2170" s="108">
        <v>78.53</v>
      </c>
    </row>
    <row r="2171" spans="1:4" ht="15" customHeight="1">
      <c r="A2171" s="212" t="s">
        <v>2855</v>
      </c>
      <c r="B2171" s="212" t="s">
        <v>21408</v>
      </c>
      <c r="C2171" s="108" t="s">
        <v>18893</v>
      </c>
      <c r="D2171" s="108">
        <v>84.49</v>
      </c>
    </row>
    <row r="2172" spans="1:4" ht="15" customHeight="1">
      <c r="A2172" s="212" t="s">
        <v>106</v>
      </c>
      <c r="B2172" s="212" t="s">
        <v>21409</v>
      </c>
      <c r="C2172" s="108" t="s">
        <v>18893</v>
      </c>
      <c r="D2172" s="108">
        <v>82.42</v>
      </c>
    </row>
    <row r="2173" spans="1:4" ht="15" customHeight="1">
      <c r="A2173" s="212" t="s">
        <v>2856</v>
      </c>
      <c r="B2173" s="212" t="s">
        <v>21410</v>
      </c>
      <c r="C2173" s="108" t="s">
        <v>18893</v>
      </c>
      <c r="D2173" s="108">
        <v>45.4</v>
      </c>
    </row>
    <row r="2174" spans="1:4" ht="15" customHeight="1">
      <c r="A2174" s="212" t="s">
        <v>2857</v>
      </c>
      <c r="B2174" s="212" t="s">
        <v>21411</v>
      </c>
      <c r="C2174" s="108" t="s">
        <v>18893</v>
      </c>
      <c r="D2174" s="108">
        <v>67.38</v>
      </c>
    </row>
    <row r="2175" spans="1:4" ht="15" customHeight="1">
      <c r="A2175" s="212" t="s">
        <v>2858</v>
      </c>
      <c r="B2175" s="212" t="s">
        <v>21412</v>
      </c>
      <c r="C2175" s="108" t="s">
        <v>18893</v>
      </c>
      <c r="D2175" s="108">
        <v>53.89</v>
      </c>
    </row>
    <row r="2176" spans="1:4" ht="15" customHeight="1">
      <c r="A2176" s="212" t="s">
        <v>2859</v>
      </c>
      <c r="B2176" s="212" t="s">
        <v>21413</v>
      </c>
      <c r="C2176" s="108" t="s">
        <v>18893</v>
      </c>
      <c r="D2176" s="108">
        <v>32.26</v>
      </c>
    </row>
    <row r="2177" spans="1:4" ht="15" customHeight="1">
      <c r="A2177" s="212" t="s">
        <v>2860</v>
      </c>
      <c r="B2177" s="212" t="s">
        <v>21414</v>
      </c>
      <c r="C2177" s="108" t="s">
        <v>18893</v>
      </c>
      <c r="D2177" s="108">
        <v>84.63</v>
      </c>
    </row>
    <row r="2178" spans="1:4" ht="15" customHeight="1">
      <c r="A2178" s="212" t="s">
        <v>2861</v>
      </c>
      <c r="B2178" s="212" t="s">
        <v>21415</v>
      </c>
      <c r="C2178" s="108" t="s">
        <v>18893</v>
      </c>
      <c r="D2178" s="108">
        <v>151.71</v>
      </c>
    </row>
    <row r="2179" spans="1:4" ht="15" customHeight="1">
      <c r="A2179" s="212" t="s">
        <v>2862</v>
      </c>
      <c r="B2179" s="212" t="s">
        <v>21416</v>
      </c>
      <c r="C2179" s="108" t="s">
        <v>18893</v>
      </c>
      <c r="D2179" s="108">
        <v>253.88</v>
      </c>
    </row>
    <row r="2180" spans="1:4" ht="15" customHeight="1">
      <c r="A2180" s="212" t="s">
        <v>108</v>
      </c>
      <c r="B2180" s="212" t="s">
        <v>21417</v>
      </c>
      <c r="C2180" s="108" t="s">
        <v>18893</v>
      </c>
      <c r="D2180" s="108">
        <v>33.08</v>
      </c>
    </row>
    <row r="2181" spans="1:4" ht="15" customHeight="1">
      <c r="A2181" s="212" t="s">
        <v>2863</v>
      </c>
      <c r="B2181" s="212" t="s">
        <v>21418</v>
      </c>
      <c r="C2181" s="108" t="s">
        <v>18893</v>
      </c>
      <c r="D2181" s="108">
        <v>407.87</v>
      </c>
    </row>
    <row r="2182" spans="1:4" ht="15" customHeight="1">
      <c r="A2182" s="212" t="s">
        <v>2864</v>
      </c>
      <c r="B2182" s="212" t="s">
        <v>21419</v>
      </c>
      <c r="C2182" s="108" t="s">
        <v>18893</v>
      </c>
      <c r="D2182" s="108">
        <v>81.36</v>
      </c>
    </row>
    <row r="2183" spans="1:4" ht="15" customHeight="1">
      <c r="A2183" s="212" t="s">
        <v>2865</v>
      </c>
      <c r="B2183" s="212" t="s">
        <v>21420</v>
      </c>
      <c r="C2183" s="108" t="s">
        <v>18893</v>
      </c>
      <c r="D2183" s="108">
        <v>79.319999999999993</v>
      </c>
    </row>
    <row r="2184" spans="1:4" ht="15" customHeight="1">
      <c r="A2184" s="212" t="s">
        <v>2866</v>
      </c>
      <c r="B2184" s="212" t="s">
        <v>21421</v>
      </c>
      <c r="C2184" s="108" t="s">
        <v>18893</v>
      </c>
      <c r="D2184" s="108">
        <v>82.54</v>
      </c>
    </row>
    <row r="2185" spans="1:4" ht="15" customHeight="1">
      <c r="A2185" s="212" t="s">
        <v>2867</v>
      </c>
      <c r="B2185" s="212" t="s">
        <v>21422</v>
      </c>
      <c r="C2185" s="108" t="s">
        <v>18893</v>
      </c>
      <c r="D2185" s="108">
        <v>80.5</v>
      </c>
    </row>
    <row r="2186" spans="1:4" ht="15" customHeight="1">
      <c r="A2186" s="212" t="s">
        <v>3403</v>
      </c>
      <c r="B2186" s="212" t="s">
        <v>3404</v>
      </c>
      <c r="C2186" s="108" t="s">
        <v>224</v>
      </c>
      <c r="D2186" s="108">
        <v>714.12</v>
      </c>
    </row>
    <row r="2187" spans="1:4" ht="15" customHeight="1">
      <c r="A2187" s="212" t="s">
        <v>3405</v>
      </c>
      <c r="B2187" s="212" t="s">
        <v>3406</v>
      </c>
      <c r="C2187" s="108" t="s">
        <v>224</v>
      </c>
      <c r="D2187" s="108">
        <v>60.48</v>
      </c>
    </row>
    <row r="2188" spans="1:4" ht="15" customHeight="1">
      <c r="A2188" s="212" t="s">
        <v>3407</v>
      </c>
      <c r="B2188" s="212" t="s">
        <v>3408</v>
      </c>
      <c r="C2188" s="108" t="s">
        <v>224</v>
      </c>
      <c r="D2188" s="108">
        <v>76.150000000000006</v>
      </c>
    </row>
    <row r="2189" spans="1:4" ht="15" customHeight="1">
      <c r="A2189" s="212" t="s">
        <v>3409</v>
      </c>
      <c r="B2189" s="212" t="s">
        <v>3410</v>
      </c>
      <c r="C2189" s="108" t="s">
        <v>224</v>
      </c>
      <c r="D2189" s="108">
        <v>85.64</v>
      </c>
    </row>
    <row r="2190" spans="1:4" ht="15" customHeight="1">
      <c r="A2190" s="212" t="s">
        <v>3411</v>
      </c>
      <c r="B2190" s="212" t="s">
        <v>3412</v>
      </c>
      <c r="C2190" s="108" t="s">
        <v>224</v>
      </c>
      <c r="D2190" s="108">
        <v>129.94999999999999</v>
      </c>
    </row>
    <row r="2191" spans="1:4" ht="15" customHeight="1">
      <c r="A2191" s="212" t="s">
        <v>3413</v>
      </c>
      <c r="B2191" s="212" t="s">
        <v>3414</v>
      </c>
      <c r="C2191" s="108" t="s">
        <v>224</v>
      </c>
      <c r="D2191" s="108">
        <v>137.02000000000001</v>
      </c>
    </row>
    <row r="2192" spans="1:4" ht="15" customHeight="1">
      <c r="A2192" s="212" t="s">
        <v>3415</v>
      </c>
      <c r="B2192" s="212" t="s">
        <v>3416</v>
      </c>
      <c r="C2192" s="108" t="s">
        <v>224</v>
      </c>
      <c r="D2192" s="108">
        <v>186.34</v>
      </c>
    </row>
    <row r="2193" spans="1:4" ht="15" customHeight="1">
      <c r="A2193" s="212" t="s">
        <v>3417</v>
      </c>
      <c r="B2193" s="212" t="s">
        <v>3418</v>
      </c>
      <c r="C2193" s="108" t="s">
        <v>224</v>
      </c>
      <c r="D2193" s="108">
        <v>319.81</v>
      </c>
    </row>
    <row r="2194" spans="1:4" ht="15" customHeight="1">
      <c r="A2194" s="212" t="s">
        <v>3419</v>
      </c>
      <c r="B2194" s="212" t="s">
        <v>3420</v>
      </c>
      <c r="C2194" s="108" t="s">
        <v>224</v>
      </c>
      <c r="D2194" s="108">
        <v>414.14</v>
      </c>
    </row>
    <row r="2195" spans="1:4" ht="15" customHeight="1">
      <c r="A2195" s="212" t="s">
        <v>3421</v>
      </c>
      <c r="B2195" s="212" t="s">
        <v>3422</v>
      </c>
      <c r="C2195" s="108" t="s">
        <v>224</v>
      </c>
      <c r="D2195" s="108">
        <v>888.38</v>
      </c>
    </row>
    <row r="2196" spans="1:4" ht="15" customHeight="1">
      <c r="A2196" s="212" t="s">
        <v>3423</v>
      </c>
      <c r="B2196" s="212" t="s">
        <v>3424</v>
      </c>
      <c r="C2196" s="108" t="s">
        <v>224</v>
      </c>
      <c r="D2196" s="108">
        <v>93.07</v>
      </c>
    </row>
    <row r="2197" spans="1:4" ht="15" customHeight="1">
      <c r="A2197" s="212" t="s">
        <v>3425</v>
      </c>
      <c r="B2197" s="212" t="s">
        <v>3426</v>
      </c>
      <c r="C2197" s="108" t="s">
        <v>224</v>
      </c>
      <c r="D2197" s="108">
        <v>108.63</v>
      </c>
    </row>
    <row r="2198" spans="1:4" ht="15" customHeight="1">
      <c r="A2198" s="212" t="s">
        <v>3427</v>
      </c>
      <c r="B2198" s="212" t="s">
        <v>3428</v>
      </c>
      <c r="C2198" s="108" t="s">
        <v>224</v>
      </c>
      <c r="D2198" s="108">
        <v>139.66999999999999</v>
      </c>
    </row>
    <row r="2199" spans="1:4" ht="15" customHeight="1">
      <c r="A2199" s="212" t="s">
        <v>3429</v>
      </c>
      <c r="B2199" s="212" t="s">
        <v>3430</v>
      </c>
      <c r="C2199" s="108" t="s">
        <v>224</v>
      </c>
      <c r="D2199" s="108">
        <v>212.55</v>
      </c>
    </row>
    <row r="2200" spans="1:4" ht="15" customHeight="1">
      <c r="A2200" s="212" t="s">
        <v>3431</v>
      </c>
      <c r="B2200" s="212" t="s">
        <v>3432</v>
      </c>
      <c r="C2200" s="108" t="s">
        <v>224</v>
      </c>
      <c r="D2200" s="108">
        <v>226.58</v>
      </c>
    </row>
    <row r="2201" spans="1:4" ht="15" customHeight="1">
      <c r="A2201" s="212" t="s">
        <v>3433</v>
      </c>
      <c r="B2201" s="212" t="s">
        <v>3434</v>
      </c>
      <c r="C2201" s="108" t="s">
        <v>224</v>
      </c>
      <c r="D2201" s="108">
        <v>306.31</v>
      </c>
    </row>
    <row r="2202" spans="1:4" ht="15" customHeight="1">
      <c r="A2202" s="212" t="s">
        <v>3435</v>
      </c>
      <c r="B2202" s="212" t="s">
        <v>3436</v>
      </c>
      <c r="C2202" s="108" t="s">
        <v>224</v>
      </c>
      <c r="D2202" s="108">
        <v>436.97</v>
      </c>
    </row>
    <row r="2203" spans="1:4" ht="15" customHeight="1">
      <c r="A2203" s="212" t="s">
        <v>3437</v>
      </c>
      <c r="B2203" s="212" t="s">
        <v>3438</v>
      </c>
      <c r="C2203" s="108" t="s">
        <v>224</v>
      </c>
      <c r="D2203" s="108">
        <v>586.72</v>
      </c>
    </row>
    <row r="2204" spans="1:4" ht="15" customHeight="1">
      <c r="A2204" s="212">
        <v>8987</v>
      </c>
      <c r="B2204" s="212" t="s">
        <v>19331</v>
      </c>
    </row>
    <row r="2205" spans="1:4" ht="15" customHeight="1">
      <c r="A2205" s="212" t="s">
        <v>2783</v>
      </c>
      <c r="B2205" s="212" t="s">
        <v>2784</v>
      </c>
      <c r="C2205" s="108" t="s">
        <v>18893</v>
      </c>
      <c r="D2205" s="108">
        <v>169.74</v>
      </c>
    </row>
    <row r="2206" spans="1:4" ht="15" customHeight="1">
      <c r="A2206" s="212" t="s">
        <v>2785</v>
      </c>
      <c r="B2206" s="212" t="s">
        <v>2786</v>
      </c>
      <c r="C2206" s="108" t="s">
        <v>18893</v>
      </c>
      <c r="D2206" s="108">
        <v>44.97</v>
      </c>
    </row>
    <row r="2207" spans="1:4" ht="15" customHeight="1">
      <c r="A2207" s="212" t="s">
        <v>2787</v>
      </c>
      <c r="B2207" s="212" t="s">
        <v>2788</v>
      </c>
      <c r="C2207" s="108" t="s">
        <v>18893</v>
      </c>
      <c r="D2207" s="108">
        <v>70.709999999999994</v>
      </c>
    </row>
    <row r="2208" spans="1:4" ht="15" customHeight="1">
      <c r="A2208" s="212" t="s">
        <v>2789</v>
      </c>
      <c r="B2208" s="212" t="s">
        <v>2790</v>
      </c>
      <c r="C2208" s="108" t="s">
        <v>18893</v>
      </c>
      <c r="D2208" s="108">
        <v>65.930000000000007</v>
      </c>
    </row>
    <row r="2209" spans="1:4" ht="15" customHeight="1">
      <c r="A2209" s="212" t="s">
        <v>2791</v>
      </c>
      <c r="B2209" s="212" t="s">
        <v>2792</v>
      </c>
      <c r="C2209" s="108" t="s">
        <v>18893</v>
      </c>
      <c r="D2209" s="108">
        <v>54.68</v>
      </c>
    </row>
    <row r="2210" spans="1:4" ht="15" customHeight="1">
      <c r="A2210" s="212" t="s">
        <v>152</v>
      </c>
      <c r="B2210" s="212" t="s">
        <v>2793</v>
      </c>
      <c r="C2210" s="108" t="s">
        <v>18893</v>
      </c>
      <c r="D2210" s="108">
        <v>55.76</v>
      </c>
    </row>
    <row r="2211" spans="1:4" ht="15" customHeight="1">
      <c r="A2211" s="212" t="s">
        <v>151</v>
      </c>
      <c r="B2211" s="212" t="s">
        <v>2794</v>
      </c>
      <c r="C2211" s="108" t="s">
        <v>18893</v>
      </c>
      <c r="D2211" s="108">
        <v>66.14</v>
      </c>
    </row>
    <row r="2212" spans="1:4" ht="15" customHeight="1">
      <c r="A2212" s="212" t="s">
        <v>2795</v>
      </c>
      <c r="B2212" s="212" t="s">
        <v>2796</v>
      </c>
      <c r="C2212" s="108" t="s">
        <v>18893</v>
      </c>
      <c r="D2212" s="108">
        <v>67.09</v>
      </c>
    </row>
    <row r="2213" spans="1:4" ht="15" customHeight="1">
      <c r="A2213" s="212" t="s">
        <v>2797</v>
      </c>
      <c r="B2213" s="212" t="s">
        <v>2798</v>
      </c>
      <c r="C2213" s="108" t="s">
        <v>18893</v>
      </c>
      <c r="D2213" s="108">
        <v>74.38</v>
      </c>
    </row>
    <row r="2214" spans="1:4" ht="15" customHeight="1">
      <c r="A2214" s="212" t="s">
        <v>2799</v>
      </c>
      <c r="B2214" s="212" t="s">
        <v>2800</v>
      </c>
      <c r="C2214" s="108" t="s">
        <v>18893</v>
      </c>
      <c r="D2214" s="108">
        <v>77.239999999999995</v>
      </c>
    </row>
    <row r="2215" spans="1:4" ht="15" customHeight="1">
      <c r="A2215" s="212" t="s">
        <v>2801</v>
      </c>
      <c r="B2215" s="212" t="s">
        <v>2802</v>
      </c>
      <c r="C2215" s="108" t="s">
        <v>18893</v>
      </c>
      <c r="D2215" s="108">
        <v>83.48</v>
      </c>
    </row>
    <row r="2216" spans="1:4" ht="15" customHeight="1">
      <c r="A2216" s="212" t="s">
        <v>223</v>
      </c>
      <c r="B2216" s="212" t="s">
        <v>2803</v>
      </c>
      <c r="C2216" s="108" t="s">
        <v>18893</v>
      </c>
      <c r="D2216" s="108">
        <v>33.1</v>
      </c>
    </row>
    <row r="2217" spans="1:4" ht="15" customHeight="1">
      <c r="A2217" s="212" t="s">
        <v>2804</v>
      </c>
      <c r="B2217" s="212" t="s">
        <v>2805</v>
      </c>
      <c r="C2217" s="108" t="s">
        <v>18893</v>
      </c>
      <c r="D2217" s="108">
        <v>33.799999999999997</v>
      </c>
    </row>
    <row r="2218" spans="1:4" ht="15" customHeight="1">
      <c r="A2218" s="212" t="s">
        <v>2806</v>
      </c>
      <c r="B2218" s="212" t="s">
        <v>2807</v>
      </c>
      <c r="C2218" s="108" t="s">
        <v>18893</v>
      </c>
      <c r="D2218" s="108">
        <v>24.18</v>
      </c>
    </row>
    <row r="2219" spans="1:4" ht="15" customHeight="1">
      <c r="A2219" s="212" t="s">
        <v>2808</v>
      </c>
      <c r="B2219" s="212" t="s">
        <v>2809</v>
      </c>
      <c r="C2219" s="108" t="s">
        <v>18893</v>
      </c>
      <c r="D2219" s="108">
        <v>25.14</v>
      </c>
    </row>
    <row r="2220" spans="1:4" ht="15" customHeight="1">
      <c r="A2220" s="212" t="s">
        <v>2810</v>
      </c>
      <c r="B2220" s="212" t="s">
        <v>2811</v>
      </c>
      <c r="C2220" s="108" t="s">
        <v>18893</v>
      </c>
      <c r="D2220" s="108">
        <v>25.14</v>
      </c>
    </row>
    <row r="2221" spans="1:4" ht="15" customHeight="1">
      <c r="A2221" s="212" t="s">
        <v>2812</v>
      </c>
      <c r="B2221" s="212" t="s">
        <v>2813</v>
      </c>
      <c r="C2221" s="108" t="s">
        <v>18893</v>
      </c>
      <c r="D2221" s="108">
        <v>54.77</v>
      </c>
    </row>
    <row r="2222" spans="1:4" ht="15" customHeight="1">
      <c r="A2222" s="212" t="s">
        <v>2814</v>
      </c>
      <c r="B2222" s="212" t="s">
        <v>2815</v>
      </c>
      <c r="C2222" s="108" t="s">
        <v>18893</v>
      </c>
      <c r="D2222" s="108">
        <v>23.32</v>
      </c>
    </row>
    <row r="2223" spans="1:4" ht="15" customHeight="1">
      <c r="A2223" s="212" t="s">
        <v>2816</v>
      </c>
      <c r="B2223" s="212" t="s">
        <v>2817</v>
      </c>
      <c r="C2223" s="108" t="s">
        <v>18893</v>
      </c>
      <c r="D2223" s="108">
        <v>30.96</v>
      </c>
    </row>
    <row r="2224" spans="1:4" ht="15" customHeight="1">
      <c r="A2224" s="212">
        <v>8988</v>
      </c>
      <c r="B2224" s="212" t="s">
        <v>19332</v>
      </c>
    </row>
    <row r="2225" spans="1:4" ht="15" customHeight="1">
      <c r="A2225" s="212" t="s">
        <v>2818</v>
      </c>
      <c r="B2225" s="212" t="s">
        <v>2819</v>
      </c>
      <c r="C2225" s="108" t="s">
        <v>18893</v>
      </c>
      <c r="D2225" s="108">
        <v>97.21</v>
      </c>
    </row>
    <row r="2226" spans="1:4" ht="15" customHeight="1">
      <c r="A2226" s="212" t="s">
        <v>2820</v>
      </c>
      <c r="B2226" s="212" t="s">
        <v>2821</v>
      </c>
      <c r="C2226" s="108" t="s">
        <v>18893</v>
      </c>
      <c r="D2226" s="108">
        <v>41.23</v>
      </c>
    </row>
    <row r="2227" spans="1:4" ht="15" customHeight="1">
      <c r="A2227" s="212" t="s">
        <v>2822</v>
      </c>
      <c r="B2227" s="212" t="s">
        <v>2823</v>
      </c>
      <c r="C2227" s="108" t="s">
        <v>18893</v>
      </c>
      <c r="D2227" s="108">
        <v>46.2</v>
      </c>
    </row>
    <row r="2228" spans="1:4" ht="15" customHeight="1">
      <c r="A2228" s="212" t="s">
        <v>2824</v>
      </c>
      <c r="B2228" s="212" t="s">
        <v>2825</v>
      </c>
      <c r="C2228" s="108" t="s">
        <v>18893</v>
      </c>
      <c r="D2228" s="108">
        <v>29.77</v>
      </c>
    </row>
    <row r="2229" spans="1:4" ht="15" customHeight="1">
      <c r="A2229" s="212" t="s">
        <v>2826</v>
      </c>
      <c r="B2229" s="212" t="s">
        <v>2827</v>
      </c>
      <c r="C2229" s="108" t="s">
        <v>18893</v>
      </c>
      <c r="D2229" s="108">
        <v>40.74</v>
      </c>
    </row>
    <row r="2230" spans="1:4" ht="15" customHeight="1">
      <c r="A2230" s="212">
        <v>8990</v>
      </c>
      <c r="B2230" s="212" t="s">
        <v>19333</v>
      </c>
    </row>
    <row r="2231" spans="1:4" ht="15" customHeight="1">
      <c r="A2231" s="212" t="s">
        <v>2628</v>
      </c>
      <c r="B2231" s="212" t="s">
        <v>2629</v>
      </c>
      <c r="C2231" s="108" t="s">
        <v>224</v>
      </c>
      <c r="D2231" s="108">
        <v>7.5</v>
      </c>
    </row>
    <row r="2232" spans="1:4" ht="15" customHeight="1">
      <c r="A2232" s="212">
        <v>8991</v>
      </c>
      <c r="B2232" s="212" t="s">
        <v>19334</v>
      </c>
    </row>
    <row r="2233" spans="1:4" ht="15" customHeight="1">
      <c r="A2233" s="212" t="s">
        <v>2781</v>
      </c>
      <c r="B2233" s="212" t="s">
        <v>3512</v>
      </c>
      <c r="C2233" s="108" t="s">
        <v>18893</v>
      </c>
      <c r="D2233" s="108">
        <v>115.83</v>
      </c>
    </row>
    <row r="2234" spans="1:4" ht="15" customHeight="1">
      <c r="A2234" s="212" t="s">
        <v>2782</v>
      </c>
      <c r="B2234" s="212" t="s">
        <v>3513</v>
      </c>
      <c r="C2234" s="108" t="s">
        <v>18893</v>
      </c>
      <c r="D2234" s="108">
        <v>75.16</v>
      </c>
    </row>
    <row r="2235" spans="1:4" ht="15" customHeight="1">
      <c r="A2235" s="212">
        <v>8992</v>
      </c>
      <c r="B2235" s="212" t="s">
        <v>19335</v>
      </c>
    </row>
    <row r="2236" spans="1:4" ht="15" customHeight="1">
      <c r="A2236" s="212" t="s">
        <v>2715</v>
      </c>
      <c r="B2236" s="212" t="s">
        <v>2716</v>
      </c>
      <c r="C2236" s="108" t="s">
        <v>18893</v>
      </c>
      <c r="D2236" s="108">
        <v>756.97</v>
      </c>
    </row>
    <row r="2237" spans="1:4" ht="15" customHeight="1">
      <c r="A2237" s="212" t="s">
        <v>2717</v>
      </c>
      <c r="B2237" s="212" t="s">
        <v>2718</v>
      </c>
      <c r="C2237" s="108" t="s">
        <v>18893</v>
      </c>
      <c r="D2237" s="108">
        <v>987.18</v>
      </c>
    </row>
    <row r="2238" spans="1:4" ht="15" customHeight="1">
      <c r="A2238" s="212" t="s">
        <v>2719</v>
      </c>
      <c r="B2238" s="212" t="s">
        <v>19336</v>
      </c>
      <c r="C2238" s="108" t="s">
        <v>18893</v>
      </c>
      <c r="D2238" s="108">
        <v>130.65</v>
      </c>
    </row>
    <row r="2239" spans="1:4" ht="15" customHeight="1">
      <c r="A2239" s="212" t="s">
        <v>2720</v>
      </c>
      <c r="B2239" s="212" t="s">
        <v>19337</v>
      </c>
      <c r="C2239" s="108" t="s">
        <v>18893</v>
      </c>
      <c r="D2239" s="108">
        <v>163.25</v>
      </c>
    </row>
    <row r="2240" spans="1:4" ht="15" customHeight="1">
      <c r="A2240" s="212" t="s">
        <v>2721</v>
      </c>
      <c r="B2240" s="212" t="s">
        <v>19338</v>
      </c>
      <c r="C2240" s="108" t="s">
        <v>18893</v>
      </c>
      <c r="D2240" s="108">
        <v>202.43</v>
      </c>
    </row>
    <row r="2241" spans="1:4" ht="15" customHeight="1">
      <c r="A2241" s="212" t="s">
        <v>2722</v>
      </c>
      <c r="B2241" s="212" t="s">
        <v>19339</v>
      </c>
      <c r="C2241" s="108" t="s">
        <v>18893</v>
      </c>
      <c r="D2241" s="108">
        <v>391.47</v>
      </c>
    </row>
    <row r="2242" spans="1:4" ht="15" customHeight="1">
      <c r="A2242" s="212" t="s">
        <v>2723</v>
      </c>
      <c r="B2242" s="212" t="s">
        <v>2724</v>
      </c>
      <c r="C2242" s="108" t="s">
        <v>18893</v>
      </c>
      <c r="D2242" s="108">
        <v>206.58</v>
      </c>
    </row>
    <row r="2243" spans="1:4" ht="15" customHeight="1">
      <c r="A2243" s="212" t="s">
        <v>2725</v>
      </c>
      <c r="B2243" s="212" t="s">
        <v>2726</v>
      </c>
      <c r="C2243" s="108" t="s">
        <v>18893</v>
      </c>
      <c r="D2243" s="108">
        <v>268.20999999999998</v>
      </c>
    </row>
    <row r="2244" spans="1:4" ht="15" customHeight="1">
      <c r="A2244" s="212" t="s">
        <v>2727</v>
      </c>
      <c r="B2244" s="212" t="s">
        <v>2728</v>
      </c>
      <c r="C2244" s="108" t="s">
        <v>18893</v>
      </c>
      <c r="D2244" s="108">
        <v>329.83</v>
      </c>
    </row>
    <row r="2245" spans="1:4" ht="15" customHeight="1">
      <c r="A2245" s="212" t="s">
        <v>2729</v>
      </c>
      <c r="B2245" s="212" t="s">
        <v>2730</v>
      </c>
      <c r="C2245" s="108" t="s">
        <v>18893</v>
      </c>
      <c r="D2245" s="108">
        <v>491.12</v>
      </c>
    </row>
    <row r="2246" spans="1:4" ht="15" customHeight="1">
      <c r="A2246" s="212" t="s">
        <v>2731</v>
      </c>
      <c r="B2246" s="212" t="s">
        <v>2732</v>
      </c>
      <c r="C2246" s="108" t="s">
        <v>18893</v>
      </c>
      <c r="D2246" s="108">
        <v>263.61</v>
      </c>
    </row>
    <row r="2247" spans="1:4" ht="15" customHeight="1">
      <c r="A2247" s="212" t="s">
        <v>2733</v>
      </c>
      <c r="B2247" s="212" t="s">
        <v>2734</v>
      </c>
      <c r="C2247" s="108" t="s">
        <v>18893</v>
      </c>
      <c r="D2247" s="108">
        <v>241.11</v>
      </c>
    </row>
    <row r="2248" spans="1:4" ht="15" customHeight="1">
      <c r="A2248" s="212" t="s">
        <v>2735</v>
      </c>
      <c r="B2248" s="212" t="s">
        <v>2736</v>
      </c>
      <c r="C2248" s="108" t="s">
        <v>18893</v>
      </c>
      <c r="D2248" s="108">
        <v>339.45</v>
      </c>
    </row>
    <row r="2249" spans="1:4" ht="15" customHeight="1">
      <c r="A2249" s="212" t="s">
        <v>2737</v>
      </c>
      <c r="B2249" s="212" t="s">
        <v>2738</v>
      </c>
      <c r="C2249" s="108" t="s">
        <v>18893</v>
      </c>
      <c r="D2249" s="108">
        <v>415.29</v>
      </c>
    </row>
    <row r="2250" spans="1:4" ht="15" customHeight="1">
      <c r="A2250" s="212" t="s">
        <v>2739</v>
      </c>
      <c r="B2250" s="212" t="s">
        <v>2740</v>
      </c>
      <c r="C2250" s="108" t="s">
        <v>18893</v>
      </c>
      <c r="D2250" s="108">
        <v>597.1</v>
      </c>
    </row>
    <row r="2251" spans="1:4" ht="15" customHeight="1">
      <c r="A2251" s="212" t="s">
        <v>2741</v>
      </c>
      <c r="B2251" s="212" t="s">
        <v>2742</v>
      </c>
      <c r="C2251" s="108" t="s">
        <v>18893</v>
      </c>
      <c r="D2251" s="108">
        <v>325.61</v>
      </c>
    </row>
    <row r="2252" spans="1:4" ht="15" customHeight="1">
      <c r="A2252" s="212" t="s">
        <v>2743</v>
      </c>
      <c r="B2252" s="212" t="s">
        <v>2744</v>
      </c>
      <c r="C2252" s="108" t="s">
        <v>18893</v>
      </c>
      <c r="D2252" s="108">
        <v>416.12</v>
      </c>
    </row>
    <row r="2253" spans="1:4" ht="15" customHeight="1">
      <c r="A2253" s="212" t="s">
        <v>2745</v>
      </c>
      <c r="B2253" s="212" t="s">
        <v>2746</v>
      </c>
      <c r="C2253" s="108" t="s">
        <v>18893</v>
      </c>
      <c r="D2253" s="108">
        <v>438.74</v>
      </c>
    </row>
    <row r="2254" spans="1:4" ht="15" customHeight="1">
      <c r="A2254" s="212" t="s">
        <v>2747</v>
      </c>
      <c r="B2254" s="212" t="s">
        <v>2748</v>
      </c>
      <c r="C2254" s="108" t="s">
        <v>18893</v>
      </c>
      <c r="D2254" s="108">
        <v>458.89</v>
      </c>
    </row>
    <row r="2255" spans="1:4" ht="15" customHeight="1">
      <c r="A2255" s="212" t="s">
        <v>2749</v>
      </c>
      <c r="B2255" s="212" t="s">
        <v>2750</v>
      </c>
      <c r="C2255" s="108" t="s">
        <v>18893</v>
      </c>
      <c r="D2255" s="108">
        <v>483.97</v>
      </c>
    </row>
    <row r="2256" spans="1:4" ht="15" customHeight="1">
      <c r="A2256" s="212" t="s">
        <v>2751</v>
      </c>
      <c r="B2256" s="212" t="s">
        <v>2752</v>
      </c>
      <c r="C2256" s="108" t="s">
        <v>18893</v>
      </c>
      <c r="D2256" s="108">
        <v>506.6</v>
      </c>
    </row>
    <row r="2257" spans="1:4" ht="15" customHeight="1">
      <c r="A2257" s="212" t="s">
        <v>2753</v>
      </c>
      <c r="B2257" s="212" t="s">
        <v>2754</v>
      </c>
      <c r="C2257" s="108" t="s">
        <v>18893</v>
      </c>
      <c r="D2257" s="108">
        <v>529.24</v>
      </c>
    </row>
    <row r="2258" spans="1:4" ht="15" customHeight="1">
      <c r="A2258" s="212" t="s">
        <v>2755</v>
      </c>
      <c r="B2258" s="212" t="s">
        <v>2756</v>
      </c>
      <c r="C2258" s="108" t="s">
        <v>18893</v>
      </c>
      <c r="D2258" s="108">
        <v>779.14</v>
      </c>
    </row>
    <row r="2259" spans="1:4" ht="15" customHeight="1">
      <c r="A2259" s="212" t="s">
        <v>2757</v>
      </c>
      <c r="B2259" s="212" t="s">
        <v>2758</v>
      </c>
      <c r="C2259" s="108" t="s">
        <v>18893</v>
      </c>
      <c r="D2259" s="108">
        <v>409.59</v>
      </c>
    </row>
    <row r="2260" spans="1:4" ht="15" customHeight="1">
      <c r="A2260" s="212" t="s">
        <v>2759</v>
      </c>
      <c r="B2260" s="212" t="s">
        <v>2760</v>
      </c>
      <c r="C2260" s="108" t="s">
        <v>18893</v>
      </c>
      <c r="D2260" s="108">
        <v>515.19000000000005</v>
      </c>
    </row>
    <row r="2261" spans="1:4" ht="15" customHeight="1">
      <c r="A2261" s="212" t="s">
        <v>2761</v>
      </c>
      <c r="B2261" s="212" t="s">
        <v>2762</v>
      </c>
      <c r="C2261" s="108" t="s">
        <v>18893</v>
      </c>
      <c r="D2261" s="108">
        <v>620.77</v>
      </c>
    </row>
    <row r="2262" spans="1:4" ht="15" customHeight="1">
      <c r="A2262" s="212" t="s">
        <v>2763</v>
      </c>
      <c r="B2262" s="212" t="s">
        <v>2764</v>
      </c>
      <c r="C2262" s="108" t="s">
        <v>18893</v>
      </c>
      <c r="D2262" s="108">
        <v>848.44</v>
      </c>
    </row>
    <row r="2263" spans="1:4" ht="15" customHeight="1">
      <c r="A2263" s="212" t="s">
        <v>2765</v>
      </c>
      <c r="B2263" s="212" t="s">
        <v>2766</v>
      </c>
      <c r="C2263" s="108" t="s">
        <v>18893</v>
      </c>
      <c r="D2263" s="108">
        <v>1090.6400000000001</v>
      </c>
    </row>
    <row r="2264" spans="1:4" ht="15" customHeight="1">
      <c r="A2264" s="212" t="s">
        <v>2767</v>
      </c>
      <c r="B2264" s="212" t="s">
        <v>2768</v>
      </c>
      <c r="C2264" s="108" t="s">
        <v>18893</v>
      </c>
      <c r="D2264" s="108">
        <v>485.11</v>
      </c>
    </row>
    <row r="2265" spans="1:4" ht="15" customHeight="1">
      <c r="A2265" s="212" t="s">
        <v>2769</v>
      </c>
      <c r="B2265" s="212" t="s">
        <v>2770</v>
      </c>
      <c r="C2265" s="108" t="s">
        <v>18893</v>
      </c>
      <c r="D2265" s="108">
        <v>606.21</v>
      </c>
    </row>
    <row r="2266" spans="1:4" ht="15" customHeight="1">
      <c r="A2266" s="212" t="s">
        <v>2771</v>
      </c>
      <c r="B2266" s="212" t="s">
        <v>2772</v>
      </c>
      <c r="C2266" s="108" t="s">
        <v>18893</v>
      </c>
      <c r="D2266" s="108">
        <v>727.33</v>
      </c>
    </row>
    <row r="2267" spans="1:4" ht="15" customHeight="1">
      <c r="A2267" s="212" t="s">
        <v>2773</v>
      </c>
      <c r="B2267" s="212" t="s">
        <v>2774</v>
      </c>
      <c r="C2267" s="108" t="s">
        <v>18893</v>
      </c>
      <c r="D2267" s="108">
        <v>977.15</v>
      </c>
    </row>
    <row r="2268" spans="1:4" ht="15" customHeight="1">
      <c r="A2268" s="212" t="s">
        <v>2775</v>
      </c>
      <c r="B2268" s="212" t="s">
        <v>2776</v>
      </c>
      <c r="C2268" s="108" t="s">
        <v>18893</v>
      </c>
      <c r="D2268" s="108">
        <v>1251.29</v>
      </c>
    </row>
    <row r="2269" spans="1:4" ht="15" customHeight="1">
      <c r="A2269" s="212" t="s">
        <v>2777</v>
      </c>
      <c r="B2269" s="212" t="s">
        <v>2778</v>
      </c>
      <c r="C2269" s="108" t="s">
        <v>18893</v>
      </c>
      <c r="D2269" s="108">
        <v>702.99</v>
      </c>
    </row>
    <row r="2270" spans="1:4" ht="15" customHeight="1">
      <c r="A2270" s="212" t="s">
        <v>2779</v>
      </c>
      <c r="B2270" s="212" t="s">
        <v>2780</v>
      </c>
      <c r="C2270" s="108" t="s">
        <v>18893</v>
      </c>
      <c r="D2270" s="108">
        <v>840.06</v>
      </c>
    </row>
    <row r="2271" spans="1:4" ht="15" customHeight="1">
      <c r="A2271" s="212">
        <v>8993</v>
      </c>
      <c r="B2271" s="212" t="s">
        <v>19340</v>
      </c>
    </row>
    <row r="2272" spans="1:4" ht="15" customHeight="1">
      <c r="A2272" s="212" t="s">
        <v>2659</v>
      </c>
      <c r="B2272" s="212" t="s">
        <v>2660</v>
      </c>
      <c r="C2272" s="108" t="s">
        <v>18893</v>
      </c>
      <c r="D2272" s="108">
        <v>1423.28</v>
      </c>
    </row>
    <row r="2273" spans="1:4" ht="15" customHeight="1">
      <c r="A2273" s="212" t="s">
        <v>2661</v>
      </c>
      <c r="B2273" s="212" t="s">
        <v>2662</v>
      </c>
      <c r="C2273" s="108" t="s">
        <v>18893</v>
      </c>
      <c r="D2273" s="108">
        <v>812.86</v>
      </c>
    </row>
    <row r="2274" spans="1:4" ht="15" customHeight="1">
      <c r="A2274" s="212" t="s">
        <v>2663</v>
      </c>
      <c r="B2274" s="212" t="s">
        <v>2664</v>
      </c>
      <c r="C2274" s="108" t="s">
        <v>18893</v>
      </c>
      <c r="D2274" s="108">
        <v>221.98</v>
      </c>
    </row>
    <row r="2275" spans="1:4" ht="15" customHeight="1">
      <c r="A2275" s="212" t="s">
        <v>2665</v>
      </c>
      <c r="B2275" s="212" t="s">
        <v>2666</v>
      </c>
      <c r="C2275" s="108" t="s">
        <v>18893</v>
      </c>
      <c r="D2275" s="108">
        <v>245.9</v>
      </c>
    </row>
    <row r="2276" spans="1:4" ht="15" customHeight="1">
      <c r="A2276" s="212" t="s">
        <v>2667</v>
      </c>
      <c r="B2276" s="212" t="s">
        <v>2668</v>
      </c>
      <c r="C2276" s="108" t="s">
        <v>18893</v>
      </c>
      <c r="D2276" s="108">
        <v>293.75</v>
      </c>
    </row>
    <row r="2277" spans="1:4" ht="15" customHeight="1">
      <c r="A2277" s="212" t="s">
        <v>2669</v>
      </c>
      <c r="B2277" s="212" t="s">
        <v>2670</v>
      </c>
      <c r="C2277" s="108" t="s">
        <v>18893</v>
      </c>
      <c r="D2277" s="108">
        <v>351.16</v>
      </c>
    </row>
    <row r="2278" spans="1:4" ht="15" customHeight="1">
      <c r="A2278" s="212" t="s">
        <v>2671</v>
      </c>
      <c r="B2278" s="212" t="s">
        <v>2672</v>
      </c>
      <c r="C2278" s="108" t="s">
        <v>18893</v>
      </c>
      <c r="D2278" s="108">
        <v>412.78</v>
      </c>
    </row>
    <row r="2279" spans="1:4" ht="15" customHeight="1">
      <c r="A2279" s="212" t="s">
        <v>2673</v>
      </c>
      <c r="B2279" s="212" t="s">
        <v>2674</v>
      </c>
      <c r="C2279" s="108" t="s">
        <v>18893</v>
      </c>
      <c r="D2279" s="108">
        <v>474.41</v>
      </c>
    </row>
    <row r="2280" spans="1:4" ht="15" customHeight="1">
      <c r="A2280" s="212" t="s">
        <v>2675</v>
      </c>
      <c r="B2280" s="212" t="s">
        <v>2676</v>
      </c>
      <c r="C2280" s="108" t="s">
        <v>18893</v>
      </c>
      <c r="D2280" s="108">
        <v>701.26</v>
      </c>
    </row>
    <row r="2281" spans="1:4" ht="15" customHeight="1">
      <c r="A2281" s="212" t="s">
        <v>2677</v>
      </c>
      <c r="B2281" s="212" t="s">
        <v>2678</v>
      </c>
      <c r="C2281" s="108" t="s">
        <v>18893</v>
      </c>
      <c r="D2281" s="108">
        <v>473.75</v>
      </c>
    </row>
    <row r="2282" spans="1:4" ht="15" customHeight="1">
      <c r="A2282" s="212" t="s">
        <v>2679</v>
      </c>
      <c r="B2282" s="212" t="s">
        <v>2680</v>
      </c>
      <c r="C2282" s="108" t="s">
        <v>18893</v>
      </c>
      <c r="D2282" s="108">
        <v>549.57000000000005</v>
      </c>
    </row>
    <row r="2283" spans="1:4" ht="15" customHeight="1">
      <c r="A2283" s="212" t="s">
        <v>2681</v>
      </c>
      <c r="B2283" s="212" t="s">
        <v>2682</v>
      </c>
      <c r="C2283" s="108" t="s">
        <v>18893</v>
      </c>
      <c r="D2283" s="108">
        <v>885.13</v>
      </c>
    </row>
    <row r="2284" spans="1:4" ht="15" customHeight="1">
      <c r="A2284" s="212" t="s">
        <v>2683</v>
      </c>
      <c r="B2284" s="212" t="s">
        <v>2684</v>
      </c>
      <c r="C2284" s="108" t="s">
        <v>18893</v>
      </c>
      <c r="D2284" s="108">
        <v>613.63</v>
      </c>
    </row>
    <row r="2285" spans="1:4" ht="15" customHeight="1">
      <c r="A2285" s="212" t="s">
        <v>2685</v>
      </c>
      <c r="B2285" s="212" t="s">
        <v>2686</v>
      </c>
      <c r="C2285" s="108" t="s">
        <v>18893</v>
      </c>
      <c r="D2285" s="108">
        <v>704.13</v>
      </c>
    </row>
    <row r="2286" spans="1:4" ht="15" customHeight="1">
      <c r="A2286" s="212" t="s">
        <v>2687</v>
      </c>
      <c r="B2286" s="212" t="s">
        <v>2688</v>
      </c>
      <c r="C2286" s="108" t="s">
        <v>18893</v>
      </c>
      <c r="D2286" s="108">
        <v>794.62</v>
      </c>
    </row>
    <row r="2287" spans="1:4" ht="15" customHeight="1">
      <c r="A2287" s="212" t="s">
        <v>2689</v>
      </c>
      <c r="B2287" s="212" t="s">
        <v>2690</v>
      </c>
      <c r="C2287" s="108" t="s">
        <v>18893</v>
      </c>
      <c r="D2287" s="108">
        <v>1140.43</v>
      </c>
    </row>
    <row r="2288" spans="1:4" ht="15" customHeight="1">
      <c r="A2288" s="212" t="s">
        <v>2691</v>
      </c>
      <c r="B2288" s="212" t="s">
        <v>2692</v>
      </c>
      <c r="C2288" s="108" t="s">
        <v>18893</v>
      </c>
      <c r="D2288" s="108">
        <v>770.88</v>
      </c>
    </row>
    <row r="2289" spans="1:4" ht="15" customHeight="1">
      <c r="A2289" s="212" t="s">
        <v>2693</v>
      </c>
      <c r="B2289" s="212" t="s">
        <v>2694</v>
      </c>
      <c r="C2289" s="108" t="s">
        <v>18893</v>
      </c>
      <c r="D2289" s="108">
        <v>876.48</v>
      </c>
    </row>
    <row r="2290" spans="1:4" ht="15" customHeight="1">
      <c r="A2290" s="212" t="s">
        <v>2695</v>
      </c>
      <c r="B2290" s="212" t="s">
        <v>2696</v>
      </c>
      <c r="C2290" s="108" t="s">
        <v>18893</v>
      </c>
      <c r="D2290" s="108">
        <v>982.05</v>
      </c>
    </row>
    <row r="2291" spans="1:4" ht="15" customHeight="1">
      <c r="A2291" s="212" t="s">
        <v>2697</v>
      </c>
      <c r="B2291" s="212" t="s">
        <v>2698</v>
      </c>
      <c r="C2291" s="108" t="s">
        <v>18893</v>
      </c>
      <c r="D2291" s="108">
        <v>1308.77</v>
      </c>
    </row>
    <row r="2292" spans="1:4" ht="15" customHeight="1">
      <c r="A2292" s="212" t="s">
        <v>2699</v>
      </c>
      <c r="B2292" s="212" t="s">
        <v>2700</v>
      </c>
      <c r="C2292" s="108" t="s">
        <v>18893</v>
      </c>
      <c r="D2292" s="108">
        <v>1550.98</v>
      </c>
    </row>
    <row r="2293" spans="1:4" ht="15" customHeight="1">
      <c r="A2293" s="212" t="s">
        <v>2701</v>
      </c>
      <c r="B2293" s="212" t="s">
        <v>2702</v>
      </c>
      <c r="C2293" s="108" t="s">
        <v>18893</v>
      </c>
      <c r="D2293" s="108">
        <v>945.43</v>
      </c>
    </row>
    <row r="2294" spans="1:4" ht="15" customHeight="1">
      <c r="A2294" s="212" t="s">
        <v>2703</v>
      </c>
      <c r="B2294" s="212" t="s">
        <v>2704</v>
      </c>
      <c r="C2294" s="108" t="s">
        <v>18893</v>
      </c>
      <c r="D2294" s="108">
        <v>1066.54</v>
      </c>
    </row>
    <row r="2295" spans="1:4" ht="15" customHeight="1">
      <c r="A2295" s="212" t="s">
        <v>2705</v>
      </c>
      <c r="B2295" s="212" t="s">
        <v>2706</v>
      </c>
      <c r="C2295" s="108" t="s">
        <v>18893</v>
      </c>
      <c r="D2295" s="108">
        <v>1187.6600000000001</v>
      </c>
    </row>
    <row r="2296" spans="1:4" ht="15" customHeight="1">
      <c r="A2296" s="212" t="s">
        <v>2707</v>
      </c>
      <c r="B2296" s="212" t="s">
        <v>2708</v>
      </c>
      <c r="C2296" s="108" t="s">
        <v>18893</v>
      </c>
      <c r="D2296" s="108">
        <v>1548.56</v>
      </c>
    </row>
    <row r="2297" spans="1:4" ht="15" customHeight="1">
      <c r="A2297" s="212" t="s">
        <v>2709</v>
      </c>
      <c r="B2297" s="212" t="s">
        <v>2710</v>
      </c>
      <c r="C2297" s="108" t="s">
        <v>18893</v>
      </c>
      <c r="D2297" s="108">
        <v>1822.7</v>
      </c>
    </row>
    <row r="2298" spans="1:4" ht="15" customHeight="1">
      <c r="A2298" s="212" t="s">
        <v>2711</v>
      </c>
      <c r="B2298" s="212" t="s">
        <v>2712</v>
      </c>
      <c r="C2298" s="108" t="s">
        <v>18893</v>
      </c>
      <c r="D2298" s="108">
        <v>1274.3900000000001</v>
      </c>
    </row>
    <row r="2299" spans="1:4" ht="15" customHeight="1">
      <c r="A2299" s="212" t="s">
        <v>2713</v>
      </c>
      <c r="B2299" s="212" t="s">
        <v>2714</v>
      </c>
      <c r="C2299" s="108" t="s">
        <v>18893</v>
      </c>
      <c r="D2299" s="108">
        <v>1411.48</v>
      </c>
    </row>
    <row r="2300" spans="1:4" ht="15" customHeight="1">
      <c r="A2300" s="212">
        <v>8994</v>
      </c>
      <c r="B2300" s="212" t="s">
        <v>22986</v>
      </c>
    </row>
    <row r="2301" spans="1:4" ht="15" customHeight="1">
      <c r="A2301" s="212" t="s">
        <v>2655</v>
      </c>
      <c r="B2301" s="212" t="s">
        <v>3508</v>
      </c>
      <c r="C2301" s="108" t="s">
        <v>18893</v>
      </c>
      <c r="D2301" s="108">
        <v>858.01</v>
      </c>
    </row>
    <row r="2302" spans="1:4" ht="15" customHeight="1">
      <c r="A2302" s="212" t="s">
        <v>2656</v>
      </c>
      <c r="B2302" s="212" t="s">
        <v>3509</v>
      </c>
      <c r="C2302" s="108" t="s">
        <v>18893</v>
      </c>
      <c r="D2302" s="108">
        <v>1647.28</v>
      </c>
    </row>
    <row r="2303" spans="1:4" ht="15" customHeight="1">
      <c r="A2303" s="212" t="s">
        <v>2657</v>
      </c>
      <c r="B2303" s="212" t="s">
        <v>3510</v>
      </c>
      <c r="C2303" s="108" t="s">
        <v>18893</v>
      </c>
      <c r="D2303" s="108">
        <v>592.53</v>
      </c>
    </row>
    <row r="2304" spans="1:4" ht="15" customHeight="1">
      <c r="A2304" s="212" t="s">
        <v>2658</v>
      </c>
      <c r="B2304" s="212" t="s">
        <v>3511</v>
      </c>
      <c r="C2304" s="108" t="s">
        <v>18893</v>
      </c>
      <c r="D2304" s="108">
        <v>626.26</v>
      </c>
    </row>
    <row r="2305" spans="1:4" ht="15" customHeight="1">
      <c r="A2305" s="212" t="s">
        <v>19341</v>
      </c>
      <c r="B2305" s="212" t="s">
        <v>19342</v>
      </c>
      <c r="C2305" s="108" t="s">
        <v>18893</v>
      </c>
      <c r="D2305" s="108">
        <v>30532.86</v>
      </c>
    </row>
    <row r="2306" spans="1:4" ht="15" customHeight="1">
      <c r="A2306" s="212">
        <v>8995</v>
      </c>
      <c r="B2306" s="212" t="s">
        <v>19343</v>
      </c>
    </row>
    <row r="2307" spans="1:4" ht="15" customHeight="1">
      <c r="A2307" s="212" t="s">
        <v>97</v>
      </c>
      <c r="B2307" s="212" t="s">
        <v>2636</v>
      </c>
      <c r="C2307" s="108" t="s">
        <v>18893</v>
      </c>
      <c r="D2307" s="108">
        <v>2985.76</v>
      </c>
    </row>
    <row r="2308" spans="1:4" ht="15" customHeight="1">
      <c r="A2308" s="212" t="s">
        <v>2637</v>
      </c>
      <c r="B2308" s="212" t="s">
        <v>2638</v>
      </c>
      <c r="C2308" s="108" t="s">
        <v>18893</v>
      </c>
      <c r="D2308" s="108">
        <v>3387.97</v>
      </c>
    </row>
    <row r="2309" spans="1:4" ht="15" customHeight="1">
      <c r="A2309" s="212" t="s">
        <v>2639</v>
      </c>
      <c r="B2309" s="212" t="s">
        <v>2640</v>
      </c>
      <c r="C2309" s="108" t="s">
        <v>18893</v>
      </c>
      <c r="D2309" s="108">
        <v>821.69</v>
      </c>
    </row>
    <row r="2310" spans="1:4" ht="15" customHeight="1">
      <c r="A2310" s="212" t="s">
        <v>2641</v>
      </c>
      <c r="B2310" s="212" t="s">
        <v>2642</v>
      </c>
      <c r="C2310" s="108" t="s">
        <v>18893</v>
      </c>
      <c r="D2310" s="108">
        <v>787.27</v>
      </c>
    </row>
    <row r="2311" spans="1:4" ht="15" customHeight="1">
      <c r="A2311" s="212" t="s">
        <v>2643</v>
      </c>
      <c r="B2311" s="212" t="s">
        <v>2644</v>
      </c>
      <c r="C2311" s="108" t="s">
        <v>18893</v>
      </c>
      <c r="D2311" s="108">
        <v>1421.44</v>
      </c>
    </row>
    <row r="2312" spans="1:4" ht="15" customHeight="1">
      <c r="A2312" s="212" t="s">
        <v>2645</v>
      </c>
      <c r="B2312" s="212" t="s">
        <v>2646</v>
      </c>
      <c r="C2312" s="108" t="s">
        <v>18893</v>
      </c>
      <c r="D2312" s="108">
        <v>1212.03</v>
      </c>
    </row>
    <row r="2313" spans="1:4" ht="15" customHeight="1">
      <c r="A2313" s="212" t="s">
        <v>2647</v>
      </c>
      <c r="B2313" s="212" t="s">
        <v>2648</v>
      </c>
      <c r="C2313" s="108" t="s">
        <v>18893</v>
      </c>
      <c r="D2313" s="108">
        <v>2301.1999999999998</v>
      </c>
    </row>
    <row r="2314" spans="1:4" ht="15" customHeight="1">
      <c r="A2314" s="212" t="s">
        <v>2649</v>
      </c>
      <c r="B2314" s="212" t="s">
        <v>2650</v>
      </c>
      <c r="C2314" s="108" t="s">
        <v>18893</v>
      </c>
      <c r="D2314" s="108">
        <v>2749.63</v>
      </c>
    </row>
    <row r="2315" spans="1:4" ht="15" customHeight="1">
      <c r="A2315" s="212" t="s">
        <v>2651</v>
      </c>
      <c r="B2315" s="212" t="s">
        <v>2652</v>
      </c>
      <c r="C2315" s="108" t="s">
        <v>18893</v>
      </c>
      <c r="D2315" s="108">
        <v>1401.7</v>
      </c>
    </row>
    <row r="2316" spans="1:4" ht="15" customHeight="1">
      <c r="A2316" s="212" t="s">
        <v>2653</v>
      </c>
      <c r="B2316" s="212" t="s">
        <v>2654</v>
      </c>
      <c r="C2316" s="108" t="s">
        <v>18893</v>
      </c>
      <c r="D2316" s="108">
        <v>1555.52</v>
      </c>
    </row>
    <row r="2317" spans="1:4" ht="15" customHeight="1">
      <c r="A2317" s="212">
        <v>8996</v>
      </c>
      <c r="B2317" s="212" t="s">
        <v>19344</v>
      </c>
    </row>
    <row r="2318" spans="1:4" ht="15" customHeight="1">
      <c r="A2318" s="212" t="s">
        <v>3372</v>
      </c>
      <c r="B2318" s="212" t="s">
        <v>3373</v>
      </c>
      <c r="C2318" s="108" t="s">
        <v>224</v>
      </c>
      <c r="D2318" s="108">
        <v>90.71</v>
      </c>
    </row>
    <row r="2319" spans="1:4" ht="15" customHeight="1">
      <c r="A2319" s="212" t="s">
        <v>3374</v>
      </c>
      <c r="B2319" s="212" t="s">
        <v>3375</v>
      </c>
      <c r="C2319" s="108" t="s">
        <v>18893</v>
      </c>
      <c r="D2319" s="108">
        <v>78.819999999999993</v>
      </c>
    </row>
    <row r="2320" spans="1:4" ht="15" customHeight="1">
      <c r="A2320" s="212" t="s">
        <v>3376</v>
      </c>
      <c r="B2320" s="212" t="s">
        <v>3377</v>
      </c>
      <c r="C2320" s="108" t="s">
        <v>18893</v>
      </c>
      <c r="D2320" s="108">
        <v>106.32</v>
      </c>
    </row>
    <row r="2321" spans="1:4" ht="15" customHeight="1">
      <c r="A2321" s="212" t="s">
        <v>3378</v>
      </c>
      <c r="B2321" s="212" t="s">
        <v>3379</v>
      </c>
      <c r="C2321" s="108" t="s">
        <v>18893</v>
      </c>
      <c r="D2321" s="108">
        <v>160.16999999999999</v>
      </c>
    </row>
    <row r="2322" spans="1:4" ht="15" customHeight="1">
      <c r="A2322" s="212" t="s">
        <v>3380</v>
      </c>
      <c r="B2322" s="212" t="s">
        <v>19345</v>
      </c>
      <c r="C2322" s="108" t="s">
        <v>18893</v>
      </c>
      <c r="D2322" s="108">
        <v>43.53</v>
      </c>
    </row>
    <row r="2323" spans="1:4" ht="15" customHeight="1">
      <c r="A2323" s="212" t="s">
        <v>3381</v>
      </c>
      <c r="B2323" s="212" t="s">
        <v>3382</v>
      </c>
      <c r="C2323" s="108" t="s">
        <v>18893</v>
      </c>
      <c r="D2323" s="108">
        <v>126.48</v>
      </c>
    </row>
    <row r="2324" spans="1:4" ht="15" customHeight="1">
      <c r="A2324" s="212" t="s">
        <v>114</v>
      </c>
      <c r="B2324" s="212" t="s">
        <v>3383</v>
      </c>
      <c r="C2324" s="108" t="s">
        <v>18893</v>
      </c>
      <c r="D2324" s="108">
        <v>34.270000000000003</v>
      </c>
    </row>
    <row r="2325" spans="1:4" ht="15" customHeight="1">
      <c r="A2325" s="212">
        <v>8997</v>
      </c>
      <c r="B2325" s="212" t="s">
        <v>19346</v>
      </c>
    </row>
    <row r="2326" spans="1:4" ht="15" customHeight="1">
      <c r="A2326" s="212" t="s">
        <v>267</v>
      </c>
      <c r="B2326" s="212" t="s">
        <v>268</v>
      </c>
      <c r="C2326" s="108" t="s">
        <v>191</v>
      </c>
      <c r="D2326" s="108">
        <v>170.76</v>
      </c>
    </row>
    <row r="2327" spans="1:4" ht="15" customHeight="1">
      <c r="A2327" s="212" t="s">
        <v>269</v>
      </c>
      <c r="B2327" s="212" t="s">
        <v>270</v>
      </c>
      <c r="C2327" s="108" t="s">
        <v>191</v>
      </c>
      <c r="D2327" s="108">
        <v>218.99</v>
      </c>
    </row>
    <row r="2328" spans="1:4" ht="15" customHeight="1">
      <c r="A2328" s="212" t="s">
        <v>281</v>
      </c>
      <c r="B2328" s="212" t="s">
        <v>282</v>
      </c>
      <c r="C2328" s="108" t="s">
        <v>224</v>
      </c>
      <c r="D2328" s="108">
        <v>784.54</v>
      </c>
    </row>
    <row r="2329" spans="1:4" ht="15" customHeight="1">
      <c r="A2329" s="212" t="s">
        <v>283</v>
      </c>
      <c r="B2329" s="212" t="s">
        <v>284</v>
      </c>
      <c r="C2329" s="108" t="s">
        <v>224</v>
      </c>
      <c r="D2329" s="108">
        <v>887.02</v>
      </c>
    </row>
    <row r="2330" spans="1:4" ht="15" customHeight="1">
      <c r="A2330" s="212">
        <v>8998</v>
      </c>
      <c r="B2330" s="212" t="s">
        <v>19347</v>
      </c>
    </row>
    <row r="2331" spans="1:4" ht="15" customHeight="1">
      <c r="A2331" s="212" t="s">
        <v>271</v>
      </c>
      <c r="B2331" s="212" t="s">
        <v>272</v>
      </c>
      <c r="C2331" s="108" t="s">
        <v>224</v>
      </c>
      <c r="D2331" s="108">
        <v>4700.3900000000003</v>
      </c>
    </row>
    <row r="2332" spans="1:4" ht="15" customHeight="1">
      <c r="A2332" s="212" t="s">
        <v>273</v>
      </c>
      <c r="B2332" s="212" t="s">
        <v>274</v>
      </c>
      <c r="C2332" s="108" t="s">
        <v>224</v>
      </c>
      <c r="D2332" s="108">
        <v>1568.17</v>
      </c>
    </row>
    <row r="2333" spans="1:4" ht="15" customHeight="1">
      <c r="A2333" s="212" t="s">
        <v>275</v>
      </c>
      <c r="B2333" s="212" t="s">
        <v>276</v>
      </c>
      <c r="C2333" s="108" t="s">
        <v>224</v>
      </c>
      <c r="D2333" s="108">
        <v>2224.9499999999998</v>
      </c>
    </row>
    <row r="2334" spans="1:4" ht="15" customHeight="1">
      <c r="A2334" s="212" t="s">
        <v>277</v>
      </c>
      <c r="B2334" s="212" t="s">
        <v>278</v>
      </c>
      <c r="C2334" s="108" t="s">
        <v>224</v>
      </c>
      <c r="D2334" s="108">
        <v>2560.33</v>
      </c>
    </row>
    <row r="2335" spans="1:4" ht="15" customHeight="1">
      <c r="A2335" s="212" t="s">
        <v>279</v>
      </c>
      <c r="B2335" s="212" t="s">
        <v>280</v>
      </c>
      <c r="C2335" s="108" t="s">
        <v>224</v>
      </c>
      <c r="D2335" s="108">
        <v>2902.99</v>
      </c>
    </row>
    <row r="2336" spans="1:4" ht="15" customHeight="1">
      <c r="A2336" s="212">
        <v>8686</v>
      </c>
      <c r="B2336" s="212" t="s">
        <v>215</v>
      </c>
    </row>
    <row r="2337" spans="1:4" ht="15" customHeight="1">
      <c r="A2337" s="212">
        <v>9000</v>
      </c>
      <c r="B2337" s="212" t="s">
        <v>19348</v>
      </c>
    </row>
    <row r="2338" spans="1:4" ht="15" customHeight="1">
      <c r="A2338" s="212" t="s">
        <v>1028</v>
      </c>
      <c r="B2338" s="212" t="s">
        <v>1029</v>
      </c>
      <c r="C2338" s="108" t="s">
        <v>191</v>
      </c>
      <c r="D2338" s="108">
        <v>62.73</v>
      </c>
    </row>
    <row r="2339" spans="1:4" ht="15" customHeight="1">
      <c r="A2339" s="212" t="s">
        <v>162</v>
      </c>
      <c r="B2339" s="212" t="s">
        <v>1030</v>
      </c>
      <c r="C2339" s="108" t="s">
        <v>191</v>
      </c>
      <c r="D2339" s="108">
        <v>83.47</v>
      </c>
    </row>
    <row r="2340" spans="1:4" ht="15" customHeight="1">
      <c r="A2340" s="212" t="s">
        <v>1031</v>
      </c>
      <c r="B2340" s="212" t="s">
        <v>1032</v>
      </c>
      <c r="C2340" s="108" t="s">
        <v>191</v>
      </c>
      <c r="D2340" s="108">
        <v>113.55</v>
      </c>
    </row>
    <row r="2341" spans="1:4" ht="15" customHeight="1">
      <c r="A2341" s="212" t="s">
        <v>1033</v>
      </c>
      <c r="B2341" s="212" t="s">
        <v>1034</v>
      </c>
      <c r="C2341" s="108" t="s">
        <v>191</v>
      </c>
      <c r="D2341" s="108">
        <v>141.37</v>
      </c>
    </row>
    <row r="2342" spans="1:4" ht="15" customHeight="1">
      <c r="A2342" s="212" t="s">
        <v>1035</v>
      </c>
      <c r="B2342" s="212" t="s">
        <v>19349</v>
      </c>
      <c r="C2342" s="108" t="s">
        <v>191</v>
      </c>
      <c r="D2342" s="108">
        <v>29.12</v>
      </c>
    </row>
    <row r="2343" spans="1:4" ht="15" customHeight="1">
      <c r="A2343" s="212">
        <v>9001</v>
      </c>
      <c r="B2343" s="212" t="s">
        <v>19350</v>
      </c>
    </row>
    <row r="2344" spans="1:4" ht="15" customHeight="1">
      <c r="A2344" s="212" t="s">
        <v>985</v>
      </c>
      <c r="B2344" s="212" t="s">
        <v>986</v>
      </c>
      <c r="C2344" s="108" t="s">
        <v>191</v>
      </c>
      <c r="D2344" s="108">
        <v>61.98</v>
      </c>
    </row>
    <row r="2345" spans="1:4" ht="15" customHeight="1">
      <c r="A2345" s="212" t="s">
        <v>987</v>
      </c>
      <c r="B2345" s="212" t="s">
        <v>988</v>
      </c>
      <c r="C2345" s="108" t="s">
        <v>191</v>
      </c>
      <c r="D2345" s="108">
        <v>111.72</v>
      </c>
    </row>
    <row r="2346" spans="1:4" ht="15" customHeight="1">
      <c r="A2346" s="212" t="s">
        <v>989</v>
      </c>
      <c r="B2346" s="212" t="s">
        <v>990</v>
      </c>
      <c r="C2346" s="108" t="s">
        <v>191</v>
      </c>
      <c r="D2346" s="108">
        <v>79.8</v>
      </c>
    </row>
    <row r="2347" spans="1:4" ht="15" customHeight="1">
      <c r="A2347" s="212" t="s">
        <v>991</v>
      </c>
      <c r="B2347" s="212" t="s">
        <v>992</v>
      </c>
      <c r="C2347" s="108" t="s">
        <v>191</v>
      </c>
      <c r="D2347" s="108">
        <v>137.57</v>
      </c>
    </row>
    <row r="2348" spans="1:4" ht="15" customHeight="1">
      <c r="A2348" s="212" t="s">
        <v>993</v>
      </c>
      <c r="B2348" s="212" t="s">
        <v>994</v>
      </c>
      <c r="C2348" s="108" t="s">
        <v>191</v>
      </c>
      <c r="D2348" s="108">
        <v>306.88</v>
      </c>
    </row>
    <row r="2349" spans="1:4" ht="15" customHeight="1">
      <c r="A2349" s="212" t="s">
        <v>995</v>
      </c>
      <c r="B2349" s="212" t="s">
        <v>19351</v>
      </c>
      <c r="C2349" s="108" t="s">
        <v>191</v>
      </c>
      <c r="D2349" s="108">
        <v>148.44999999999999</v>
      </c>
    </row>
    <row r="2350" spans="1:4" ht="15" customHeight="1">
      <c r="A2350" s="212" t="s">
        <v>996</v>
      </c>
      <c r="B2350" s="212" t="s">
        <v>997</v>
      </c>
      <c r="C2350" s="108" t="s">
        <v>191</v>
      </c>
      <c r="D2350" s="108">
        <v>105.97</v>
      </c>
    </row>
    <row r="2351" spans="1:4" ht="15" customHeight="1">
      <c r="A2351" s="212" t="s">
        <v>998</v>
      </c>
      <c r="B2351" s="212" t="s">
        <v>999</v>
      </c>
      <c r="C2351" s="108" t="s">
        <v>191</v>
      </c>
      <c r="D2351" s="108">
        <v>380.76</v>
      </c>
    </row>
    <row r="2352" spans="1:4" ht="15" customHeight="1">
      <c r="A2352" s="212" t="s">
        <v>1000</v>
      </c>
      <c r="B2352" s="212" t="s">
        <v>1001</v>
      </c>
      <c r="C2352" s="108" t="s">
        <v>191</v>
      </c>
      <c r="D2352" s="108">
        <v>222.33</v>
      </c>
    </row>
    <row r="2353" spans="1:4" ht="15" customHeight="1">
      <c r="A2353" s="212" t="s">
        <v>1002</v>
      </c>
      <c r="B2353" s="212" t="s">
        <v>1003</v>
      </c>
      <c r="C2353" s="108" t="s">
        <v>191</v>
      </c>
      <c r="D2353" s="108">
        <v>433.46</v>
      </c>
    </row>
    <row r="2354" spans="1:4" ht="15" customHeight="1">
      <c r="A2354" s="212" t="s">
        <v>1004</v>
      </c>
      <c r="B2354" s="212" t="s">
        <v>1005</v>
      </c>
      <c r="C2354" s="108" t="s">
        <v>191</v>
      </c>
      <c r="D2354" s="108">
        <v>317.95999999999998</v>
      </c>
    </row>
    <row r="2355" spans="1:4" ht="15" customHeight="1">
      <c r="A2355" s="212" t="s">
        <v>1006</v>
      </c>
      <c r="B2355" s="212" t="s">
        <v>1007</v>
      </c>
      <c r="C2355" s="108" t="s">
        <v>191</v>
      </c>
      <c r="D2355" s="108">
        <v>159.53</v>
      </c>
    </row>
    <row r="2356" spans="1:4" ht="15" customHeight="1">
      <c r="A2356" s="212" t="s">
        <v>1008</v>
      </c>
      <c r="B2356" s="212" t="s">
        <v>1009</v>
      </c>
      <c r="C2356" s="108" t="s">
        <v>191</v>
      </c>
      <c r="D2356" s="108">
        <v>117.05</v>
      </c>
    </row>
    <row r="2357" spans="1:4" ht="15" customHeight="1">
      <c r="A2357" s="212" t="s">
        <v>1010</v>
      </c>
      <c r="B2357" s="212" t="s">
        <v>1011</v>
      </c>
      <c r="C2357" s="108" t="s">
        <v>191</v>
      </c>
      <c r="D2357" s="108">
        <v>391.83</v>
      </c>
    </row>
    <row r="2358" spans="1:4" ht="15" customHeight="1">
      <c r="A2358" s="212" t="s">
        <v>1012</v>
      </c>
      <c r="B2358" s="212" t="s">
        <v>1013</v>
      </c>
      <c r="C2358" s="108" t="s">
        <v>191</v>
      </c>
      <c r="D2358" s="108">
        <v>233.4</v>
      </c>
    </row>
    <row r="2359" spans="1:4" ht="15" customHeight="1">
      <c r="A2359" s="212" t="s">
        <v>1014</v>
      </c>
      <c r="B2359" s="212" t="s">
        <v>1015</v>
      </c>
      <c r="C2359" s="108" t="s">
        <v>191</v>
      </c>
      <c r="D2359" s="108">
        <v>190.92</v>
      </c>
    </row>
    <row r="2360" spans="1:4" ht="15" customHeight="1">
      <c r="A2360" s="212" t="s">
        <v>1016</v>
      </c>
      <c r="B2360" s="212" t="s">
        <v>1017</v>
      </c>
      <c r="C2360" s="108" t="s">
        <v>191</v>
      </c>
      <c r="D2360" s="108">
        <v>251.66</v>
      </c>
    </row>
    <row r="2361" spans="1:4" ht="15" customHeight="1">
      <c r="A2361" s="212" t="s">
        <v>1018</v>
      </c>
      <c r="B2361" s="212" t="s">
        <v>1019</v>
      </c>
      <c r="C2361" s="108" t="s">
        <v>191</v>
      </c>
      <c r="D2361" s="108">
        <v>335.77</v>
      </c>
    </row>
    <row r="2362" spans="1:4" ht="15" customHeight="1">
      <c r="A2362" s="212" t="s">
        <v>1020</v>
      </c>
      <c r="B2362" s="212" t="s">
        <v>1021</v>
      </c>
      <c r="C2362" s="108" t="s">
        <v>191</v>
      </c>
      <c r="D2362" s="108">
        <v>412.51</v>
      </c>
    </row>
    <row r="2363" spans="1:4" ht="15" customHeight="1">
      <c r="A2363" s="212" t="s">
        <v>1022</v>
      </c>
      <c r="B2363" s="212" t="s">
        <v>1023</v>
      </c>
      <c r="C2363" s="108" t="s">
        <v>191</v>
      </c>
      <c r="D2363" s="108">
        <v>548.80999999999995</v>
      </c>
    </row>
    <row r="2364" spans="1:4" ht="15" customHeight="1">
      <c r="A2364" s="212" t="s">
        <v>1024</v>
      </c>
      <c r="B2364" s="212" t="s">
        <v>1025</v>
      </c>
      <c r="C2364" s="108" t="s">
        <v>191</v>
      </c>
      <c r="D2364" s="108">
        <v>783.91</v>
      </c>
    </row>
    <row r="2365" spans="1:4" ht="15" customHeight="1">
      <c r="A2365" s="212" t="s">
        <v>1026</v>
      </c>
      <c r="B2365" s="212" t="s">
        <v>1027</v>
      </c>
      <c r="C2365" s="108" t="s">
        <v>191</v>
      </c>
      <c r="D2365" s="108">
        <v>976.58</v>
      </c>
    </row>
    <row r="2366" spans="1:4" ht="15" customHeight="1">
      <c r="A2366" s="212">
        <v>9002</v>
      </c>
      <c r="B2366" s="212" t="s">
        <v>19352</v>
      </c>
    </row>
    <row r="2367" spans="1:4" ht="15" customHeight="1">
      <c r="A2367" s="212" t="s">
        <v>217</v>
      </c>
      <c r="B2367" s="212" t="s">
        <v>1101</v>
      </c>
      <c r="C2367" s="108" t="s">
        <v>191</v>
      </c>
      <c r="D2367" s="108">
        <v>43.98</v>
      </c>
    </row>
    <row r="2368" spans="1:4" ht="15" customHeight="1">
      <c r="A2368" s="212" t="s">
        <v>219</v>
      </c>
      <c r="B2368" s="212" t="s">
        <v>1102</v>
      </c>
      <c r="C2368" s="108" t="s">
        <v>191</v>
      </c>
      <c r="D2368" s="108">
        <v>72.040000000000006</v>
      </c>
    </row>
    <row r="2369" spans="1:4" ht="15" customHeight="1">
      <c r="A2369" s="212" t="s">
        <v>221</v>
      </c>
      <c r="B2369" s="212" t="s">
        <v>1103</v>
      </c>
      <c r="C2369" s="108" t="s">
        <v>191</v>
      </c>
      <c r="D2369" s="108">
        <v>160.19</v>
      </c>
    </row>
    <row r="2370" spans="1:4" ht="15" customHeight="1">
      <c r="A2370" s="212" t="s">
        <v>1104</v>
      </c>
      <c r="B2370" s="212" t="s">
        <v>1105</v>
      </c>
      <c r="C2370" s="108" t="s">
        <v>191</v>
      </c>
      <c r="D2370" s="108">
        <v>29.59</v>
      </c>
    </row>
    <row r="2371" spans="1:4" ht="15" customHeight="1">
      <c r="A2371" s="212" t="s">
        <v>1106</v>
      </c>
      <c r="B2371" s="212" t="s">
        <v>1107</v>
      </c>
      <c r="C2371" s="108" t="s">
        <v>191</v>
      </c>
      <c r="D2371" s="108">
        <v>40.07</v>
      </c>
    </row>
    <row r="2372" spans="1:4" ht="15" customHeight="1">
      <c r="A2372" s="212">
        <v>9003</v>
      </c>
      <c r="B2372" s="212" t="s">
        <v>19353</v>
      </c>
    </row>
    <row r="2373" spans="1:4" ht="15" customHeight="1">
      <c r="A2373" s="212" t="s">
        <v>1095</v>
      </c>
      <c r="B2373" s="212" t="s">
        <v>1096</v>
      </c>
      <c r="C2373" s="108" t="s">
        <v>191</v>
      </c>
      <c r="D2373" s="108">
        <v>19.55</v>
      </c>
    </row>
    <row r="2374" spans="1:4" ht="15" customHeight="1">
      <c r="A2374" s="212" t="s">
        <v>1097</v>
      </c>
      <c r="B2374" s="212" t="s">
        <v>1098</v>
      </c>
      <c r="C2374" s="108" t="s">
        <v>191</v>
      </c>
      <c r="D2374" s="108">
        <v>13.87</v>
      </c>
    </row>
    <row r="2375" spans="1:4" ht="15" customHeight="1">
      <c r="A2375" s="212" t="s">
        <v>1099</v>
      </c>
      <c r="B2375" s="212" t="s">
        <v>1100</v>
      </c>
      <c r="C2375" s="108" t="s">
        <v>191</v>
      </c>
      <c r="D2375" s="108">
        <v>23.19</v>
      </c>
    </row>
    <row r="2376" spans="1:4" ht="15" customHeight="1">
      <c r="A2376" s="212">
        <v>9004</v>
      </c>
      <c r="B2376" s="212" t="s">
        <v>19354</v>
      </c>
    </row>
    <row r="2377" spans="1:4" ht="15" customHeight="1">
      <c r="A2377" s="212" t="s">
        <v>1176</v>
      </c>
      <c r="B2377" s="212" t="s">
        <v>19355</v>
      </c>
      <c r="C2377" s="108" t="s">
        <v>191</v>
      </c>
      <c r="D2377" s="108">
        <v>51.4</v>
      </c>
    </row>
    <row r="2378" spans="1:4" ht="15" customHeight="1">
      <c r="A2378" s="212" t="s">
        <v>1091</v>
      </c>
      <c r="B2378" s="212" t="s">
        <v>19356</v>
      </c>
      <c r="C2378" s="108" t="s">
        <v>191</v>
      </c>
      <c r="D2378" s="108">
        <v>66.680000000000007</v>
      </c>
    </row>
    <row r="2379" spans="1:4" ht="15" customHeight="1">
      <c r="A2379" s="212" t="s">
        <v>1092</v>
      </c>
      <c r="B2379" s="212" t="s">
        <v>19357</v>
      </c>
      <c r="C2379" s="108" t="s">
        <v>191</v>
      </c>
      <c r="D2379" s="108">
        <v>91.09</v>
      </c>
    </row>
    <row r="2380" spans="1:4" ht="15" customHeight="1">
      <c r="A2380" s="212" t="s">
        <v>1093</v>
      </c>
      <c r="B2380" s="212" t="s">
        <v>19358</v>
      </c>
      <c r="C2380" s="108" t="s">
        <v>191</v>
      </c>
      <c r="D2380" s="108">
        <v>103.43</v>
      </c>
    </row>
    <row r="2381" spans="1:4" ht="15" customHeight="1">
      <c r="A2381" s="212" t="s">
        <v>1094</v>
      </c>
      <c r="B2381" s="212" t="s">
        <v>19359</v>
      </c>
      <c r="C2381" s="108" t="s">
        <v>191</v>
      </c>
      <c r="D2381" s="108">
        <v>128.51</v>
      </c>
    </row>
    <row r="2382" spans="1:4" ht="15" customHeight="1">
      <c r="A2382" s="212">
        <v>9005</v>
      </c>
      <c r="B2382" s="212" t="s">
        <v>19360</v>
      </c>
    </row>
    <row r="2383" spans="1:4" ht="15" customHeight="1">
      <c r="A2383" s="212" t="s">
        <v>1084</v>
      </c>
      <c r="B2383" s="212" t="s">
        <v>19361</v>
      </c>
      <c r="C2383" s="108" t="s">
        <v>191</v>
      </c>
      <c r="D2383" s="108">
        <v>452.37</v>
      </c>
    </row>
    <row r="2384" spans="1:4" ht="15" customHeight="1">
      <c r="A2384" s="212" t="s">
        <v>1085</v>
      </c>
      <c r="B2384" s="212" t="s">
        <v>19362</v>
      </c>
      <c r="C2384" s="108" t="s">
        <v>191</v>
      </c>
      <c r="D2384" s="108">
        <v>657.18</v>
      </c>
    </row>
    <row r="2385" spans="1:4" ht="15" customHeight="1">
      <c r="A2385" s="212" t="s">
        <v>1086</v>
      </c>
      <c r="B2385" s="212" t="s">
        <v>19363</v>
      </c>
      <c r="C2385" s="108" t="s">
        <v>191</v>
      </c>
      <c r="D2385" s="108">
        <v>919.23</v>
      </c>
    </row>
    <row r="2386" spans="1:4" ht="15" customHeight="1">
      <c r="A2386" s="212" t="s">
        <v>1087</v>
      </c>
      <c r="B2386" s="212" t="s">
        <v>19364</v>
      </c>
      <c r="C2386" s="108" t="s">
        <v>191</v>
      </c>
      <c r="D2386" s="108">
        <v>121.25</v>
      </c>
    </row>
    <row r="2387" spans="1:4" ht="15" customHeight="1">
      <c r="A2387" s="212" t="s">
        <v>1088</v>
      </c>
      <c r="B2387" s="212" t="s">
        <v>19365</v>
      </c>
      <c r="C2387" s="108" t="s">
        <v>191</v>
      </c>
      <c r="D2387" s="108">
        <v>144.02000000000001</v>
      </c>
    </row>
    <row r="2388" spans="1:4" ht="15" customHeight="1">
      <c r="A2388" s="212" t="s">
        <v>1089</v>
      </c>
      <c r="B2388" s="212" t="s">
        <v>19366</v>
      </c>
      <c r="C2388" s="108" t="s">
        <v>191</v>
      </c>
      <c r="D2388" s="108">
        <v>184.8</v>
      </c>
    </row>
    <row r="2389" spans="1:4" ht="15" customHeight="1">
      <c r="A2389" s="212" t="s">
        <v>1090</v>
      </c>
      <c r="B2389" s="212" t="s">
        <v>19367</v>
      </c>
      <c r="C2389" s="108" t="s">
        <v>191</v>
      </c>
      <c r="D2389" s="108">
        <v>304.66000000000003</v>
      </c>
    </row>
    <row r="2390" spans="1:4" ht="15" customHeight="1">
      <c r="A2390" s="212">
        <v>9006</v>
      </c>
      <c r="B2390" s="212" t="s">
        <v>19368</v>
      </c>
    </row>
    <row r="2391" spans="1:4" ht="15" customHeight="1">
      <c r="A2391" s="212" t="s">
        <v>892</v>
      </c>
      <c r="B2391" s="212" t="s">
        <v>893</v>
      </c>
      <c r="C2391" s="108" t="s">
        <v>191</v>
      </c>
      <c r="D2391" s="108">
        <v>7658.18</v>
      </c>
    </row>
    <row r="2392" spans="1:4" ht="15" customHeight="1">
      <c r="A2392" s="212" t="s">
        <v>894</v>
      </c>
      <c r="B2392" s="212" t="s">
        <v>895</v>
      </c>
      <c r="C2392" s="108" t="s">
        <v>191</v>
      </c>
      <c r="D2392" s="108">
        <v>7954.52</v>
      </c>
    </row>
    <row r="2393" spans="1:4" ht="15" customHeight="1">
      <c r="A2393" s="212" t="s">
        <v>896</v>
      </c>
      <c r="B2393" s="212" t="s">
        <v>897</v>
      </c>
      <c r="C2393" s="108" t="s">
        <v>191</v>
      </c>
      <c r="D2393" s="108">
        <v>8250.2000000000007</v>
      </c>
    </row>
    <row r="2394" spans="1:4" ht="15" customHeight="1">
      <c r="A2394" s="212" t="s">
        <v>898</v>
      </c>
      <c r="B2394" s="212" t="s">
        <v>899</v>
      </c>
      <c r="C2394" s="108" t="s">
        <v>191</v>
      </c>
      <c r="D2394" s="108">
        <v>8552.7000000000007</v>
      </c>
    </row>
    <row r="2395" spans="1:4" ht="15" customHeight="1">
      <c r="A2395" s="212" t="s">
        <v>900</v>
      </c>
      <c r="B2395" s="212" t="s">
        <v>901</v>
      </c>
      <c r="C2395" s="108" t="s">
        <v>191</v>
      </c>
      <c r="D2395" s="108">
        <v>12303.42</v>
      </c>
    </row>
    <row r="2396" spans="1:4" ht="15" customHeight="1">
      <c r="A2396" s="212" t="s">
        <v>902</v>
      </c>
      <c r="B2396" s="212" t="s">
        <v>903</v>
      </c>
      <c r="C2396" s="108" t="s">
        <v>191</v>
      </c>
      <c r="D2396" s="108">
        <v>12683.77</v>
      </c>
    </row>
    <row r="2397" spans="1:4" ht="15" customHeight="1">
      <c r="A2397" s="212" t="s">
        <v>904</v>
      </c>
      <c r="B2397" s="212" t="s">
        <v>905</v>
      </c>
      <c r="C2397" s="108" t="s">
        <v>191</v>
      </c>
      <c r="D2397" s="108">
        <v>13051.25</v>
      </c>
    </row>
    <row r="2398" spans="1:4" ht="15" customHeight="1">
      <c r="A2398" s="212" t="s">
        <v>906</v>
      </c>
      <c r="B2398" s="212" t="s">
        <v>907</v>
      </c>
      <c r="C2398" s="108" t="s">
        <v>191</v>
      </c>
      <c r="D2398" s="108">
        <v>13454.3</v>
      </c>
    </row>
    <row r="2399" spans="1:4" ht="15" customHeight="1">
      <c r="A2399" s="212" t="s">
        <v>908</v>
      </c>
      <c r="B2399" s="212" t="s">
        <v>909</v>
      </c>
      <c r="C2399" s="108" t="s">
        <v>191</v>
      </c>
      <c r="D2399" s="108">
        <v>13911.13</v>
      </c>
    </row>
    <row r="2400" spans="1:4" ht="15" customHeight="1">
      <c r="A2400" s="212" t="s">
        <v>910</v>
      </c>
      <c r="B2400" s="212" t="s">
        <v>911</v>
      </c>
      <c r="C2400" s="108" t="s">
        <v>191</v>
      </c>
      <c r="D2400" s="108">
        <v>14388.92</v>
      </c>
    </row>
    <row r="2401" spans="1:4" ht="15" customHeight="1">
      <c r="A2401" s="212" t="s">
        <v>912</v>
      </c>
      <c r="B2401" s="212" t="s">
        <v>913</v>
      </c>
      <c r="C2401" s="108" t="s">
        <v>191</v>
      </c>
      <c r="D2401" s="108">
        <v>14830.43</v>
      </c>
    </row>
    <row r="2402" spans="1:4" ht="15" customHeight="1">
      <c r="A2402" s="212" t="s">
        <v>914</v>
      </c>
      <c r="B2402" s="212" t="s">
        <v>915</v>
      </c>
      <c r="C2402" s="108" t="s">
        <v>191</v>
      </c>
      <c r="D2402" s="108">
        <v>15401.12</v>
      </c>
    </row>
    <row r="2403" spans="1:4" ht="15" customHeight="1">
      <c r="A2403" s="212" t="s">
        <v>916</v>
      </c>
      <c r="B2403" s="212" t="s">
        <v>917</v>
      </c>
      <c r="C2403" s="108" t="s">
        <v>191</v>
      </c>
      <c r="D2403" s="108">
        <v>15843.52</v>
      </c>
    </row>
    <row r="2404" spans="1:4" ht="15" customHeight="1">
      <c r="A2404" s="212" t="s">
        <v>918</v>
      </c>
      <c r="B2404" s="212" t="s">
        <v>919</v>
      </c>
      <c r="C2404" s="108" t="s">
        <v>191</v>
      </c>
      <c r="D2404" s="108">
        <v>16320.62</v>
      </c>
    </row>
    <row r="2405" spans="1:4" ht="15" customHeight="1">
      <c r="A2405" s="212" t="s">
        <v>920</v>
      </c>
      <c r="B2405" s="212" t="s">
        <v>921</v>
      </c>
      <c r="C2405" s="108" t="s">
        <v>191</v>
      </c>
      <c r="D2405" s="108">
        <v>16802.64</v>
      </c>
    </row>
    <row r="2406" spans="1:4" ht="15" customHeight="1">
      <c r="A2406" s="212" t="s">
        <v>922</v>
      </c>
      <c r="B2406" s="212" t="s">
        <v>923</v>
      </c>
      <c r="C2406" s="108" t="s">
        <v>191</v>
      </c>
      <c r="D2406" s="108">
        <v>17202.55</v>
      </c>
    </row>
    <row r="2407" spans="1:4" ht="15" customHeight="1">
      <c r="A2407" s="212" t="s">
        <v>924</v>
      </c>
      <c r="B2407" s="212" t="s">
        <v>925</v>
      </c>
      <c r="C2407" s="108" t="s">
        <v>191</v>
      </c>
      <c r="D2407" s="108">
        <v>17630.09</v>
      </c>
    </row>
    <row r="2408" spans="1:4" ht="15" customHeight="1">
      <c r="A2408" s="212" t="s">
        <v>926</v>
      </c>
      <c r="B2408" s="212" t="s">
        <v>927</v>
      </c>
      <c r="C2408" s="108" t="s">
        <v>191</v>
      </c>
      <c r="D2408" s="108">
        <v>18028.11</v>
      </c>
    </row>
    <row r="2409" spans="1:4" ht="15" customHeight="1">
      <c r="A2409" s="212" t="s">
        <v>928</v>
      </c>
      <c r="B2409" s="212" t="s">
        <v>929</v>
      </c>
      <c r="C2409" s="108" t="s">
        <v>191</v>
      </c>
      <c r="D2409" s="108">
        <v>18428.810000000001</v>
      </c>
    </row>
    <row r="2410" spans="1:4" ht="15" customHeight="1">
      <c r="A2410" s="212" t="s">
        <v>930</v>
      </c>
      <c r="B2410" s="212" t="s">
        <v>931</v>
      </c>
      <c r="C2410" s="108" t="s">
        <v>224</v>
      </c>
      <c r="D2410" s="108">
        <v>1863.7</v>
      </c>
    </row>
    <row r="2411" spans="1:4" ht="15" customHeight="1">
      <c r="A2411" s="212" t="s">
        <v>932</v>
      </c>
      <c r="B2411" s="212" t="s">
        <v>933</v>
      </c>
      <c r="C2411" s="108" t="s">
        <v>224</v>
      </c>
      <c r="D2411" s="108">
        <v>2515.94</v>
      </c>
    </row>
    <row r="2412" spans="1:4" ht="15" customHeight="1">
      <c r="A2412" s="212" t="s">
        <v>934</v>
      </c>
      <c r="B2412" s="212" t="s">
        <v>935</v>
      </c>
      <c r="C2412" s="108" t="s">
        <v>224</v>
      </c>
      <c r="D2412" s="108">
        <v>2678.82</v>
      </c>
    </row>
    <row r="2413" spans="1:4" ht="15" customHeight="1">
      <c r="A2413" s="212" t="s">
        <v>936</v>
      </c>
      <c r="B2413" s="212" t="s">
        <v>937</v>
      </c>
      <c r="C2413" s="108" t="s">
        <v>224</v>
      </c>
      <c r="D2413" s="108">
        <v>3323.86</v>
      </c>
    </row>
    <row r="2414" spans="1:4" ht="15" customHeight="1">
      <c r="A2414" s="212" t="s">
        <v>938</v>
      </c>
      <c r="B2414" s="212" t="s">
        <v>939</v>
      </c>
      <c r="C2414" s="108" t="s">
        <v>224</v>
      </c>
      <c r="D2414" s="108">
        <v>3710.05</v>
      </c>
    </row>
    <row r="2415" spans="1:4" ht="15" customHeight="1">
      <c r="A2415" s="212" t="s">
        <v>940</v>
      </c>
      <c r="B2415" s="212" t="s">
        <v>941</v>
      </c>
      <c r="C2415" s="108" t="s">
        <v>224</v>
      </c>
      <c r="D2415" s="108">
        <v>1188.04</v>
      </c>
    </row>
    <row r="2416" spans="1:4" ht="15" customHeight="1">
      <c r="A2416" s="212" t="s">
        <v>942</v>
      </c>
      <c r="B2416" s="212" t="s">
        <v>943</v>
      </c>
      <c r="C2416" s="108" t="s">
        <v>224</v>
      </c>
      <c r="D2416" s="108">
        <v>1324.31</v>
      </c>
    </row>
    <row r="2417" spans="1:4" ht="15" customHeight="1">
      <c r="A2417" s="212" t="s">
        <v>944</v>
      </c>
      <c r="B2417" s="212" t="s">
        <v>945</v>
      </c>
      <c r="C2417" s="108" t="s">
        <v>224</v>
      </c>
      <c r="D2417" s="108">
        <v>1445</v>
      </c>
    </row>
    <row r="2418" spans="1:4" ht="15" customHeight="1">
      <c r="A2418" s="212" t="s">
        <v>946</v>
      </c>
      <c r="B2418" s="212" t="s">
        <v>947</v>
      </c>
      <c r="C2418" s="108" t="s">
        <v>224</v>
      </c>
      <c r="D2418" s="108">
        <v>1570.91</v>
      </c>
    </row>
    <row r="2419" spans="1:4" ht="15" customHeight="1">
      <c r="A2419" s="212" t="s">
        <v>948</v>
      </c>
      <c r="B2419" s="212" t="s">
        <v>949</v>
      </c>
      <c r="C2419" s="108" t="s">
        <v>224</v>
      </c>
      <c r="D2419" s="108">
        <v>1710.83</v>
      </c>
    </row>
    <row r="2420" spans="1:4" ht="15" customHeight="1">
      <c r="A2420" s="212">
        <v>9007</v>
      </c>
      <c r="B2420" s="212" t="s">
        <v>19369</v>
      </c>
    </row>
    <row r="2421" spans="1:4" ht="15" customHeight="1">
      <c r="A2421" s="212" t="s">
        <v>1036</v>
      </c>
      <c r="B2421" s="212" t="s">
        <v>1037</v>
      </c>
      <c r="C2421" s="108" t="s">
        <v>191</v>
      </c>
      <c r="D2421" s="108">
        <v>677.28</v>
      </c>
    </row>
    <row r="2422" spans="1:4" ht="15" customHeight="1">
      <c r="A2422" s="212" t="s">
        <v>1038</v>
      </c>
      <c r="B2422" s="212" t="s">
        <v>1039</v>
      </c>
      <c r="C2422" s="108" t="s">
        <v>191</v>
      </c>
      <c r="D2422" s="108">
        <v>278.02</v>
      </c>
    </row>
    <row r="2423" spans="1:4" ht="15" customHeight="1">
      <c r="A2423" s="212">
        <v>9008</v>
      </c>
      <c r="B2423" s="212" t="s">
        <v>19370</v>
      </c>
    </row>
    <row r="2424" spans="1:4" ht="15" customHeight="1">
      <c r="A2424" s="212" t="s">
        <v>1112</v>
      </c>
      <c r="B2424" s="212" t="s">
        <v>1113</v>
      </c>
      <c r="C2424" s="108" t="s">
        <v>224</v>
      </c>
      <c r="D2424" s="108">
        <v>2958.78</v>
      </c>
    </row>
    <row r="2425" spans="1:4" ht="15" customHeight="1">
      <c r="A2425" s="212" t="s">
        <v>1114</v>
      </c>
      <c r="B2425" s="212" t="s">
        <v>1115</v>
      </c>
      <c r="C2425" s="108" t="s">
        <v>224</v>
      </c>
      <c r="D2425" s="108">
        <v>3563.08</v>
      </c>
    </row>
    <row r="2426" spans="1:4" ht="15" customHeight="1">
      <c r="A2426" s="212" t="s">
        <v>1116</v>
      </c>
      <c r="B2426" s="212" t="s">
        <v>1117</v>
      </c>
      <c r="C2426" s="108" t="s">
        <v>224</v>
      </c>
      <c r="D2426" s="108">
        <v>3834.32</v>
      </c>
    </row>
    <row r="2427" spans="1:4" ht="15" customHeight="1">
      <c r="A2427" s="212" t="s">
        <v>1118</v>
      </c>
      <c r="B2427" s="212" t="s">
        <v>1119</v>
      </c>
      <c r="C2427" s="108" t="s">
        <v>224</v>
      </c>
      <c r="D2427" s="108">
        <v>4157.45</v>
      </c>
    </row>
    <row r="2428" spans="1:4" ht="15" customHeight="1">
      <c r="A2428" s="212" t="s">
        <v>1120</v>
      </c>
      <c r="B2428" s="212" t="s">
        <v>1121</v>
      </c>
      <c r="C2428" s="108" t="s">
        <v>224</v>
      </c>
      <c r="D2428" s="108">
        <v>4814.8500000000004</v>
      </c>
    </row>
    <row r="2429" spans="1:4" ht="15" customHeight="1">
      <c r="A2429" s="212" t="s">
        <v>1122</v>
      </c>
      <c r="B2429" s="212" t="s">
        <v>1123</v>
      </c>
      <c r="C2429" s="108" t="s">
        <v>224</v>
      </c>
      <c r="D2429" s="108">
        <v>2008.83</v>
      </c>
    </row>
    <row r="2430" spans="1:4" ht="15" customHeight="1">
      <c r="A2430" s="212" t="s">
        <v>1124</v>
      </c>
      <c r="B2430" s="212" t="s">
        <v>1125</v>
      </c>
      <c r="C2430" s="108" t="s">
        <v>224</v>
      </c>
      <c r="D2430" s="108">
        <v>2113.2199999999998</v>
      </c>
    </row>
    <row r="2431" spans="1:4" ht="15" customHeight="1">
      <c r="A2431" s="212" t="s">
        <v>1126</v>
      </c>
      <c r="B2431" s="212" t="s">
        <v>1127</v>
      </c>
      <c r="C2431" s="108" t="s">
        <v>224</v>
      </c>
      <c r="D2431" s="108">
        <v>2199.0300000000002</v>
      </c>
    </row>
    <row r="2432" spans="1:4" ht="15" customHeight="1">
      <c r="A2432" s="212" t="s">
        <v>1128</v>
      </c>
      <c r="B2432" s="212" t="s">
        <v>1129</v>
      </c>
      <c r="C2432" s="108" t="s">
        <v>224</v>
      </c>
      <c r="D2432" s="108">
        <v>2480.37</v>
      </c>
    </row>
    <row r="2433" spans="1:4" ht="15" customHeight="1">
      <c r="A2433" s="212" t="s">
        <v>1130</v>
      </c>
      <c r="B2433" s="212" t="s">
        <v>1131</v>
      </c>
      <c r="C2433" s="108" t="s">
        <v>224</v>
      </c>
      <c r="D2433" s="108">
        <v>2712.06</v>
      </c>
    </row>
    <row r="2434" spans="1:4" ht="15" customHeight="1">
      <c r="A2434" s="212" t="s">
        <v>1132</v>
      </c>
      <c r="B2434" s="212" t="s">
        <v>1133</v>
      </c>
      <c r="C2434" s="108" t="s">
        <v>224</v>
      </c>
      <c r="D2434" s="108">
        <v>3674.06</v>
      </c>
    </row>
    <row r="2435" spans="1:4" ht="15" customHeight="1">
      <c r="A2435" s="212" t="s">
        <v>1134</v>
      </c>
      <c r="B2435" s="212" t="s">
        <v>1135</v>
      </c>
      <c r="C2435" s="108" t="s">
        <v>224</v>
      </c>
      <c r="D2435" s="108">
        <v>4000.48</v>
      </c>
    </row>
    <row r="2436" spans="1:4" ht="15" customHeight="1">
      <c r="A2436" s="212" t="s">
        <v>1136</v>
      </c>
      <c r="B2436" s="212" t="s">
        <v>1137</v>
      </c>
      <c r="C2436" s="108" t="s">
        <v>224</v>
      </c>
      <c r="D2436" s="108">
        <v>4323.45</v>
      </c>
    </row>
    <row r="2437" spans="1:4" ht="15" customHeight="1">
      <c r="A2437" s="212" t="s">
        <v>1138</v>
      </c>
      <c r="B2437" s="212" t="s">
        <v>1139</v>
      </c>
      <c r="C2437" s="108" t="s">
        <v>224</v>
      </c>
      <c r="D2437" s="108">
        <v>4675.6099999999997</v>
      </c>
    </row>
    <row r="2438" spans="1:4" ht="15" customHeight="1">
      <c r="A2438" s="212" t="s">
        <v>1140</v>
      </c>
      <c r="B2438" s="212" t="s">
        <v>1141</v>
      </c>
      <c r="C2438" s="108" t="s">
        <v>224</v>
      </c>
      <c r="D2438" s="108">
        <v>5419.95</v>
      </c>
    </row>
    <row r="2439" spans="1:4" ht="15" customHeight="1">
      <c r="A2439" s="212" t="s">
        <v>1142</v>
      </c>
      <c r="B2439" s="212" t="s">
        <v>1143</v>
      </c>
      <c r="C2439" s="108" t="s">
        <v>224</v>
      </c>
      <c r="D2439" s="108">
        <v>2474.5500000000002</v>
      </c>
    </row>
    <row r="2440" spans="1:4" ht="15" customHeight="1">
      <c r="A2440" s="212" t="s">
        <v>1144</v>
      </c>
      <c r="B2440" s="212" t="s">
        <v>1145</v>
      </c>
      <c r="C2440" s="108" t="s">
        <v>224</v>
      </c>
      <c r="D2440" s="108">
        <v>2694.49</v>
      </c>
    </row>
    <row r="2441" spans="1:4" ht="15" customHeight="1">
      <c r="A2441" s="212" t="s">
        <v>1146</v>
      </c>
      <c r="B2441" s="212" t="s">
        <v>1147</v>
      </c>
      <c r="C2441" s="108" t="s">
        <v>224</v>
      </c>
      <c r="D2441" s="108">
        <v>2808.22</v>
      </c>
    </row>
    <row r="2442" spans="1:4" ht="15" customHeight="1">
      <c r="A2442" s="212" t="s">
        <v>1148</v>
      </c>
      <c r="B2442" s="212" t="s">
        <v>1149</v>
      </c>
      <c r="C2442" s="108" t="s">
        <v>224</v>
      </c>
      <c r="D2442" s="108">
        <v>2908.29</v>
      </c>
    </row>
    <row r="2443" spans="1:4" ht="15" customHeight="1">
      <c r="A2443" s="212" t="s">
        <v>1150</v>
      </c>
      <c r="B2443" s="212" t="s">
        <v>1151</v>
      </c>
      <c r="C2443" s="108" t="s">
        <v>224</v>
      </c>
      <c r="D2443" s="108">
        <v>3313.14</v>
      </c>
    </row>
    <row r="2444" spans="1:4" ht="15" customHeight="1">
      <c r="A2444" s="212" t="s">
        <v>1152</v>
      </c>
      <c r="B2444" s="212" t="s">
        <v>1153</v>
      </c>
      <c r="C2444" s="108" t="s">
        <v>224</v>
      </c>
      <c r="D2444" s="108">
        <v>4220.5200000000004</v>
      </c>
    </row>
    <row r="2445" spans="1:4" ht="15" customHeight="1">
      <c r="A2445" s="212" t="s">
        <v>1154</v>
      </c>
      <c r="B2445" s="212" t="s">
        <v>1155</v>
      </c>
      <c r="C2445" s="108" t="s">
        <v>224</v>
      </c>
      <c r="D2445" s="108">
        <v>4573.6899999999996</v>
      </c>
    </row>
    <row r="2446" spans="1:4" ht="15" customHeight="1">
      <c r="A2446" s="212" t="s">
        <v>1156</v>
      </c>
      <c r="B2446" s="212" t="s">
        <v>1157</v>
      </c>
      <c r="C2446" s="108" t="s">
        <v>224</v>
      </c>
      <c r="D2446" s="108">
        <v>4923.3900000000003</v>
      </c>
    </row>
    <row r="2447" spans="1:4" ht="15" customHeight="1">
      <c r="A2447" s="212" t="s">
        <v>1158</v>
      </c>
      <c r="B2447" s="212" t="s">
        <v>1159</v>
      </c>
      <c r="C2447" s="108" t="s">
        <v>224</v>
      </c>
      <c r="D2447" s="108">
        <v>5302.28</v>
      </c>
    </row>
    <row r="2448" spans="1:4" ht="15" customHeight="1">
      <c r="A2448" s="212" t="s">
        <v>1160</v>
      </c>
      <c r="B2448" s="212" t="s">
        <v>1161</v>
      </c>
      <c r="C2448" s="108" t="s">
        <v>224</v>
      </c>
      <c r="D2448" s="108">
        <v>6100.09</v>
      </c>
    </row>
    <row r="2449" spans="1:4" ht="15" customHeight="1">
      <c r="A2449" s="212" t="s">
        <v>1162</v>
      </c>
      <c r="B2449" s="212" t="s">
        <v>1163</v>
      </c>
      <c r="C2449" s="108" t="s">
        <v>224</v>
      </c>
      <c r="D2449" s="108">
        <v>3057.06</v>
      </c>
    </row>
    <row r="2450" spans="1:4" ht="15" customHeight="1">
      <c r="A2450" s="212" t="s">
        <v>1164</v>
      </c>
      <c r="B2450" s="212" t="s">
        <v>1165</v>
      </c>
      <c r="C2450" s="108" t="s">
        <v>224</v>
      </c>
      <c r="D2450" s="108">
        <v>3176.98</v>
      </c>
    </row>
    <row r="2451" spans="1:4" ht="15" customHeight="1">
      <c r="A2451" s="212" t="s">
        <v>1166</v>
      </c>
      <c r="B2451" s="212" t="s">
        <v>1167</v>
      </c>
      <c r="C2451" s="108" t="s">
        <v>224</v>
      </c>
      <c r="D2451" s="108">
        <v>3290.71</v>
      </c>
    </row>
    <row r="2452" spans="1:4" ht="15" customHeight="1">
      <c r="A2452" s="212" t="s">
        <v>1168</v>
      </c>
      <c r="B2452" s="212" t="s">
        <v>1169</v>
      </c>
      <c r="C2452" s="108" t="s">
        <v>224</v>
      </c>
      <c r="D2452" s="108">
        <v>3544.11</v>
      </c>
    </row>
    <row r="2453" spans="1:4" ht="15" customHeight="1">
      <c r="A2453" s="212" t="s">
        <v>1170</v>
      </c>
      <c r="B2453" s="212" t="s">
        <v>1171</v>
      </c>
      <c r="C2453" s="108" t="s">
        <v>224</v>
      </c>
      <c r="D2453" s="108">
        <v>3832.87</v>
      </c>
    </row>
    <row r="2454" spans="1:4" ht="15" customHeight="1">
      <c r="A2454" s="212">
        <v>9009</v>
      </c>
      <c r="B2454" s="212" t="s">
        <v>19371</v>
      </c>
    </row>
    <row r="2455" spans="1:4" ht="15" customHeight="1">
      <c r="A2455" s="212" t="s">
        <v>1175</v>
      </c>
      <c r="B2455" s="212" t="s">
        <v>3442</v>
      </c>
      <c r="C2455" s="108" t="s">
        <v>18893</v>
      </c>
      <c r="D2455" s="108">
        <v>462.67</v>
      </c>
    </row>
    <row r="2456" spans="1:4" ht="15" customHeight="1">
      <c r="A2456" s="212">
        <v>9011</v>
      </c>
      <c r="B2456" s="212" t="s">
        <v>19372</v>
      </c>
    </row>
    <row r="2457" spans="1:4" ht="15" customHeight="1">
      <c r="A2457" s="212" t="s">
        <v>950</v>
      </c>
      <c r="B2457" s="212" t="s">
        <v>951</v>
      </c>
      <c r="C2457" s="108" t="s">
        <v>224</v>
      </c>
      <c r="D2457" s="108">
        <v>2107.54</v>
      </c>
    </row>
    <row r="2458" spans="1:4" ht="15" customHeight="1">
      <c r="A2458" s="212" t="s">
        <v>952</v>
      </c>
      <c r="B2458" s="212" t="s">
        <v>953</v>
      </c>
      <c r="C2458" s="108" t="s">
        <v>224</v>
      </c>
      <c r="D2458" s="108">
        <v>2546.96</v>
      </c>
    </row>
    <row r="2459" spans="1:4" ht="15" customHeight="1">
      <c r="A2459" s="212" t="s">
        <v>954</v>
      </c>
      <c r="B2459" s="212" t="s">
        <v>955</v>
      </c>
      <c r="C2459" s="108" t="s">
        <v>224</v>
      </c>
      <c r="D2459" s="108">
        <v>1208.26</v>
      </c>
    </row>
    <row r="2460" spans="1:4" ht="15" customHeight="1">
      <c r="A2460" s="212">
        <v>9012</v>
      </c>
      <c r="B2460" s="212" t="s">
        <v>19373</v>
      </c>
    </row>
    <row r="2461" spans="1:4" ht="15" customHeight="1">
      <c r="A2461" s="212" t="s">
        <v>228</v>
      </c>
      <c r="B2461" s="212" t="s">
        <v>960</v>
      </c>
      <c r="C2461" s="108" t="s">
        <v>224</v>
      </c>
      <c r="D2461" s="108">
        <v>1588.31</v>
      </c>
    </row>
    <row r="2462" spans="1:4" ht="15" customHeight="1">
      <c r="A2462" s="212" t="s">
        <v>961</v>
      </c>
      <c r="B2462" s="212" t="s">
        <v>962</v>
      </c>
      <c r="C2462" s="108" t="s">
        <v>224</v>
      </c>
      <c r="D2462" s="108">
        <v>2187.11</v>
      </c>
    </row>
    <row r="2463" spans="1:4" ht="15" customHeight="1">
      <c r="A2463" s="212" t="s">
        <v>963</v>
      </c>
      <c r="B2463" s="212" t="s">
        <v>964</v>
      </c>
      <c r="C2463" s="108" t="s">
        <v>224</v>
      </c>
      <c r="D2463" s="108">
        <v>1779.98</v>
      </c>
    </row>
    <row r="2464" spans="1:4" ht="15" customHeight="1">
      <c r="A2464" s="212" t="s">
        <v>965</v>
      </c>
      <c r="B2464" s="212" t="s">
        <v>966</v>
      </c>
      <c r="C2464" s="108" t="s">
        <v>224</v>
      </c>
      <c r="D2464" s="108">
        <v>2013.03</v>
      </c>
    </row>
    <row r="2465" spans="1:4" ht="15" customHeight="1">
      <c r="A2465" s="212" t="s">
        <v>967</v>
      </c>
      <c r="B2465" s="212" t="s">
        <v>968</v>
      </c>
      <c r="C2465" s="108" t="s">
        <v>224</v>
      </c>
      <c r="D2465" s="108">
        <v>2763.31</v>
      </c>
    </row>
    <row r="2466" spans="1:4" ht="15" customHeight="1">
      <c r="A2466" s="212" t="s">
        <v>969</v>
      </c>
      <c r="B2466" s="212" t="s">
        <v>970</v>
      </c>
      <c r="C2466" s="108" t="s">
        <v>224</v>
      </c>
      <c r="D2466" s="108">
        <v>1582.67</v>
      </c>
    </row>
    <row r="2467" spans="1:4" ht="15" customHeight="1">
      <c r="A2467" s="212" t="s">
        <v>971</v>
      </c>
      <c r="B2467" s="212" t="s">
        <v>972</v>
      </c>
      <c r="C2467" s="108" t="s">
        <v>224</v>
      </c>
      <c r="D2467" s="108">
        <v>2310.7600000000002</v>
      </c>
    </row>
    <row r="2468" spans="1:4" ht="15" customHeight="1">
      <c r="A2468" s="212" t="s">
        <v>973</v>
      </c>
      <c r="B2468" s="212" t="s">
        <v>974</v>
      </c>
      <c r="C2468" s="108" t="s">
        <v>224</v>
      </c>
      <c r="D2468" s="108">
        <v>1530.52</v>
      </c>
    </row>
    <row r="2469" spans="1:4" ht="15" customHeight="1">
      <c r="A2469" s="212" t="s">
        <v>975</v>
      </c>
      <c r="B2469" s="212" t="s">
        <v>976</v>
      </c>
      <c r="C2469" s="108" t="s">
        <v>224</v>
      </c>
      <c r="D2469" s="108">
        <v>2182.41</v>
      </c>
    </row>
    <row r="2470" spans="1:4" ht="15" customHeight="1">
      <c r="A2470" s="212" t="s">
        <v>977</v>
      </c>
      <c r="B2470" s="212" t="s">
        <v>978</v>
      </c>
      <c r="C2470" s="108" t="s">
        <v>224</v>
      </c>
      <c r="D2470" s="108">
        <v>1939.56</v>
      </c>
    </row>
    <row r="2471" spans="1:4" ht="15" customHeight="1">
      <c r="A2471" s="212" t="s">
        <v>979</v>
      </c>
      <c r="B2471" s="212" t="s">
        <v>980</v>
      </c>
      <c r="C2471" s="108" t="s">
        <v>224</v>
      </c>
      <c r="D2471" s="108">
        <v>2742.93</v>
      </c>
    </row>
    <row r="2472" spans="1:4" ht="15" customHeight="1">
      <c r="A2472" s="212" t="s">
        <v>981</v>
      </c>
      <c r="B2472" s="212" t="s">
        <v>982</v>
      </c>
      <c r="C2472" s="108" t="s">
        <v>224</v>
      </c>
      <c r="D2472" s="108">
        <v>1380.7</v>
      </c>
    </row>
    <row r="2473" spans="1:4" ht="15" customHeight="1">
      <c r="A2473" s="212" t="s">
        <v>983</v>
      </c>
      <c r="B2473" s="212" t="s">
        <v>984</v>
      </c>
      <c r="C2473" s="108" t="s">
        <v>224</v>
      </c>
      <c r="D2473" s="108">
        <v>2207.16</v>
      </c>
    </row>
    <row r="2474" spans="1:4" ht="15" customHeight="1">
      <c r="A2474" s="212">
        <v>9013</v>
      </c>
      <c r="B2474" s="212" t="s">
        <v>19374</v>
      </c>
    </row>
    <row r="2475" spans="1:4" ht="15" customHeight="1">
      <c r="A2475" s="212" t="s">
        <v>956</v>
      </c>
      <c r="B2475" s="212" t="s">
        <v>957</v>
      </c>
      <c r="C2475" s="108" t="s">
        <v>224</v>
      </c>
      <c r="D2475" s="108">
        <v>1379.06</v>
      </c>
    </row>
    <row r="2476" spans="1:4" ht="15" customHeight="1">
      <c r="A2476" s="212" t="s">
        <v>958</v>
      </c>
      <c r="B2476" s="212" t="s">
        <v>959</v>
      </c>
      <c r="C2476" s="108" t="s">
        <v>224</v>
      </c>
      <c r="D2476" s="108">
        <v>591.04999999999995</v>
      </c>
    </row>
    <row r="2477" spans="1:4" ht="15" customHeight="1">
      <c r="A2477" s="212">
        <v>9014</v>
      </c>
      <c r="B2477" s="212" t="s">
        <v>19375</v>
      </c>
    </row>
    <row r="2478" spans="1:4" ht="15" customHeight="1">
      <c r="A2478" s="212" t="s">
        <v>1040</v>
      </c>
      <c r="B2478" s="212" t="s">
        <v>1041</v>
      </c>
      <c r="C2478" s="108" t="s">
        <v>191</v>
      </c>
      <c r="D2478" s="108">
        <v>916.09</v>
      </c>
    </row>
    <row r="2479" spans="1:4" ht="15" customHeight="1">
      <c r="A2479" s="212" t="s">
        <v>1042</v>
      </c>
      <c r="B2479" s="212" t="s">
        <v>1043</v>
      </c>
      <c r="C2479" s="108" t="s">
        <v>191</v>
      </c>
      <c r="D2479" s="108">
        <v>1199.29</v>
      </c>
    </row>
    <row r="2480" spans="1:4" ht="15" customHeight="1">
      <c r="A2480" s="212" t="s">
        <v>1044</v>
      </c>
      <c r="B2480" s="212" t="s">
        <v>1045</v>
      </c>
      <c r="C2480" s="108" t="s">
        <v>191</v>
      </c>
      <c r="D2480" s="108">
        <v>1310.3599999999999</v>
      </c>
    </row>
    <row r="2481" spans="1:4" ht="15" customHeight="1">
      <c r="A2481" s="212" t="s">
        <v>1046</v>
      </c>
      <c r="B2481" s="212" t="s">
        <v>1047</v>
      </c>
      <c r="C2481" s="108" t="s">
        <v>191</v>
      </c>
      <c r="D2481" s="108">
        <v>1423.85</v>
      </c>
    </row>
    <row r="2482" spans="1:4" ht="15" customHeight="1">
      <c r="A2482" s="212" t="s">
        <v>1048</v>
      </c>
      <c r="B2482" s="212" t="s">
        <v>1049</v>
      </c>
      <c r="C2482" s="108" t="s">
        <v>191</v>
      </c>
      <c r="D2482" s="108">
        <v>2113.06</v>
      </c>
    </row>
    <row r="2483" spans="1:4" ht="15" customHeight="1">
      <c r="A2483" s="212" t="s">
        <v>1050</v>
      </c>
      <c r="B2483" s="212" t="s">
        <v>1051</v>
      </c>
      <c r="C2483" s="108" t="s">
        <v>191</v>
      </c>
      <c r="D2483" s="108">
        <v>463.19</v>
      </c>
    </row>
    <row r="2484" spans="1:4" ht="15" customHeight="1">
      <c r="A2484" s="212" t="s">
        <v>1052</v>
      </c>
      <c r="B2484" s="212" t="s">
        <v>1053</v>
      </c>
      <c r="C2484" s="108" t="s">
        <v>191</v>
      </c>
      <c r="D2484" s="108">
        <v>553.65</v>
      </c>
    </row>
    <row r="2485" spans="1:4" ht="15" customHeight="1">
      <c r="A2485" s="212" t="s">
        <v>1054</v>
      </c>
      <c r="B2485" s="212" t="s">
        <v>1055</v>
      </c>
      <c r="C2485" s="108" t="s">
        <v>191</v>
      </c>
      <c r="D2485" s="108">
        <v>638.91</v>
      </c>
    </row>
    <row r="2486" spans="1:4" ht="15" customHeight="1">
      <c r="A2486" s="212" t="s">
        <v>1056</v>
      </c>
      <c r="B2486" s="212" t="s">
        <v>1057</v>
      </c>
      <c r="C2486" s="108" t="s">
        <v>191</v>
      </c>
      <c r="D2486" s="108">
        <v>734.22</v>
      </c>
    </row>
    <row r="2487" spans="1:4" ht="15" customHeight="1">
      <c r="A2487" s="212" t="s">
        <v>1058</v>
      </c>
      <c r="B2487" s="212" t="s">
        <v>1059</v>
      </c>
      <c r="C2487" s="108" t="s">
        <v>191</v>
      </c>
      <c r="D2487" s="108">
        <v>823.54</v>
      </c>
    </row>
    <row r="2488" spans="1:4" ht="15" customHeight="1">
      <c r="A2488" s="212">
        <v>9015</v>
      </c>
      <c r="B2488" s="212" t="s">
        <v>19376</v>
      </c>
    </row>
    <row r="2489" spans="1:4" ht="15" customHeight="1">
      <c r="A2489" s="212" t="s">
        <v>1060</v>
      </c>
      <c r="B2489" s="212" t="s">
        <v>1061</v>
      </c>
      <c r="C2489" s="108" t="s">
        <v>191</v>
      </c>
      <c r="D2489" s="108">
        <v>1190</v>
      </c>
    </row>
    <row r="2490" spans="1:4" ht="15" customHeight="1">
      <c r="A2490" s="212" t="s">
        <v>1062</v>
      </c>
      <c r="B2490" s="212" t="s">
        <v>1063</v>
      </c>
      <c r="C2490" s="108" t="s">
        <v>191</v>
      </c>
      <c r="D2490" s="108">
        <v>1495.71</v>
      </c>
    </row>
    <row r="2491" spans="1:4" ht="15" customHeight="1">
      <c r="A2491" s="212" t="s">
        <v>1064</v>
      </c>
      <c r="B2491" s="212" t="s">
        <v>1065</v>
      </c>
      <c r="C2491" s="108" t="s">
        <v>191</v>
      </c>
      <c r="D2491" s="108">
        <v>1611.72</v>
      </c>
    </row>
    <row r="2492" spans="1:4" ht="15" customHeight="1">
      <c r="A2492" s="212" t="s">
        <v>1066</v>
      </c>
      <c r="B2492" s="212" t="s">
        <v>1067</v>
      </c>
      <c r="C2492" s="108" t="s">
        <v>191</v>
      </c>
      <c r="D2492" s="108">
        <v>1730.84</v>
      </c>
    </row>
    <row r="2493" spans="1:4" ht="15" customHeight="1">
      <c r="A2493" s="212" t="s">
        <v>1068</v>
      </c>
      <c r="B2493" s="212" t="s">
        <v>1069</v>
      </c>
      <c r="C2493" s="108" t="s">
        <v>191</v>
      </c>
      <c r="D2493" s="108">
        <v>2331.9699999999998</v>
      </c>
    </row>
    <row r="2494" spans="1:4" ht="15" customHeight="1">
      <c r="A2494" s="212" t="s">
        <v>1070</v>
      </c>
      <c r="B2494" s="212" t="s">
        <v>1071</v>
      </c>
      <c r="C2494" s="108" t="s">
        <v>191</v>
      </c>
      <c r="D2494" s="108">
        <v>701.9</v>
      </c>
    </row>
    <row r="2495" spans="1:4" ht="15" customHeight="1">
      <c r="A2495" s="212" t="s">
        <v>1072</v>
      </c>
      <c r="B2495" s="212" t="s">
        <v>1073</v>
      </c>
      <c r="C2495" s="108" t="s">
        <v>191</v>
      </c>
      <c r="D2495" s="108">
        <v>797.98</v>
      </c>
    </row>
    <row r="2496" spans="1:4" ht="15" customHeight="1">
      <c r="A2496" s="212" t="s">
        <v>1074</v>
      </c>
      <c r="B2496" s="212" t="s">
        <v>1075</v>
      </c>
      <c r="C2496" s="108" t="s">
        <v>191</v>
      </c>
      <c r="D2496" s="108">
        <v>889.8</v>
      </c>
    </row>
    <row r="2497" spans="1:4" ht="15" customHeight="1">
      <c r="A2497" s="212" t="s">
        <v>1076</v>
      </c>
      <c r="B2497" s="212" t="s">
        <v>1077</v>
      </c>
      <c r="C2497" s="108" t="s">
        <v>191</v>
      </c>
      <c r="D2497" s="108">
        <v>989.94</v>
      </c>
    </row>
    <row r="2498" spans="1:4" ht="15" customHeight="1">
      <c r="A2498" s="212" t="s">
        <v>1078</v>
      </c>
      <c r="B2498" s="212" t="s">
        <v>1079</v>
      </c>
      <c r="C2498" s="108" t="s">
        <v>191</v>
      </c>
      <c r="D2498" s="108">
        <v>1085.82</v>
      </c>
    </row>
    <row r="2499" spans="1:4" ht="15" customHeight="1">
      <c r="A2499" s="212">
        <v>9016</v>
      </c>
      <c r="B2499" s="212" t="s">
        <v>19377</v>
      </c>
    </row>
    <row r="2500" spans="1:4" ht="15" customHeight="1">
      <c r="A2500" s="212" t="s">
        <v>1177</v>
      </c>
      <c r="B2500" s="212" t="s">
        <v>1178</v>
      </c>
      <c r="C2500" s="108" t="s">
        <v>224</v>
      </c>
      <c r="D2500" s="108">
        <v>739.67</v>
      </c>
    </row>
    <row r="2501" spans="1:4" ht="15" customHeight="1">
      <c r="A2501" s="212" t="s">
        <v>1179</v>
      </c>
      <c r="B2501" s="212" t="s">
        <v>1180</v>
      </c>
      <c r="C2501" s="108" t="s">
        <v>224</v>
      </c>
      <c r="D2501" s="108">
        <v>188.76</v>
      </c>
    </row>
    <row r="2502" spans="1:4" ht="15" customHeight="1">
      <c r="A2502" s="212" t="s">
        <v>1181</v>
      </c>
      <c r="B2502" s="212" t="s">
        <v>1182</v>
      </c>
      <c r="C2502" s="108" t="s">
        <v>224</v>
      </c>
      <c r="D2502" s="108">
        <v>257.58</v>
      </c>
    </row>
    <row r="2503" spans="1:4" ht="15" customHeight="1">
      <c r="A2503" s="212" t="s">
        <v>1183</v>
      </c>
      <c r="B2503" s="212" t="s">
        <v>1184</v>
      </c>
      <c r="C2503" s="108" t="s">
        <v>224</v>
      </c>
      <c r="D2503" s="108">
        <v>335.58</v>
      </c>
    </row>
    <row r="2504" spans="1:4" ht="15" customHeight="1">
      <c r="A2504" s="212" t="s">
        <v>1185</v>
      </c>
      <c r="B2504" s="212" t="s">
        <v>1186</v>
      </c>
      <c r="C2504" s="108" t="s">
        <v>224</v>
      </c>
      <c r="D2504" s="108">
        <v>422.8</v>
      </c>
    </row>
    <row r="2505" spans="1:4" ht="15" customHeight="1">
      <c r="A2505" s="212" t="s">
        <v>1187</v>
      </c>
      <c r="B2505" s="212" t="s">
        <v>1188</v>
      </c>
      <c r="C2505" s="108" t="s">
        <v>224</v>
      </c>
      <c r="D2505" s="108">
        <v>519.22</v>
      </c>
    </row>
    <row r="2506" spans="1:4" ht="15" customHeight="1">
      <c r="A2506" s="212" t="s">
        <v>1189</v>
      </c>
      <c r="B2506" s="212" t="s">
        <v>1190</v>
      </c>
      <c r="C2506" s="108" t="s">
        <v>224</v>
      </c>
      <c r="D2506" s="108">
        <v>624.84</v>
      </c>
    </row>
    <row r="2507" spans="1:4" ht="15" customHeight="1">
      <c r="A2507" s="212">
        <v>9017</v>
      </c>
      <c r="B2507" s="212" t="s">
        <v>19378</v>
      </c>
    </row>
    <row r="2508" spans="1:4" ht="15" customHeight="1">
      <c r="A2508" s="212" t="s">
        <v>1172</v>
      </c>
      <c r="B2508" s="212" t="s">
        <v>19379</v>
      </c>
      <c r="C2508" s="108" t="s">
        <v>191</v>
      </c>
      <c r="D2508" s="108">
        <v>37.81</v>
      </c>
    </row>
    <row r="2509" spans="1:4" ht="15" customHeight="1">
      <c r="A2509" s="212" t="s">
        <v>1173</v>
      </c>
      <c r="B2509" s="212" t="s">
        <v>19380</v>
      </c>
      <c r="C2509" s="108" t="s">
        <v>191</v>
      </c>
      <c r="D2509" s="108">
        <v>39.700000000000003</v>
      </c>
    </row>
    <row r="2510" spans="1:4" ht="15" customHeight="1">
      <c r="A2510" s="212" t="s">
        <v>1174</v>
      </c>
      <c r="B2510" s="212" t="s">
        <v>19381</v>
      </c>
      <c r="C2510" s="108" t="s">
        <v>191</v>
      </c>
      <c r="D2510" s="108">
        <v>40.19</v>
      </c>
    </row>
    <row r="2511" spans="1:4" ht="15" customHeight="1">
      <c r="A2511" s="212">
        <v>8687</v>
      </c>
      <c r="B2511" s="212" t="s">
        <v>19382</v>
      </c>
    </row>
    <row r="2512" spans="1:4" ht="15" customHeight="1">
      <c r="A2512" s="212">
        <v>9018</v>
      </c>
      <c r="B2512" s="212" t="s">
        <v>19383</v>
      </c>
    </row>
    <row r="2513" spans="1:4" ht="15" customHeight="1">
      <c r="A2513" s="212" t="s">
        <v>3181</v>
      </c>
      <c r="B2513" s="212" t="s">
        <v>19384</v>
      </c>
      <c r="C2513" s="108" t="s">
        <v>224</v>
      </c>
      <c r="D2513" s="108">
        <v>415.02</v>
      </c>
    </row>
    <row r="2514" spans="1:4" ht="15" customHeight="1">
      <c r="A2514" s="212" t="s">
        <v>3193</v>
      </c>
      <c r="B2514" s="212" t="s">
        <v>3194</v>
      </c>
      <c r="C2514" s="108" t="s">
        <v>224</v>
      </c>
      <c r="D2514" s="108">
        <v>68.319999999999993</v>
      </c>
    </row>
    <row r="2515" spans="1:4" ht="15" customHeight="1">
      <c r="A2515" s="212" t="s">
        <v>3204</v>
      </c>
      <c r="B2515" s="212" t="s">
        <v>3205</v>
      </c>
      <c r="C2515" s="108" t="s">
        <v>224</v>
      </c>
      <c r="D2515" s="108">
        <v>982.94</v>
      </c>
    </row>
    <row r="2516" spans="1:4" ht="15" customHeight="1">
      <c r="A2516" s="212" t="s">
        <v>3216</v>
      </c>
      <c r="B2516" s="212" t="s">
        <v>3217</v>
      </c>
      <c r="C2516" s="108" t="s">
        <v>224</v>
      </c>
      <c r="D2516" s="108">
        <v>63.18</v>
      </c>
    </row>
    <row r="2517" spans="1:4" ht="15" customHeight="1">
      <c r="A2517" s="212">
        <v>9019</v>
      </c>
      <c r="B2517" s="212" t="s">
        <v>19385</v>
      </c>
    </row>
    <row r="2518" spans="1:4" ht="15" customHeight="1">
      <c r="A2518" s="212" t="s">
        <v>19386</v>
      </c>
      <c r="B2518" s="212" t="s">
        <v>19387</v>
      </c>
      <c r="C2518" s="108" t="s">
        <v>18893</v>
      </c>
      <c r="D2518" s="108">
        <v>268.92</v>
      </c>
    </row>
    <row r="2519" spans="1:4" ht="15" customHeight="1">
      <c r="A2519" s="212" t="s">
        <v>3171</v>
      </c>
      <c r="B2519" s="212" t="s">
        <v>19388</v>
      </c>
      <c r="C2519" s="108" t="s">
        <v>18893</v>
      </c>
      <c r="D2519" s="108">
        <v>354.75</v>
      </c>
    </row>
    <row r="2520" spans="1:4" ht="15" customHeight="1">
      <c r="A2520" s="212" t="s">
        <v>19389</v>
      </c>
      <c r="B2520" s="212" t="s">
        <v>19390</v>
      </c>
      <c r="C2520" s="108" t="s">
        <v>18893</v>
      </c>
      <c r="D2520" s="108">
        <v>1057.98</v>
      </c>
    </row>
    <row r="2521" spans="1:4" ht="15" customHeight="1">
      <c r="A2521" s="212" t="s">
        <v>19391</v>
      </c>
      <c r="B2521" s="212" t="s">
        <v>19392</v>
      </c>
      <c r="C2521" s="108" t="s">
        <v>18893</v>
      </c>
      <c r="D2521" s="108">
        <v>1178.8900000000001</v>
      </c>
    </row>
    <row r="2522" spans="1:4" ht="15" customHeight="1">
      <c r="A2522" s="212" t="s">
        <v>3174</v>
      </c>
      <c r="B2522" s="212" t="s">
        <v>19393</v>
      </c>
      <c r="C2522" s="108" t="s">
        <v>18893</v>
      </c>
      <c r="D2522" s="108">
        <v>74.36</v>
      </c>
    </row>
    <row r="2523" spans="1:4" ht="15" customHeight="1">
      <c r="A2523" s="212" t="s">
        <v>3175</v>
      </c>
      <c r="B2523" s="212" t="s">
        <v>22987</v>
      </c>
      <c r="C2523" s="108" t="s">
        <v>18893</v>
      </c>
      <c r="D2523" s="108">
        <v>108.96</v>
      </c>
    </row>
    <row r="2524" spans="1:4" ht="15" customHeight="1">
      <c r="A2524" s="212" t="s">
        <v>3176</v>
      </c>
      <c r="B2524" s="212" t="s">
        <v>3177</v>
      </c>
      <c r="C2524" s="108" t="s">
        <v>224</v>
      </c>
      <c r="D2524" s="108">
        <v>31.38</v>
      </c>
    </row>
    <row r="2525" spans="1:4" ht="15" customHeight="1">
      <c r="A2525" s="212" t="s">
        <v>3180</v>
      </c>
      <c r="B2525" s="212" t="s">
        <v>19394</v>
      </c>
      <c r="C2525" s="108" t="s">
        <v>18893</v>
      </c>
      <c r="D2525" s="108">
        <v>15.19</v>
      </c>
    </row>
    <row r="2526" spans="1:4" ht="15" customHeight="1">
      <c r="A2526" s="212" t="s">
        <v>3182</v>
      </c>
      <c r="B2526" s="212" t="s">
        <v>19395</v>
      </c>
      <c r="C2526" s="108" t="s">
        <v>18893</v>
      </c>
      <c r="D2526" s="108">
        <v>104.03</v>
      </c>
    </row>
    <row r="2527" spans="1:4" ht="15" customHeight="1">
      <c r="A2527" s="212" t="s">
        <v>3183</v>
      </c>
      <c r="B2527" s="212" t="s">
        <v>3184</v>
      </c>
      <c r="C2527" s="108" t="s">
        <v>224</v>
      </c>
      <c r="D2527" s="108">
        <v>686.54</v>
      </c>
    </row>
    <row r="2528" spans="1:4" ht="15" customHeight="1">
      <c r="A2528" s="212" t="s">
        <v>3185</v>
      </c>
      <c r="B2528" s="212" t="s">
        <v>3186</v>
      </c>
      <c r="C2528" s="108" t="s">
        <v>224</v>
      </c>
      <c r="D2528" s="108">
        <v>217.61</v>
      </c>
    </row>
    <row r="2529" spans="1:4" ht="15" customHeight="1">
      <c r="A2529" s="212" t="s">
        <v>164</v>
      </c>
      <c r="B2529" s="212" t="s">
        <v>3187</v>
      </c>
      <c r="C2529" s="108" t="s">
        <v>224</v>
      </c>
      <c r="D2529" s="108">
        <v>209.54</v>
      </c>
    </row>
    <row r="2530" spans="1:4" ht="15" customHeight="1">
      <c r="A2530" s="212" t="s">
        <v>3188</v>
      </c>
      <c r="B2530" s="212" t="s">
        <v>3189</v>
      </c>
      <c r="C2530" s="108" t="s">
        <v>224</v>
      </c>
      <c r="D2530" s="108">
        <v>200.23</v>
      </c>
    </row>
    <row r="2531" spans="1:4" ht="15" customHeight="1">
      <c r="A2531" s="212" t="s">
        <v>3190</v>
      </c>
      <c r="B2531" s="212" t="s">
        <v>3191</v>
      </c>
      <c r="C2531" s="108" t="s">
        <v>224</v>
      </c>
      <c r="D2531" s="108">
        <v>766.88</v>
      </c>
    </row>
    <row r="2532" spans="1:4" ht="15" customHeight="1">
      <c r="A2532" s="212" t="s">
        <v>3192</v>
      </c>
      <c r="B2532" s="212" t="s">
        <v>19396</v>
      </c>
      <c r="C2532" s="108" t="s">
        <v>18893</v>
      </c>
      <c r="D2532" s="108">
        <v>337.23</v>
      </c>
    </row>
    <row r="2533" spans="1:4" ht="15" customHeight="1">
      <c r="A2533" s="212" t="s">
        <v>19397</v>
      </c>
      <c r="B2533" s="212" t="s">
        <v>19398</v>
      </c>
      <c r="C2533" s="108" t="s">
        <v>18893</v>
      </c>
      <c r="D2533" s="108">
        <v>458.14</v>
      </c>
    </row>
    <row r="2534" spans="1:4" ht="15" customHeight="1">
      <c r="A2534" s="212">
        <v>9020</v>
      </c>
      <c r="B2534" s="212" t="s">
        <v>19399</v>
      </c>
    </row>
    <row r="2535" spans="1:4" ht="15" customHeight="1">
      <c r="A2535" s="212" t="s">
        <v>3208</v>
      </c>
      <c r="B2535" s="212" t="s">
        <v>3209</v>
      </c>
      <c r="C2535" s="108" t="s">
        <v>18893</v>
      </c>
      <c r="D2535" s="108">
        <v>172.42</v>
      </c>
    </row>
    <row r="2536" spans="1:4" ht="15" customHeight="1">
      <c r="A2536" s="212" t="s">
        <v>3210</v>
      </c>
      <c r="B2536" s="212" t="s">
        <v>3211</v>
      </c>
      <c r="C2536" s="108" t="s">
        <v>18893</v>
      </c>
      <c r="D2536" s="108">
        <v>146.5</v>
      </c>
    </row>
    <row r="2537" spans="1:4" ht="15" customHeight="1">
      <c r="A2537" s="212" t="s">
        <v>3212</v>
      </c>
      <c r="B2537" s="212" t="s">
        <v>3213</v>
      </c>
      <c r="C2537" s="108" t="s">
        <v>18893</v>
      </c>
      <c r="D2537" s="108">
        <v>257.69</v>
      </c>
    </row>
    <row r="2538" spans="1:4" ht="15" customHeight="1">
      <c r="A2538" s="212" t="s">
        <v>3214</v>
      </c>
      <c r="B2538" s="212" t="s">
        <v>3215</v>
      </c>
      <c r="C2538" s="108" t="s">
        <v>18893</v>
      </c>
      <c r="D2538" s="108">
        <v>574.80999999999995</v>
      </c>
    </row>
    <row r="2539" spans="1:4" ht="15" customHeight="1">
      <c r="A2539" s="212">
        <v>9022</v>
      </c>
      <c r="B2539" s="212" t="s">
        <v>19400</v>
      </c>
    </row>
    <row r="2540" spans="1:4" ht="15" customHeight="1">
      <c r="A2540" s="212" t="s">
        <v>22988</v>
      </c>
      <c r="B2540" s="212" t="s">
        <v>22989</v>
      </c>
      <c r="C2540" s="108" t="s">
        <v>18893</v>
      </c>
      <c r="D2540" s="108">
        <v>209.46</v>
      </c>
    </row>
    <row r="2541" spans="1:4" ht="15" customHeight="1">
      <c r="A2541" s="212" t="s">
        <v>22990</v>
      </c>
      <c r="B2541" s="212" t="s">
        <v>22991</v>
      </c>
      <c r="C2541" s="108" t="s">
        <v>18893</v>
      </c>
      <c r="D2541" s="108">
        <v>27.78</v>
      </c>
    </row>
    <row r="2542" spans="1:4" ht="15" customHeight="1">
      <c r="A2542" s="212">
        <v>9023</v>
      </c>
      <c r="B2542" s="212" t="s">
        <v>19401</v>
      </c>
    </row>
    <row r="2543" spans="1:4" ht="15" customHeight="1">
      <c r="A2543" s="212" t="s">
        <v>165</v>
      </c>
      <c r="B2543" s="212" t="s">
        <v>3195</v>
      </c>
      <c r="C2543" s="108" t="s">
        <v>224</v>
      </c>
      <c r="D2543" s="108">
        <v>34.75</v>
      </c>
    </row>
    <row r="2544" spans="1:4" ht="15" customHeight="1">
      <c r="A2544" s="212" t="s">
        <v>166</v>
      </c>
      <c r="B2544" s="212" t="s">
        <v>3196</v>
      </c>
      <c r="C2544" s="108" t="s">
        <v>224</v>
      </c>
      <c r="D2544" s="108">
        <v>20.94</v>
      </c>
    </row>
    <row r="2545" spans="1:4" ht="15" customHeight="1">
      <c r="A2545" s="212" t="s">
        <v>167</v>
      </c>
      <c r="B2545" s="212" t="s">
        <v>3197</v>
      </c>
      <c r="C2545" s="108" t="s">
        <v>224</v>
      </c>
      <c r="D2545" s="108">
        <v>20.97</v>
      </c>
    </row>
    <row r="2546" spans="1:4" ht="15" customHeight="1">
      <c r="A2546" s="212" t="s">
        <v>168</v>
      </c>
      <c r="B2546" s="212" t="s">
        <v>3198</v>
      </c>
      <c r="C2546" s="108" t="s">
        <v>224</v>
      </c>
      <c r="D2546" s="108">
        <v>21.01</v>
      </c>
    </row>
    <row r="2547" spans="1:4" ht="15" customHeight="1">
      <c r="A2547" s="212" t="s">
        <v>169</v>
      </c>
      <c r="B2547" s="212" t="s">
        <v>3199</v>
      </c>
      <c r="C2547" s="108" t="s">
        <v>224</v>
      </c>
      <c r="D2547" s="108">
        <v>23.23</v>
      </c>
    </row>
    <row r="2548" spans="1:4" ht="15" customHeight="1">
      <c r="A2548" s="212" t="s">
        <v>170</v>
      </c>
      <c r="B2548" s="212" t="s">
        <v>3200</v>
      </c>
      <c r="C2548" s="108" t="s">
        <v>224</v>
      </c>
      <c r="D2548" s="108">
        <v>23.33</v>
      </c>
    </row>
    <row r="2549" spans="1:4" ht="15" customHeight="1">
      <c r="A2549" s="212" t="s">
        <v>171</v>
      </c>
      <c r="B2549" s="212" t="s">
        <v>3201</v>
      </c>
      <c r="C2549" s="108" t="s">
        <v>224</v>
      </c>
      <c r="D2549" s="108">
        <v>23.13</v>
      </c>
    </row>
    <row r="2550" spans="1:4" ht="15" customHeight="1">
      <c r="A2550" s="212" t="s">
        <v>172</v>
      </c>
      <c r="B2550" s="212" t="s">
        <v>3202</v>
      </c>
      <c r="C2550" s="108" t="s">
        <v>224</v>
      </c>
      <c r="D2550" s="108">
        <v>23.06</v>
      </c>
    </row>
    <row r="2551" spans="1:4" ht="15" customHeight="1">
      <c r="A2551" s="212" t="s">
        <v>173</v>
      </c>
      <c r="B2551" s="212" t="s">
        <v>3203</v>
      </c>
      <c r="C2551" s="108" t="s">
        <v>224</v>
      </c>
      <c r="D2551" s="108">
        <v>23.17</v>
      </c>
    </row>
    <row r="2552" spans="1:4" ht="15" customHeight="1">
      <c r="A2552" s="212">
        <v>9024</v>
      </c>
      <c r="B2552" s="212" t="s">
        <v>19402</v>
      </c>
    </row>
    <row r="2553" spans="1:4" ht="15" customHeight="1">
      <c r="A2553" s="212" t="s">
        <v>3172</v>
      </c>
      <c r="B2553" s="212" t="s">
        <v>3173</v>
      </c>
      <c r="C2553" s="108" t="s">
        <v>18893</v>
      </c>
      <c r="D2553" s="108">
        <v>119.49</v>
      </c>
    </row>
    <row r="2554" spans="1:4" ht="15" customHeight="1">
      <c r="A2554" s="212" t="s">
        <v>3178</v>
      </c>
      <c r="B2554" s="212" t="s">
        <v>3179</v>
      </c>
      <c r="C2554" s="108" t="s">
        <v>224</v>
      </c>
      <c r="D2554" s="108">
        <v>9.58</v>
      </c>
    </row>
    <row r="2555" spans="1:4" ht="15" customHeight="1">
      <c r="A2555" s="212" t="s">
        <v>3218</v>
      </c>
      <c r="B2555" s="212" t="s">
        <v>3219</v>
      </c>
      <c r="C2555" s="108" t="s">
        <v>224</v>
      </c>
      <c r="D2555" s="108">
        <v>124.44</v>
      </c>
    </row>
    <row r="2556" spans="1:4" ht="15" customHeight="1">
      <c r="A2556" s="212" t="s">
        <v>3220</v>
      </c>
      <c r="B2556" s="212" t="s">
        <v>3221</v>
      </c>
      <c r="C2556" s="108" t="s">
        <v>224</v>
      </c>
      <c r="D2556" s="108">
        <v>115.56</v>
      </c>
    </row>
    <row r="2557" spans="1:4" ht="15" customHeight="1">
      <c r="A2557" s="212" t="s">
        <v>3222</v>
      </c>
      <c r="B2557" s="212" t="s">
        <v>3223</v>
      </c>
      <c r="C2557" s="108" t="s">
        <v>224</v>
      </c>
      <c r="D2557" s="108">
        <v>117.51</v>
      </c>
    </row>
    <row r="2558" spans="1:4" ht="15" customHeight="1">
      <c r="A2558" s="212" t="s">
        <v>3224</v>
      </c>
      <c r="B2558" s="212" t="s">
        <v>3225</v>
      </c>
      <c r="C2558" s="108" t="s">
        <v>224</v>
      </c>
      <c r="D2558" s="108">
        <v>118.66</v>
      </c>
    </row>
    <row r="2559" spans="1:4" ht="15" customHeight="1">
      <c r="A2559" s="212">
        <v>8688</v>
      </c>
      <c r="B2559" s="212" t="s">
        <v>19403</v>
      </c>
    </row>
    <row r="2560" spans="1:4" ht="15" customHeight="1">
      <c r="A2560" s="212">
        <v>9026</v>
      </c>
      <c r="B2560" s="212" t="s">
        <v>19404</v>
      </c>
    </row>
    <row r="2561" spans="1:4" ht="15" customHeight="1">
      <c r="A2561" s="212" t="s">
        <v>2616</v>
      </c>
      <c r="B2561" s="212" t="s">
        <v>2617</v>
      </c>
      <c r="C2561" s="108" t="s">
        <v>191</v>
      </c>
      <c r="D2561" s="108">
        <v>39.99</v>
      </c>
    </row>
    <row r="2562" spans="1:4" ht="15" customHeight="1">
      <c r="A2562" s="212" t="s">
        <v>2618</v>
      </c>
      <c r="B2562" s="212" t="s">
        <v>2619</v>
      </c>
      <c r="C2562" s="108" t="s">
        <v>191</v>
      </c>
      <c r="D2562" s="108">
        <v>49.15</v>
      </c>
    </row>
    <row r="2563" spans="1:4" ht="15" customHeight="1">
      <c r="A2563" s="212" t="s">
        <v>2620</v>
      </c>
      <c r="B2563" s="212" t="s">
        <v>2621</v>
      </c>
      <c r="C2563" s="108" t="s">
        <v>191</v>
      </c>
      <c r="D2563" s="108">
        <v>34.06</v>
      </c>
    </row>
    <row r="2564" spans="1:4" ht="15" customHeight="1">
      <c r="A2564" s="212">
        <v>9027</v>
      </c>
      <c r="B2564" s="212" t="s">
        <v>19405</v>
      </c>
    </row>
    <row r="2565" spans="1:4" ht="15" customHeight="1">
      <c r="A2565" s="212" t="s">
        <v>2614</v>
      </c>
      <c r="B2565" s="212" t="s">
        <v>22992</v>
      </c>
      <c r="C2565" s="108" t="s">
        <v>18893</v>
      </c>
      <c r="D2565" s="108">
        <v>40.619999999999997</v>
      </c>
    </row>
    <row r="2566" spans="1:4" ht="15" customHeight="1">
      <c r="A2566" s="212" t="s">
        <v>2613</v>
      </c>
      <c r="B2566" s="212" t="s">
        <v>22993</v>
      </c>
      <c r="C2566" s="108" t="s">
        <v>18893</v>
      </c>
      <c r="D2566" s="108">
        <v>30.61</v>
      </c>
    </row>
    <row r="2567" spans="1:4" ht="15" customHeight="1">
      <c r="A2567" s="212">
        <v>9029</v>
      </c>
      <c r="B2567" s="212" t="s">
        <v>19154</v>
      </c>
    </row>
    <row r="2568" spans="1:4" ht="15" customHeight="1">
      <c r="A2568" s="212" t="s">
        <v>2622</v>
      </c>
      <c r="B2568" s="212" t="s">
        <v>19406</v>
      </c>
      <c r="C2568" s="108" t="s">
        <v>224</v>
      </c>
      <c r="D2568" s="108">
        <v>108.01</v>
      </c>
    </row>
    <row r="2569" spans="1:4" ht="15" customHeight="1">
      <c r="A2569" s="212" t="s">
        <v>2623</v>
      </c>
      <c r="B2569" s="212" t="s">
        <v>19407</v>
      </c>
      <c r="C2569" s="108" t="s">
        <v>224</v>
      </c>
      <c r="D2569" s="108">
        <v>140.62</v>
      </c>
    </row>
    <row r="2570" spans="1:4" ht="15" customHeight="1">
      <c r="A2570" s="212">
        <v>9030</v>
      </c>
      <c r="B2570" s="212" t="s">
        <v>19408</v>
      </c>
    </row>
    <row r="2571" spans="1:4" ht="15" customHeight="1">
      <c r="A2571" s="212" t="s">
        <v>453</v>
      </c>
      <c r="B2571" s="212" t="s">
        <v>454</v>
      </c>
      <c r="C2571" s="108" t="s">
        <v>224</v>
      </c>
      <c r="D2571" s="108">
        <v>1049.7</v>
      </c>
    </row>
    <row r="2572" spans="1:4" ht="15" customHeight="1">
      <c r="A2572" s="212" t="s">
        <v>455</v>
      </c>
      <c r="B2572" s="212" t="s">
        <v>456</v>
      </c>
      <c r="C2572" s="108" t="s">
        <v>224</v>
      </c>
      <c r="D2572" s="108">
        <v>1743.95</v>
      </c>
    </row>
    <row r="2573" spans="1:4" ht="15" customHeight="1">
      <c r="A2573" s="212" t="s">
        <v>457</v>
      </c>
      <c r="B2573" s="212" t="s">
        <v>458</v>
      </c>
      <c r="C2573" s="108" t="s">
        <v>224</v>
      </c>
      <c r="D2573" s="108">
        <v>1463.45</v>
      </c>
    </row>
    <row r="2574" spans="1:4" ht="15" customHeight="1">
      <c r="A2574" s="212" t="s">
        <v>459</v>
      </c>
      <c r="B2574" s="212" t="s">
        <v>460</v>
      </c>
      <c r="C2574" s="108" t="s">
        <v>224</v>
      </c>
      <c r="D2574" s="108">
        <v>702.57</v>
      </c>
    </row>
    <row r="2575" spans="1:4" ht="15" customHeight="1">
      <c r="A2575" s="212" t="s">
        <v>461</v>
      </c>
      <c r="B2575" s="212" t="s">
        <v>462</v>
      </c>
      <c r="C2575" s="108" t="s">
        <v>224</v>
      </c>
      <c r="D2575" s="108">
        <v>2493.5100000000002</v>
      </c>
    </row>
    <row r="2576" spans="1:4" ht="15" customHeight="1">
      <c r="A2576" s="212" t="s">
        <v>463</v>
      </c>
      <c r="B2576" s="212" t="s">
        <v>464</v>
      </c>
      <c r="C2576" s="108" t="s">
        <v>224</v>
      </c>
      <c r="D2576" s="108">
        <v>5299.11</v>
      </c>
    </row>
    <row r="2577" spans="1:4" ht="15" customHeight="1">
      <c r="A2577" s="212" t="s">
        <v>465</v>
      </c>
      <c r="B2577" s="212" t="s">
        <v>466</v>
      </c>
      <c r="C2577" s="108" t="s">
        <v>224</v>
      </c>
      <c r="D2577" s="108">
        <v>873.72</v>
      </c>
    </row>
    <row r="2578" spans="1:4" ht="15" customHeight="1">
      <c r="A2578" s="212">
        <v>9031</v>
      </c>
      <c r="B2578" s="212" t="s">
        <v>19409</v>
      </c>
    </row>
    <row r="2579" spans="1:4" ht="15" customHeight="1">
      <c r="A2579" s="212" t="s">
        <v>467</v>
      </c>
      <c r="B2579" s="212" t="s">
        <v>468</v>
      </c>
      <c r="C2579" s="108" t="s">
        <v>224</v>
      </c>
      <c r="D2579" s="108">
        <v>112.97</v>
      </c>
    </row>
    <row r="2580" spans="1:4" ht="15" customHeight="1">
      <c r="A2580" s="212" t="s">
        <v>469</v>
      </c>
      <c r="B2580" s="212" t="s">
        <v>470</v>
      </c>
      <c r="C2580" s="108" t="s">
        <v>224</v>
      </c>
      <c r="D2580" s="108">
        <v>191.09</v>
      </c>
    </row>
    <row r="2581" spans="1:4" ht="15" customHeight="1">
      <c r="A2581" s="212" t="s">
        <v>471</v>
      </c>
      <c r="B2581" s="212" t="s">
        <v>472</v>
      </c>
      <c r="C2581" s="108" t="s">
        <v>224</v>
      </c>
      <c r="D2581" s="108">
        <v>162.88</v>
      </c>
    </row>
    <row r="2582" spans="1:4" ht="15" customHeight="1">
      <c r="A2582" s="212" t="s">
        <v>473</v>
      </c>
      <c r="B2582" s="212" t="s">
        <v>474</v>
      </c>
      <c r="C2582" s="108" t="s">
        <v>224</v>
      </c>
      <c r="D2582" s="108">
        <v>66.010000000000005</v>
      </c>
    </row>
    <row r="2583" spans="1:4" ht="15" customHeight="1">
      <c r="A2583" s="212" t="s">
        <v>475</v>
      </c>
      <c r="B2583" s="212" t="s">
        <v>476</v>
      </c>
      <c r="C2583" s="108" t="s">
        <v>224</v>
      </c>
      <c r="D2583" s="108">
        <v>314.39</v>
      </c>
    </row>
    <row r="2584" spans="1:4" ht="15" customHeight="1">
      <c r="A2584" s="212" t="s">
        <v>477</v>
      </c>
      <c r="B2584" s="212" t="s">
        <v>478</v>
      </c>
      <c r="C2584" s="108" t="s">
        <v>224</v>
      </c>
      <c r="D2584" s="108">
        <v>338.06</v>
      </c>
    </row>
    <row r="2585" spans="1:4" ht="15" customHeight="1">
      <c r="A2585" s="212" t="s">
        <v>479</v>
      </c>
      <c r="B2585" s="212" t="s">
        <v>480</v>
      </c>
      <c r="C2585" s="108" t="s">
        <v>224</v>
      </c>
      <c r="D2585" s="108">
        <v>79.62</v>
      </c>
    </row>
    <row r="2586" spans="1:4" ht="15" customHeight="1">
      <c r="A2586" s="212">
        <v>9032</v>
      </c>
      <c r="B2586" s="212" t="s">
        <v>19410</v>
      </c>
    </row>
    <row r="2587" spans="1:4" ht="15" customHeight="1">
      <c r="A2587" s="212" t="s">
        <v>481</v>
      </c>
      <c r="B2587" s="212" t="s">
        <v>482</v>
      </c>
      <c r="C2587" s="108" t="s">
        <v>224</v>
      </c>
      <c r="D2587" s="108">
        <v>62.47</v>
      </c>
    </row>
    <row r="2588" spans="1:4" ht="15" customHeight="1">
      <c r="A2588" s="212" t="s">
        <v>483</v>
      </c>
      <c r="B2588" s="212" t="s">
        <v>484</v>
      </c>
      <c r="C2588" s="108" t="s">
        <v>224</v>
      </c>
      <c r="D2588" s="108">
        <v>143.19</v>
      </c>
    </row>
    <row r="2589" spans="1:4" ht="15" customHeight="1">
      <c r="A2589" s="212" t="s">
        <v>485</v>
      </c>
      <c r="B2589" s="212" t="s">
        <v>486</v>
      </c>
      <c r="C2589" s="108" t="s">
        <v>224</v>
      </c>
      <c r="D2589" s="108">
        <v>114.64</v>
      </c>
    </row>
    <row r="2590" spans="1:4" ht="15" customHeight="1">
      <c r="A2590" s="212" t="s">
        <v>487</v>
      </c>
      <c r="B2590" s="212" t="s">
        <v>488</v>
      </c>
      <c r="C2590" s="108" t="s">
        <v>224</v>
      </c>
      <c r="D2590" s="108">
        <v>47.53</v>
      </c>
    </row>
    <row r="2591" spans="1:4" ht="15" customHeight="1">
      <c r="A2591" s="212" t="s">
        <v>489</v>
      </c>
      <c r="B2591" s="212" t="s">
        <v>490</v>
      </c>
      <c r="C2591" s="108" t="s">
        <v>224</v>
      </c>
      <c r="D2591" s="108">
        <v>193.73</v>
      </c>
    </row>
    <row r="2592" spans="1:4" ht="15" customHeight="1">
      <c r="A2592" s="212" t="s">
        <v>491</v>
      </c>
      <c r="B2592" s="212" t="s">
        <v>492</v>
      </c>
      <c r="C2592" s="108" t="s">
        <v>224</v>
      </c>
      <c r="D2592" s="108">
        <v>308.20999999999998</v>
      </c>
    </row>
    <row r="2593" spans="1:4" ht="15" customHeight="1">
      <c r="A2593" s="212" t="s">
        <v>493</v>
      </c>
      <c r="B2593" s="212" t="s">
        <v>494</v>
      </c>
      <c r="C2593" s="108" t="s">
        <v>224</v>
      </c>
      <c r="D2593" s="108">
        <v>51.48</v>
      </c>
    </row>
    <row r="2594" spans="1:4" ht="15" customHeight="1">
      <c r="A2594" s="212">
        <v>9033</v>
      </c>
      <c r="B2594" s="212" t="s">
        <v>19411</v>
      </c>
    </row>
    <row r="2595" spans="1:4" ht="15" customHeight="1">
      <c r="A2595" s="212" t="s">
        <v>495</v>
      </c>
      <c r="B2595" s="212" t="s">
        <v>496</v>
      </c>
      <c r="C2595" s="108" t="s">
        <v>224</v>
      </c>
      <c r="D2595" s="108">
        <v>238.71</v>
      </c>
    </row>
    <row r="2596" spans="1:4" ht="15" customHeight="1">
      <c r="A2596" s="212" t="s">
        <v>497</v>
      </c>
      <c r="B2596" s="212" t="s">
        <v>498</v>
      </c>
      <c r="C2596" s="108" t="s">
        <v>224</v>
      </c>
      <c r="D2596" s="108">
        <v>178.88</v>
      </c>
    </row>
    <row r="2597" spans="1:4" ht="15" customHeight="1">
      <c r="A2597" s="212">
        <v>9034</v>
      </c>
      <c r="B2597" s="212" t="s">
        <v>19412</v>
      </c>
    </row>
    <row r="2598" spans="1:4" ht="15" customHeight="1">
      <c r="A2598" s="212" t="s">
        <v>447</v>
      </c>
      <c r="B2598" s="212" t="s">
        <v>19413</v>
      </c>
      <c r="C2598" s="108" t="s">
        <v>224</v>
      </c>
      <c r="D2598" s="108">
        <v>485.54</v>
      </c>
    </row>
    <row r="2599" spans="1:4" ht="15" customHeight="1">
      <c r="A2599" s="212" t="s">
        <v>448</v>
      </c>
      <c r="B2599" s="212" t="s">
        <v>19414</v>
      </c>
      <c r="C2599" s="108" t="s">
        <v>224</v>
      </c>
      <c r="D2599" s="108">
        <v>380.88</v>
      </c>
    </row>
    <row r="2600" spans="1:4" ht="15" customHeight="1">
      <c r="A2600" s="212" t="s">
        <v>449</v>
      </c>
      <c r="B2600" s="212" t="s">
        <v>450</v>
      </c>
      <c r="C2600" s="108" t="s">
        <v>224</v>
      </c>
      <c r="D2600" s="108">
        <v>108.83</v>
      </c>
    </row>
    <row r="2601" spans="1:4" ht="15" customHeight="1">
      <c r="A2601" s="212" t="s">
        <v>451</v>
      </c>
      <c r="B2601" s="212" t="s">
        <v>452</v>
      </c>
      <c r="C2601" s="108" t="s">
        <v>224</v>
      </c>
      <c r="D2601" s="108">
        <v>110.08</v>
      </c>
    </row>
    <row r="2602" spans="1:4" ht="15" customHeight="1">
      <c r="A2602" s="212">
        <v>9035</v>
      </c>
      <c r="B2602" s="212" t="s">
        <v>19415</v>
      </c>
    </row>
    <row r="2603" spans="1:4" ht="15" customHeight="1">
      <c r="A2603" s="212" t="s">
        <v>433</v>
      </c>
      <c r="B2603" s="212" t="s">
        <v>434</v>
      </c>
      <c r="C2603" s="108" t="s">
        <v>224</v>
      </c>
      <c r="D2603" s="108">
        <v>2403.7800000000002</v>
      </c>
    </row>
    <row r="2604" spans="1:4" ht="15" customHeight="1">
      <c r="A2604" s="212">
        <v>9036</v>
      </c>
      <c r="B2604" s="212" t="s">
        <v>19416</v>
      </c>
    </row>
    <row r="2605" spans="1:4" ht="15" customHeight="1">
      <c r="A2605" s="212" t="s">
        <v>2602</v>
      </c>
      <c r="B2605" s="212" t="s">
        <v>2603</v>
      </c>
      <c r="C2605" s="108" t="s">
        <v>224</v>
      </c>
      <c r="D2605" s="108">
        <v>769.84</v>
      </c>
    </row>
    <row r="2606" spans="1:4" ht="15" customHeight="1">
      <c r="A2606" s="212" t="s">
        <v>431</v>
      </c>
      <c r="B2606" s="212" t="s">
        <v>432</v>
      </c>
      <c r="C2606" s="108" t="s">
        <v>224</v>
      </c>
      <c r="D2606" s="108">
        <v>326.89</v>
      </c>
    </row>
    <row r="2607" spans="1:4" ht="15" customHeight="1">
      <c r="A2607" s="212">
        <v>9037</v>
      </c>
      <c r="B2607" s="212" t="s">
        <v>19417</v>
      </c>
    </row>
    <row r="2608" spans="1:4" ht="15" customHeight="1">
      <c r="A2608" s="212" t="s">
        <v>2606</v>
      </c>
      <c r="B2608" s="212" t="s">
        <v>2607</v>
      </c>
      <c r="C2608" s="108" t="s">
        <v>18893</v>
      </c>
      <c r="D2608" s="108">
        <v>2683.88</v>
      </c>
    </row>
    <row r="2609" spans="1:4" ht="15" customHeight="1">
      <c r="A2609" s="212">
        <v>9038</v>
      </c>
      <c r="B2609" s="212" t="s">
        <v>19418</v>
      </c>
    </row>
    <row r="2610" spans="1:4" ht="15" customHeight="1">
      <c r="A2610" s="212" t="s">
        <v>2604</v>
      </c>
      <c r="B2610" s="212" t="s">
        <v>22994</v>
      </c>
      <c r="C2610" s="108" t="s">
        <v>18893</v>
      </c>
      <c r="D2610" s="108">
        <v>81.540000000000006</v>
      </c>
    </row>
    <row r="2611" spans="1:4" ht="15" customHeight="1">
      <c r="A2611" s="212" t="s">
        <v>2605</v>
      </c>
      <c r="B2611" s="212" t="s">
        <v>22995</v>
      </c>
      <c r="C2611" s="108" t="s">
        <v>18893</v>
      </c>
      <c r="D2611" s="108">
        <v>117.73</v>
      </c>
    </row>
    <row r="2612" spans="1:4" ht="15" customHeight="1">
      <c r="A2612" s="212" t="s">
        <v>435</v>
      </c>
      <c r="B2612" s="212" t="s">
        <v>436</v>
      </c>
      <c r="C2612" s="108" t="s">
        <v>224</v>
      </c>
      <c r="D2612" s="108">
        <v>137.93</v>
      </c>
    </row>
    <row r="2613" spans="1:4" ht="15" customHeight="1">
      <c r="A2613" s="212" t="s">
        <v>437</v>
      </c>
      <c r="B2613" s="212" t="s">
        <v>438</v>
      </c>
      <c r="C2613" s="108" t="s">
        <v>224</v>
      </c>
      <c r="D2613" s="108">
        <v>242.43</v>
      </c>
    </row>
    <row r="2614" spans="1:4" ht="15" customHeight="1">
      <c r="A2614" s="212" t="s">
        <v>439</v>
      </c>
      <c r="B2614" s="212" t="s">
        <v>440</v>
      </c>
      <c r="C2614" s="108" t="s">
        <v>224</v>
      </c>
      <c r="D2614" s="108">
        <v>206.33</v>
      </c>
    </row>
    <row r="2615" spans="1:4" ht="15" customHeight="1">
      <c r="A2615" s="212" t="s">
        <v>441</v>
      </c>
      <c r="B2615" s="212" t="s">
        <v>442</v>
      </c>
      <c r="C2615" s="108" t="s">
        <v>224</v>
      </c>
      <c r="D2615" s="108">
        <v>91.38</v>
      </c>
    </row>
    <row r="2616" spans="1:4" ht="15" customHeight="1">
      <c r="A2616" s="212" t="s">
        <v>443</v>
      </c>
      <c r="B2616" s="212" t="s">
        <v>444</v>
      </c>
      <c r="C2616" s="108" t="s">
        <v>224</v>
      </c>
      <c r="D2616" s="108">
        <v>330.78</v>
      </c>
    </row>
    <row r="2617" spans="1:4" ht="15" customHeight="1">
      <c r="A2617" s="212" t="s">
        <v>445</v>
      </c>
      <c r="B2617" s="212" t="s">
        <v>446</v>
      </c>
      <c r="C2617" s="108" t="s">
        <v>224</v>
      </c>
      <c r="D2617" s="108">
        <v>118.93</v>
      </c>
    </row>
    <row r="2618" spans="1:4" ht="15" customHeight="1">
      <c r="A2618" s="212" t="s">
        <v>2608</v>
      </c>
      <c r="B2618" s="212" t="s">
        <v>2609</v>
      </c>
      <c r="C2618" s="108" t="s">
        <v>224</v>
      </c>
      <c r="D2618" s="108">
        <v>30.11</v>
      </c>
    </row>
    <row r="2619" spans="1:4" ht="15" customHeight="1">
      <c r="A2619" s="212" t="s">
        <v>2610</v>
      </c>
      <c r="B2619" s="212" t="s">
        <v>22996</v>
      </c>
      <c r="C2619" s="108" t="s">
        <v>18893</v>
      </c>
      <c r="D2619" s="108">
        <v>14.45</v>
      </c>
    </row>
    <row r="2620" spans="1:4" ht="15" customHeight="1">
      <c r="A2620" s="212" t="s">
        <v>2611</v>
      </c>
      <c r="B2620" s="212" t="s">
        <v>22997</v>
      </c>
      <c r="C2620" s="108" t="s">
        <v>18893</v>
      </c>
      <c r="D2620" s="108">
        <v>14.23</v>
      </c>
    </row>
    <row r="2621" spans="1:4" ht="15" customHeight="1">
      <c r="A2621" s="212" t="s">
        <v>2612</v>
      </c>
      <c r="B2621" s="212" t="s">
        <v>22998</v>
      </c>
      <c r="C2621" s="108" t="s">
        <v>18893</v>
      </c>
      <c r="D2621" s="108">
        <v>14.22</v>
      </c>
    </row>
    <row r="2622" spans="1:4" ht="15" customHeight="1">
      <c r="A2622" s="212" t="s">
        <v>2615</v>
      </c>
      <c r="B2622" s="212" t="s">
        <v>22999</v>
      </c>
      <c r="C2622" s="108" t="s">
        <v>18893</v>
      </c>
      <c r="D2622" s="108">
        <v>16.73</v>
      </c>
    </row>
    <row r="2623" spans="1:4" ht="15" customHeight="1">
      <c r="A2623" s="212">
        <v>8689</v>
      </c>
      <c r="B2623" s="212" t="s">
        <v>19419</v>
      </c>
    </row>
    <row r="2624" spans="1:4" ht="15" customHeight="1">
      <c r="A2624" s="212">
        <v>9039</v>
      </c>
      <c r="B2624" s="212" t="s">
        <v>19420</v>
      </c>
    </row>
    <row r="2625" spans="1:4" ht="15" customHeight="1">
      <c r="A2625" s="212" t="s">
        <v>4811</v>
      </c>
      <c r="B2625" s="212" t="s">
        <v>23000</v>
      </c>
      <c r="C2625" s="108" t="s">
        <v>18893</v>
      </c>
      <c r="D2625" s="108">
        <v>244.39</v>
      </c>
    </row>
    <row r="2626" spans="1:4" ht="15" customHeight="1">
      <c r="A2626" s="212" t="s">
        <v>4812</v>
      </c>
      <c r="B2626" s="212" t="s">
        <v>23001</v>
      </c>
      <c r="C2626" s="108" t="s">
        <v>18893</v>
      </c>
      <c r="D2626" s="108">
        <v>125.53</v>
      </c>
    </row>
    <row r="2627" spans="1:4" ht="15" customHeight="1">
      <c r="A2627" s="212" t="s">
        <v>4813</v>
      </c>
      <c r="B2627" s="212" t="s">
        <v>23002</v>
      </c>
      <c r="C2627" s="108" t="s">
        <v>18893</v>
      </c>
      <c r="D2627" s="108">
        <v>237.34</v>
      </c>
    </row>
    <row r="2628" spans="1:4" ht="15" customHeight="1">
      <c r="A2628" s="212">
        <v>9040</v>
      </c>
      <c r="B2628" s="212" t="s">
        <v>19421</v>
      </c>
    </row>
    <row r="2629" spans="1:4" ht="15" customHeight="1">
      <c r="A2629" s="212" t="s">
        <v>4814</v>
      </c>
      <c r="B2629" s="212" t="s">
        <v>4815</v>
      </c>
      <c r="C2629" s="108" t="s">
        <v>18876</v>
      </c>
      <c r="D2629" s="108">
        <v>357.85</v>
      </c>
    </row>
    <row r="2630" spans="1:4" ht="15" customHeight="1">
      <c r="A2630" s="212">
        <v>9041</v>
      </c>
      <c r="B2630" s="212" t="s">
        <v>19422</v>
      </c>
    </row>
    <row r="2631" spans="1:4" ht="15" customHeight="1">
      <c r="A2631" s="212" t="s">
        <v>4816</v>
      </c>
      <c r="B2631" s="212" t="s">
        <v>4817</v>
      </c>
      <c r="C2631" s="108" t="s">
        <v>18876</v>
      </c>
      <c r="D2631" s="108">
        <v>141.26</v>
      </c>
    </row>
    <row r="2632" spans="1:4" ht="15" customHeight="1">
      <c r="A2632" s="212" t="s">
        <v>4818</v>
      </c>
      <c r="B2632" s="212" t="s">
        <v>4819</v>
      </c>
      <c r="C2632" s="108" t="s">
        <v>18876</v>
      </c>
      <c r="D2632" s="108">
        <v>174.23</v>
      </c>
    </row>
    <row r="2633" spans="1:4" ht="15" customHeight="1">
      <c r="A2633" s="212" t="s">
        <v>4820</v>
      </c>
      <c r="B2633" s="212" t="s">
        <v>4821</v>
      </c>
      <c r="C2633" s="108" t="s">
        <v>18876</v>
      </c>
      <c r="D2633" s="108">
        <v>235.81</v>
      </c>
    </row>
    <row r="2634" spans="1:4" ht="15" customHeight="1">
      <c r="A2634" s="212">
        <v>9042</v>
      </c>
      <c r="B2634" s="212" t="s">
        <v>19423</v>
      </c>
    </row>
    <row r="2635" spans="1:4" ht="15" customHeight="1">
      <c r="A2635" s="212" t="s">
        <v>4822</v>
      </c>
      <c r="B2635" s="212" t="s">
        <v>4823</v>
      </c>
      <c r="C2635" s="108" t="s">
        <v>18876</v>
      </c>
      <c r="D2635" s="108">
        <v>149.78</v>
      </c>
    </row>
    <row r="2636" spans="1:4" ht="15" customHeight="1">
      <c r="A2636" s="212" t="s">
        <v>4824</v>
      </c>
      <c r="B2636" s="212" t="s">
        <v>4825</v>
      </c>
      <c r="C2636" s="108" t="s">
        <v>18876</v>
      </c>
      <c r="D2636" s="108">
        <v>136.69</v>
      </c>
    </row>
    <row r="2637" spans="1:4" ht="15" customHeight="1">
      <c r="A2637" s="212">
        <v>9043</v>
      </c>
      <c r="B2637" s="212" t="s">
        <v>19424</v>
      </c>
    </row>
    <row r="2638" spans="1:4" ht="15" customHeight="1">
      <c r="A2638" s="212" t="s">
        <v>4826</v>
      </c>
      <c r="B2638" s="212" t="s">
        <v>4827</v>
      </c>
      <c r="C2638" s="108" t="s">
        <v>18876</v>
      </c>
      <c r="D2638" s="108">
        <v>350.26</v>
      </c>
    </row>
    <row r="2639" spans="1:4" ht="15" customHeight="1">
      <c r="A2639" s="212" t="s">
        <v>4828</v>
      </c>
      <c r="B2639" s="212" t="s">
        <v>4829</v>
      </c>
      <c r="C2639" s="108" t="s">
        <v>18876</v>
      </c>
      <c r="D2639" s="108">
        <v>220.74</v>
      </c>
    </row>
    <row r="2640" spans="1:4" ht="15" customHeight="1">
      <c r="A2640" s="212" t="s">
        <v>4830</v>
      </c>
      <c r="B2640" s="212" t="s">
        <v>4831</v>
      </c>
      <c r="C2640" s="108" t="s">
        <v>18876</v>
      </c>
      <c r="D2640" s="108">
        <v>277.87</v>
      </c>
    </row>
    <row r="2641" spans="1:4" ht="15" customHeight="1">
      <c r="A2641" s="212">
        <v>8690</v>
      </c>
      <c r="B2641" s="212" t="s">
        <v>19425</v>
      </c>
    </row>
    <row r="2642" spans="1:4" ht="15" customHeight="1">
      <c r="A2642" s="212">
        <v>9045</v>
      </c>
      <c r="B2642" s="212" t="s">
        <v>19426</v>
      </c>
    </row>
    <row r="2643" spans="1:4" ht="15" customHeight="1">
      <c r="A2643" s="212" t="s">
        <v>179</v>
      </c>
      <c r="B2643" s="212" t="s">
        <v>4016</v>
      </c>
      <c r="C2643" s="108" t="s">
        <v>224</v>
      </c>
      <c r="D2643" s="108">
        <v>690.41</v>
      </c>
    </row>
    <row r="2644" spans="1:4" ht="15" customHeight="1">
      <c r="A2644" s="212" t="s">
        <v>4017</v>
      </c>
      <c r="B2644" s="212" t="s">
        <v>4018</v>
      </c>
      <c r="C2644" s="108" t="s">
        <v>18881</v>
      </c>
      <c r="D2644" s="108">
        <v>952.12</v>
      </c>
    </row>
    <row r="2645" spans="1:4" ht="15" customHeight="1">
      <c r="A2645" s="212">
        <v>9046</v>
      </c>
      <c r="B2645" s="212" t="s">
        <v>19427</v>
      </c>
    </row>
    <row r="2646" spans="1:4" ht="15" customHeight="1">
      <c r="A2646" s="212" t="s">
        <v>4005</v>
      </c>
      <c r="B2646" s="212" t="s">
        <v>4006</v>
      </c>
      <c r="C2646" s="108" t="s">
        <v>224</v>
      </c>
      <c r="D2646" s="108">
        <v>48.92</v>
      </c>
    </row>
    <row r="2647" spans="1:4" ht="15" customHeight="1">
      <c r="A2647" s="212" t="s">
        <v>177</v>
      </c>
      <c r="B2647" s="212" t="s">
        <v>4007</v>
      </c>
      <c r="C2647" s="108" t="s">
        <v>224</v>
      </c>
      <c r="D2647" s="108">
        <v>53.6</v>
      </c>
    </row>
    <row r="2648" spans="1:4" ht="15" customHeight="1">
      <c r="A2648" s="212" t="s">
        <v>4008</v>
      </c>
      <c r="B2648" s="212" t="s">
        <v>4009</v>
      </c>
      <c r="C2648" s="108" t="s">
        <v>224</v>
      </c>
      <c r="D2648" s="108">
        <v>50.96</v>
      </c>
    </row>
    <row r="2649" spans="1:4" ht="15" customHeight="1">
      <c r="A2649" s="212" t="s">
        <v>4010</v>
      </c>
      <c r="B2649" s="212" t="s">
        <v>4011</v>
      </c>
      <c r="C2649" s="108" t="s">
        <v>224</v>
      </c>
      <c r="D2649" s="108">
        <v>843.5</v>
      </c>
    </row>
    <row r="2650" spans="1:4" ht="15" customHeight="1">
      <c r="A2650" s="212" t="s">
        <v>4012</v>
      </c>
      <c r="B2650" s="212" t="s">
        <v>4013</v>
      </c>
      <c r="C2650" s="108" t="s">
        <v>224</v>
      </c>
      <c r="D2650" s="108">
        <v>16.399999999999999</v>
      </c>
    </row>
    <row r="2651" spans="1:4" ht="15" customHeight="1">
      <c r="A2651" s="212" t="s">
        <v>4014</v>
      </c>
      <c r="B2651" s="212" t="s">
        <v>4015</v>
      </c>
      <c r="C2651" s="108" t="s">
        <v>224</v>
      </c>
      <c r="D2651" s="108">
        <v>16.440000000000001</v>
      </c>
    </row>
    <row r="2652" spans="1:4" ht="15" customHeight="1">
      <c r="A2652" s="212" t="s">
        <v>4019</v>
      </c>
      <c r="B2652" s="212" t="s">
        <v>4020</v>
      </c>
      <c r="C2652" s="108" t="s">
        <v>224</v>
      </c>
      <c r="D2652" s="108">
        <v>211.56</v>
      </c>
    </row>
    <row r="2653" spans="1:4" ht="15" customHeight="1">
      <c r="A2653" s="212" t="s">
        <v>4021</v>
      </c>
      <c r="B2653" s="212" t="s">
        <v>4022</v>
      </c>
      <c r="C2653" s="108" t="s">
        <v>224</v>
      </c>
      <c r="D2653" s="108">
        <v>62.4</v>
      </c>
    </row>
    <row r="2654" spans="1:4" ht="15" customHeight="1">
      <c r="A2654" s="212">
        <v>9047</v>
      </c>
      <c r="B2654" s="212" t="s">
        <v>19428</v>
      </c>
    </row>
    <row r="2655" spans="1:4" ht="15" customHeight="1">
      <c r="A2655" s="212" t="s">
        <v>4023</v>
      </c>
      <c r="B2655" s="212" t="s">
        <v>4024</v>
      </c>
      <c r="C2655" s="108" t="s">
        <v>224</v>
      </c>
      <c r="D2655" s="108">
        <v>74.95</v>
      </c>
    </row>
    <row r="2656" spans="1:4" ht="15" customHeight="1">
      <c r="A2656" s="212">
        <v>8691</v>
      </c>
      <c r="B2656" s="212" t="s">
        <v>19429</v>
      </c>
    </row>
    <row r="2657" spans="1:4" ht="15" customHeight="1">
      <c r="A2657" s="212">
        <v>9050</v>
      </c>
      <c r="B2657" s="212" t="s">
        <v>19430</v>
      </c>
    </row>
    <row r="2658" spans="1:4" ht="15" customHeight="1">
      <c r="A2658" s="212" t="s">
        <v>3237</v>
      </c>
      <c r="B2658" s="212" t="s">
        <v>3515</v>
      </c>
      <c r="C2658" s="108" t="s">
        <v>18893</v>
      </c>
      <c r="D2658" s="108">
        <v>153.18</v>
      </c>
    </row>
    <row r="2659" spans="1:4" ht="15" customHeight="1">
      <c r="A2659" s="212" t="s">
        <v>3236</v>
      </c>
      <c r="B2659" s="212" t="s">
        <v>3516</v>
      </c>
      <c r="C2659" s="108" t="s">
        <v>18893</v>
      </c>
      <c r="D2659" s="108">
        <v>313.55</v>
      </c>
    </row>
    <row r="2660" spans="1:4" ht="15" customHeight="1">
      <c r="A2660" s="212" t="s">
        <v>3238</v>
      </c>
      <c r="B2660" s="212" t="s">
        <v>3517</v>
      </c>
      <c r="C2660" s="108" t="s">
        <v>18893</v>
      </c>
      <c r="D2660" s="108">
        <v>215.55</v>
      </c>
    </row>
    <row r="2661" spans="1:4" ht="15" customHeight="1">
      <c r="A2661" s="212">
        <v>9051</v>
      </c>
      <c r="B2661" s="212" t="s">
        <v>19431</v>
      </c>
    </row>
    <row r="2662" spans="1:4" ht="15" customHeight="1">
      <c r="A2662" s="212" t="s">
        <v>3227</v>
      </c>
      <c r="B2662" s="212" t="s">
        <v>19432</v>
      </c>
      <c r="C2662" s="108" t="s">
        <v>18893</v>
      </c>
      <c r="D2662" s="108">
        <v>126.6</v>
      </c>
    </row>
    <row r="2663" spans="1:4" ht="15" customHeight="1">
      <c r="A2663" s="212" t="s">
        <v>3226</v>
      </c>
      <c r="B2663" s="212" t="s">
        <v>3514</v>
      </c>
      <c r="C2663" s="108" t="s">
        <v>18893</v>
      </c>
      <c r="D2663" s="108">
        <v>169.5</v>
      </c>
    </row>
    <row r="2664" spans="1:4" ht="15" customHeight="1">
      <c r="A2664" s="212">
        <v>9052</v>
      </c>
      <c r="B2664" s="212" t="s">
        <v>19433</v>
      </c>
    </row>
    <row r="2665" spans="1:4" ht="15" customHeight="1">
      <c r="A2665" s="212" t="s">
        <v>3521</v>
      </c>
      <c r="B2665" s="212" t="s">
        <v>3522</v>
      </c>
      <c r="C2665" s="108" t="s">
        <v>18893</v>
      </c>
      <c r="D2665" s="108">
        <v>226.48</v>
      </c>
    </row>
    <row r="2666" spans="1:4" ht="15" customHeight="1">
      <c r="A2666" s="212" t="s">
        <v>3228</v>
      </c>
      <c r="B2666" s="212" t="s">
        <v>3523</v>
      </c>
      <c r="C2666" s="108" t="s">
        <v>18893</v>
      </c>
      <c r="D2666" s="108">
        <v>143.11000000000001</v>
      </c>
    </row>
    <row r="2667" spans="1:4" ht="15" customHeight="1">
      <c r="A2667" s="212" t="s">
        <v>3229</v>
      </c>
      <c r="B2667" s="212" t="s">
        <v>3230</v>
      </c>
      <c r="C2667" s="108" t="s">
        <v>18893</v>
      </c>
      <c r="D2667" s="108">
        <v>403.31</v>
      </c>
    </row>
    <row r="2668" spans="1:4" ht="15" customHeight="1">
      <c r="A2668" s="212" t="s">
        <v>3231</v>
      </c>
      <c r="B2668" s="212" t="s">
        <v>3232</v>
      </c>
      <c r="C2668" s="108" t="s">
        <v>18893</v>
      </c>
      <c r="D2668" s="108">
        <v>282.20999999999998</v>
      </c>
    </row>
    <row r="2669" spans="1:4" ht="15" customHeight="1">
      <c r="A2669" s="212" t="s">
        <v>3240</v>
      </c>
      <c r="B2669" s="212" t="s">
        <v>19434</v>
      </c>
      <c r="C2669" s="108" t="s">
        <v>18893</v>
      </c>
      <c r="D2669" s="108">
        <v>406.77</v>
      </c>
    </row>
    <row r="2670" spans="1:4" ht="15" customHeight="1">
      <c r="A2670" s="212" t="s">
        <v>3241</v>
      </c>
      <c r="B2670" s="212" t="s">
        <v>3242</v>
      </c>
      <c r="C2670" s="108" t="s">
        <v>18893</v>
      </c>
      <c r="D2670" s="108">
        <v>410.47</v>
      </c>
    </row>
    <row r="2671" spans="1:4" ht="15" customHeight="1">
      <c r="A2671" s="212" t="s">
        <v>3243</v>
      </c>
      <c r="B2671" s="212" t="s">
        <v>3244</v>
      </c>
      <c r="C2671" s="108" t="s">
        <v>18893</v>
      </c>
      <c r="D2671" s="108">
        <v>310.13</v>
      </c>
    </row>
    <row r="2672" spans="1:4" ht="15" customHeight="1">
      <c r="A2672" s="212">
        <v>9053</v>
      </c>
      <c r="B2672" s="212" t="s">
        <v>19435</v>
      </c>
    </row>
    <row r="2673" spans="1:4" ht="15" customHeight="1">
      <c r="A2673" s="212" t="s">
        <v>3234</v>
      </c>
      <c r="B2673" s="212" t="s">
        <v>19436</v>
      </c>
      <c r="C2673" s="108" t="s">
        <v>18893</v>
      </c>
      <c r="D2673" s="108">
        <v>260.68</v>
      </c>
    </row>
    <row r="2674" spans="1:4" ht="15" customHeight="1">
      <c r="A2674" s="212" t="s">
        <v>3235</v>
      </c>
      <c r="B2674" s="212" t="s">
        <v>19437</v>
      </c>
      <c r="C2674" s="108" t="s">
        <v>18893</v>
      </c>
      <c r="D2674" s="108">
        <v>139.58000000000001</v>
      </c>
    </row>
    <row r="2675" spans="1:4" ht="15" customHeight="1">
      <c r="A2675" s="212">
        <v>9054</v>
      </c>
      <c r="B2675" s="212" t="s">
        <v>19438</v>
      </c>
    </row>
    <row r="2676" spans="1:4" ht="15" customHeight="1">
      <c r="A2676" s="212" t="s">
        <v>3233</v>
      </c>
      <c r="B2676" s="212" t="s">
        <v>19439</v>
      </c>
      <c r="C2676" s="108" t="s">
        <v>18893</v>
      </c>
      <c r="D2676" s="108">
        <v>178.39</v>
      </c>
    </row>
    <row r="2677" spans="1:4" ht="15" customHeight="1">
      <c r="A2677" s="212">
        <v>9055</v>
      </c>
      <c r="B2677" s="212" t="s">
        <v>19440</v>
      </c>
    </row>
    <row r="2678" spans="1:4" ht="15" customHeight="1">
      <c r="A2678" s="212" t="s">
        <v>3239</v>
      </c>
      <c r="B2678" s="212" t="s">
        <v>3518</v>
      </c>
      <c r="C2678" s="108" t="s">
        <v>18893</v>
      </c>
      <c r="D2678" s="108">
        <v>312.95</v>
      </c>
    </row>
    <row r="2679" spans="1:4" ht="15" customHeight="1">
      <c r="A2679" s="212" t="s">
        <v>3519</v>
      </c>
      <c r="B2679" s="212" t="s">
        <v>3520</v>
      </c>
      <c r="C2679" s="108" t="s">
        <v>18893</v>
      </c>
      <c r="D2679" s="108">
        <v>312.95</v>
      </c>
    </row>
    <row r="2680" spans="1:4" ht="15" customHeight="1">
      <c r="A2680" s="212">
        <v>8692</v>
      </c>
      <c r="B2680" s="212" t="s">
        <v>19441</v>
      </c>
    </row>
    <row r="2681" spans="1:4" ht="15" customHeight="1">
      <c r="A2681" s="212">
        <v>9056</v>
      </c>
      <c r="B2681" s="212" t="s">
        <v>19442</v>
      </c>
    </row>
    <row r="2682" spans="1:4" ht="15" customHeight="1">
      <c r="A2682" s="212" t="s">
        <v>3639</v>
      </c>
      <c r="B2682" s="212" t="s">
        <v>23003</v>
      </c>
      <c r="C2682" s="108" t="s">
        <v>18876</v>
      </c>
      <c r="D2682" s="108">
        <v>25.86</v>
      </c>
    </row>
    <row r="2683" spans="1:4" ht="15" customHeight="1">
      <c r="A2683" s="212" t="s">
        <v>3640</v>
      </c>
      <c r="B2683" s="212" t="s">
        <v>23004</v>
      </c>
      <c r="C2683" s="108" t="s">
        <v>18876</v>
      </c>
      <c r="D2683" s="108">
        <v>28.7</v>
      </c>
    </row>
    <row r="2684" spans="1:4" ht="15" customHeight="1">
      <c r="A2684" s="212" t="s">
        <v>3641</v>
      </c>
      <c r="B2684" s="212" t="s">
        <v>23005</v>
      </c>
      <c r="C2684" s="108" t="s">
        <v>18876</v>
      </c>
      <c r="D2684" s="108">
        <v>34.880000000000003</v>
      </c>
    </row>
    <row r="2685" spans="1:4" ht="15" customHeight="1">
      <c r="A2685" s="212">
        <v>9057</v>
      </c>
      <c r="B2685" s="212" t="s">
        <v>19443</v>
      </c>
    </row>
    <row r="2686" spans="1:4" ht="15" customHeight="1">
      <c r="A2686" s="212" t="s">
        <v>3642</v>
      </c>
      <c r="B2686" s="212" t="s">
        <v>3643</v>
      </c>
      <c r="C2686" s="108" t="s">
        <v>18893</v>
      </c>
      <c r="D2686" s="108">
        <v>10.050000000000001</v>
      </c>
    </row>
    <row r="2687" spans="1:4" ht="15" customHeight="1">
      <c r="A2687" s="212" t="s">
        <v>3645</v>
      </c>
      <c r="B2687" s="212" t="s">
        <v>3646</v>
      </c>
      <c r="C2687" s="108" t="s">
        <v>18876</v>
      </c>
      <c r="D2687" s="108">
        <v>25.5</v>
      </c>
    </row>
    <row r="2688" spans="1:4" ht="15" customHeight="1">
      <c r="A2688" s="212" t="s">
        <v>3644</v>
      </c>
      <c r="B2688" s="212" t="s">
        <v>21423</v>
      </c>
      <c r="C2688" s="108" t="s">
        <v>18893</v>
      </c>
      <c r="D2688" s="108">
        <v>13.4</v>
      </c>
    </row>
    <row r="2689" spans="1:4" ht="15" customHeight="1">
      <c r="A2689" s="212">
        <v>9058</v>
      </c>
      <c r="B2689" s="212" t="s">
        <v>19444</v>
      </c>
    </row>
    <row r="2690" spans="1:4" ht="15" customHeight="1">
      <c r="A2690" s="212" t="s">
        <v>3628</v>
      </c>
      <c r="B2690" s="212" t="s">
        <v>21424</v>
      </c>
      <c r="C2690" s="108" t="s">
        <v>18893</v>
      </c>
      <c r="D2690" s="108">
        <v>3.84</v>
      </c>
    </row>
    <row r="2691" spans="1:4" ht="15" customHeight="1">
      <c r="A2691" s="212" t="s">
        <v>3629</v>
      </c>
      <c r="B2691" s="212" t="s">
        <v>21425</v>
      </c>
      <c r="C2691" s="108" t="s">
        <v>18893</v>
      </c>
      <c r="D2691" s="108">
        <v>2.41</v>
      </c>
    </row>
    <row r="2692" spans="1:4" ht="15" customHeight="1">
      <c r="A2692" s="212" t="s">
        <v>3630</v>
      </c>
      <c r="B2692" s="212" t="s">
        <v>21426</v>
      </c>
      <c r="C2692" s="108" t="s">
        <v>18893</v>
      </c>
      <c r="D2692" s="108">
        <v>161.09</v>
      </c>
    </row>
    <row r="2693" spans="1:4" ht="15" customHeight="1">
      <c r="A2693" s="212" t="s">
        <v>21427</v>
      </c>
      <c r="B2693" s="212" t="s">
        <v>21428</v>
      </c>
      <c r="C2693" s="108" t="s">
        <v>18893</v>
      </c>
      <c r="D2693" s="108">
        <v>80.23</v>
      </c>
    </row>
    <row r="2694" spans="1:4" ht="15" customHeight="1">
      <c r="A2694" s="212" t="s">
        <v>21429</v>
      </c>
      <c r="B2694" s="212" t="s">
        <v>21430</v>
      </c>
      <c r="C2694" s="108" t="s">
        <v>18893</v>
      </c>
      <c r="D2694" s="108">
        <v>80.23</v>
      </c>
    </row>
    <row r="2695" spans="1:4" ht="15" customHeight="1">
      <c r="A2695" s="212" t="s">
        <v>21431</v>
      </c>
      <c r="B2695" s="212" t="s">
        <v>21432</v>
      </c>
      <c r="C2695" s="108" t="s">
        <v>18893</v>
      </c>
      <c r="D2695" s="108">
        <v>101.93</v>
      </c>
    </row>
    <row r="2696" spans="1:4" ht="15" customHeight="1">
      <c r="A2696" s="212" t="s">
        <v>21433</v>
      </c>
      <c r="B2696" s="212" t="s">
        <v>21434</v>
      </c>
      <c r="C2696" s="108" t="s">
        <v>18893</v>
      </c>
      <c r="D2696" s="108">
        <v>101.93</v>
      </c>
    </row>
    <row r="2697" spans="1:4" ht="15" customHeight="1">
      <c r="A2697" s="212" t="s">
        <v>3631</v>
      </c>
      <c r="B2697" s="212" t="s">
        <v>21435</v>
      </c>
      <c r="C2697" s="108" t="s">
        <v>18893</v>
      </c>
      <c r="D2697" s="108">
        <v>101.93</v>
      </c>
    </row>
    <row r="2698" spans="1:4" ht="15" customHeight="1">
      <c r="A2698" s="212" t="s">
        <v>21436</v>
      </c>
      <c r="B2698" s="212" t="s">
        <v>21437</v>
      </c>
      <c r="C2698" s="108" t="s">
        <v>18893</v>
      </c>
      <c r="D2698" s="108">
        <v>101.93</v>
      </c>
    </row>
    <row r="2699" spans="1:4" ht="15" customHeight="1">
      <c r="A2699" s="212" t="s">
        <v>3632</v>
      </c>
      <c r="B2699" s="212" t="s">
        <v>21438</v>
      </c>
      <c r="C2699" s="108" t="s">
        <v>18893</v>
      </c>
      <c r="D2699" s="108">
        <v>98.5</v>
      </c>
    </row>
    <row r="2700" spans="1:4" ht="15" customHeight="1">
      <c r="A2700" s="212" t="s">
        <v>21439</v>
      </c>
      <c r="B2700" s="212" t="s">
        <v>21440</v>
      </c>
      <c r="C2700" s="108" t="s">
        <v>18893</v>
      </c>
      <c r="D2700" s="108">
        <v>93.5</v>
      </c>
    </row>
    <row r="2701" spans="1:4" ht="15" customHeight="1">
      <c r="A2701" s="212" t="s">
        <v>21441</v>
      </c>
      <c r="B2701" s="212" t="s">
        <v>21442</v>
      </c>
      <c r="C2701" s="108" t="s">
        <v>18893</v>
      </c>
      <c r="D2701" s="108">
        <v>95.7</v>
      </c>
    </row>
    <row r="2702" spans="1:4" ht="15" customHeight="1">
      <c r="A2702" s="212" t="s">
        <v>21443</v>
      </c>
      <c r="B2702" s="212" t="s">
        <v>21444</v>
      </c>
      <c r="C2702" s="108" t="s">
        <v>18893</v>
      </c>
      <c r="D2702" s="108">
        <v>72.67</v>
      </c>
    </row>
    <row r="2703" spans="1:4" ht="15" customHeight="1">
      <c r="A2703" s="212" t="s">
        <v>21445</v>
      </c>
      <c r="B2703" s="212" t="s">
        <v>21446</v>
      </c>
      <c r="C2703" s="108" t="s">
        <v>18893</v>
      </c>
      <c r="D2703" s="108">
        <v>80.569999999999993</v>
      </c>
    </row>
    <row r="2704" spans="1:4" ht="15" customHeight="1">
      <c r="A2704" s="212" t="s">
        <v>21447</v>
      </c>
      <c r="B2704" s="212" t="s">
        <v>21448</v>
      </c>
      <c r="C2704" s="108" t="s">
        <v>18893</v>
      </c>
      <c r="D2704" s="108">
        <v>75.14</v>
      </c>
    </row>
    <row r="2705" spans="1:4" ht="15" customHeight="1">
      <c r="A2705" s="212" t="s">
        <v>3633</v>
      </c>
      <c r="B2705" s="212" t="s">
        <v>21449</v>
      </c>
      <c r="C2705" s="108" t="s">
        <v>18893</v>
      </c>
      <c r="D2705" s="108">
        <v>98.29</v>
      </c>
    </row>
    <row r="2706" spans="1:4" ht="15" customHeight="1">
      <c r="A2706" s="212" t="s">
        <v>21450</v>
      </c>
      <c r="B2706" s="212" t="s">
        <v>21451</v>
      </c>
      <c r="C2706" s="108" t="s">
        <v>18893</v>
      </c>
      <c r="D2706" s="108">
        <v>81.430000000000007</v>
      </c>
    </row>
    <row r="2707" spans="1:4" ht="15" customHeight="1">
      <c r="A2707" s="212" t="s">
        <v>21452</v>
      </c>
      <c r="B2707" s="212" t="s">
        <v>21453</v>
      </c>
      <c r="C2707" s="108" t="s">
        <v>18893</v>
      </c>
      <c r="D2707" s="108">
        <v>95.7</v>
      </c>
    </row>
    <row r="2708" spans="1:4" ht="15" customHeight="1">
      <c r="A2708" s="212" t="s">
        <v>21454</v>
      </c>
      <c r="B2708" s="212" t="s">
        <v>21455</v>
      </c>
      <c r="C2708" s="108" t="s">
        <v>18893</v>
      </c>
      <c r="D2708" s="108">
        <v>95.22</v>
      </c>
    </row>
    <row r="2709" spans="1:4" ht="15" customHeight="1">
      <c r="A2709" s="212" t="s">
        <v>3634</v>
      </c>
      <c r="B2709" s="212" t="s">
        <v>21456</v>
      </c>
      <c r="C2709" s="108" t="s">
        <v>18893</v>
      </c>
      <c r="D2709" s="108">
        <v>98.29</v>
      </c>
    </row>
    <row r="2710" spans="1:4" ht="15" customHeight="1">
      <c r="A2710" s="212" t="s">
        <v>21457</v>
      </c>
      <c r="B2710" s="212" t="s">
        <v>21458</v>
      </c>
      <c r="C2710" s="108" t="s">
        <v>18893</v>
      </c>
      <c r="D2710" s="108">
        <v>75.64</v>
      </c>
    </row>
    <row r="2711" spans="1:4" ht="15" customHeight="1">
      <c r="A2711" s="212" t="s">
        <v>21459</v>
      </c>
      <c r="B2711" s="212" t="s">
        <v>21460</v>
      </c>
      <c r="C2711" s="108" t="s">
        <v>18876</v>
      </c>
      <c r="D2711" s="108">
        <v>55.25</v>
      </c>
    </row>
    <row r="2712" spans="1:4" ht="15" customHeight="1">
      <c r="A2712" s="212" t="s">
        <v>21461</v>
      </c>
      <c r="B2712" s="212" t="s">
        <v>21462</v>
      </c>
      <c r="C2712" s="108" t="s">
        <v>18876</v>
      </c>
      <c r="D2712" s="108">
        <v>43.5</v>
      </c>
    </row>
    <row r="2713" spans="1:4" ht="15" customHeight="1">
      <c r="A2713" s="212" t="s">
        <v>21463</v>
      </c>
      <c r="B2713" s="212" t="s">
        <v>21464</v>
      </c>
      <c r="C2713" s="108" t="s">
        <v>18876</v>
      </c>
      <c r="D2713" s="108">
        <v>18</v>
      </c>
    </row>
    <row r="2714" spans="1:4" ht="15" customHeight="1">
      <c r="A2714" s="212" t="s">
        <v>21465</v>
      </c>
      <c r="B2714" s="212" t="s">
        <v>21466</v>
      </c>
      <c r="C2714" s="108" t="s">
        <v>18876</v>
      </c>
      <c r="D2714" s="108">
        <v>63.75</v>
      </c>
    </row>
    <row r="2715" spans="1:4" ht="15" customHeight="1">
      <c r="A2715" s="212" t="s">
        <v>3636</v>
      </c>
      <c r="B2715" s="212" t="s">
        <v>21467</v>
      </c>
      <c r="C2715" s="108" t="s">
        <v>18893</v>
      </c>
      <c r="D2715" s="108">
        <v>24.08</v>
      </c>
    </row>
    <row r="2716" spans="1:4" ht="15" customHeight="1">
      <c r="A2716" s="212" t="s">
        <v>21468</v>
      </c>
      <c r="B2716" s="212" t="s">
        <v>21469</v>
      </c>
      <c r="C2716" s="108" t="s">
        <v>18893</v>
      </c>
      <c r="D2716" s="108">
        <v>172.55</v>
      </c>
    </row>
    <row r="2717" spans="1:4" ht="15" customHeight="1">
      <c r="A2717" s="212" t="s">
        <v>3635</v>
      </c>
      <c r="B2717" s="212" t="s">
        <v>21470</v>
      </c>
      <c r="C2717" s="108" t="s">
        <v>18893</v>
      </c>
      <c r="D2717" s="108">
        <v>172.55</v>
      </c>
    </row>
    <row r="2718" spans="1:4" ht="15" customHeight="1">
      <c r="A2718" s="212">
        <v>9060</v>
      </c>
      <c r="B2718" s="212" t="s">
        <v>19445</v>
      </c>
    </row>
    <row r="2719" spans="1:4" ht="15" customHeight="1">
      <c r="A2719" s="212" t="s">
        <v>3626</v>
      </c>
      <c r="B2719" s="212" t="s">
        <v>3627</v>
      </c>
      <c r="C2719" s="108" t="s">
        <v>224</v>
      </c>
      <c r="D2719" s="108">
        <v>83.97</v>
      </c>
    </row>
    <row r="2720" spans="1:4" ht="15" customHeight="1">
      <c r="A2720" s="212">
        <v>8693</v>
      </c>
      <c r="B2720" s="212" t="s">
        <v>19446</v>
      </c>
    </row>
    <row r="2721" spans="1:4" ht="15" customHeight="1">
      <c r="A2721" s="212">
        <v>9061</v>
      </c>
      <c r="B2721" s="212" t="s">
        <v>19447</v>
      </c>
    </row>
    <row r="2722" spans="1:4" ht="15" customHeight="1">
      <c r="A2722" s="212" t="s">
        <v>4089</v>
      </c>
      <c r="B2722" s="212" t="s">
        <v>4090</v>
      </c>
      <c r="C2722" s="108" t="s">
        <v>191</v>
      </c>
      <c r="D2722" s="108">
        <v>2.41</v>
      </c>
    </row>
    <row r="2723" spans="1:4" ht="15" customHeight="1">
      <c r="A2723" s="212" t="s">
        <v>4091</v>
      </c>
      <c r="B2723" s="212" t="s">
        <v>4092</v>
      </c>
      <c r="C2723" s="108" t="s">
        <v>191</v>
      </c>
      <c r="D2723" s="108">
        <v>3.15</v>
      </c>
    </row>
    <row r="2724" spans="1:4" ht="15" customHeight="1">
      <c r="A2724" s="212" t="s">
        <v>4093</v>
      </c>
      <c r="B2724" s="212" t="s">
        <v>4094</v>
      </c>
      <c r="C2724" s="108" t="s">
        <v>191</v>
      </c>
      <c r="D2724" s="108">
        <v>5.28</v>
      </c>
    </row>
    <row r="2725" spans="1:4" ht="15" customHeight="1">
      <c r="A2725" s="212" t="s">
        <v>4095</v>
      </c>
      <c r="B2725" s="212" t="s">
        <v>4096</v>
      </c>
      <c r="C2725" s="108" t="s">
        <v>191</v>
      </c>
      <c r="D2725" s="108">
        <v>3.19</v>
      </c>
    </row>
    <row r="2726" spans="1:4" ht="15" customHeight="1">
      <c r="A2726" s="212" t="s">
        <v>4097</v>
      </c>
      <c r="B2726" s="212" t="s">
        <v>4098</v>
      </c>
      <c r="C2726" s="108" t="s">
        <v>191</v>
      </c>
      <c r="D2726" s="108">
        <v>4.97</v>
      </c>
    </row>
    <row r="2727" spans="1:4" ht="15" customHeight="1">
      <c r="A2727" s="212" t="s">
        <v>4099</v>
      </c>
      <c r="B2727" s="212" t="s">
        <v>19448</v>
      </c>
      <c r="C2727" s="108" t="s">
        <v>191</v>
      </c>
      <c r="D2727" s="108">
        <v>6.4</v>
      </c>
    </row>
    <row r="2728" spans="1:4" ht="15" customHeight="1">
      <c r="A2728" s="212" t="s">
        <v>4100</v>
      </c>
      <c r="B2728" s="212" t="s">
        <v>4101</v>
      </c>
      <c r="C2728" s="108" t="s">
        <v>191</v>
      </c>
      <c r="D2728" s="108">
        <v>8.9600000000000009</v>
      </c>
    </row>
    <row r="2729" spans="1:4" ht="15" customHeight="1">
      <c r="A2729" s="212" t="s">
        <v>4102</v>
      </c>
      <c r="B2729" s="212" t="s">
        <v>4103</v>
      </c>
      <c r="C2729" s="108" t="s">
        <v>191</v>
      </c>
      <c r="D2729" s="108">
        <v>9.74</v>
      </c>
    </row>
    <row r="2730" spans="1:4" ht="15" customHeight="1">
      <c r="A2730" s="212" t="s">
        <v>4104</v>
      </c>
      <c r="B2730" s="212" t="s">
        <v>4105</v>
      </c>
      <c r="C2730" s="108" t="s">
        <v>191</v>
      </c>
      <c r="D2730" s="108">
        <v>12.46</v>
      </c>
    </row>
    <row r="2731" spans="1:4" ht="15" customHeight="1">
      <c r="A2731" s="212">
        <v>9062</v>
      </c>
      <c r="B2731" s="212" t="s">
        <v>19449</v>
      </c>
    </row>
    <row r="2732" spans="1:4" ht="15" customHeight="1">
      <c r="A2732" s="212" t="s">
        <v>3245</v>
      </c>
      <c r="B2732" s="212" t="s">
        <v>19450</v>
      </c>
      <c r="C2732" s="108" t="s">
        <v>191</v>
      </c>
      <c r="D2732" s="108">
        <v>39.479999999999997</v>
      </c>
    </row>
    <row r="2733" spans="1:4" ht="15" customHeight="1">
      <c r="A2733" s="212" t="s">
        <v>3246</v>
      </c>
      <c r="B2733" s="212" t="s">
        <v>3524</v>
      </c>
      <c r="C2733" s="108" t="s">
        <v>191</v>
      </c>
      <c r="D2733" s="108">
        <v>26.31</v>
      </c>
    </row>
    <row r="2734" spans="1:4" ht="15" customHeight="1">
      <c r="A2734" s="212" t="s">
        <v>3247</v>
      </c>
      <c r="B2734" s="212" t="s">
        <v>3525</v>
      </c>
      <c r="C2734" s="108" t="s">
        <v>191</v>
      </c>
      <c r="D2734" s="108">
        <v>21.5</v>
      </c>
    </row>
    <row r="2735" spans="1:4" ht="15" customHeight="1">
      <c r="A2735" s="212" t="s">
        <v>3248</v>
      </c>
      <c r="B2735" s="212" t="s">
        <v>19451</v>
      </c>
      <c r="C2735" s="108" t="s">
        <v>191</v>
      </c>
      <c r="D2735" s="108">
        <v>15.25</v>
      </c>
    </row>
    <row r="2736" spans="1:4" ht="15" customHeight="1">
      <c r="A2736" s="212" t="s">
        <v>3249</v>
      </c>
      <c r="B2736" s="212" t="s">
        <v>19452</v>
      </c>
      <c r="C2736" s="108" t="s">
        <v>191</v>
      </c>
      <c r="D2736" s="108">
        <v>8.1300000000000008</v>
      </c>
    </row>
    <row r="2737" spans="1:4" ht="15" customHeight="1">
      <c r="A2737" s="212" t="s">
        <v>3250</v>
      </c>
      <c r="B2737" s="212" t="s">
        <v>19453</v>
      </c>
      <c r="C2737" s="108" t="s">
        <v>191</v>
      </c>
      <c r="D2737" s="108">
        <v>10.32</v>
      </c>
    </row>
    <row r="2738" spans="1:4" ht="15" customHeight="1">
      <c r="A2738" s="212" t="s">
        <v>3251</v>
      </c>
      <c r="B2738" s="212" t="s">
        <v>3252</v>
      </c>
      <c r="C2738" s="108" t="s">
        <v>18876</v>
      </c>
      <c r="D2738" s="108">
        <v>7.91</v>
      </c>
    </row>
    <row r="2739" spans="1:4" ht="15" customHeight="1">
      <c r="A2739" s="212" t="s">
        <v>3253</v>
      </c>
      <c r="B2739" s="212" t="s">
        <v>19454</v>
      </c>
      <c r="C2739" s="108" t="s">
        <v>18893</v>
      </c>
      <c r="D2739" s="108">
        <v>5.69</v>
      </c>
    </row>
    <row r="2740" spans="1:4" ht="15" customHeight="1">
      <c r="A2740" s="212" t="s">
        <v>3254</v>
      </c>
      <c r="B2740" s="212" t="s">
        <v>19455</v>
      </c>
      <c r="C2740" s="108" t="s">
        <v>18893</v>
      </c>
      <c r="D2740" s="108">
        <v>7.52</v>
      </c>
    </row>
    <row r="2741" spans="1:4" ht="15" customHeight="1">
      <c r="A2741" s="212" t="s">
        <v>3255</v>
      </c>
      <c r="B2741" s="212" t="s">
        <v>19456</v>
      </c>
      <c r="C2741" s="108" t="s">
        <v>18893</v>
      </c>
      <c r="D2741" s="108">
        <v>6.96</v>
      </c>
    </row>
    <row r="2742" spans="1:4" ht="15" customHeight="1">
      <c r="A2742" s="212" t="s">
        <v>3256</v>
      </c>
      <c r="B2742" s="212" t="s">
        <v>19457</v>
      </c>
      <c r="C2742" s="108" t="s">
        <v>18893</v>
      </c>
      <c r="D2742" s="108">
        <v>7.1</v>
      </c>
    </row>
    <row r="2743" spans="1:4" ht="15" customHeight="1">
      <c r="A2743" s="212" t="s">
        <v>19458</v>
      </c>
      <c r="B2743" s="212" t="s">
        <v>19459</v>
      </c>
      <c r="C2743" s="108" t="s">
        <v>18876</v>
      </c>
      <c r="D2743" s="108">
        <v>30.69</v>
      </c>
    </row>
    <row r="2744" spans="1:4" ht="15" customHeight="1">
      <c r="A2744" s="212" t="s">
        <v>3257</v>
      </c>
      <c r="B2744" s="212" t="s">
        <v>3258</v>
      </c>
      <c r="C2744" s="108" t="s">
        <v>191</v>
      </c>
      <c r="D2744" s="108">
        <v>1</v>
      </c>
    </row>
    <row r="2745" spans="1:4" ht="15" customHeight="1">
      <c r="A2745" s="212">
        <v>9063</v>
      </c>
      <c r="B2745" s="212" t="s">
        <v>19460</v>
      </c>
    </row>
    <row r="2746" spans="1:4" ht="15" customHeight="1">
      <c r="A2746" s="212" t="s">
        <v>2173</v>
      </c>
      <c r="B2746" s="212" t="s">
        <v>2174</v>
      </c>
      <c r="C2746" s="108" t="s">
        <v>224</v>
      </c>
      <c r="D2746" s="108">
        <v>156.26</v>
      </c>
    </row>
    <row r="2747" spans="1:4" ht="15" customHeight="1">
      <c r="A2747" s="212" t="s">
        <v>2175</v>
      </c>
      <c r="B2747" s="212" t="s">
        <v>2176</v>
      </c>
      <c r="C2747" s="108" t="s">
        <v>224</v>
      </c>
      <c r="D2747" s="108">
        <v>200.78</v>
      </c>
    </row>
    <row r="2748" spans="1:4" ht="15" customHeight="1">
      <c r="A2748" s="212" t="s">
        <v>2177</v>
      </c>
      <c r="B2748" s="212" t="s">
        <v>2178</v>
      </c>
      <c r="C2748" s="108" t="s">
        <v>224</v>
      </c>
      <c r="D2748" s="108">
        <v>112.2</v>
      </c>
    </row>
    <row r="2749" spans="1:4" ht="15" customHeight="1">
      <c r="A2749" s="212" t="s">
        <v>2179</v>
      </c>
      <c r="B2749" s="212" t="s">
        <v>2180</v>
      </c>
      <c r="C2749" s="108" t="s">
        <v>224</v>
      </c>
      <c r="D2749" s="108">
        <v>108.29</v>
      </c>
    </row>
    <row r="2750" spans="1:4" ht="15" customHeight="1">
      <c r="A2750" s="212" t="s">
        <v>2183</v>
      </c>
      <c r="B2750" s="212" t="s">
        <v>2184</v>
      </c>
      <c r="C2750" s="108" t="s">
        <v>224</v>
      </c>
      <c r="D2750" s="108">
        <v>47.54</v>
      </c>
    </row>
    <row r="2751" spans="1:4" ht="15" customHeight="1">
      <c r="A2751" s="212" t="s">
        <v>2185</v>
      </c>
      <c r="B2751" s="212" t="s">
        <v>2186</v>
      </c>
      <c r="C2751" s="108" t="s">
        <v>224</v>
      </c>
      <c r="D2751" s="108">
        <v>77.36</v>
      </c>
    </row>
    <row r="2752" spans="1:4" ht="15" customHeight="1">
      <c r="A2752" s="212" t="s">
        <v>2187</v>
      </c>
      <c r="B2752" s="212" t="s">
        <v>2188</v>
      </c>
      <c r="C2752" s="108" t="s">
        <v>224</v>
      </c>
      <c r="D2752" s="108">
        <v>91.35</v>
      </c>
    </row>
    <row r="2753" spans="1:4" ht="15" customHeight="1">
      <c r="A2753" s="212" t="s">
        <v>2189</v>
      </c>
      <c r="B2753" s="212" t="s">
        <v>2190</v>
      </c>
      <c r="C2753" s="108" t="s">
        <v>224</v>
      </c>
      <c r="D2753" s="108">
        <v>145.86000000000001</v>
      </c>
    </row>
    <row r="2754" spans="1:4" ht="15" customHeight="1">
      <c r="A2754" s="212" t="s">
        <v>2191</v>
      </c>
      <c r="B2754" s="212" t="s">
        <v>2192</v>
      </c>
      <c r="C2754" s="108" t="s">
        <v>224</v>
      </c>
      <c r="D2754" s="108">
        <v>76.12</v>
      </c>
    </row>
    <row r="2755" spans="1:4" ht="15" customHeight="1">
      <c r="A2755" s="212" t="s">
        <v>2193</v>
      </c>
      <c r="B2755" s="212" t="s">
        <v>2194</v>
      </c>
      <c r="C2755" s="108" t="s">
        <v>224</v>
      </c>
      <c r="D2755" s="108">
        <v>76.5</v>
      </c>
    </row>
    <row r="2756" spans="1:4" ht="15" customHeight="1">
      <c r="A2756" s="212" t="s">
        <v>2195</v>
      </c>
      <c r="B2756" s="212" t="s">
        <v>2196</v>
      </c>
      <c r="C2756" s="108" t="s">
        <v>224</v>
      </c>
      <c r="D2756" s="108">
        <v>59.26</v>
      </c>
    </row>
    <row r="2757" spans="1:4" ht="15" customHeight="1">
      <c r="A2757" s="212" t="s">
        <v>2197</v>
      </c>
      <c r="B2757" s="212" t="s">
        <v>2198</v>
      </c>
      <c r="C2757" s="108" t="s">
        <v>224</v>
      </c>
      <c r="D2757" s="108">
        <v>42.47</v>
      </c>
    </row>
    <row r="2758" spans="1:4" ht="15" customHeight="1">
      <c r="A2758" s="212" t="s">
        <v>2199</v>
      </c>
      <c r="B2758" s="212" t="s">
        <v>2200</v>
      </c>
      <c r="C2758" s="108" t="s">
        <v>224</v>
      </c>
      <c r="D2758" s="108">
        <v>37.35</v>
      </c>
    </row>
    <row r="2759" spans="1:4" ht="15" customHeight="1">
      <c r="A2759" s="212" t="s">
        <v>2201</v>
      </c>
      <c r="B2759" s="212" t="s">
        <v>2202</v>
      </c>
      <c r="C2759" s="108" t="s">
        <v>224</v>
      </c>
      <c r="D2759" s="108">
        <v>688.37</v>
      </c>
    </row>
    <row r="2760" spans="1:4" ht="15" customHeight="1">
      <c r="A2760" s="212" t="s">
        <v>2209</v>
      </c>
      <c r="B2760" s="212" t="s">
        <v>2210</v>
      </c>
      <c r="C2760" s="108" t="s">
        <v>224</v>
      </c>
      <c r="D2760" s="108">
        <v>43.1</v>
      </c>
    </row>
    <row r="2761" spans="1:4" ht="15" customHeight="1">
      <c r="A2761" s="212" t="s">
        <v>2211</v>
      </c>
      <c r="B2761" s="212" t="s">
        <v>2212</v>
      </c>
      <c r="C2761" s="108" t="s">
        <v>224</v>
      </c>
      <c r="D2761" s="108">
        <v>31.53</v>
      </c>
    </row>
    <row r="2762" spans="1:4" ht="15" customHeight="1">
      <c r="A2762" s="212" t="s">
        <v>2213</v>
      </c>
      <c r="B2762" s="212" t="s">
        <v>2214</v>
      </c>
      <c r="C2762" s="108" t="s">
        <v>224</v>
      </c>
      <c r="D2762" s="108">
        <v>31.38</v>
      </c>
    </row>
    <row r="2763" spans="1:4" ht="15" customHeight="1">
      <c r="A2763" s="212" t="s">
        <v>2215</v>
      </c>
      <c r="B2763" s="212" t="s">
        <v>2216</v>
      </c>
      <c r="C2763" s="108" t="s">
        <v>18884</v>
      </c>
      <c r="D2763" s="108">
        <v>1.22</v>
      </c>
    </row>
    <row r="2764" spans="1:4" ht="15" customHeight="1">
      <c r="A2764" s="212" t="s">
        <v>2217</v>
      </c>
      <c r="B2764" s="212" t="s">
        <v>2218</v>
      </c>
      <c r="C2764" s="108" t="s">
        <v>18884</v>
      </c>
      <c r="D2764" s="108">
        <v>0.38</v>
      </c>
    </row>
    <row r="2765" spans="1:4" ht="15" customHeight="1">
      <c r="A2765" s="212" t="s">
        <v>2219</v>
      </c>
      <c r="B2765" s="212" t="s">
        <v>2220</v>
      </c>
      <c r="C2765" s="108" t="s">
        <v>224</v>
      </c>
      <c r="D2765" s="108">
        <v>58.68</v>
      </c>
    </row>
    <row r="2766" spans="1:4" ht="15" customHeight="1">
      <c r="A2766" s="212">
        <v>9064</v>
      </c>
      <c r="B2766" s="212" t="s">
        <v>19461</v>
      </c>
    </row>
    <row r="2767" spans="1:4" ht="15" customHeight="1">
      <c r="A2767" s="212" t="s">
        <v>2171</v>
      </c>
      <c r="B2767" s="212" t="s">
        <v>2172</v>
      </c>
      <c r="C2767" s="108" t="s">
        <v>224</v>
      </c>
      <c r="D2767" s="108">
        <v>173.14</v>
      </c>
    </row>
    <row r="2768" spans="1:4" ht="15" customHeight="1">
      <c r="A2768" s="212" t="s">
        <v>2181</v>
      </c>
      <c r="B2768" s="212" t="s">
        <v>2182</v>
      </c>
      <c r="C2768" s="108" t="s">
        <v>224</v>
      </c>
      <c r="D2768" s="108">
        <v>110.7</v>
      </c>
    </row>
    <row r="2769" spans="1:4" ht="15" customHeight="1">
      <c r="A2769" s="212" t="s">
        <v>2203</v>
      </c>
      <c r="B2769" s="212" t="s">
        <v>2204</v>
      </c>
      <c r="C2769" s="108" t="s">
        <v>224</v>
      </c>
      <c r="D2769" s="108">
        <v>96.04</v>
      </c>
    </row>
    <row r="2770" spans="1:4" ht="15" customHeight="1">
      <c r="A2770" s="212" t="s">
        <v>2205</v>
      </c>
      <c r="B2770" s="212" t="s">
        <v>2206</v>
      </c>
      <c r="C2770" s="108" t="s">
        <v>224</v>
      </c>
      <c r="D2770" s="108">
        <v>104.63</v>
      </c>
    </row>
    <row r="2771" spans="1:4" ht="15" customHeight="1">
      <c r="A2771" s="212" t="s">
        <v>2207</v>
      </c>
      <c r="B2771" s="212" t="s">
        <v>2208</v>
      </c>
      <c r="C2771" s="108" t="s">
        <v>224</v>
      </c>
      <c r="D2771" s="108">
        <v>96.03</v>
      </c>
    </row>
    <row r="2772" spans="1:4" ht="15" customHeight="1">
      <c r="A2772" s="212" t="s">
        <v>2167</v>
      </c>
      <c r="B2772" s="212" t="s">
        <v>2168</v>
      </c>
      <c r="C2772" s="108" t="s">
        <v>18893</v>
      </c>
      <c r="D2772" s="108">
        <v>66.510000000000005</v>
      </c>
    </row>
    <row r="2773" spans="1:4" ht="15" customHeight="1">
      <c r="A2773" s="212" t="s">
        <v>2169</v>
      </c>
      <c r="B2773" s="212" t="s">
        <v>2170</v>
      </c>
      <c r="C2773" s="108" t="s">
        <v>18893</v>
      </c>
      <c r="D2773" s="108">
        <v>66.3</v>
      </c>
    </row>
    <row r="2774" spans="1:4" ht="15" customHeight="1">
      <c r="A2774" s="212">
        <v>8694</v>
      </c>
      <c r="B2774" s="212" t="s">
        <v>19462</v>
      </c>
    </row>
    <row r="2775" spans="1:4" ht="15" customHeight="1">
      <c r="A2775" s="212">
        <v>9065</v>
      </c>
      <c r="B2775" s="212" t="s">
        <v>23006</v>
      </c>
    </row>
    <row r="2776" spans="1:4" ht="15" customHeight="1">
      <c r="A2776" s="212" t="s">
        <v>4798</v>
      </c>
      <c r="B2776" s="212" t="s">
        <v>4799</v>
      </c>
      <c r="C2776" s="108" t="s">
        <v>18884</v>
      </c>
      <c r="D2776" s="108">
        <v>20.72</v>
      </c>
    </row>
    <row r="2777" spans="1:4" ht="15" customHeight="1">
      <c r="A2777" s="212" t="s">
        <v>4801</v>
      </c>
      <c r="B2777" s="212" t="s">
        <v>4802</v>
      </c>
      <c r="C2777" s="108" t="s">
        <v>18876</v>
      </c>
      <c r="D2777" s="108">
        <v>60.24</v>
      </c>
    </row>
    <row r="2778" spans="1:4" ht="15" customHeight="1">
      <c r="A2778" s="212" t="s">
        <v>4803</v>
      </c>
      <c r="B2778" s="212" t="s">
        <v>4804</v>
      </c>
      <c r="C2778" s="108" t="s">
        <v>18876</v>
      </c>
      <c r="D2778" s="108">
        <v>70.97</v>
      </c>
    </row>
    <row r="2779" spans="1:4" ht="15" customHeight="1">
      <c r="A2779" s="212" t="s">
        <v>3929</v>
      </c>
      <c r="B2779" s="212" t="s">
        <v>23007</v>
      </c>
      <c r="C2779" s="108" t="s">
        <v>18876</v>
      </c>
      <c r="D2779" s="108">
        <v>111.46</v>
      </c>
    </row>
    <row r="2780" spans="1:4" ht="15" customHeight="1">
      <c r="A2780" s="212">
        <v>9066</v>
      </c>
      <c r="B2780" s="212" t="s">
        <v>19463</v>
      </c>
    </row>
    <row r="2781" spans="1:4" ht="15" customHeight="1">
      <c r="A2781" s="212" t="s">
        <v>4805</v>
      </c>
      <c r="B2781" s="212" t="s">
        <v>4806</v>
      </c>
      <c r="C2781" s="108" t="s">
        <v>224</v>
      </c>
      <c r="D2781" s="108">
        <v>395.92</v>
      </c>
    </row>
    <row r="2782" spans="1:4" ht="15" customHeight="1">
      <c r="A2782" s="212">
        <v>9068</v>
      </c>
      <c r="B2782" s="212" t="s">
        <v>19467</v>
      </c>
    </row>
    <row r="2783" spans="1:4" ht="15" customHeight="1">
      <c r="A2783" s="212" t="s">
        <v>3583</v>
      </c>
      <c r="B2783" s="212" t="s">
        <v>3584</v>
      </c>
      <c r="C2783" s="108" t="s">
        <v>224</v>
      </c>
      <c r="D2783" s="108">
        <v>1331.16</v>
      </c>
    </row>
    <row r="2784" spans="1:4" ht="15" customHeight="1">
      <c r="A2784" s="212" t="s">
        <v>3591</v>
      </c>
      <c r="B2784" s="212" t="s">
        <v>3592</v>
      </c>
      <c r="C2784" s="108" t="s">
        <v>191</v>
      </c>
      <c r="D2784" s="108">
        <v>341.66</v>
      </c>
    </row>
    <row r="2785" spans="1:4" ht="15" customHeight="1">
      <c r="A2785" s="212" t="s">
        <v>3593</v>
      </c>
      <c r="B2785" s="212" t="s">
        <v>3594</v>
      </c>
      <c r="C2785" s="108" t="s">
        <v>191</v>
      </c>
      <c r="D2785" s="108">
        <v>387.76</v>
      </c>
    </row>
    <row r="2786" spans="1:4" ht="15" customHeight="1">
      <c r="A2786" s="212" t="s">
        <v>3595</v>
      </c>
      <c r="B2786" s="212" t="s">
        <v>3596</v>
      </c>
      <c r="C2786" s="108" t="s">
        <v>191</v>
      </c>
      <c r="D2786" s="108">
        <v>440.5</v>
      </c>
    </row>
    <row r="2787" spans="1:4" ht="15" customHeight="1">
      <c r="A2787" s="212" t="s">
        <v>3597</v>
      </c>
      <c r="B2787" s="212" t="s">
        <v>19468</v>
      </c>
      <c r="C2787" s="108" t="s">
        <v>191</v>
      </c>
      <c r="D2787" s="108">
        <v>438.92</v>
      </c>
    </row>
    <row r="2788" spans="1:4" ht="15" customHeight="1">
      <c r="A2788" s="212" t="s">
        <v>3598</v>
      </c>
      <c r="B2788" s="212" t="s">
        <v>3599</v>
      </c>
      <c r="C2788" s="108" t="s">
        <v>191</v>
      </c>
      <c r="D2788" s="108">
        <v>475.7</v>
      </c>
    </row>
    <row r="2789" spans="1:4" ht="15" customHeight="1">
      <c r="A2789" s="212" t="s">
        <v>3600</v>
      </c>
      <c r="B2789" s="212" t="s">
        <v>19469</v>
      </c>
      <c r="C2789" s="108" t="s">
        <v>191</v>
      </c>
      <c r="D2789" s="108">
        <v>721.25</v>
      </c>
    </row>
    <row r="2790" spans="1:4" ht="15" customHeight="1">
      <c r="A2790" s="212" t="s">
        <v>3601</v>
      </c>
      <c r="B2790" s="212" t="s">
        <v>19470</v>
      </c>
      <c r="C2790" s="108" t="s">
        <v>191</v>
      </c>
      <c r="D2790" s="108">
        <v>716.22</v>
      </c>
    </row>
    <row r="2791" spans="1:4" ht="15" customHeight="1">
      <c r="A2791" s="212" t="s">
        <v>3602</v>
      </c>
      <c r="B2791" s="212" t="s">
        <v>19471</v>
      </c>
      <c r="C2791" s="108" t="s">
        <v>191</v>
      </c>
      <c r="D2791" s="108">
        <v>981.88</v>
      </c>
    </row>
    <row r="2792" spans="1:4" ht="15" customHeight="1">
      <c r="A2792" s="212" t="s">
        <v>3603</v>
      </c>
      <c r="B2792" s="212" t="s">
        <v>19472</v>
      </c>
      <c r="C2792" s="108" t="s">
        <v>191</v>
      </c>
      <c r="D2792" s="108">
        <v>774.9</v>
      </c>
    </row>
    <row r="2793" spans="1:4" ht="15" customHeight="1">
      <c r="A2793" s="212">
        <v>9069</v>
      </c>
      <c r="B2793" s="212" t="s">
        <v>19473</v>
      </c>
    </row>
    <row r="2794" spans="1:4" ht="15" customHeight="1">
      <c r="A2794" s="212" t="s">
        <v>3585</v>
      </c>
      <c r="B2794" s="212" t="s">
        <v>3586</v>
      </c>
      <c r="C2794" s="108" t="s">
        <v>191</v>
      </c>
      <c r="D2794" s="108">
        <v>76.94</v>
      </c>
    </row>
    <row r="2795" spans="1:4" ht="15" customHeight="1">
      <c r="A2795" s="212" t="s">
        <v>3587</v>
      </c>
      <c r="B2795" s="212" t="s">
        <v>3588</v>
      </c>
      <c r="C2795" s="108" t="s">
        <v>191</v>
      </c>
      <c r="D2795" s="108">
        <v>81.400000000000006</v>
      </c>
    </row>
    <row r="2796" spans="1:4" ht="15" customHeight="1">
      <c r="A2796" s="212" t="s">
        <v>3589</v>
      </c>
      <c r="B2796" s="212" t="s">
        <v>3590</v>
      </c>
      <c r="C2796" s="108" t="s">
        <v>191</v>
      </c>
      <c r="D2796" s="108">
        <v>83.68</v>
      </c>
    </row>
    <row r="2797" spans="1:4" ht="15" customHeight="1">
      <c r="A2797" s="212">
        <v>9070</v>
      </c>
      <c r="B2797" s="212" t="s">
        <v>19474</v>
      </c>
    </row>
    <row r="2798" spans="1:4" ht="15" customHeight="1">
      <c r="A2798" s="212" t="s">
        <v>3579</v>
      </c>
      <c r="B2798" s="212" t="s">
        <v>3580</v>
      </c>
      <c r="C2798" s="108" t="s">
        <v>191</v>
      </c>
      <c r="D2798" s="108">
        <v>33.04</v>
      </c>
    </row>
    <row r="2799" spans="1:4" ht="15" customHeight="1">
      <c r="A2799" s="212" t="s">
        <v>3581</v>
      </c>
      <c r="B2799" s="212" t="s">
        <v>3582</v>
      </c>
      <c r="C2799" s="108" t="s">
        <v>191</v>
      </c>
      <c r="D2799" s="108">
        <v>35.880000000000003</v>
      </c>
    </row>
    <row r="2800" spans="1:4" ht="15" customHeight="1">
      <c r="A2800" s="212">
        <v>9071</v>
      </c>
      <c r="B2800" s="212" t="s">
        <v>19475</v>
      </c>
    </row>
    <row r="2801" spans="1:4" ht="15" customHeight="1">
      <c r="A2801" s="212" t="s">
        <v>4794</v>
      </c>
      <c r="B2801" s="212" t="s">
        <v>4795</v>
      </c>
      <c r="C2801" s="108" t="s">
        <v>191</v>
      </c>
      <c r="D2801" s="108">
        <v>113.06</v>
      </c>
    </row>
    <row r="2802" spans="1:4" ht="15" customHeight="1">
      <c r="A2802" s="212" t="s">
        <v>4796</v>
      </c>
      <c r="B2802" s="212" t="s">
        <v>19476</v>
      </c>
      <c r="C2802" s="108" t="s">
        <v>191</v>
      </c>
      <c r="D2802" s="108">
        <v>54.31</v>
      </c>
    </row>
    <row r="2803" spans="1:4" ht="15" customHeight="1">
      <c r="A2803" s="212" t="s">
        <v>4797</v>
      </c>
      <c r="B2803" s="212" t="s">
        <v>19477</v>
      </c>
      <c r="C2803" s="108" t="s">
        <v>191</v>
      </c>
      <c r="D2803" s="108">
        <v>69.400000000000006</v>
      </c>
    </row>
    <row r="2804" spans="1:4" ht="15" customHeight="1">
      <c r="A2804" s="212" t="s">
        <v>1108</v>
      </c>
      <c r="B2804" s="212" t="s">
        <v>1109</v>
      </c>
      <c r="C2804" s="108" t="s">
        <v>191</v>
      </c>
      <c r="D2804" s="108">
        <v>95.38</v>
      </c>
    </row>
    <row r="2805" spans="1:4" ht="15" customHeight="1">
      <c r="A2805" s="212" t="s">
        <v>1110</v>
      </c>
      <c r="B2805" s="212" t="s">
        <v>1111</v>
      </c>
      <c r="C2805" s="108" t="s">
        <v>191</v>
      </c>
      <c r="D2805" s="108">
        <v>45.89</v>
      </c>
    </row>
    <row r="2806" spans="1:4" ht="15" customHeight="1">
      <c r="A2806" s="212" t="s">
        <v>4807</v>
      </c>
      <c r="B2806" s="212" t="s">
        <v>4808</v>
      </c>
      <c r="C2806" s="108" t="s">
        <v>191</v>
      </c>
      <c r="D2806" s="108">
        <v>52.37</v>
      </c>
    </row>
    <row r="2807" spans="1:4" ht="15" customHeight="1">
      <c r="A2807" s="212" t="s">
        <v>4809</v>
      </c>
      <c r="B2807" s="212" t="s">
        <v>4810</v>
      </c>
      <c r="C2807" s="108" t="s">
        <v>191</v>
      </c>
      <c r="D2807" s="108">
        <v>35.28</v>
      </c>
    </row>
    <row r="2808" spans="1:4" ht="15" customHeight="1">
      <c r="A2808" s="212" t="s">
        <v>3966</v>
      </c>
      <c r="B2808" s="212" t="s">
        <v>23008</v>
      </c>
      <c r="C2808" s="108" t="s">
        <v>18876</v>
      </c>
      <c r="D2808" s="108">
        <v>75.23</v>
      </c>
    </row>
    <row r="2809" spans="1:4" ht="15" customHeight="1">
      <c r="A2809" s="212">
        <v>9072</v>
      </c>
      <c r="B2809" s="212" t="s">
        <v>19478</v>
      </c>
    </row>
    <row r="2810" spans="1:4" ht="15" customHeight="1">
      <c r="A2810" s="212" t="s">
        <v>4792</v>
      </c>
      <c r="B2810" s="212" t="s">
        <v>4793</v>
      </c>
      <c r="C2810" s="108" t="s">
        <v>191</v>
      </c>
      <c r="D2810" s="108">
        <v>38.67</v>
      </c>
    </row>
    <row r="2811" spans="1:4" ht="15" customHeight="1">
      <c r="A2811" s="212">
        <v>9073</v>
      </c>
      <c r="B2811" s="212" t="s">
        <v>19479</v>
      </c>
    </row>
    <row r="2812" spans="1:4" ht="15" customHeight="1">
      <c r="A2812" s="212" t="s">
        <v>701</v>
      </c>
      <c r="B2812" s="212" t="s">
        <v>702</v>
      </c>
      <c r="C2812" s="108" t="s">
        <v>191</v>
      </c>
      <c r="D2812" s="108">
        <v>55.47</v>
      </c>
    </row>
    <row r="2813" spans="1:4" ht="15" customHeight="1">
      <c r="A2813" s="212" t="s">
        <v>703</v>
      </c>
      <c r="B2813" s="212" t="s">
        <v>704</v>
      </c>
      <c r="C2813" s="108" t="s">
        <v>191</v>
      </c>
      <c r="D2813" s="108">
        <v>73.12</v>
      </c>
    </row>
    <row r="2814" spans="1:4" ht="15" customHeight="1">
      <c r="A2814" s="212" t="s">
        <v>705</v>
      </c>
      <c r="B2814" s="212" t="s">
        <v>706</v>
      </c>
      <c r="C2814" s="108" t="s">
        <v>191</v>
      </c>
      <c r="D2814" s="108">
        <v>300.02</v>
      </c>
    </row>
    <row r="2815" spans="1:4" ht="15" customHeight="1">
      <c r="A2815" s="212">
        <v>9074</v>
      </c>
      <c r="B2815" s="212" t="s">
        <v>19480</v>
      </c>
    </row>
    <row r="2816" spans="1:4" ht="15" customHeight="1">
      <c r="A2816" s="212" t="s">
        <v>647</v>
      </c>
      <c r="B2816" s="212" t="s">
        <v>648</v>
      </c>
      <c r="C2816" s="108" t="s">
        <v>18893</v>
      </c>
      <c r="D2816" s="108">
        <v>326.10000000000002</v>
      </c>
    </row>
    <row r="2817" spans="1:4" ht="15" customHeight="1">
      <c r="A2817" s="212" t="s">
        <v>649</v>
      </c>
      <c r="B2817" s="212" t="s">
        <v>650</v>
      </c>
      <c r="C2817" s="108" t="s">
        <v>18893</v>
      </c>
      <c r="D2817" s="108">
        <v>350.08</v>
      </c>
    </row>
    <row r="2818" spans="1:4" ht="15" customHeight="1">
      <c r="A2818" s="212" t="s">
        <v>651</v>
      </c>
      <c r="B2818" s="212" t="s">
        <v>652</v>
      </c>
      <c r="C2818" s="108" t="s">
        <v>18893</v>
      </c>
      <c r="D2818" s="108">
        <v>187.01</v>
      </c>
    </row>
    <row r="2819" spans="1:4" ht="15" customHeight="1">
      <c r="A2819" s="212" t="s">
        <v>653</v>
      </c>
      <c r="B2819" s="212" t="s">
        <v>654</v>
      </c>
      <c r="C2819" s="108" t="s">
        <v>18893</v>
      </c>
      <c r="D2819" s="108">
        <v>210.08</v>
      </c>
    </row>
    <row r="2820" spans="1:4" ht="15" customHeight="1">
      <c r="A2820" s="212" t="s">
        <v>655</v>
      </c>
      <c r="B2820" s="212" t="s">
        <v>656</v>
      </c>
      <c r="C2820" s="108" t="s">
        <v>18893</v>
      </c>
      <c r="D2820" s="108">
        <v>211.16</v>
      </c>
    </row>
    <row r="2821" spans="1:4" ht="15" customHeight="1">
      <c r="A2821" s="212" t="s">
        <v>657</v>
      </c>
      <c r="B2821" s="212" t="s">
        <v>658</v>
      </c>
      <c r="C2821" s="108" t="s">
        <v>18893</v>
      </c>
      <c r="D2821" s="108">
        <v>234.23</v>
      </c>
    </row>
    <row r="2822" spans="1:4" ht="15" customHeight="1">
      <c r="A2822" s="212" t="s">
        <v>659</v>
      </c>
      <c r="B2822" s="212" t="s">
        <v>660</v>
      </c>
      <c r="C2822" s="108" t="s">
        <v>224</v>
      </c>
      <c r="D2822" s="108">
        <v>36.07</v>
      </c>
    </row>
    <row r="2823" spans="1:4" ht="15" customHeight="1">
      <c r="A2823" s="212" t="s">
        <v>661</v>
      </c>
      <c r="B2823" s="212" t="s">
        <v>662</v>
      </c>
      <c r="C2823" s="108" t="s">
        <v>191</v>
      </c>
      <c r="D2823" s="108">
        <v>140.99</v>
      </c>
    </row>
    <row r="2824" spans="1:4" ht="15" customHeight="1">
      <c r="A2824" s="212" t="s">
        <v>663</v>
      </c>
      <c r="B2824" s="212" t="s">
        <v>664</v>
      </c>
      <c r="C2824" s="108" t="s">
        <v>191</v>
      </c>
      <c r="D2824" s="108">
        <v>206.61</v>
      </c>
    </row>
    <row r="2825" spans="1:4" ht="15" customHeight="1">
      <c r="A2825" s="212" t="s">
        <v>665</v>
      </c>
      <c r="B2825" s="212" t="s">
        <v>666</v>
      </c>
      <c r="C2825" s="108" t="s">
        <v>18881</v>
      </c>
      <c r="D2825" s="108">
        <v>565.15</v>
      </c>
    </row>
    <row r="2826" spans="1:4" ht="15" customHeight="1">
      <c r="A2826" s="212" t="s">
        <v>667</v>
      </c>
      <c r="B2826" s="212" t="s">
        <v>668</v>
      </c>
      <c r="C2826" s="108" t="s">
        <v>18881</v>
      </c>
      <c r="D2826" s="108">
        <v>833.54</v>
      </c>
    </row>
    <row r="2827" spans="1:4" ht="15" customHeight="1">
      <c r="A2827" s="212">
        <v>9075</v>
      </c>
      <c r="B2827" s="212" t="s">
        <v>19481</v>
      </c>
    </row>
    <row r="2828" spans="1:4" ht="15" customHeight="1">
      <c r="A2828" s="212" t="s">
        <v>2221</v>
      </c>
      <c r="B2828" s="212" t="s">
        <v>2222</v>
      </c>
      <c r="C2828" s="108" t="s">
        <v>18881</v>
      </c>
      <c r="D2828" s="108">
        <v>569.44000000000005</v>
      </c>
    </row>
    <row r="2829" spans="1:4" ht="15" customHeight="1">
      <c r="A2829" s="212" t="s">
        <v>2223</v>
      </c>
      <c r="B2829" s="212" t="s">
        <v>2224</v>
      </c>
      <c r="C2829" s="108" t="s">
        <v>18881</v>
      </c>
      <c r="D2829" s="108">
        <v>558.55999999999995</v>
      </c>
    </row>
    <row r="2830" spans="1:4" ht="15" customHeight="1">
      <c r="A2830" s="212" t="s">
        <v>2225</v>
      </c>
      <c r="B2830" s="212" t="s">
        <v>2226</v>
      </c>
      <c r="C2830" s="108" t="s">
        <v>18881</v>
      </c>
      <c r="D2830" s="108">
        <v>1106.81</v>
      </c>
    </row>
    <row r="2831" spans="1:4" ht="15" customHeight="1">
      <c r="A2831" s="212" t="s">
        <v>2227</v>
      </c>
      <c r="B2831" s="212" t="s">
        <v>2228</v>
      </c>
      <c r="C2831" s="108" t="s">
        <v>224</v>
      </c>
      <c r="D2831" s="108">
        <v>2571.48</v>
      </c>
    </row>
    <row r="2832" spans="1:4" ht="15" customHeight="1">
      <c r="A2832" s="212" t="s">
        <v>2229</v>
      </c>
      <c r="B2832" s="212" t="s">
        <v>2230</v>
      </c>
      <c r="C2832" s="108" t="s">
        <v>224</v>
      </c>
      <c r="D2832" s="108">
        <v>3047.38</v>
      </c>
    </row>
    <row r="2833" spans="1:4" ht="15" customHeight="1">
      <c r="A2833" s="212" t="s">
        <v>2231</v>
      </c>
      <c r="B2833" s="212" t="s">
        <v>2232</v>
      </c>
      <c r="C2833" s="108" t="s">
        <v>224</v>
      </c>
      <c r="D2833" s="108">
        <v>3186.49</v>
      </c>
    </row>
    <row r="2834" spans="1:4" ht="15" customHeight="1">
      <c r="A2834" s="212">
        <v>9076</v>
      </c>
      <c r="B2834" s="212" t="s">
        <v>23009</v>
      </c>
    </row>
    <row r="2835" spans="1:4" ht="15" customHeight="1">
      <c r="A2835" s="212" t="s">
        <v>2233</v>
      </c>
      <c r="B2835" s="212" t="s">
        <v>19482</v>
      </c>
      <c r="C2835" s="108" t="s">
        <v>18893</v>
      </c>
      <c r="D2835" s="108">
        <v>2532.5</v>
      </c>
    </row>
    <row r="2836" spans="1:4" ht="15" customHeight="1">
      <c r="A2836" s="212" t="s">
        <v>2234</v>
      </c>
      <c r="B2836" s="212" t="s">
        <v>2235</v>
      </c>
      <c r="C2836" s="108" t="s">
        <v>18893</v>
      </c>
      <c r="D2836" s="108">
        <v>702.7</v>
      </c>
    </row>
    <row r="2837" spans="1:4" ht="15" customHeight="1">
      <c r="A2837" s="212" t="s">
        <v>2236</v>
      </c>
      <c r="B2837" s="212" t="s">
        <v>2237</v>
      </c>
      <c r="C2837" s="108" t="s">
        <v>18893</v>
      </c>
      <c r="D2837" s="108">
        <v>903.66</v>
      </c>
    </row>
    <row r="2838" spans="1:4" ht="15" customHeight="1">
      <c r="A2838" s="212" t="s">
        <v>2238</v>
      </c>
      <c r="B2838" s="212" t="s">
        <v>19483</v>
      </c>
      <c r="C2838" s="108" t="s">
        <v>18893</v>
      </c>
      <c r="D2838" s="108">
        <v>1166.31</v>
      </c>
    </row>
    <row r="2839" spans="1:4" ht="15" customHeight="1">
      <c r="A2839" s="212" t="s">
        <v>2239</v>
      </c>
      <c r="B2839" s="212" t="s">
        <v>2240</v>
      </c>
      <c r="C2839" s="108" t="s">
        <v>18893</v>
      </c>
      <c r="D2839" s="108">
        <v>1628.83</v>
      </c>
    </row>
    <row r="2840" spans="1:4" ht="15" customHeight="1">
      <c r="A2840" s="212" t="s">
        <v>2241</v>
      </c>
      <c r="B2840" s="212" t="s">
        <v>2242</v>
      </c>
      <c r="C2840" s="108" t="s">
        <v>18893</v>
      </c>
      <c r="D2840" s="108">
        <v>1169.0899999999999</v>
      </c>
    </row>
    <row r="2841" spans="1:4" ht="15" customHeight="1">
      <c r="A2841" s="212" t="s">
        <v>2243</v>
      </c>
      <c r="B2841" s="212" t="s">
        <v>2244</v>
      </c>
      <c r="C2841" s="108" t="s">
        <v>18893</v>
      </c>
      <c r="D2841" s="108">
        <v>1128.3900000000001</v>
      </c>
    </row>
    <row r="2842" spans="1:4" ht="15" customHeight="1">
      <c r="A2842" s="212">
        <v>8695</v>
      </c>
      <c r="B2842" s="212" t="s">
        <v>19484</v>
      </c>
    </row>
    <row r="2843" spans="1:4" ht="15" customHeight="1">
      <c r="A2843" s="212">
        <v>9078</v>
      </c>
      <c r="B2843" s="212" t="s">
        <v>19485</v>
      </c>
    </row>
    <row r="2844" spans="1:4" ht="15" customHeight="1">
      <c r="A2844" s="212" t="s">
        <v>3298</v>
      </c>
      <c r="B2844" s="212" t="s">
        <v>23010</v>
      </c>
      <c r="C2844" s="108" t="s">
        <v>18876</v>
      </c>
      <c r="D2844" s="108">
        <v>5.33</v>
      </c>
    </row>
    <row r="2845" spans="1:4" ht="15" customHeight="1">
      <c r="A2845" s="212" t="s">
        <v>3305</v>
      </c>
      <c r="B2845" s="212" t="s">
        <v>21471</v>
      </c>
      <c r="C2845" s="108" t="s">
        <v>191</v>
      </c>
      <c r="D2845" s="108">
        <v>2.38</v>
      </c>
    </row>
    <row r="2846" spans="1:4" ht="15" customHeight="1">
      <c r="A2846" s="212" t="s">
        <v>3299</v>
      </c>
      <c r="B2846" s="212" t="s">
        <v>3300</v>
      </c>
      <c r="C2846" s="108" t="s">
        <v>18876</v>
      </c>
      <c r="D2846" s="108">
        <v>9.4600000000000009</v>
      </c>
    </row>
    <row r="2847" spans="1:4" ht="15" customHeight="1">
      <c r="A2847" s="212" t="s">
        <v>3301</v>
      </c>
      <c r="B2847" s="212" t="s">
        <v>3302</v>
      </c>
      <c r="C2847" s="108" t="s">
        <v>18876</v>
      </c>
      <c r="D2847" s="108">
        <v>1.8</v>
      </c>
    </row>
    <row r="2848" spans="1:4" ht="15" customHeight="1">
      <c r="A2848" s="212" t="s">
        <v>3303</v>
      </c>
      <c r="B2848" s="212" t="s">
        <v>3304</v>
      </c>
      <c r="C2848" s="108" t="s">
        <v>18876</v>
      </c>
      <c r="D2848" s="108">
        <v>6.3</v>
      </c>
    </row>
    <row r="2849" spans="1:4" ht="15" customHeight="1">
      <c r="A2849" s="212" t="s">
        <v>3307</v>
      </c>
      <c r="B2849" s="212" t="s">
        <v>3308</v>
      </c>
      <c r="C2849" s="108" t="s">
        <v>18895</v>
      </c>
      <c r="D2849" s="108">
        <v>1982.2</v>
      </c>
    </row>
    <row r="2850" spans="1:4" ht="15" customHeight="1">
      <c r="A2850" s="212" t="s">
        <v>3309</v>
      </c>
      <c r="B2850" s="212" t="s">
        <v>3310</v>
      </c>
      <c r="C2850" s="108" t="s">
        <v>18895</v>
      </c>
      <c r="D2850" s="108">
        <v>3964.4</v>
      </c>
    </row>
    <row r="2851" spans="1:4" ht="15" customHeight="1">
      <c r="A2851" s="212">
        <v>9079</v>
      </c>
      <c r="B2851" s="212" t="s">
        <v>3306</v>
      </c>
    </row>
    <row r="2852" spans="1:4" ht="15" customHeight="1">
      <c r="A2852" s="212" t="s">
        <v>234</v>
      </c>
      <c r="B2852" s="212" t="s">
        <v>3306</v>
      </c>
      <c r="C2852" s="108" t="s">
        <v>18876</v>
      </c>
      <c r="D2852" s="108">
        <v>6.48</v>
      </c>
    </row>
    <row r="2853" spans="1:4" ht="15" customHeight="1">
      <c r="A2853" s="212">
        <v>8696</v>
      </c>
      <c r="B2853" s="212" t="s">
        <v>19486</v>
      </c>
    </row>
    <row r="2854" spans="1:4" ht="15" customHeight="1">
      <c r="A2854" s="212">
        <v>9080</v>
      </c>
      <c r="B2854" s="212" t="s">
        <v>19487</v>
      </c>
    </row>
    <row r="2855" spans="1:4" ht="15" customHeight="1">
      <c r="A2855" s="212" t="s">
        <v>3614</v>
      </c>
      <c r="B2855" s="212" t="s">
        <v>3615</v>
      </c>
      <c r="C2855" s="108" t="s">
        <v>18876</v>
      </c>
      <c r="D2855" s="108">
        <v>8.19</v>
      </c>
    </row>
    <row r="2856" spans="1:4" ht="15" customHeight="1">
      <c r="A2856" s="212">
        <v>9081</v>
      </c>
      <c r="B2856" s="212" t="s">
        <v>23011</v>
      </c>
    </row>
    <row r="2857" spans="1:4" ht="15" customHeight="1">
      <c r="A2857" s="212" t="s">
        <v>19464</v>
      </c>
      <c r="B2857" s="212" t="s">
        <v>19465</v>
      </c>
      <c r="C2857" s="108" t="s">
        <v>18884</v>
      </c>
      <c r="D2857" s="108">
        <v>185.68</v>
      </c>
    </row>
    <row r="2858" spans="1:4" ht="15" customHeight="1">
      <c r="A2858" s="212" t="s">
        <v>4800</v>
      </c>
      <c r="B2858" s="212" t="s">
        <v>19466</v>
      </c>
      <c r="C2858" s="108" t="s">
        <v>18876</v>
      </c>
      <c r="D2858" s="108">
        <v>80.06</v>
      </c>
    </row>
    <row r="2859" spans="1:4" ht="15" customHeight="1">
      <c r="A2859" s="212" t="s">
        <v>19488</v>
      </c>
      <c r="B2859" s="212" t="s">
        <v>19489</v>
      </c>
      <c r="C2859" s="108" t="s">
        <v>18876</v>
      </c>
      <c r="D2859" s="108">
        <v>71.599999999999994</v>
      </c>
    </row>
    <row r="2860" spans="1:4" ht="15" customHeight="1">
      <c r="A2860" s="212" t="s">
        <v>19490</v>
      </c>
      <c r="B2860" s="212" t="s">
        <v>19491</v>
      </c>
      <c r="C2860" s="108" t="s">
        <v>18876</v>
      </c>
      <c r="D2860" s="108">
        <v>96.56</v>
      </c>
    </row>
    <row r="2861" spans="1:4" ht="15" customHeight="1">
      <c r="A2861" s="212" t="s">
        <v>3618</v>
      </c>
      <c r="B2861" s="212" t="s">
        <v>19492</v>
      </c>
      <c r="C2861" s="108" t="s">
        <v>18876</v>
      </c>
      <c r="D2861" s="108">
        <v>103.58</v>
      </c>
    </row>
    <row r="2862" spans="1:4" ht="15" customHeight="1">
      <c r="A2862" s="212" t="s">
        <v>3619</v>
      </c>
      <c r="B2862" s="212" t="s">
        <v>19493</v>
      </c>
      <c r="C2862" s="108" t="s">
        <v>18876</v>
      </c>
      <c r="D2862" s="108">
        <v>68.650000000000006</v>
      </c>
    </row>
    <row r="2863" spans="1:4" ht="15" customHeight="1">
      <c r="A2863" s="212" t="s">
        <v>3620</v>
      </c>
      <c r="B2863" s="212" t="s">
        <v>19494</v>
      </c>
      <c r="C2863" s="108" t="s">
        <v>18876</v>
      </c>
      <c r="D2863" s="108">
        <v>83.86</v>
      </c>
    </row>
    <row r="2864" spans="1:4" ht="15" customHeight="1">
      <c r="A2864" s="212" t="s">
        <v>19495</v>
      </c>
      <c r="B2864" s="212" t="s">
        <v>19496</v>
      </c>
      <c r="C2864" s="108" t="s">
        <v>18876</v>
      </c>
      <c r="D2864" s="108">
        <v>7.8</v>
      </c>
    </row>
    <row r="2865" spans="1:4" ht="15" customHeight="1">
      <c r="A2865" s="212">
        <v>9082</v>
      </c>
      <c r="B2865" s="212" t="s">
        <v>19497</v>
      </c>
    </row>
    <row r="2866" spans="1:4" ht="15" customHeight="1">
      <c r="A2866" s="212" t="s">
        <v>3604</v>
      </c>
      <c r="B2866" s="212" t="s">
        <v>3605</v>
      </c>
      <c r="C2866" s="108" t="s">
        <v>18876</v>
      </c>
      <c r="D2866" s="108">
        <v>27.41</v>
      </c>
    </row>
    <row r="2867" spans="1:4" ht="15" customHeight="1">
      <c r="A2867" s="212" t="s">
        <v>3606</v>
      </c>
      <c r="B2867" s="212" t="s">
        <v>3607</v>
      </c>
      <c r="C2867" s="108" t="s">
        <v>224</v>
      </c>
      <c r="D2867" s="108">
        <v>1024.51</v>
      </c>
    </row>
    <row r="2868" spans="1:4" ht="15" customHeight="1">
      <c r="A2868" s="212" t="s">
        <v>3609</v>
      </c>
      <c r="B2868" s="212" t="s">
        <v>19498</v>
      </c>
      <c r="C2868" s="108" t="s">
        <v>18876</v>
      </c>
      <c r="D2868" s="108">
        <v>78.400000000000006</v>
      </c>
    </row>
    <row r="2869" spans="1:4" ht="15" customHeight="1">
      <c r="A2869" s="212" t="s">
        <v>3610</v>
      </c>
      <c r="B2869" s="212" t="s">
        <v>3611</v>
      </c>
      <c r="C2869" s="108" t="s">
        <v>18884</v>
      </c>
      <c r="D2869" s="108">
        <v>989.19</v>
      </c>
    </row>
    <row r="2870" spans="1:4" ht="15" customHeight="1">
      <c r="A2870" s="212" t="s">
        <v>3612</v>
      </c>
      <c r="B2870" s="212" t="s">
        <v>3613</v>
      </c>
      <c r="C2870" s="108" t="s">
        <v>18884</v>
      </c>
      <c r="D2870" s="108">
        <v>1672.44</v>
      </c>
    </row>
    <row r="2871" spans="1:4" ht="15" customHeight="1">
      <c r="A2871" s="212" t="s">
        <v>3616</v>
      </c>
      <c r="B2871" s="212" t="s">
        <v>3617</v>
      </c>
      <c r="C2871" s="108" t="s">
        <v>18876</v>
      </c>
      <c r="D2871" s="108">
        <v>38.14</v>
      </c>
    </row>
    <row r="2872" spans="1:4" ht="15" customHeight="1">
      <c r="A2872" s="212" t="s">
        <v>3608</v>
      </c>
      <c r="B2872" s="212" t="s">
        <v>19499</v>
      </c>
      <c r="C2872" s="108" t="s">
        <v>18876</v>
      </c>
      <c r="D2872" s="108">
        <v>26.19</v>
      </c>
    </row>
    <row r="2873" spans="1:4" ht="15" customHeight="1">
      <c r="A2873" s="212">
        <v>9084</v>
      </c>
      <c r="B2873" s="212" t="s">
        <v>19500</v>
      </c>
    </row>
    <row r="2874" spans="1:4" ht="15" customHeight="1">
      <c r="A2874" s="212" t="s">
        <v>3621</v>
      </c>
      <c r="B2874" s="212" t="s">
        <v>3622</v>
      </c>
      <c r="C2874" s="108" t="s">
        <v>18876</v>
      </c>
      <c r="D2874" s="108">
        <v>371.15</v>
      </c>
    </row>
    <row r="2875" spans="1:4" ht="15" customHeight="1">
      <c r="A2875" s="212" t="s">
        <v>3623</v>
      </c>
      <c r="B2875" s="212" t="s">
        <v>3624</v>
      </c>
      <c r="C2875" s="108" t="s">
        <v>18876</v>
      </c>
      <c r="D2875" s="108">
        <v>149.52000000000001</v>
      </c>
    </row>
    <row r="2876" spans="1:4" ht="15" customHeight="1">
      <c r="A2876" s="212">
        <v>9085</v>
      </c>
      <c r="B2876" s="212" t="s">
        <v>19501</v>
      </c>
    </row>
    <row r="2877" spans="1:4" ht="15" customHeight="1">
      <c r="A2877" s="212" t="s">
        <v>23012</v>
      </c>
      <c r="B2877" s="212" t="s">
        <v>23013</v>
      </c>
      <c r="C2877" s="108" t="s">
        <v>18893</v>
      </c>
      <c r="D2877" s="108">
        <v>4205.1400000000003</v>
      </c>
    </row>
    <row r="2878" spans="1:4" ht="15" customHeight="1">
      <c r="A2878" s="212" t="s">
        <v>23014</v>
      </c>
      <c r="B2878" s="212" t="s">
        <v>23015</v>
      </c>
      <c r="C2878" s="108" t="s">
        <v>18946</v>
      </c>
      <c r="D2878" s="108">
        <v>17.600000000000001</v>
      </c>
    </row>
    <row r="2879" spans="1:4" ht="15" customHeight="1">
      <c r="A2879" s="212" t="s">
        <v>3625</v>
      </c>
      <c r="B2879" s="212" t="s">
        <v>23016</v>
      </c>
      <c r="C2879" s="108" t="s">
        <v>18946</v>
      </c>
      <c r="D2879" s="108">
        <v>1.45</v>
      </c>
    </row>
    <row r="2880" spans="1:4" ht="15" customHeight="1">
      <c r="A2880" s="212" t="s">
        <v>23017</v>
      </c>
      <c r="B2880" s="212" t="s">
        <v>23018</v>
      </c>
      <c r="C2880" s="108" t="s">
        <v>18893</v>
      </c>
      <c r="D2880" s="108">
        <v>2697.69</v>
      </c>
    </row>
    <row r="2881" spans="1:4" ht="15" customHeight="1">
      <c r="A2881" s="212" t="s">
        <v>23019</v>
      </c>
      <c r="B2881" s="212" t="s">
        <v>23020</v>
      </c>
      <c r="C2881" s="108" t="s">
        <v>19502</v>
      </c>
      <c r="D2881" s="108">
        <v>0.84</v>
      </c>
    </row>
    <row r="2882" spans="1:4" ht="15" customHeight="1">
      <c r="A2882" s="212">
        <v>8697</v>
      </c>
      <c r="B2882" s="212" t="s">
        <v>19503</v>
      </c>
    </row>
    <row r="2883" spans="1:4" ht="15" customHeight="1">
      <c r="A2883" s="212">
        <v>9086</v>
      </c>
      <c r="B2883" s="212" t="s">
        <v>19504</v>
      </c>
    </row>
    <row r="2884" spans="1:4" ht="15" customHeight="1">
      <c r="A2884" s="212" t="s">
        <v>29</v>
      </c>
      <c r="B2884" s="212" t="s">
        <v>4779</v>
      </c>
      <c r="C2884" s="108" t="s">
        <v>18884</v>
      </c>
      <c r="D2884" s="108">
        <v>36.04</v>
      </c>
    </row>
    <row r="2885" spans="1:4" ht="15" customHeight="1">
      <c r="A2885" s="212" t="s">
        <v>4780</v>
      </c>
      <c r="B2885" s="212" t="s">
        <v>4781</v>
      </c>
      <c r="C2885" s="108" t="s">
        <v>18884</v>
      </c>
      <c r="D2885" s="108">
        <v>2.96</v>
      </c>
    </row>
    <row r="2886" spans="1:4" ht="15" customHeight="1">
      <c r="A2886" s="212">
        <v>9087</v>
      </c>
      <c r="B2886" s="212" t="s">
        <v>19505</v>
      </c>
    </row>
    <row r="2887" spans="1:4" ht="15" customHeight="1">
      <c r="A2887" s="212" t="s">
        <v>4783</v>
      </c>
      <c r="B2887" s="212" t="s">
        <v>23021</v>
      </c>
      <c r="C2887" s="108" t="s">
        <v>18884</v>
      </c>
      <c r="D2887" s="108">
        <v>35.71</v>
      </c>
    </row>
    <row r="2888" spans="1:4" ht="15" customHeight="1">
      <c r="A2888" s="212" t="s">
        <v>4782</v>
      </c>
      <c r="B2888" s="212" t="s">
        <v>23022</v>
      </c>
      <c r="C2888" s="108" t="s">
        <v>18884</v>
      </c>
      <c r="D2888" s="108">
        <v>21.31</v>
      </c>
    </row>
    <row r="2889" spans="1:4" ht="15" customHeight="1">
      <c r="A2889" s="212" t="s">
        <v>4784</v>
      </c>
      <c r="B2889" s="212" t="s">
        <v>4785</v>
      </c>
      <c r="C2889" s="108" t="s">
        <v>18884</v>
      </c>
      <c r="D2889" s="108">
        <v>4.93</v>
      </c>
    </row>
    <row r="2890" spans="1:4" ht="15" customHeight="1">
      <c r="A2890" s="212" t="s">
        <v>4786</v>
      </c>
      <c r="B2890" s="212" t="s">
        <v>4787</v>
      </c>
      <c r="C2890" s="108" t="s">
        <v>19506</v>
      </c>
      <c r="D2890" s="108">
        <v>4.7699999999999996</v>
      </c>
    </row>
    <row r="2891" spans="1:4" ht="15" customHeight="1">
      <c r="A2891" s="212" t="s">
        <v>30</v>
      </c>
      <c r="B2891" s="212" t="s">
        <v>4788</v>
      </c>
      <c r="C2891" s="108" t="s">
        <v>18884</v>
      </c>
      <c r="D2891" s="108">
        <v>16.899999999999999</v>
      </c>
    </row>
    <row r="2892" spans="1:4" ht="15" customHeight="1">
      <c r="A2892" s="212" t="s">
        <v>206</v>
      </c>
      <c r="B2892" s="212" t="s">
        <v>4789</v>
      </c>
      <c r="C2892" s="108" t="s">
        <v>19506</v>
      </c>
      <c r="D2892" s="108">
        <v>4.97</v>
      </c>
    </row>
    <row r="2893" spans="1:4" ht="15" customHeight="1">
      <c r="A2893" s="212" t="s">
        <v>4790</v>
      </c>
      <c r="B2893" s="212" t="s">
        <v>23023</v>
      </c>
      <c r="C2893" s="108" t="s">
        <v>18884</v>
      </c>
      <c r="D2893" s="108">
        <v>48</v>
      </c>
    </row>
    <row r="2894" spans="1:4" ht="15" customHeight="1">
      <c r="A2894" s="212" t="s">
        <v>4791</v>
      </c>
      <c r="B2894" s="212" t="s">
        <v>23024</v>
      </c>
      <c r="C2894" s="108" t="s">
        <v>18884</v>
      </c>
      <c r="D2894" s="108">
        <v>48</v>
      </c>
    </row>
    <row r="2895" spans="1:4" ht="15" customHeight="1">
      <c r="A2895" s="212">
        <v>8698</v>
      </c>
      <c r="B2895" s="212" t="s">
        <v>19507</v>
      </c>
    </row>
    <row r="2896" spans="1:4" ht="15" customHeight="1">
      <c r="A2896" s="212">
        <v>9089</v>
      </c>
      <c r="B2896" s="212" t="s">
        <v>19509</v>
      </c>
    </row>
    <row r="2897" spans="1:4" ht="15" customHeight="1">
      <c r="A2897" s="212" t="s">
        <v>56</v>
      </c>
      <c r="B2897" s="212" t="s">
        <v>19510</v>
      </c>
      <c r="C2897" s="108" t="s">
        <v>224</v>
      </c>
      <c r="D2897" s="108">
        <v>253.28</v>
      </c>
    </row>
    <row r="2898" spans="1:4" ht="15" customHeight="1">
      <c r="A2898" s="212" t="s">
        <v>4319</v>
      </c>
      <c r="B2898" s="212" t="s">
        <v>19511</v>
      </c>
      <c r="C2898" s="108" t="s">
        <v>224</v>
      </c>
      <c r="D2898" s="108">
        <v>262.75</v>
      </c>
    </row>
    <row r="2899" spans="1:4" ht="15" customHeight="1">
      <c r="A2899" s="212" t="s">
        <v>4337</v>
      </c>
      <c r="B2899" s="212" t="s">
        <v>19512</v>
      </c>
      <c r="C2899" s="108" t="s">
        <v>18876</v>
      </c>
      <c r="D2899" s="108">
        <v>96.35</v>
      </c>
    </row>
    <row r="2900" spans="1:4" ht="15" customHeight="1">
      <c r="A2900" s="212" t="s">
        <v>4498</v>
      </c>
      <c r="B2900" s="212" t="s">
        <v>4499</v>
      </c>
      <c r="C2900" s="108" t="s">
        <v>18876</v>
      </c>
      <c r="D2900" s="108">
        <v>218.34</v>
      </c>
    </row>
    <row r="2901" spans="1:4" ht="15" customHeight="1">
      <c r="A2901" s="212" t="s">
        <v>4353</v>
      </c>
      <c r="B2901" s="212" t="s">
        <v>4354</v>
      </c>
      <c r="C2901" s="108" t="s">
        <v>224</v>
      </c>
      <c r="D2901" s="108">
        <v>1684.92</v>
      </c>
    </row>
    <row r="2902" spans="1:4" ht="15" customHeight="1">
      <c r="A2902" s="212" t="s">
        <v>4355</v>
      </c>
      <c r="B2902" s="212" t="s">
        <v>4356</v>
      </c>
      <c r="C2902" s="108" t="s">
        <v>224</v>
      </c>
      <c r="D2902" s="108">
        <v>1917.32</v>
      </c>
    </row>
    <row r="2903" spans="1:4" ht="15" customHeight="1">
      <c r="A2903" s="212" t="s">
        <v>4357</v>
      </c>
      <c r="B2903" s="212" t="s">
        <v>4358</v>
      </c>
      <c r="C2903" s="108" t="s">
        <v>224</v>
      </c>
      <c r="D2903" s="108">
        <v>1220.1099999999999</v>
      </c>
    </row>
    <row r="2904" spans="1:4" ht="15" customHeight="1">
      <c r="A2904" s="212" t="s">
        <v>4359</v>
      </c>
      <c r="B2904" s="212" t="s">
        <v>4360</v>
      </c>
      <c r="C2904" s="108" t="s">
        <v>224</v>
      </c>
      <c r="D2904" s="108">
        <v>1917.32</v>
      </c>
    </row>
    <row r="2905" spans="1:4" ht="15" customHeight="1">
      <c r="A2905" s="212" t="s">
        <v>4361</v>
      </c>
      <c r="B2905" s="212" t="s">
        <v>4362</v>
      </c>
      <c r="C2905" s="108" t="s">
        <v>224</v>
      </c>
      <c r="D2905" s="108">
        <v>697.21</v>
      </c>
    </row>
    <row r="2906" spans="1:4" ht="15" customHeight="1">
      <c r="A2906" s="212" t="s">
        <v>4363</v>
      </c>
      <c r="B2906" s="212" t="s">
        <v>4364</v>
      </c>
      <c r="C2906" s="108" t="s">
        <v>224</v>
      </c>
      <c r="D2906" s="108">
        <v>929.61</v>
      </c>
    </row>
    <row r="2907" spans="1:4" ht="15" customHeight="1">
      <c r="A2907" s="212" t="s">
        <v>4365</v>
      </c>
      <c r="B2907" s="212" t="s">
        <v>4366</v>
      </c>
      <c r="C2907" s="108" t="s">
        <v>224</v>
      </c>
      <c r="D2907" s="108">
        <v>444.3</v>
      </c>
    </row>
    <row r="2908" spans="1:4" ht="15" customHeight="1">
      <c r="A2908" s="212" t="s">
        <v>4367</v>
      </c>
      <c r="B2908" s="212" t="s">
        <v>4368</v>
      </c>
      <c r="C2908" s="108" t="s">
        <v>224</v>
      </c>
      <c r="D2908" s="108">
        <v>2149.73</v>
      </c>
    </row>
    <row r="2909" spans="1:4" ht="15" customHeight="1">
      <c r="A2909" s="212" t="s">
        <v>4369</v>
      </c>
      <c r="B2909" s="212" t="s">
        <v>4370</v>
      </c>
      <c r="C2909" s="108" t="s">
        <v>224</v>
      </c>
      <c r="D2909" s="108">
        <v>464.8</v>
      </c>
    </row>
    <row r="2910" spans="1:4" ht="15" customHeight="1">
      <c r="A2910" s="212" t="s">
        <v>4371</v>
      </c>
      <c r="B2910" s="212" t="s">
        <v>4372</v>
      </c>
      <c r="C2910" s="108" t="s">
        <v>224</v>
      </c>
      <c r="D2910" s="108">
        <v>971.99</v>
      </c>
    </row>
    <row r="2911" spans="1:4" ht="15" customHeight="1">
      <c r="A2911" s="212" t="s">
        <v>4373</v>
      </c>
      <c r="B2911" s="212" t="s">
        <v>4374</v>
      </c>
      <c r="C2911" s="108" t="s">
        <v>224</v>
      </c>
      <c r="D2911" s="108">
        <v>172.71</v>
      </c>
    </row>
    <row r="2912" spans="1:4" ht="15" customHeight="1">
      <c r="A2912" s="212" t="s">
        <v>4375</v>
      </c>
      <c r="B2912" s="212" t="s">
        <v>4376</v>
      </c>
      <c r="C2912" s="108" t="s">
        <v>224</v>
      </c>
      <c r="D2912" s="108">
        <v>345.43</v>
      </c>
    </row>
    <row r="2913" spans="1:4" ht="15" customHeight="1">
      <c r="A2913" s="212" t="s">
        <v>4377</v>
      </c>
      <c r="B2913" s="212" t="s">
        <v>4378</v>
      </c>
      <c r="C2913" s="108" t="s">
        <v>224</v>
      </c>
      <c r="D2913" s="108">
        <v>622.78</v>
      </c>
    </row>
    <row r="2914" spans="1:4" ht="15" customHeight="1">
      <c r="A2914" s="212" t="s">
        <v>4379</v>
      </c>
      <c r="B2914" s="212" t="s">
        <v>4380</v>
      </c>
      <c r="C2914" s="108" t="s">
        <v>224</v>
      </c>
      <c r="D2914" s="108">
        <v>631.94000000000005</v>
      </c>
    </row>
    <row r="2915" spans="1:4" ht="15" customHeight="1">
      <c r="A2915" s="212" t="s">
        <v>4381</v>
      </c>
      <c r="B2915" s="212" t="s">
        <v>4382</v>
      </c>
      <c r="C2915" s="108" t="s">
        <v>224</v>
      </c>
      <c r="D2915" s="108">
        <v>934.17</v>
      </c>
    </row>
    <row r="2916" spans="1:4" ht="15" customHeight="1">
      <c r="A2916" s="212" t="s">
        <v>4383</v>
      </c>
      <c r="B2916" s="212" t="s">
        <v>4384</v>
      </c>
      <c r="C2916" s="108" t="s">
        <v>224</v>
      </c>
      <c r="D2916" s="108">
        <v>947.91</v>
      </c>
    </row>
    <row r="2917" spans="1:4" ht="15" customHeight="1">
      <c r="A2917" s="212" t="s">
        <v>4385</v>
      </c>
      <c r="B2917" s="212" t="s">
        <v>4386</v>
      </c>
      <c r="C2917" s="108" t="s">
        <v>224</v>
      </c>
      <c r="D2917" s="108">
        <v>1245.56</v>
      </c>
    </row>
    <row r="2918" spans="1:4" ht="15" customHeight="1">
      <c r="A2918" s="212" t="s">
        <v>4387</v>
      </c>
      <c r="B2918" s="212" t="s">
        <v>4388</v>
      </c>
      <c r="C2918" s="108" t="s">
        <v>224</v>
      </c>
      <c r="D2918" s="108">
        <v>1263.8800000000001</v>
      </c>
    </row>
    <row r="2919" spans="1:4" ht="15" customHeight="1">
      <c r="A2919" s="212" t="s">
        <v>4389</v>
      </c>
      <c r="B2919" s="212" t="s">
        <v>4390</v>
      </c>
      <c r="C2919" s="108" t="s">
        <v>224</v>
      </c>
      <c r="D2919" s="108">
        <v>618.20000000000005</v>
      </c>
    </row>
    <row r="2920" spans="1:4" ht="15" customHeight="1">
      <c r="A2920" s="212" t="s">
        <v>4391</v>
      </c>
      <c r="B2920" s="212" t="s">
        <v>4392</v>
      </c>
      <c r="C2920" s="108" t="s">
        <v>224</v>
      </c>
      <c r="D2920" s="108">
        <v>315.97000000000003</v>
      </c>
    </row>
    <row r="2921" spans="1:4" ht="15" customHeight="1">
      <c r="A2921" s="212" t="s">
        <v>4393</v>
      </c>
      <c r="B2921" s="212" t="s">
        <v>4394</v>
      </c>
      <c r="C2921" s="108" t="s">
        <v>224</v>
      </c>
      <c r="D2921" s="108">
        <v>357.18</v>
      </c>
    </row>
    <row r="2922" spans="1:4" ht="15" customHeight="1">
      <c r="A2922" s="212" t="s">
        <v>4395</v>
      </c>
      <c r="B2922" s="212" t="s">
        <v>4396</v>
      </c>
      <c r="C2922" s="108" t="s">
        <v>224</v>
      </c>
      <c r="D2922" s="108">
        <v>402.97</v>
      </c>
    </row>
    <row r="2923" spans="1:4" ht="15" customHeight="1">
      <c r="A2923" s="212" t="s">
        <v>4397</v>
      </c>
      <c r="B2923" s="212" t="s">
        <v>4398</v>
      </c>
      <c r="C2923" s="108" t="s">
        <v>224</v>
      </c>
      <c r="D2923" s="108">
        <v>150.65</v>
      </c>
    </row>
    <row r="2924" spans="1:4" ht="15" customHeight="1">
      <c r="A2924" s="212" t="s">
        <v>4399</v>
      </c>
      <c r="B2924" s="212" t="s">
        <v>4400</v>
      </c>
      <c r="C2924" s="108" t="s">
        <v>224</v>
      </c>
      <c r="D2924" s="108">
        <v>297.64999999999998</v>
      </c>
    </row>
    <row r="2925" spans="1:4" ht="15" customHeight="1">
      <c r="A2925" s="212" t="s">
        <v>4401</v>
      </c>
      <c r="B2925" s="212" t="s">
        <v>4402</v>
      </c>
      <c r="C2925" s="108" t="s">
        <v>224</v>
      </c>
      <c r="D2925" s="108">
        <v>302.23</v>
      </c>
    </row>
    <row r="2926" spans="1:4" ht="15" customHeight="1">
      <c r="A2926" s="212" t="s">
        <v>4403</v>
      </c>
      <c r="B2926" s="212" t="s">
        <v>4404</v>
      </c>
      <c r="C2926" s="108" t="s">
        <v>224</v>
      </c>
      <c r="D2926" s="108">
        <v>238.12</v>
      </c>
    </row>
    <row r="2927" spans="1:4" ht="15" customHeight="1">
      <c r="A2927" s="212" t="s">
        <v>4405</v>
      </c>
      <c r="B2927" s="212" t="s">
        <v>4406</v>
      </c>
      <c r="C2927" s="108" t="s">
        <v>224</v>
      </c>
      <c r="D2927" s="108">
        <v>247.28</v>
      </c>
    </row>
    <row r="2928" spans="1:4" ht="15" customHeight="1">
      <c r="A2928" s="212" t="s">
        <v>4407</v>
      </c>
      <c r="B2928" s="212" t="s">
        <v>19513</v>
      </c>
      <c r="C2928" s="108" t="s">
        <v>224</v>
      </c>
      <c r="D2928" s="108">
        <v>2257.59</v>
      </c>
    </row>
    <row r="2929" spans="1:4" ht="15" customHeight="1">
      <c r="A2929" s="212" t="s">
        <v>4408</v>
      </c>
      <c r="B2929" s="212" t="s">
        <v>19514</v>
      </c>
      <c r="C2929" s="108" t="s">
        <v>224</v>
      </c>
      <c r="D2929" s="108">
        <v>2290.79</v>
      </c>
    </row>
    <row r="2930" spans="1:4" ht="15" customHeight="1">
      <c r="A2930" s="212" t="s">
        <v>4409</v>
      </c>
      <c r="B2930" s="212" t="s">
        <v>4410</v>
      </c>
      <c r="C2930" s="108" t="s">
        <v>224</v>
      </c>
      <c r="D2930" s="108">
        <v>2568.98</v>
      </c>
    </row>
    <row r="2931" spans="1:4" ht="15" customHeight="1">
      <c r="A2931" s="212" t="s">
        <v>4411</v>
      </c>
      <c r="B2931" s="212" t="s">
        <v>4412</v>
      </c>
      <c r="C2931" s="108" t="s">
        <v>224</v>
      </c>
      <c r="D2931" s="108">
        <v>2606.7600000000002</v>
      </c>
    </row>
    <row r="2932" spans="1:4" ht="15" customHeight="1">
      <c r="A2932" s="212" t="s">
        <v>4413</v>
      </c>
      <c r="B2932" s="212" t="s">
        <v>19515</v>
      </c>
      <c r="C2932" s="108" t="s">
        <v>224</v>
      </c>
      <c r="D2932" s="108">
        <v>303.20999999999998</v>
      </c>
    </row>
    <row r="2933" spans="1:4" ht="15" customHeight="1">
      <c r="A2933" s="212" t="s">
        <v>4414</v>
      </c>
      <c r="B2933" s="212" t="s">
        <v>19516</v>
      </c>
      <c r="C2933" s="108" t="s">
        <v>224</v>
      </c>
      <c r="D2933" s="108">
        <v>323.42</v>
      </c>
    </row>
    <row r="2934" spans="1:4" ht="15" customHeight="1">
      <c r="A2934" s="212" t="s">
        <v>4415</v>
      </c>
      <c r="B2934" s="212" t="s">
        <v>19517</v>
      </c>
      <c r="C2934" s="108" t="s">
        <v>224</v>
      </c>
      <c r="D2934" s="108">
        <v>669.86</v>
      </c>
    </row>
    <row r="2935" spans="1:4" ht="15" customHeight="1">
      <c r="A2935" s="212" t="s">
        <v>4416</v>
      </c>
      <c r="B2935" s="212" t="s">
        <v>19518</v>
      </c>
      <c r="C2935" s="108" t="s">
        <v>224</v>
      </c>
      <c r="D2935" s="108">
        <v>957.46</v>
      </c>
    </row>
    <row r="2936" spans="1:4" ht="15" customHeight="1">
      <c r="A2936" s="212" t="s">
        <v>4423</v>
      </c>
      <c r="B2936" s="212" t="s">
        <v>4424</v>
      </c>
      <c r="C2936" s="108" t="s">
        <v>224</v>
      </c>
      <c r="D2936" s="108">
        <v>251.54</v>
      </c>
    </row>
    <row r="2937" spans="1:4" ht="15" customHeight="1">
      <c r="A2937" s="212" t="s">
        <v>4435</v>
      </c>
      <c r="B2937" s="212" t="s">
        <v>19519</v>
      </c>
      <c r="C2937" s="108" t="s">
        <v>18893</v>
      </c>
      <c r="D2937" s="108">
        <v>616.71</v>
      </c>
    </row>
    <row r="2938" spans="1:4" ht="15" customHeight="1">
      <c r="A2938" s="212" t="s">
        <v>4428</v>
      </c>
      <c r="B2938" s="212" t="s">
        <v>4429</v>
      </c>
      <c r="C2938" s="108" t="s">
        <v>224</v>
      </c>
      <c r="D2938" s="108">
        <v>574.47</v>
      </c>
    </row>
    <row r="2939" spans="1:4" ht="15" customHeight="1">
      <c r="A2939" s="212" t="s">
        <v>4430</v>
      </c>
      <c r="B2939" s="212" t="s">
        <v>4431</v>
      </c>
      <c r="C2939" s="108" t="s">
        <v>224</v>
      </c>
      <c r="D2939" s="108">
        <v>656.54</v>
      </c>
    </row>
    <row r="2940" spans="1:4" ht="15" customHeight="1">
      <c r="A2940" s="212" t="s">
        <v>4432</v>
      </c>
      <c r="B2940" s="212" t="s">
        <v>4433</v>
      </c>
      <c r="C2940" s="108" t="s">
        <v>224</v>
      </c>
      <c r="D2940" s="108">
        <v>820.68</v>
      </c>
    </row>
    <row r="2941" spans="1:4" ht="15" customHeight="1">
      <c r="A2941" s="212" t="s">
        <v>4434</v>
      </c>
      <c r="B2941" s="212" t="s">
        <v>19520</v>
      </c>
      <c r="C2941" s="108" t="s">
        <v>224</v>
      </c>
      <c r="D2941" s="108">
        <v>339.66</v>
      </c>
    </row>
    <row r="2942" spans="1:4" ht="15" customHeight="1">
      <c r="A2942" s="212" t="s">
        <v>4436</v>
      </c>
      <c r="B2942" s="212" t="s">
        <v>19521</v>
      </c>
      <c r="C2942" s="108" t="s">
        <v>18876</v>
      </c>
      <c r="D2942" s="108">
        <v>146.94999999999999</v>
      </c>
    </row>
    <row r="2943" spans="1:4" ht="15" customHeight="1">
      <c r="A2943" s="212">
        <v>9090</v>
      </c>
      <c r="B2943" s="212" t="s">
        <v>19522</v>
      </c>
    </row>
    <row r="2944" spans="1:4" ht="15" customHeight="1">
      <c r="A2944" s="212" t="s">
        <v>4320</v>
      </c>
      <c r="B2944" s="212" t="s">
        <v>4321</v>
      </c>
      <c r="C2944" s="108" t="s">
        <v>224</v>
      </c>
      <c r="D2944" s="108">
        <v>169.37</v>
      </c>
    </row>
    <row r="2945" spans="1:4" ht="15" customHeight="1">
      <c r="A2945" s="212" t="s">
        <v>4322</v>
      </c>
      <c r="B2945" s="212" t="s">
        <v>19523</v>
      </c>
      <c r="C2945" s="108" t="s">
        <v>18881</v>
      </c>
      <c r="D2945" s="108">
        <v>867.51</v>
      </c>
    </row>
    <row r="2946" spans="1:4" ht="15" customHeight="1">
      <c r="A2946" s="212">
        <v>9091</v>
      </c>
      <c r="B2946" s="212" t="s">
        <v>18944</v>
      </c>
    </row>
    <row r="2947" spans="1:4" ht="15" customHeight="1">
      <c r="A2947" s="212" t="s">
        <v>4333</v>
      </c>
      <c r="B2947" s="212" t="s">
        <v>23025</v>
      </c>
      <c r="C2947" s="108" t="s">
        <v>18884</v>
      </c>
      <c r="D2947" s="108">
        <v>3902.2</v>
      </c>
    </row>
    <row r="2948" spans="1:4" ht="15" customHeight="1">
      <c r="A2948" s="212" t="s">
        <v>4334</v>
      </c>
      <c r="B2948" s="212" t="s">
        <v>23026</v>
      </c>
      <c r="C2948" s="108" t="s">
        <v>18884</v>
      </c>
      <c r="D2948" s="108">
        <v>3902.2</v>
      </c>
    </row>
    <row r="2949" spans="1:4" ht="15" customHeight="1">
      <c r="A2949" s="212" t="s">
        <v>4335</v>
      </c>
      <c r="B2949" s="212" t="s">
        <v>19524</v>
      </c>
      <c r="C2949" s="108" t="s">
        <v>18884</v>
      </c>
      <c r="D2949" s="108">
        <v>1895.83</v>
      </c>
    </row>
    <row r="2950" spans="1:4" ht="15" customHeight="1">
      <c r="A2950" s="212" t="s">
        <v>4336</v>
      </c>
      <c r="B2950" s="212" t="s">
        <v>19525</v>
      </c>
      <c r="C2950" s="108" t="s">
        <v>18884</v>
      </c>
      <c r="D2950" s="108">
        <v>2057.13</v>
      </c>
    </row>
    <row r="2951" spans="1:4" ht="15" customHeight="1">
      <c r="A2951" s="212" t="s">
        <v>4338</v>
      </c>
      <c r="B2951" s="212" t="s">
        <v>19526</v>
      </c>
      <c r="C2951" s="108" t="s">
        <v>18884</v>
      </c>
      <c r="D2951" s="108">
        <v>2605.5700000000002</v>
      </c>
    </row>
    <row r="2952" spans="1:4" ht="15" customHeight="1">
      <c r="A2952" s="212" t="s">
        <v>4339</v>
      </c>
      <c r="B2952" s="212" t="s">
        <v>4340</v>
      </c>
      <c r="C2952" s="108" t="s">
        <v>18876</v>
      </c>
      <c r="D2952" s="108">
        <v>161.1</v>
      </c>
    </row>
    <row r="2953" spans="1:4" ht="15" customHeight="1">
      <c r="A2953" s="212" t="s">
        <v>4417</v>
      </c>
      <c r="B2953" s="212" t="s">
        <v>19527</v>
      </c>
      <c r="C2953" s="108" t="s">
        <v>18876</v>
      </c>
      <c r="D2953" s="108">
        <v>270.7</v>
      </c>
    </row>
    <row r="2954" spans="1:4" ht="15" customHeight="1">
      <c r="A2954" s="212" t="s">
        <v>4418</v>
      </c>
      <c r="B2954" s="212" t="s">
        <v>19528</v>
      </c>
      <c r="C2954" s="108" t="s">
        <v>18876</v>
      </c>
      <c r="D2954" s="108">
        <v>222.19</v>
      </c>
    </row>
    <row r="2955" spans="1:4" ht="15" customHeight="1">
      <c r="A2955" s="212" t="s">
        <v>4419</v>
      </c>
      <c r="B2955" s="212" t="s">
        <v>19529</v>
      </c>
      <c r="C2955" s="108" t="s">
        <v>18876</v>
      </c>
      <c r="D2955" s="108">
        <v>192.04</v>
      </c>
    </row>
    <row r="2956" spans="1:4" ht="15" customHeight="1">
      <c r="A2956" s="212" t="s">
        <v>4422</v>
      </c>
      <c r="B2956" s="212" t="s">
        <v>19530</v>
      </c>
      <c r="C2956" s="108" t="s">
        <v>18876</v>
      </c>
      <c r="D2956" s="108">
        <v>350.2</v>
      </c>
    </row>
    <row r="2957" spans="1:4" ht="15" customHeight="1">
      <c r="A2957" s="212" t="s">
        <v>4425</v>
      </c>
      <c r="B2957" s="212" t="s">
        <v>19531</v>
      </c>
      <c r="C2957" s="108" t="s">
        <v>18884</v>
      </c>
      <c r="D2957" s="108">
        <v>3108.36</v>
      </c>
    </row>
    <row r="2958" spans="1:4" ht="15" customHeight="1">
      <c r="A2958" s="212" t="s">
        <v>4426</v>
      </c>
      <c r="B2958" s="212" t="s">
        <v>19532</v>
      </c>
      <c r="C2958" s="108" t="s">
        <v>18884</v>
      </c>
      <c r="D2958" s="108">
        <v>3025.35</v>
      </c>
    </row>
    <row r="2959" spans="1:4" ht="15" customHeight="1">
      <c r="A2959" s="212" t="s">
        <v>4463</v>
      </c>
      <c r="B2959" s="212" t="s">
        <v>19533</v>
      </c>
      <c r="C2959" s="108" t="s">
        <v>18884</v>
      </c>
      <c r="D2959" s="108">
        <v>2088.14</v>
      </c>
    </row>
    <row r="2960" spans="1:4" ht="15" customHeight="1">
      <c r="A2960" s="212">
        <v>9092</v>
      </c>
      <c r="B2960" s="212" t="s">
        <v>18950</v>
      </c>
    </row>
    <row r="2961" spans="1:4" ht="15" customHeight="1">
      <c r="A2961" s="212" t="s">
        <v>4461</v>
      </c>
      <c r="B2961" s="212" t="s">
        <v>4462</v>
      </c>
      <c r="C2961" s="108" t="s">
        <v>224</v>
      </c>
      <c r="D2961" s="108">
        <v>255.14</v>
      </c>
    </row>
    <row r="2962" spans="1:4" ht="15" customHeight="1">
      <c r="A2962" s="212">
        <v>9093</v>
      </c>
      <c r="B2962" s="212" t="s">
        <v>19347</v>
      </c>
    </row>
    <row r="2963" spans="1:4" ht="15" customHeight="1">
      <c r="A2963" s="212" t="s">
        <v>4343</v>
      </c>
      <c r="B2963" s="212" t="s">
        <v>4344</v>
      </c>
      <c r="C2963" s="108" t="s">
        <v>224</v>
      </c>
      <c r="D2963" s="108">
        <v>15500.2</v>
      </c>
    </row>
    <row r="2964" spans="1:4" ht="15" customHeight="1">
      <c r="A2964" s="212" t="s">
        <v>4345</v>
      </c>
      <c r="B2964" s="212" t="s">
        <v>4346</v>
      </c>
      <c r="C2964" s="108" t="s">
        <v>224</v>
      </c>
      <c r="D2964" s="108">
        <v>19142.580000000002</v>
      </c>
    </row>
    <row r="2965" spans="1:4" ht="15" customHeight="1">
      <c r="A2965" s="212" t="s">
        <v>4347</v>
      </c>
      <c r="B2965" s="212" t="s">
        <v>4348</v>
      </c>
      <c r="C2965" s="108" t="s">
        <v>224</v>
      </c>
      <c r="D2965" s="108">
        <v>21073.17</v>
      </c>
    </row>
    <row r="2966" spans="1:4" ht="15" customHeight="1">
      <c r="A2966" s="212" t="s">
        <v>4349</v>
      </c>
      <c r="B2966" s="212" t="s">
        <v>4350</v>
      </c>
      <c r="C2966" s="108" t="s">
        <v>224</v>
      </c>
      <c r="D2966" s="108">
        <v>23070.07</v>
      </c>
    </row>
    <row r="2967" spans="1:4" ht="15" customHeight="1">
      <c r="A2967" s="212" t="s">
        <v>4351</v>
      </c>
      <c r="B2967" s="212" t="s">
        <v>4352</v>
      </c>
      <c r="C2967" s="108" t="s">
        <v>224</v>
      </c>
      <c r="D2967" s="108">
        <v>24841.55</v>
      </c>
    </row>
    <row r="2968" spans="1:4" ht="15" customHeight="1">
      <c r="A2968" s="212" t="s">
        <v>4427</v>
      </c>
      <c r="B2968" s="212" t="s">
        <v>19534</v>
      </c>
      <c r="C2968" s="108" t="s">
        <v>224</v>
      </c>
      <c r="D2968" s="108">
        <v>4185.9799999999996</v>
      </c>
    </row>
    <row r="2969" spans="1:4" ht="15" customHeight="1">
      <c r="A2969" s="212">
        <v>9095</v>
      </c>
      <c r="B2969" s="212" t="s">
        <v>19535</v>
      </c>
    </row>
    <row r="2970" spans="1:4" ht="15" customHeight="1">
      <c r="A2970" s="212" t="s">
        <v>4327</v>
      </c>
      <c r="B2970" s="212" t="s">
        <v>4328</v>
      </c>
      <c r="C2970" s="108" t="s">
        <v>18881</v>
      </c>
      <c r="D2970" s="108">
        <v>5423.86</v>
      </c>
    </row>
    <row r="2971" spans="1:4" ht="15" customHeight="1">
      <c r="A2971" s="212">
        <v>9096</v>
      </c>
      <c r="B2971" s="212" t="s">
        <v>19536</v>
      </c>
    </row>
    <row r="2972" spans="1:4" ht="15" customHeight="1">
      <c r="A2972" s="212" t="s">
        <v>4331</v>
      </c>
      <c r="B2972" s="212" t="s">
        <v>4332</v>
      </c>
      <c r="C2972" s="108" t="s">
        <v>18893</v>
      </c>
      <c r="D2972" s="108">
        <v>2948.26</v>
      </c>
    </row>
    <row r="2973" spans="1:4" ht="15" customHeight="1">
      <c r="A2973" s="212">
        <v>9097</v>
      </c>
      <c r="B2973" s="212" t="s">
        <v>19537</v>
      </c>
    </row>
    <row r="2974" spans="1:4" ht="15" customHeight="1">
      <c r="A2974" s="212" t="s">
        <v>4318</v>
      </c>
      <c r="B2974" s="212" t="s">
        <v>19538</v>
      </c>
      <c r="C2974" s="108" t="s">
        <v>18881</v>
      </c>
      <c r="D2974" s="108">
        <v>589.36</v>
      </c>
    </row>
    <row r="2975" spans="1:4" ht="15" customHeight="1">
      <c r="A2975" s="212" t="s">
        <v>4323</v>
      </c>
      <c r="B2975" s="212" t="s">
        <v>4324</v>
      </c>
      <c r="C2975" s="108" t="s">
        <v>191</v>
      </c>
      <c r="D2975" s="108">
        <v>63.86</v>
      </c>
    </row>
    <row r="2976" spans="1:4" ht="15" customHeight="1">
      <c r="A2976" s="212" t="s">
        <v>4325</v>
      </c>
      <c r="B2976" s="212" t="s">
        <v>4326</v>
      </c>
      <c r="C2976" s="108" t="s">
        <v>18881</v>
      </c>
      <c r="D2976" s="108">
        <v>459.35</v>
      </c>
    </row>
    <row r="2977" spans="1:4" ht="15" customHeight="1">
      <c r="A2977" s="212" t="s">
        <v>4341</v>
      </c>
      <c r="B2977" s="212" t="s">
        <v>4342</v>
      </c>
      <c r="C2977" s="108" t="s">
        <v>224</v>
      </c>
      <c r="D2977" s="108">
        <v>215.3</v>
      </c>
    </row>
    <row r="2978" spans="1:4" ht="15" customHeight="1">
      <c r="A2978" s="212" t="s">
        <v>4420</v>
      </c>
      <c r="B2978" s="212" t="s">
        <v>4421</v>
      </c>
      <c r="C2978" s="108" t="s">
        <v>18876</v>
      </c>
      <c r="D2978" s="108">
        <v>178.39</v>
      </c>
    </row>
    <row r="2979" spans="1:4" ht="15" customHeight="1">
      <c r="A2979" s="212">
        <v>9098</v>
      </c>
      <c r="B2979" s="212" t="s">
        <v>19539</v>
      </c>
    </row>
    <row r="2980" spans="1:4" ht="15" customHeight="1">
      <c r="A2980" s="212" t="s">
        <v>4437</v>
      </c>
      <c r="B2980" s="212" t="s">
        <v>4438</v>
      </c>
      <c r="C2980" s="108" t="s">
        <v>224</v>
      </c>
      <c r="D2980" s="108">
        <v>799.45</v>
      </c>
    </row>
    <row r="2981" spans="1:4" ht="15" customHeight="1">
      <c r="A2981" s="212" t="s">
        <v>4439</v>
      </c>
      <c r="B2981" s="212" t="s">
        <v>4440</v>
      </c>
      <c r="C2981" s="108" t="s">
        <v>224</v>
      </c>
      <c r="D2981" s="108">
        <v>688.53</v>
      </c>
    </row>
    <row r="2982" spans="1:4" ht="15" customHeight="1">
      <c r="A2982" s="212" t="s">
        <v>4441</v>
      </c>
      <c r="B2982" s="212" t="s">
        <v>4442</v>
      </c>
      <c r="C2982" s="108" t="s">
        <v>224</v>
      </c>
      <c r="D2982" s="108">
        <v>573.24</v>
      </c>
    </row>
    <row r="2983" spans="1:4" ht="15" customHeight="1">
      <c r="A2983" s="212" t="s">
        <v>4443</v>
      </c>
      <c r="B2983" s="212" t="s">
        <v>4444</v>
      </c>
      <c r="C2983" s="108" t="s">
        <v>224</v>
      </c>
      <c r="D2983" s="108">
        <v>685.29</v>
      </c>
    </row>
    <row r="2984" spans="1:4" ht="15" customHeight="1">
      <c r="A2984" s="212" t="s">
        <v>4445</v>
      </c>
      <c r="B2984" s="212" t="s">
        <v>4446</v>
      </c>
      <c r="C2984" s="108" t="s">
        <v>224</v>
      </c>
      <c r="D2984" s="108">
        <v>578.67999999999995</v>
      </c>
    </row>
    <row r="2985" spans="1:4" ht="15" customHeight="1">
      <c r="A2985" s="212" t="s">
        <v>4447</v>
      </c>
      <c r="B2985" s="212" t="s">
        <v>4448</v>
      </c>
      <c r="C2985" s="108" t="s">
        <v>224</v>
      </c>
      <c r="D2985" s="108">
        <v>575.95000000000005</v>
      </c>
    </row>
    <row r="2986" spans="1:4" ht="15" customHeight="1">
      <c r="A2986" s="212" t="s">
        <v>4449</v>
      </c>
      <c r="B2986" s="212" t="s">
        <v>4450</v>
      </c>
      <c r="C2986" s="108" t="s">
        <v>224</v>
      </c>
      <c r="D2986" s="108">
        <v>323.42</v>
      </c>
    </row>
    <row r="2987" spans="1:4" ht="15" customHeight="1">
      <c r="A2987" s="212" t="s">
        <v>4451</v>
      </c>
      <c r="B2987" s="212" t="s">
        <v>4452</v>
      </c>
      <c r="C2987" s="108" t="s">
        <v>224</v>
      </c>
      <c r="D2987" s="108">
        <v>2322.16</v>
      </c>
    </row>
    <row r="2988" spans="1:4" ht="15" customHeight="1">
      <c r="A2988" s="212" t="s">
        <v>4453</v>
      </c>
      <c r="B2988" s="212" t="s">
        <v>4454</v>
      </c>
      <c r="C2988" s="108" t="s">
        <v>224</v>
      </c>
      <c r="D2988" s="108">
        <v>1669.17</v>
      </c>
    </row>
    <row r="2989" spans="1:4" ht="15" customHeight="1">
      <c r="A2989" s="212" t="s">
        <v>4455</v>
      </c>
      <c r="B2989" s="212" t="s">
        <v>4456</v>
      </c>
      <c r="C2989" s="108" t="s">
        <v>224</v>
      </c>
      <c r="D2989" s="108">
        <v>1231.03</v>
      </c>
    </row>
    <row r="2990" spans="1:4" ht="15" customHeight="1">
      <c r="A2990" s="212" t="s">
        <v>4457</v>
      </c>
      <c r="B2990" s="212" t="s">
        <v>4458</v>
      </c>
      <c r="C2990" s="108" t="s">
        <v>224</v>
      </c>
      <c r="D2990" s="108">
        <v>1882.48</v>
      </c>
    </row>
    <row r="2991" spans="1:4" ht="15" customHeight="1">
      <c r="A2991" s="212" t="s">
        <v>4459</v>
      </c>
      <c r="B2991" s="212" t="s">
        <v>19540</v>
      </c>
      <c r="C2991" s="108" t="s">
        <v>224</v>
      </c>
      <c r="D2991" s="108">
        <v>1230.97</v>
      </c>
    </row>
    <row r="2992" spans="1:4" ht="15" customHeight="1">
      <c r="A2992" s="212">
        <v>9099</v>
      </c>
      <c r="B2992" s="212" t="s">
        <v>19541</v>
      </c>
    </row>
    <row r="2993" spans="1:4" ht="15" customHeight="1">
      <c r="A2993" s="212" t="s">
        <v>4329</v>
      </c>
      <c r="B2993" s="212" t="s">
        <v>4330</v>
      </c>
      <c r="C2993" s="108" t="s">
        <v>191</v>
      </c>
      <c r="D2993" s="108">
        <v>19.149999999999999</v>
      </c>
    </row>
    <row r="2994" spans="1:4" ht="15" customHeight="1">
      <c r="A2994" s="212" t="s">
        <v>4460</v>
      </c>
      <c r="B2994" s="212" t="s">
        <v>23027</v>
      </c>
      <c r="C2994" s="108" t="s">
        <v>191</v>
      </c>
      <c r="D2994" s="108">
        <v>30.3</v>
      </c>
    </row>
    <row r="2995" spans="1:4" ht="15" customHeight="1">
      <c r="A2995" s="212">
        <v>8699</v>
      </c>
      <c r="B2995" s="212" t="s">
        <v>19542</v>
      </c>
    </row>
    <row r="2996" spans="1:4" ht="15" customHeight="1">
      <c r="A2996" s="212">
        <v>9100</v>
      </c>
      <c r="B2996" s="212" t="s">
        <v>19508</v>
      </c>
    </row>
    <row r="2997" spans="1:4" ht="15" customHeight="1">
      <c r="A2997" s="212" t="s">
        <v>4248</v>
      </c>
      <c r="B2997" s="212" t="s">
        <v>4249</v>
      </c>
      <c r="C2997" s="108" t="s">
        <v>191</v>
      </c>
      <c r="D2997" s="108">
        <v>749.07</v>
      </c>
    </row>
    <row r="2998" spans="1:4" ht="15" customHeight="1">
      <c r="A2998" s="212" t="s">
        <v>4293</v>
      </c>
      <c r="B2998" s="212" t="s">
        <v>4294</v>
      </c>
      <c r="C2998" s="108" t="s">
        <v>191</v>
      </c>
      <c r="D2998" s="108">
        <v>1986.97</v>
      </c>
    </row>
    <row r="2999" spans="1:4" ht="15" customHeight="1">
      <c r="A2999" s="212">
        <v>9101</v>
      </c>
      <c r="B2999" s="212" t="s">
        <v>19509</v>
      </c>
    </row>
    <row r="3000" spans="1:4" ht="15" customHeight="1">
      <c r="A3000" s="212" t="s">
        <v>4250</v>
      </c>
      <c r="B3000" s="212" t="s">
        <v>4251</v>
      </c>
      <c r="C3000" s="108" t="s">
        <v>224</v>
      </c>
      <c r="D3000" s="108">
        <v>192.18</v>
      </c>
    </row>
    <row r="3001" spans="1:4" ht="15" customHeight="1">
      <c r="A3001" s="212" t="s">
        <v>4262</v>
      </c>
      <c r="B3001" s="212" t="s">
        <v>4263</v>
      </c>
      <c r="C3001" s="108" t="s">
        <v>224</v>
      </c>
      <c r="D3001" s="108">
        <v>606.72</v>
      </c>
    </row>
    <row r="3002" spans="1:4" ht="15" customHeight="1">
      <c r="A3002" s="212" t="s">
        <v>82</v>
      </c>
      <c r="B3002" s="212" t="s">
        <v>4264</v>
      </c>
      <c r="C3002" s="108" t="s">
        <v>18876</v>
      </c>
      <c r="D3002" s="108">
        <v>1066.53</v>
      </c>
    </row>
    <row r="3003" spans="1:4" ht="15" customHeight="1">
      <c r="A3003" s="212" t="s">
        <v>4271</v>
      </c>
      <c r="B3003" s="212" t="s">
        <v>19543</v>
      </c>
      <c r="C3003" s="108" t="s">
        <v>18876</v>
      </c>
      <c r="D3003" s="108">
        <v>650.41</v>
      </c>
    </row>
    <row r="3004" spans="1:4" ht="15" customHeight="1">
      <c r="A3004" s="212" t="s">
        <v>84</v>
      </c>
      <c r="B3004" s="212" t="s">
        <v>4272</v>
      </c>
      <c r="C3004" s="108" t="s">
        <v>18876</v>
      </c>
      <c r="D3004" s="108">
        <v>526.80999999999995</v>
      </c>
    </row>
    <row r="3005" spans="1:4" ht="15" customHeight="1">
      <c r="A3005" s="212" t="s">
        <v>4273</v>
      </c>
      <c r="B3005" s="212" t="s">
        <v>4274</v>
      </c>
      <c r="C3005" s="108" t="s">
        <v>18876</v>
      </c>
      <c r="D3005" s="108">
        <v>738.99</v>
      </c>
    </row>
    <row r="3006" spans="1:4" ht="15" customHeight="1">
      <c r="A3006" s="212" t="s">
        <v>4275</v>
      </c>
      <c r="B3006" s="212" t="s">
        <v>4276</v>
      </c>
      <c r="C3006" s="108" t="s">
        <v>18876</v>
      </c>
      <c r="D3006" s="108">
        <v>481.58</v>
      </c>
    </row>
    <row r="3007" spans="1:4" ht="15" customHeight="1">
      <c r="A3007" s="212" t="s">
        <v>4277</v>
      </c>
      <c r="B3007" s="212" t="s">
        <v>19544</v>
      </c>
      <c r="C3007" s="108" t="s">
        <v>18876</v>
      </c>
      <c r="D3007" s="108">
        <v>436.65</v>
      </c>
    </row>
    <row r="3008" spans="1:4" ht="15" customHeight="1">
      <c r="A3008" s="212" t="s">
        <v>4278</v>
      </c>
      <c r="B3008" s="212" t="s">
        <v>4279</v>
      </c>
      <c r="C3008" s="108" t="s">
        <v>18876</v>
      </c>
      <c r="D3008" s="108">
        <v>441.25</v>
      </c>
    </row>
    <row r="3009" spans="1:4" ht="15" customHeight="1">
      <c r="A3009" s="212" t="s">
        <v>4280</v>
      </c>
      <c r="B3009" s="212" t="s">
        <v>4281</v>
      </c>
      <c r="C3009" s="108" t="s">
        <v>18876</v>
      </c>
      <c r="D3009" s="108">
        <v>445.83</v>
      </c>
    </row>
    <row r="3010" spans="1:4" ht="15" customHeight="1">
      <c r="A3010" s="212" t="s">
        <v>86</v>
      </c>
      <c r="B3010" s="212" t="s">
        <v>4282</v>
      </c>
      <c r="C3010" s="108" t="s">
        <v>18876</v>
      </c>
      <c r="D3010" s="108">
        <v>661.91</v>
      </c>
    </row>
    <row r="3011" spans="1:4" ht="15" customHeight="1">
      <c r="A3011" s="212" t="s">
        <v>4283</v>
      </c>
      <c r="B3011" s="212" t="s">
        <v>4284</v>
      </c>
      <c r="C3011" s="108" t="s">
        <v>18876</v>
      </c>
      <c r="D3011" s="108">
        <v>654.20000000000005</v>
      </c>
    </row>
    <row r="3012" spans="1:4" ht="15" customHeight="1">
      <c r="A3012" s="212" t="s">
        <v>4295</v>
      </c>
      <c r="B3012" s="212" t="s">
        <v>19545</v>
      </c>
      <c r="C3012" s="108" t="s">
        <v>18876</v>
      </c>
      <c r="D3012" s="108">
        <v>1233.8900000000001</v>
      </c>
    </row>
    <row r="3013" spans="1:4" ht="15" customHeight="1">
      <c r="A3013" s="212" t="s">
        <v>4296</v>
      </c>
      <c r="B3013" s="212" t="s">
        <v>4297</v>
      </c>
      <c r="C3013" s="108" t="s">
        <v>18876</v>
      </c>
      <c r="D3013" s="108">
        <v>334.76</v>
      </c>
    </row>
    <row r="3014" spans="1:4" ht="15" customHeight="1">
      <c r="A3014" s="212" t="s">
        <v>4298</v>
      </c>
      <c r="B3014" s="212" t="s">
        <v>4299</v>
      </c>
      <c r="C3014" s="108" t="s">
        <v>18876</v>
      </c>
      <c r="D3014" s="108">
        <v>799.68</v>
      </c>
    </row>
    <row r="3015" spans="1:4" ht="15" customHeight="1">
      <c r="A3015" s="212" t="s">
        <v>4300</v>
      </c>
      <c r="B3015" s="212" t="s">
        <v>4301</v>
      </c>
      <c r="C3015" s="108" t="s">
        <v>18876</v>
      </c>
      <c r="D3015" s="108">
        <v>1009.95</v>
      </c>
    </row>
    <row r="3016" spans="1:4" ht="15" customHeight="1">
      <c r="A3016" s="212" t="s">
        <v>4302</v>
      </c>
      <c r="B3016" s="212" t="s">
        <v>4303</v>
      </c>
      <c r="C3016" s="108" t="s">
        <v>18876</v>
      </c>
      <c r="D3016" s="108">
        <v>751.9</v>
      </c>
    </row>
    <row r="3017" spans="1:4" ht="15" customHeight="1">
      <c r="A3017" s="212" t="s">
        <v>4304</v>
      </c>
      <c r="B3017" s="212" t="s">
        <v>4305</v>
      </c>
      <c r="C3017" s="108" t="s">
        <v>18876</v>
      </c>
      <c r="D3017" s="108">
        <v>751.9</v>
      </c>
    </row>
    <row r="3018" spans="1:4" ht="15" customHeight="1">
      <c r="A3018" s="212" t="s">
        <v>4306</v>
      </c>
      <c r="B3018" s="212" t="s">
        <v>4307</v>
      </c>
      <c r="C3018" s="108" t="s">
        <v>18876</v>
      </c>
      <c r="D3018" s="108">
        <v>471.44</v>
      </c>
    </row>
    <row r="3019" spans="1:4" ht="15" customHeight="1">
      <c r="A3019" s="212" t="s">
        <v>4312</v>
      </c>
      <c r="B3019" s="212" t="s">
        <v>4313</v>
      </c>
      <c r="C3019" s="108" t="s">
        <v>224</v>
      </c>
      <c r="D3019" s="108">
        <v>263.19</v>
      </c>
    </row>
    <row r="3020" spans="1:4" ht="15" customHeight="1">
      <c r="A3020" s="212" t="s">
        <v>4314</v>
      </c>
      <c r="B3020" s="212" t="s">
        <v>4315</v>
      </c>
      <c r="C3020" s="108" t="s">
        <v>224</v>
      </c>
      <c r="D3020" s="108">
        <v>381.51</v>
      </c>
    </row>
    <row r="3021" spans="1:4" ht="15" customHeight="1">
      <c r="A3021" s="212" t="s">
        <v>4316</v>
      </c>
      <c r="B3021" s="212" t="s">
        <v>4317</v>
      </c>
      <c r="C3021" s="108" t="s">
        <v>224</v>
      </c>
      <c r="D3021" s="108">
        <v>251.79</v>
      </c>
    </row>
    <row r="3022" spans="1:4" ht="15" customHeight="1">
      <c r="A3022" s="212">
        <v>9102</v>
      </c>
      <c r="B3022" s="212" t="s">
        <v>19108</v>
      </c>
    </row>
    <row r="3023" spans="1:4" ht="15" customHeight="1">
      <c r="A3023" s="212" t="s">
        <v>4269</v>
      </c>
      <c r="B3023" s="212" t="s">
        <v>4270</v>
      </c>
      <c r="C3023" s="108" t="s">
        <v>191</v>
      </c>
      <c r="D3023" s="108">
        <v>399.54</v>
      </c>
    </row>
    <row r="3024" spans="1:4" ht="15" customHeight="1">
      <c r="A3024" s="212">
        <v>9103</v>
      </c>
      <c r="B3024" s="212" t="s">
        <v>19522</v>
      </c>
    </row>
    <row r="3025" spans="1:4" ht="15" customHeight="1">
      <c r="A3025" s="212" t="s">
        <v>4256</v>
      </c>
      <c r="B3025" s="212" t="s">
        <v>4257</v>
      </c>
      <c r="C3025" s="108" t="s">
        <v>224</v>
      </c>
      <c r="D3025" s="108">
        <v>2695.87</v>
      </c>
    </row>
    <row r="3026" spans="1:4" ht="15" customHeight="1">
      <c r="A3026" s="212" t="s">
        <v>4258</v>
      </c>
      <c r="B3026" s="212" t="s">
        <v>4259</v>
      </c>
      <c r="C3026" s="108" t="s">
        <v>224</v>
      </c>
      <c r="D3026" s="108">
        <v>941.3</v>
      </c>
    </row>
    <row r="3027" spans="1:4" ht="15" customHeight="1">
      <c r="A3027" s="212" t="s">
        <v>4260</v>
      </c>
      <c r="B3027" s="212" t="s">
        <v>4261</v>
      </c>
      <c r="C3027" s="108" t="s">
        <v>224</v>
      </c>
      <c r="D3027" s="108">
        <v>258.66000000000003</v>
      </c>
    </row>
    <row r="3028" spans="1:4" ht="15" customHeight="1">
      <c r="A3028" s="212" t="s">
        <v>4289</v>
      </c>
      <c r="B3028" s="212" t="s">
        <v>4290</v>
      </c>
      <c r="C3028" s="108" t="s">
        <v>191</v>
      </c>
      <c r="D3028" s="108">
        <v>142.75</v>
      </c>
    </row>
    <row r="3029" spans="1:4" ht="15" customHeight="1">
      <c r="A3029" s="212" t="s">
        <v>4291</v>
      </c>
      <c r="B3029" s="212" t="s">
        <v>4292</v>
      </c>
      <c r="C3029" s="108" t="s">
        <v>191</v>
      </c>
      <c r="D3029" s="108">
        <v>349.17</v>
      </c>
    </row>
    <row r="3030" spans="1:4" ht="15" customHeight="1">
      <c r="A3030" s="212" t="s">
        <v>4308</v>
      </c>
      <c r="B3030" s="212" t="s">
        <v>4309</v>
      </c>
      <c r="C3030" s="108" t="s">
        <v>191</v>
      </c>
      <c r="D3030" s="108">
        <v>211.01</v>
      </c>
    </row>
    <row r="3031" spans="1:4" ht="15" customHeight="1">
      <c r="A3031" s="212" t="s">
        <v>4310</v>
      </c>
      <c r="B3031" s="212" t="s">
        <v>4311</v>
      </c>
      <c r="C3031" s="108" t="s">
        <v>191</v>
      </c>
      <c r="D3031" s="108">
        <v>203.04</v>
      </c>
    </row>
    <row r="3032" spans="1:4" ht="15" customHeight="1">
      <c r="A3032" s="212">
        <v>9104</v>
      </c>
      <c r="B3032" s="212" t="s">
        <v>18944</v>
      </c>
    </row>
    <row r="3033" spans="1:4" ht="15" customHeight="1">
      <c r="A3033" s="212" t="s">
        <v>4287</v>
      </c>
      <c r="B3033" s="212" t="s">
        <v>4288</v>
      </c>
      <c r="C3033" s="108" t="s">
        <v>18884</v>
      </c>
      <c r="D3033" s="108">
        <v>2229.0700000000002</v>
      </c>
    </row>
    <row r="3034" spans="1:4" ht="15" customHeight="1">
      <c r="A3034" s="212">
        <v>9105</v>
      </c>
      <c r="B3034" s="212" t="s">
        <v>19535</v>
      </c>
    </row>
    <row r="3035" spans="1:4" ht="15" customHeight="1">
      <c r="A3035" s="212" t="s">
        <v>4254</v>
      </c>
      <c r="B3035" s="212" t="s">
        <v>4255</v>
      </c>
      <c r="C3035" s="108" t="s">
        <v>224</v>
      </c>
      <c r="D3035" s="108">
        <v>1517.81</v>
      </c>
    </row>
    <row r="3036" spans="1:4" ht="15" customHeight="1">
      <c r="A3036" s="212" t="s">
        <v>4285</v>
      </c>
      <c r="B3036" s="212" t="s">
        <v>4286</v>
      </c>
      <c r="C3036" s="108" t="s">
        <v>224</v>
      </c>
      <c r="D3036" s="108">
        <v>440.17</v>
      </c>
    </row>
    <row r="3037" spans="1:4" ht="15" customHeight="1">
      <c r="A3037" s="212">
        <v>9106</v>
      </c>
      <c r="B3037" s="212" t="s">
        <v>19546</v>
      </c>
    </row>
    <row r="3038" spans="1:4" ht="15" customHeight="1">
      <c r="A3038" s="212" t="s">
        <v>4252</v>
      </c>
      <c r="B3038" s="212" t="s">
        <v>4253</v>
      </c>
      <c r="C3038" s="108" t="s">
        <v>18893</v>
      </c>
      <c r="D3038" s="108">
        <v>480.35</v>
      </c>
    </row>
    <row r="3039" spans="1:4" ht="15" customHeight="1">
      <c r="A3039" s="212">
        <v>9107</v>
      </c>
      <c r="B3039" s="212" t="s">
        <v>19039</v>
      </c>
    </row>
    <row r="3040" spans="1:4" ht="15" customHeight="1">
      <c r="A3040" s="212" t="s">
        <v>4265</v>
      </c>
      <c r="B3040" s="212" t="s">
        <v>4266</v>
      </c>
      <c r="C3040" s="108" t="s">
        <v>191</v>
      </c>
      <c r="D3040" s="108">
        <v>566.53</v>
      </c>
    </row>
    <row r="3041" spans="1:4" ht="15" customHeight="1">
      <c r="A3041" s="212" t="s">
        <v>4267</v>
      </c>
      <c r="B3041" s="212" t="s">
        <v>4268</v>
      </c>
      <c r="C3041" s="108" t="s">
        <v>224</v>
      </c>
      <c r="D3041" s="108">
        <v>74.23</v>
      </c>
    </row>
    <row r="3042" spans="1:4" ht="15" customHeight="1">
      <c r="A3042" s="212">
        <v>14</v>
      </c>
      <c r="B3042" s="212" t="s">
        <v>19547</v>
      </c>
    </row>
    <row r="3043" spans="1:4" ht="15" customHeight="1">
      <c r="A3043" s="212" t="s">
        <v>509</v>
      </c>
      <c r="B3043" s="212" t="s">
        <v>510</v>
      </c>
      <c r="C3043" s="108" t="s">
        <v>18884</v>
      </c>
      <c r="D3043" s="108">
        <v>38.47</v>
      </c>
    </row>
    <row r="3044" spans="1:4" ht="15" customHeight="1">
      <c r="A3044" s="212" t="s">
        <v>511</v>
      </c>
      <c r="B3044" s="212" t="s">
        <v>512</v>
      </c>
      <c r="C3044" s="108" t="s">
        <v>18884</v>
      </c>
      <c r="D3044" s="108">
        <v>25.65</v>
      </c>
    </row>
    <row r="3045" spans="1:4" ht="15" customHeight="1">
      <c r="A3045" s="212" t="s">
        <v>513</v>
      </c>
      <c r="B3045" s="212" t="s">
        <v>514</v>
      </c>
      <c r="C3045" s="108" t="s">
        <v>18884</v>
      </c>
      <c r="D3045" s="108">
        <v>27.03</v>
      </c>
    </row>
    <row r="3046" spans="1:4" ht="15" customHeight="1">
      <c r="A3046" s="212" t="s">
        <v>515</v>
      </c>
      <c r="B3046" s="212" t="s">
        <v>516</v>
      </c>
      <c r="C3046" s="108" t="s">
        <v>18884</v>
      </c>
      <c r="D3046" s="108">
        <v>977.77</v>
      </c>
    </row>
    <row r="3047" spans="1:4" ht="15" customHeight="1">
      <c r="A3047" s="212" t="s">
        <v>517</v>
      </c>
      <c r="B3047" s="212" t="s">
        <v>518</v>
      </c>
      <c r="C3047" s="108" t="s">
        <v>18884</v>
      </c>
      <c r="D3047" s="108">
        <v>545.53</v>
      </c>
    </row>
    <row r="3048" spans="1:4" ht="15" customHeight="1">
      <c r="A3048" s="212" t="s">
        <v>519</v>
      </c>
      <c r="B3048" s="212" t="s">
        <v>520</v>
      </c>
      <c r="C3048" s="108" t="s">
        <v>18884</v>
      </c>
      <c r="D3048" s="108">
        <v>591.66</v>
      </c>
    </row>
    <row r="3049" spans="1:4" ht="15" customHeight="1">
      <c r="A3049" s="212" t="s">
        <v>521</v>
      </c>
      <c r="B3049" s="212" t="s">
        <v>522</v>
      </c>
      <c r="C3049" s="108" t="s">
        <v>18884</v>
      </c>
      <c r="D3049" s="108">
        <v>555.61</v>
      </c>
    </row>
    <row r="3050" spans="1:4" ht="15" customHeight="1">
      <c r="A3050" s="212" t="s">
        <v>523</v>
      </c>
      <c r="B3050" s="212" t="s">
        <v>524</v>
      </c>
      <c r="C3050" s="108" t="s">
        <v>18884</v>
      </c>
      <c r="D3050" s="108">
        <v>641.47</v>
      </c>
    </row>
    <row r="3051" spans="1:4" ht="15" customHeight="1">
      <c r="A3051" s="212" t="s">
        <v>525</v>
      </c>
      <c r="B3051" s="212" t="s">
        <v>526</v>
      </c>
      <c r="C3051" s="108" t="s">
        <v>18884</v>
      </c>
      <c r="D3051" s="108">
        <v>547.09</v>
      </c>
    </row>
    <row r="3052" spans="1:4" ht="15" customHeight="1">
      <c r="A3052" s="212" t="s">
        <v>527</v>
      </c>
      <c r="B3052" s="212" t="s">
        <v>528</v>
      </c>
      <c r="C3052" s="108" t="s">
        <v>18884</v>
      </c>
      <c r="D3052" s="108">
        <v>490.15</v>
      </c>
    </row>
    <row r="3053" spans="1:4" ht="15" customHeight="1">
      <c r="A3053" s="212" t="s">
        <v>529</v>
      </c>
      <c r="B3053" s="212" t="s">
        <v>530</v>
      </c>
      <c r="C3053" s="108" t="s">
        <v>18884</v>
      </c>
      <c r="D3053" s="108">
        <v>451.93</v>
      </c>
    </row>
    <row r="3054" spans="1:4" ht="15" customHeight="1">
      <c r="A3054" s="212" t="s">
        <v>531</v>
      </c>
      <c r="B3054" s="212" t="s">
        <v>532</v>
      </c>
      <c r="C3054" s="108" t="s">
        <v>18884</v>
      </c>
      <c r="D3054" s="108">
        <v>424.63</v>
      </c>
    </row>
    <row r="3055" spans="1:4" ht="15" customHeight="1">
      <c r="A3055" s="212" t="s">
        <v>533</v>
      </c>
      <c r="B3055" s="212" t="s">
        <v>534</v>
      </c>
      <c r="C3055" s="108" t="s">
        <v>18876</v>
      </c>
      <c r="D3055" s="108">
        <v>351.73</v>
      </c>
    </row>
    <row r="3056" spans="1:4" ht="15" customHeight="1">
      <c r="A3056" s="212" t="s">
        <v>535</v>
      </c>
      <c r="B3056" s="212" t="s">
        <v>536</v>
      </c>
      <c r="C3056" s="108" t="s">
        <v>18884</v>
      </c>
      <c r="D3056" s="108">
        <v>500.16</v>
      </c>
    </row>
    <row r="3057" spans="1:4" ht="15" customHeight="1">
      <c r="A3057" s="212" t="s">
        <v>537</v>
      </c>
      <c r="B3057" s="212" t="s">
        <v>538</v>
      </c>
      <c r="C3057" s="108" t="s">
        <v>18884</v>
      </c>
      <c r="D3057" s="108">
        <v>554.14</v>
      </c>
    </row>
    <row r="3058" spans="1:4" ht="15" customHeight="1">
      <c r="A3058" s="212" t="s">
        <v>539</v>
      </c>
      <c r="B3058" s="212" t="s">
        <v>540</v>
      </c>
      <c r="C3058" s="108" t="s">
        <v>18884</v>
      </c>
      <c r="D3058" s="108">
        <v>532.74</v>
      </c>
    </row>
    <row r="3059" spans="1:4" ht="15" customHeight="1">
      <c r="A3059" s="212" t="s">
        <v>541</v>
      </c>
      <c r="B3059" s="212" t="s">
        <v>542</v>
      </c>
      <c r="C3059" s="108" t="s">
        <v>18884</v>
      </c>
      <c r="D3059" s="108">
        <v>583.45000000000005</v>
      </c>
    </row>
    <row r="3060" spans="1:4" ht="15" customHeight="1">
      <c r="A3060" s="212" t="s">
        <v>543</v>
      </c>
      <c r="B3060" s="212" t="s">
        <v>544</v>
      </c>
      <c r="C3060" s="108" t="s">
        <v>18884</v>
      </c>
      <c r="D3060" s="108">
        <v>569.70000000000005</v>
      </c>
    </row>
    <row r="3061" spans="1:4" ht="15" customHeight="1">
      <c r="A3061" s="212" t="s">
        <v>545</v>
      </c>
      <c r="B3061" s="212" t="s">
        <v>546</v>
      </c>
      <c r="C3061" s="108" t="s">
        <v>18884</v>
      </c>
      <c r="D3061" s="108">
        <v>627.82000000000005</v>
      </c>
    </row>
    <row r="3062" spans="1:4" ht="15" customHeight="1">
      <c r="A3062" s="212" t="s">
        <v>547</v>
      </c>
      <c r="B3062" s="212" t="s">
        <v>548</v>
      </c>
      <c r="C3062" s="108" t="s">
        <v>18884</v>
      </c>
      <c r="D3062" s="108">
        <v>613.17999999999995</v>
      </c>
    </row>
    <row r="3063" spans="1:4" ht="15" customHeight="1">
      <c r="A3063" s="212" t="s">
        <v>549</v>
      </c>
      <c r="B3063" s="212" t="s">
        <v>550</v>
      </c>
      <c r="C3063" s="108" t="s">
        <v>18884</v>
      </c>
      <c r="D3063" s="108">
        <v>650.73</v>
      </c>
    </row>
    <row r="3064" spans="1:4" ht="15" customHeight="1">
      <c r="A3064" s="212" t="s">
        <v>551</v>
      </c>
      <c r="B3064" s="212" t="s">
        <v>552</v>
      </c>
      <c r="C3064" s="108" t="s">
        <v>18884</v>
      </c>
      <c r="D3064" s="108">
        <v>705.76</v>
      </c>
    </row>
    <row r="3065" spans="1:4" ht="15" customHeight="1">
      <c r="A3065" s="212" t="s">
        <v>553</v>
      </c>
      <c r="B3065" s="212" t="s">
        <v>554</v>
      </c>
      <c r="C3065" s="108" t="s">
        <v>18884</v>
      </c>
      <c r="D3065" s="108">
        <v>690.78</v>
      </c>
    </row>
    <row r="3066" spans="1:4" ht="15" customHeight="1">
      <c r="A3066" s="212" t="s">
        <v>555</v>
      </c>
      <c r="B3066" s="212" t="s">
        <v>556</v>
      </c>
      <c r="C3066" s="108" t="s">
        <v>18884</v>
      </c>
      <c r="D3066" s="108">
        <v>564.20000000000005</v>
      </c>
    </row>
    <row r="3067" spans="1:4" ht="15" customHeight="1">
      <c r="A3067" s="212" t="s">
        <v>557</v>
      </c>
      <c r="B3067" s="212" t="s">
        <v>558</v>
      </c>
      <c r="C3067" s="108" t="s">
        <v>18884</v>
      </c>
      <c r="D3067" s="108">
        <v>584.34</v>
      </c>
    </row>
    <row r="3068" spans="1:4" ht="15" customHeight="1">
      <c r="A3068" s="212" t="s">
        <v>31</v>
      </c>
      <c r="B3068" s="212" t="s">
        <v>559</v>
      </c>
      <c r="C3068" s="108" t="s">
        <v>18884</v>
      </c>
      <c r="D3068" s="108">
        <v>435.41</v>
      </c>
    </row>
    <row r="3069" spans="1:4" ht="15" customHeight="1">
      <c r="A3069" s="212" t="s">
        <v>560</v>
      </c>
      <c r="B3069" s="212" t="s">
        <v>561</v>
      </c>
      <c r="C3069" s="108" t="s">
        <v>18884</v>
      </c>
      <c r="D3069" s="108">
        <v>410.5</v>
      </c>
    </row>
    <row r="3070" spans="1:4" ht="15" customHeight="1">
      <c r="A3070" s="212" t="s">
        <v>562</v>
      </c>
      <c r="B3070" s="212" t="s">
        <v>563</v>
      </c>
      <c r="C3070" s="108" t="s">
        <v>18884</v>
      </c>
      <c r="D3070" s="108">
        <v>533.78</v>
      </c>
    </row>
    <row r="3071" spans="1:4" ht="15" customHeight="1">
      <c r="A3071" s="212" t="s">
        <v>564</v>
      </c>
      <c r="B3071" s="212" t="s">
        <v>565</v>
      </c>
      <c r="C3071" s="108" t="s">
        <v>18884</v>
      </c>
      <c r="D3071" s="108">
        <v>527.82000000000005</v>
      </c>
    </row>
    <row r="3072" spans="1:4" ht="15" customHeight="1">
      <c r="A3072" s="212" t="s">
        <v>566</v>
      </c>
      <c r="B3072" s="212" t="s">
        <v>567</v>
      </c>
      <c r="C3072" s="108" t="s">
        <v>18884</v>
      </c>
      <c r="D3072" s="108">
        <v>507.55</v>
      </c>
    </row>
    <row r="3073" spans="1:4" ht="15" customHeight="1">
      <c r="A3073" s="212" t="s">
        <v>568</v>
      </c>
      <c r="B3073" s="212" t="s">
        <v>569</v>
      </c>
      <c r="C3073" s="108" t="s">
        <v>18884</v>
      </c>
      <c r="D3073" s="108">
        <v>528.61</v>
      </c>
    </row>
    <row r="3074" spans="1:4" ht="15" customHeight="1">
      <c r="A3074" s="212" t="s">
        <v>570</v>
      </c>
      <c r="B3074" s="212" t="s">
        <v>571</v>
      </c>
      <c r="C3074" s="108" t="s">
        <v>18884</v>
      </c>
      <c r="D3074" s="108">
        <v>536.59</v>
      </c>
    </row>
    <row r="3075" spans="1:4" ht="15" customHeight="1">
      <c r="A3075" s="212" t="s">
        <v>572</v>
      </c>
      <c r="B3075" s="212" t="s">
        <v>573</v>
      </c>
      <c r="C3075" s="108" t="s">
        <v>18884</v>
      </c>
      <c r="D3075" s="108">
        <v>552.97</v>
      </c>
    </row>
    <row r="3076" spans="1:4" ht="15" customHeight="1">
      <c r="A3076" s="212" t="s">
        <v>574</v>
      </c>
      <c r="B3076" s="212" t="s">
        <v>575</v>
      </c>
      <c r="C3076" s="108" t="s">
        <v>18884</v>
      </c>
      <c r="D3076" s="108">
        <v>501.92</v>
      </c>
    </row>
    <row r="3077" spans="1:4" ht="15" customHeight="1">
      <c r="A3077" s="212" t="s">
        <v>576</v>
      </c>
      <c r="B3077" s="212" t="s">
        <v>577</v>
      </c>
      <c r="C3077" s="108" t="s">
        <v>18876</v>
      </c>
      <c r="D3077" s="108">
        <v>6.83</v>
      </c>
    </row>
    <row r="3078" spans="1:4" ht="15" customHeight="1">
      <c r="A3078" s="212" t="s">
        <v>578</v>
      </c>
      <c r="B3078" s="212" t="s">
        <v>579</v>
      </c>
      <c r="C3078" s="108" t="s">
        <v>18876</v>
      </c>
      <c r="D3078" s="108">
        <v>143.34</v>
      </c>
    </row>
    <row r="3079" spans="1:4" ht="15" customHeight="1">
      <c r="A3079" s="212" t="s">
        <v>580</v>
      </c>
      <c r="B3079" s="212" t="s">
        <v>581</v>
      </c>
      <c r="C3079" s="108" t="s">
        <v>18876</v>
      </c>
      <c r="D3079" s="108">
        <v>18.71</v>
      </c>
    </row>
    <row r="3080" spans="1:4" ht="15" customHeight="1">
      <c r="A3080" s="212" t="s">
        <v>582</v>
      </c>
      <c r="B3080" s="212" t="s">
        <v>583</v>
      </c>
      <c r="C3080" s="108" t="s">
        <v>18876</v>
      </c>
      <c r="D3080" s="108">
        <v>6.83</v>
      </c>
    </row>
    <row r="3081" spans="1:4" ht="15" customHeight="1">
      <c r="A3081" s="212" t="s">
        <v>584</v>
      </c>
      <c r="B3081" s="212" t="s">
        <v>585</v>
      </c>
      <c r="C3081" s="108" t="s">
        <v>18876</v>
      </c>
      <c r="D3081" s="108">
        <v>115.38</v>
      </c>
    </row>
    <row r="3082" spans="1:4" ht="15" customHeight="1">
      <c r="A3082" s="212" t="s">
        <v>586</v>
      </c>
      <c r="B3082" s="212" t="s">
        <v>587</v>
      </c>
      <c r="C3082" s="108" t="s">
        <v>18876</v>
      </c>
      <c r="D3082" s="108">
        <v>18.71</v>
      </c>
    </row>
    <row r="3083" spans="1:4" ht="15" customHeight="1">
      <c r="A3083" s="212" t="s">
        <v>588</v>
      </c>
      <c r="B3083" s="212" t="s">
        <v>589</v>
      </c>
      <c r="C3083" s="108" t="s">
        <v>18876</v>
      </c>
      <c r="D3083" s="108">
        <v>7.54</v>
      </c>
    </row>
    <row r="3084" spans="1:4" ht="15" customHeight="1">
      <c r="A3084" s="212" t="s">
        <v>590</v>
      </c>
      <c r="B3084" s="212" t="s">
        <v>591</v>
      </c>
      <c r="C3084" s="108" t="s">
        <v>18876</v>
      </c>
      <c r="D3084" s="108">
        <v>93.43</v>
      </c>
    </row>
    <row r="3085" spans="1:4" ht="15" customHeight="1">
      <c r="A3085" s="212" t="s">
        <v>592</v>
      </c>
      <c r="B3085" s="212" t="s">
        <v>593</v>
      </c>
      <c r="C3085" s="108" t="s">
        <v>18876</v>
      </c>
      <c r="D3085" s="108">
        <v>24.01</v>
      </c>
    </row>
    <row r="3086" spans="1:4" ht="15" customHeight="1">
      <c r="A3086" s="212" t="s">
        <v>594</v>
      </c>
      <c r="B3086" s="212" t="s">
        <v>595</v>
      </c>
      <c r="C3086" s="108" t="s">
        <v>18876</v>
      </c>
      <c r="D3086" s="108">
        <v>179.91</v>
      </c>
    </row>
    <row r="3087" spans="1:4" ht="15" customHeight="1">
      <c r="A3087" s="212" t="s">
        <v>596</v>
      </c>
      <c r="B3087" s="212" t="s">
        <v>597</v>
      </c>
      <c r="C3087" s="108" t="s">
        <v>18876</v>
      </c>
      <c r="D3087" s="108">
        <v>55.88</v>
      </c>
    </row>
    <row r="3088" spans="1:4" ht="15" customHeight="1">
      <c r="A3088" s="212" t="s">
        <v>598</v>
      </c>
      <c r="B3088" s="212" t="s">
        <v>599</v>
      </c>
      <c r="C3088" s="108" t="s">
        <v>18884</v>
      </c>
      <c r="D3088" s="108">
        <v>81.56</v>
      </c>
    </row>
    <row r="3089" spans="1:4" ht="15" customHeight="1">
      <c r="A3089" s="212" t="s">
        <v>600</v>
      </c>
      <c r="B3089" s="212" t="s">
        <v>601</v>
      </c>
      <c r="C3089" s="108" t="s">
        <v>18884</v>
      </c>
      <c r="D3089" s="108">
        <v>64.08</v>
      </c>
    </row>
    <row r="3090" spans="1:4" ht="15" customHeight="1">
      <c r="A3090" s="212" t="s">
        <v>602</v>
      </c>
      <c r="B3090" s="212" t="s">
        <v>19548</v>
      </c>
      <c r="C3090" s="108" t="s">
        <v>18876</v>
      </c>
      <c r="D3090" s="108">
        <v>10.44</v>
      </c>
    </row>
    <row r="3091" spans="1:4" ht="15" customHeight="1">
      <c r="A3091" s="212" t="s">
        <v>609</v>
      </c>
      <c r="B3091" s="212" t="s">
        <v>19549</v>
      </c>
      <c r="C3091" s="108" t="s">
        <v>191</v>
      </c>
      <c r="D3091" s="108">
        <v>19.88</v>
      </c>
    </row>
    <row r="3092" spans="1:4" ht="15" customHeight="1">
      <c r="A3092" s="212" t="s">
        <v>603</v>
      </c>
      <c r="B3092" s="212" t="s">
        <v>604</v>
      </c>
      <c r="C3092" s="108" t="s">
        <v>191</v>
      </c>
      <c r="D3092" s="108">
        <v>7.53</v>
      </c>
    </row>
    <row r="3093" spans="1:4" ht="15" customHeight="1">
      <c r="A3093" s="212" t="s">
        <v>605</v>
      </c>
      <c r="B3093" s="212" t="s">
        <v>606</v>
      </c>
      <c r="C3093" s="108" t="s">
        <v>18876</v>
      </c>
      <c r="D3093" s="108">
        <v>204.7</v>
      </c>
    </row>
    <row r="3094" spans="1:4" ht="15" customHeight="1">
      <c r="A3094" s="212" t="s">
        <v>607</v>
      </c>
      <c r="B3094" s="212" t="s">
        <v>608</v>
      </c>
      <c r="C3094" s="108" t="s">
        <v>18876</v>
      </c>
      <c r="D3094" s="108">
        <v>240.77</v>
      </c>
    </row>
    <row r="3095" spans="1:4" ht="15" customHeight="1">
      <c r="A3095" s="212" t="s">
        <v>610</v>
      </c>
      <c r="B3095" s="212" t="s">
        <v>611</v>
      </c>
      <c r="C3095" s="108" t="s">
        <v>18876</v>
      </c>
      <c r="D3095" s="108">
        <v>179.91</v>
      </c>
    </row>
    <row r="3096" spans="1:4" ht="15" customHeight="1">
      <c r="A3096" s="212" t="s">
        <v>612</v>
      </c>
      <c r="B3096" s="212" t="s">
        <v>613</v>
      </c>
      <c r="C3096" s="108" t="s">
        <v>191</v>
      </c>
      <c r="D3096" s="108">
        <v>45.08</v>
      </c>
    </row>
    <row r="3097" spans="1:4" ht="15" customHeight="1">
      <c r="A3097" s="212" t="s">
        <v>614</v>
      </c>
      <c r="B3097" s="212" t="s">
        <v>615</v>
      </c>
      <c r="C3097" s="108" t="s">
        <v>18884</v>
      </c>
      <c r="D3097" s="108">
        <v>126.37</v>
      </c>
    </row>
    <row r="3098" spans="1:4" ht="15" customHeight="1">
      <c r="A3098" s="212" t="s">
        <v>616</v>
      </c>
      <c r="B3098" s="212" t="s">
        <v>617</v>
      </c>
      <c r="C3098" s="108" t="s">
        <v>18884</v>
      </c>
      <c r="D3098" s="108">
        <v>99.34</v>
      </c>
    </row>
    <row r="3099" spans="1:4" ht="15" customHeight="1">
      <c r="A3099" s="212" t="s">
        <v>618</v>
      </c>
      <c r="B3099" s="212" t="s">
        <v>619</v>
      </c>
      <c r="C3099" s="108" t="s">
        <v>18884</v>
      </c>
      <c r="D3099" s="108">
        <v>2361.61</v>
      </c>
    </row>
    <row r="3100" spans="1:4" ht="15" customHeight="1">
      <c r="A3100" s="212">
        <v>50</v>
      </c>
      <c r="B3100" s="212" t="s">
        <v>19550</v>
      </c>
    </row>
    <row r="3101" spans="1:4" ht="15" customHeight="1">
      <c r="A3101" s="212">
        <v>9111</v>
      </c>
      <c r="B3101" s="212" t="s">
        <v>19551</v>
      </c>
    </row>
    <row r="3102" spans="1:4" ht="15" customHeight="1">
      <c r="A3102" s="212" t="s">
        <v>3526</v>
      </c>
      <c r="B3102" s="212" t="s">
        <v>243</v>
      </c>
      <c r="C3102" s="108" t="s">
        <v>19552</v>
      </c>
      <c r="D3102" s="108">
        <v>18.399999999999999</v>
      </c>
    </row>
    <row r="3103" spans="1:4" ht="15" customHeight="1">
      <c r="A3103" s="212" t="s">
        <v>3527</v>
      </c>
      <c r="B3103" s="212" t="s">
        <v>3528</v>
      </c>
      <c r="C3103" s="108" t="s">
        <v>19552</v>
      </c>
      <c r="D3103" s="108">
        <v>19.54</v>
      </c>
    </row>
    <row r="3104" spans="1:4" ht="15" customHeight="1">
      <c r="A3104" s="212" t="s">
        <v>3529</v>
      </c>
      <c r="B3104" s="212" t="s">
        <v>244</v>
      </c>
      <c r="C3104" s="108" t="s">
        <v>19552</v>
      </c>
      <c r="D3104" s="108">
        <v>19.96</v>
      </c>
    </row>
    <row r="3105" spans="1:4" ht="15" customHeight="1">
      <c r="A3105" s="212" t="s">
        <v>3530</v>
      </c>
      <c r="B3105" s="212" t="s">
        <v>263</v>
      </c>
      <c r="C3105" s="108" t="s">
        <v>19552</v>
      </c>
      <c r="D3105" s="108">
        <v>20.37</v>
      </c>
    </row>
    <row r="3106" spans="1:4" ht="15" customHeight="1">
      <c r="A3106" s="212" t="s">
        <v>3531</v>
      </c>
      <c r="B3106" s="212" t="s">
        <v>262</v>
      </c>
      <c r="C3106" s="108" t="s">
        <v>19552</v>
      </c>
      <c r="D3106" s="108">
        <v>21.23</v>
      </c>
    </row>
    <row r="3107" spans="1:4" ht="15" customHeight="1">
      <c r="A3107" s="212" t="s">
        <v>3532</v>
      </c>
      <c r="B3107" s="212" t="s">
        <v>3533</v>
      </c>
      <c r="C3107" s="108" t="s">
        <v>19552</v>
      </c>
      <c r="D3107" s="108">
        <v>19.96</v>
      </c>
    </row>
    <row r="3108" spans="1:4" ht="15" customHeight="1">
      <c r="A3108" s="212" t="s">
        <v>3534</v>
      </c>
      <c r="B3108" s="212" t="s">
        <v>245</v>
      </c>
      <c r="C3108" s="108" t="s">
        <v>19552</v>
      </c>
      <c r="D3108" s="108">
        <v>19.920000000000002</v>
      </c>
    </row>
    <row r="3109" spans="1:4" ht="15" customHeight="1">
      <c r="A3109" s="212" t="s">
        <v>3535</v>
      </c>
      <c r="B3109" s="212" t="s">
        <v>3536</v>
      </c>
      <c r="C3109" s="108" t="s">
        <v>19552</v>
      </c>
      <c r="D3109" s="108">
        <v>18.02</v>
      </c>
    </row>
    <row r="3110" spans="1:4" ht="15" customHeight="1">
      <c r="A3110" s="212" t="s">
        <v>19553</v>
      </c>
      <c r="B3110" s="212" t="s">
        <v>17144</v>
      </c>
      <c r="C3110" s="108" t="s">
        <v>18895</v>
      </c>
      <c r="D3110" s="108">
        <v>3870.52</v>
      </c>
    </row>
    <row r="3111" spans="1:4" ht="15" customHeight="1">
      <c r="A3111" s="212" t="s">
        <v>19554</v>
      </c>
      <c r="B3111" s="212" t="s">
        <v>19555</v>
      </c>
      <c r="C3111" s="108" t="s">
        <v>18895</v>
      </c>
      <c r="D3111" s="108">
        <v>3435.24</v>
      </c>
    </row>
    <row r="3112" spans="1:4" ht="15" customHeight="1">
      <c r="A3112" s="212" t="s">
        <v>3537</v>
      </c>
      <c r="B3112" s="212" t="s">
        <v>246</v>
      </c>
      <c r="C3112" s="108" t="s">
        <v>19552</v>
      </c>
      <c r="D3112" s="108">
        <v>24.98</v>
      </c>
    </row>
    <row r="3113" spans="1:4" ht="15" customHeight="1">
      <c r="A3113" s="212" t="s">
        <v>19556</v>
      </c>
      <c r="B3113" s="212" t="s">
        <v>17291</v>
      </c>
      <c r="C3113" s="108" t="s">
        <v>18895</v>
      </c>
      <c r="D3113" s="108">
        <v>2992.73</v>
      </c>
    </row>
    <row r="3114" spans="1:4" ht="15" customHeight="1">
      <c r="A3114" s="212" t="s">
        <v>23028</v>
      </c>
      <c r="B3114" s="212" t="s">
        <v>17093</v>
      </c>
      <c r="C3114" s="108" t="s">
        <v>19552</v>
      </c>
      <c r="D3114" s="108">
        <v>19.2</v>
      </c>
    </row>
    <row r="3115" spans="1:4" ht="15" customHeight="1">
      <c r="A3115" s="212" t="s">
        <v>3538</v>
      </c>
      <c r="B3115" s="212" t="s">
        <v>3539</v>
      </c>
      <c r="C3115" s="108" t="s">
        <v>19552</v>
      </c>
      <c r="D3115" s="108">
        <v>26.73</v>
      </c>
    </row>
    <row r="3116" spans="1:4" ht="15" customHeight="1">
      <c r="A3116" s="212" t="s">
        <v>182</v>
      </c>
      <c r="B3116" s="212" t="s">
        <v>3540</v>
      </c>
      <c r="C3116" s="108" t="s">
        <v>19552</v>
      </c>
      <c r="D3116" s="108">
        <v>24.52</v>
      </c>
    </row>
    <row r="3117" spans="1:4" ht="15" customHeight="1">
      <c r="A3117" s="212" t="s">
        <v>3541</v>
      </c>
      <c r="B3117" s="212" t="s">
        <v>247</v>
      </c>
      <c r="C3117" s="108" t="s">
        <v>19552</v>
      </c>
      <c r="D3117" s="108">
        <v>19.23</v>
      </c>
    </row>
    <row r="3118" spans="1:4" ht="15" customHeight="1">
      <c r="A3118" s="212" t="s">
        <v>3542</v>
      </c>
      <c r="B3118" s="212" t="s">
        <v>248</v>
      </c>
      <c r="C3118" s="108" t="s">
        <v>19552</v>
      </c>
      <c r="D3118" s="108">
        <v>28.11</v>
      </c>
    </row>
    <row r="3119" spans="1:4" ht="15" customHeight="1">
      <c r="A3119" s="212" t="s">
        <v>3543</v>
      </c>
      <c r="B3119" s="212" t="s">
        <v>3544</v>
      </c>
      <c r="C3119" s="108" t="s">
        <v>19552</v>
      </c>
      <c r="D3119" s="108">
        <v>24.86</v>
      </c>
    </row>
    <row r="3120" spans="1:4" ht="15" customHeight="1">
      <c r="A3120" s="212" t="s">
        <v>3545</v>
      </c>
      <c r="B3120" s="212" t="s">
        <v>249</v>
      </c>
      <c r="C3120" s="108" t="s">
        <v>19552</v>
      </c>
      <c r="D3120" s="108">
        <v>25.42</v>
      </c>
    </row>
    <row r="3121" spans="1:4" ht="15" customHeight="1">
      <c r="A3121" s="212" t="s">
        <v>19557</v>
      </c>
      <c r="B3121" s="212" t="s">
        <v>17165</v>
      </c>
      <c r="C3121" s="108" t="s">
        <v>18895</v>
      </c>
      <c r="D3121" s="108">
        <v>8200.2800000000007</v>
      </c>
    </row>
    <row r="3122" spans="1:4" ht="15" customHeight="1">
      <c r="A3122" s="212" t="s">
        <v>19558</v>
      </c>
      <c r="B3122" s="212" t="s">
        <v>19559</v>
      </c>
      <c r="C3122" s="108" t="s">
        <v>18895</v>
      </c>
      <c r="D3122" s="108">
        <v>18299.18</v>
      </c>
    </row>
    <row r="3123" spans="1:4" ht="15" customHeight="1">
      <c r="A3123" s="212" t="s">
        <v>19560</v>
      </c>
      <c r="B3123" s="212" t="s">
        <v>17155</v>
      </c>
      <c r="C3123" s="108" t="s">
        <v>18895</v>
      </c>
      <c r="D3123" s="108">
        <v>20788.22</v>
      </c>
    </row>
    <row r="3124" spans="1:4" ht="15" customHeight="1">
      <c r="A3124" s="212" t="s">
        <v>19561</v>
      </c>
      <c r="B3124" s="212" t="s">
        <v>19562</v>
      </c>
      <c r="C3124" s="108" t="s">
        <v>18895</v>
      </c>
      <c r="D3124" s="108">
        <v>28310.65</v>
      </c>
    </row>
    <row r="3125" spans="1:4" ht="15" customHeight="1">
      <c r="A3125" s="212" t="s">
        <v>19563</v>
      </c>
      <c r="B3125" s="212" t="s">
        <v>19564</v>
      </c>
      <c r="C3125" s="108" t="s">
        <v>18895</v>
      </c>
      <c r="D3125" s="108">
        <v>18535.91</v>
      </c>
    </row>
    <row r="3126" spans="1:4" ht="15" customHeight="1">
      <c r="A3126" s="212" t="s">
        <v>19565</v>
      </c>
      <c r="B3126" s="212" t="s">
        <v>17160</v>
      </c>
      <c r="C3126" s="108" t="s">
        <v>18895</v>
      </c>
      <c r="D3126" s="108">
        <v>14314.79</v>
      </c>
    </row>
    <row r="3127" spans="1:4" ht="15" customHeight="1">
      <c r="A3127" s="212" t="s">
        <v>3546</v>
      </c>
      <c r="B3127" s="212" t="s">
        <v>3547</v>
      </c>
      <c r="C3127" s="108" t="s">
        <v>19552</v>
      </c>
      <c r="D3127" s="108">
        <v>25.14</v>
      </c>
    </row>
    <row r="3128" spans="1:4" ht="15" customHeight="1">
      <c r="A3128" s="212" t="s">
        <v>3548</v>
      </c>
      <c r="B3128" s="212" t="s">
        <v>250</v>
      </c>
      <c r="C3128" s="108" t="s">
        <v>19552</v>
      </c>
      <c r="D3128" s="108">
        <v>25.57</v>
      </c>
    </row>
    <row r="3129" spans="1:4" ht="15" customHeight="1">
      <c r="A3129" s="212" t="s">
        <v>3549</v>
      </c>
      <c r="B3129" s="212" t="s">
        <v>3550</v>
      </c>
      <c r="C3129" s="108" t="s">
        <v>19552</v>
      </c>
      <c r="D3129" s="108">
        <v>26.24</v>
      </c>
    </row>
    <row r="3130" spans="1:4" ht="15" customHeight="1">
      <c r="A3130" s="212" t="s">
        <v>3551</v>
      </c>
      <c r="B3130" s="212" t="s">
        <v>251</v>
      </c>
      <c r="C3130" s="108" t="s">
        <v>19552</v>
      </c>
      <c r="D3130" s="108">
        <v>25.14</v>
      </c>
    </row>
    <row r="3131" spans="1:4" ht="15" customHeight="1">
      <c r="A3131" s="212" t="s">
        <v>3552</v>
      </c>
      <c r="B3131" s="212" t="s">
        <v>261</v>
      </c>
      <c r="C3131" s="108" t="s">
        <v>19552</v>
      </c>
      <c r="D3131" s="108">
        <v>22.22</v>
      </c>
    </row>
    <row r="3132" spans="1:4" ht="15" customHeight="1">
      <c r="A3132" s="212" t="s">
        <v>3553</v>
      </c>
      <c r="B3132" s="212" t="s">
        <v>3554</v>
      </c>
      <c r="C3132" s="108" t="s">
        <v>19552</v>
      </c>
      <c r="D3132" s="108">
        <v>26.73</v>
      </c>
    </row>
    <row r="3133" spans="1:4" ht="15" customHeight="1">
      <c r="A3133" s="212" t="s">
        <v>3555</v>
      </c>
      <c r="B3133" s="212" t="s">
        <v>252</v>
      </c>
      <c r="C3133" s="108" t="s">
        <v>19552</v>
      </c>
      <c r="D3133" s="108">
        <v>24.93</v>
      </c>
    </row>
    <row r="3134" spans="1:4" ht="15" customHeight="1">
      <c r="A3134" s="212" t="s">
        <v>19566</v>
      </c>
      <c r="B3134" s="212" t="s">
        <v>17157</v>
      </c>
      <c r="C3134" s="108" t="s">
        <v>18895</v>
      </c>
      <c r="D3134" s="108">
        <v>13133.21</v>
      </c>
    </row>
    <row r="3135" spans="1:4" ht="15" customHeight="1">
      <c r="A3135" s="212" t="s">
        <v>3556</v>
      </c>
      <c r="B3135" s="212" t="s">
        <v>3557</v>
      </c>
      <c r="C3135" s="108" t="s">
        <v>19552</v>
      </c>
      <c r="D3135" s="108">
        <v>25.99</v>
      </c>
    </row>
    <row r="3136" spans="1:4" ht="15" customHeight="1">
      <c r="A3136" s="212" t="s">
        <v>3558</v>
      </c>
      <c r="B3136" s="212" t="s">
        <v>264</v>
      </c>
      <c r="C3136" s="108" t="s">
        <v>19552</v>
      </c>
      <c r="D3136" s="108">
        <v>23.44</v>
      </c>
    </row>
    <row r="3137" spans="1:4" ht="15" customHeight="1">
      <c r="A3137" s="212" t="s">
        <v>3559</v>
      </c>
      <c r="B3137" s="212" t="s">
        <v>253</v>
      </c>
      <c r="C3137" s="108" t="s">
        <v>19552</v>
      </c>
      <c r="D3137" s="108">
        <v>25.14</v>
      </c>
    </row>
    <row r="3138" spans="1:4" ht="15" customHeight="1">
      <c r="A3138" s="212" t="s">
        <v>3560</v>
      </c>
      <c r="B3138" s="212" t="s">
        <v>254</v>
      </c>
      <c r="C3138" s="108" t="s">
        <v>19552</v>
      </c>
      <c r="D3138" s="108">
        <v>26.18</v>
      </c>
    </row>
    <row r="3139" spans="1:4" ht="15" customHeight="1">
      <c r="A3139" s="212" t="s">
        <v>3561</v>
      </c>
      <c r="B3139" s="212" t="s">
        <v>255</v>
      </c>
      <c r="C3139" s="108" t="s">
        <v>19552</v>
      </c>
      <c r="D3139" s="108">
        <v>24.67</v>
      </c>
    </row>
    <row r="3140" spans="1:4" ht="15" customHeight="1">
      <c r="A3140" s="212" t="s">
        <v>3562</v>
      </c>
      <c r="B3140" s="212" t="s">
        <v>3563</v>
      </c>
      <c r="C3140" s="108" t="s">
        <v>19552</v>
      </c>
      <c r="D3140" s="108">
        <v>24.86</v>
      </c>
    </row>
    <row r="3141" spans="1:4" ht="15" customHeight="1">
      <c r="A3141" s="212" t="s">
        <v>3564</v>
      </c>
      <c r="B3141" s="212" t="s">
        <v>256</v>
      </c>
      <c r="C3141" s="108" t="s">
        <v>19552</v>
      </c>
      <c r="D3141" s="108">
        <v>21.53</v>
      </c>
    </row>
    <row r="3142" spans="1:4" ht="15" customHeight="1">
      <c r="A3142" s="212" t="s">
        <v>3565</v>
      </c>
      <c r="B3142" s="212" t="s">
        <v>3566</v>
      </c>
      <c r="C3142" s="108" t="s">
        <v>19552</v>
      </c>
      <c r="D3142" s="108">
        <v>18.02</v>
      </c>
    </row>
    <row r="3143" spans="1:4" ht="15" customHeight="1">
      <c r="A3143" s="212" t="s">
        <v>3567</v>
      </c>
      <c r="B3143" s="212" t="s">
        <v>257</v>
      </c>
      <c r="C3143" s="108" t="s">
        <v>19552</v>
      </c>
      <c r="D3143" s="108">
        <v>24.98</v>
      </c>
    </row>
    <row r="3144" spans="1:4" ht="15" customHeight="1">
      <c r="A3144" s="212" t="s">
        <v>3568</v>
      </c>
      <c r="B3144" s="212" t="s">
        <v>258</v>
      </c>
      <c r="C3144" s="108" t="s">
        <v>19552</v>
      </c>
      <c r="D3144" s="108">
        <v>18.02</v>
      </c>
    </row>
    <row r="3145" spans="1:4" ht="15" customHeight="1">
      <c r="A3145" s="212" t="s">
        <v>3569</v>
      </c>
      <c r="B3145" s="212" t="s">
        <v>3570</v>
      </c>
      <c r="C3145" s="108" t="s">
        <v>19552</v>
      </c>
      <c r="D3145" s="108">
        <v>24.86</v>
      </c>
    </row>
    <row r="3146" spans="1:4" ht="15" customHeight="1">
      <c r="A3146" s="212" t="s">
        <v>19567</v>
      </c>
      <c r="B3146" s="212" t="s">
        <v>17299</v>
      </c>
      <c r="C3146" s="108" t="s">
        <v>18895</v>
      </c>
      <c r="D3146" s="108">
        <v>6188.26</v>
      </c>
    </row>
    <row r="3147" spans="1:4" ht="15" customHeight="1">
      <c r="A3147" s="212" t="s">
        <v>3571</v>
      </c>
      <c r="B3147" s="212" t="s">
        <v>259</v>
      </c>
      <c r="C3147" s="108" t="s">
        <v>19552</v>
      </c>
      <c r="D3147" s="108">
        <v>24.6</v>
      </c>
    </row>
    <row r="3148" spans="1:4" ht="15" customHeight="1">
      <c r="A3148" s="212" t="s">
        <v>23029</v>
      </c>
      <c r="B3148" s="212" t="s">
        <v>23030</v>
      </c>
      <c r="C3148" s="108" t="s">
        <v>19552</v>
      </c>
      <c r="D3148" s="108">
        <v>40.81</v>
      </c>
    </row>
    <row r="3149" spans="1:4" ht="15" customHeight="1">
      <c r="A3149" s="212" t="s">
        <v>3572</v>
      </c>
      <c r="B3149" s="212" t="s">
        <v>260</v>
      </c>
      <c r="C3149" s="108" t="s">
        <v>19552</v>
      </c>
      <c r="D3149" s="108">
        <v>20.100000000000001</v>
      </c>
    </row>
    <row r="3150" spans="1:4" ht="15" customHeight="1">
      <c r="A3150" s="212" t="s">
        <v>19568</v>
      </c>
      <c r="B3150" s="212" t="s">
        <v>17141</v>
      </c>
      <c r="C3150" s="108" t="s">
        <v>18895</v>
      </c>
      <c r="D3150" s="108">
        <v>4099.04</v>
      </c>
    </row>
    <row r="3152" spans="1:4" ht="15" customHeight="1">
      <c r="A3152" s="212" t="s">
        <v>23031</v>
      </c>
    </row>
    <row r="3154" spans="1:4" ht="15" customHeight="1">
      <c r="A3154" s="212" t="s">
        <v>23032</v>
      </c>
    </row>
    <row r="3155" spans="1:4" ht="15" customHeight="1">
      <c r="A3155" s="212" t="s">
        <v>24227</v>
      </c>
    </row>
    <row r="3156" spans="1:4" ht="15" customHeight="1">
      <c r="A3156" s="212" t="s">
        <v>23033</v>
      </c>
    </row>
    <row r="3159" spans="1:4" ht="15" customHeight="1">
      <c r="A3159" s="212" t="s">
        <v>9</v>
      </c>
      <c r="B3159" s="212" t="s">
        <v>265</v>
      </c>
      <c r="C3159" s="108" t="s">
        <v>214</v>
      </c>
      <c r="D3159" s="108" t="s">
        <v>266</v>
      </c>
    </row>
    <row r="3160" spans="1:4" ht="15" customHeight="1">
      <c r="A3160" s="212">
        <v>248</v>
      </c>
      <c r="B3160" s="212" t="s">
        <v>23034</v>
      </c>
    </row>
    <row r="3161" spans="1:4" ht="15" customHeight="1">
      <c r="A3161" s="212" t="s">
        <v>23035</v>
      </c>
      <c r="B3161" s="212" t="s">
        <v>23036</v>
      </c>
      <c r="C3161" s="108" t="s">
        <v>23037</v>
      </c>
      <c r="D3161" s="108">
        <v>2.65</v>
      </c>
    </row>
    <row r="3162" spans="1:4" ht="15" customHeight="1">
      <c r="A3162" s="212" t="s">
        <v>23038</v>
      </c>
      <c r="B3162" s="212" t="s">
        <v>23039</v>
      </c>
      <c r="C3162" s="108" t="s">
        <v>23037</v>
      </c>
      <c r="D3162" s="108">
        <v>1.46</v>
      </c>
    </row>
    <row r="3163" spans="1:4" ht="15" customHeight="1">
      <c r="A3163" s="212">
        <v>249</v>
      </c>
      <c r="B3163" s="212" t="s">
        <v>23040</v>
      </c>
    </row>
    <row r="3164" spans="1:4" ht="15" customHeight="1">
      <c r="A3164" s="212" t="s">
        <v>19666</v>
      </c>
      <c r="B3164" s="212" t="s">
        <v>23041</v>
      </c>
      <c r="C3164" s="108" t="s">
        <v>18876</v>
      </c>
      <c r="D3164" s="108">
        <v>4.05</v>
      </c>
    </row>
    <row r="3165" spans="1:4" ht="15" customHeight="1">
      <c r="A3165" s="212" t="s">
        <v>19637</v>
      </c>
      <c r="B3165" s="212" t="s">
        <v>23042</v>
      </c>
      <c r="C3165" s="108" t="s">
        <v>18884</v>
      </c>
      <c r="D3165" s="108">
        <v>5.48</v>
      </c>
    </row>
    <row r="3166" spans="1:4" ht="15" customHeight="1">
      <c r="A3166" s="212" t="s">
        <v>19639</v>
      </c>
      <c r="B3166" s="212" t="s">
        <v>23043</v>
      </c>
      <c r="C3166" s="108" t="s">
        <v>18884</v>
      </c>
      <c r="D3166" s="108">
        <v>6.3</v>
      </c>
    </row>
    <row r="3167" spans="1:4" ht="15" customHeight="1">
      <c r="A3167" s="212" t="s">
        <v>19636</v>
      </c>
      <c r="B3167" s="212" t="s">
        <v>23044</v>
      </c>
      <c r="C3167" s="108" t="s">
        <v>18884</v>
      </c>
      <c r="D3167" s="108">
        <v>4.75</v>
      </c>
    </row>
    <row r="3168" spans="1:4" ht="15" customHeight="1">
      <c r="A3168" s="212" t="s">
        <v>19646</v>
      </c>
      <c r="B3168" s="212" t="s">
        <v>23045</v>
      </c>
      <c r="C3168" s="108" t="s">
        <v>18884</v>
      </c>
      <c r="D3168" s="108">
        <v>8.83</v>
      </c>
    </row>
    <row r="3169" spans="1:4" ht="15" customHeight="1">
      <c r="A3169" s="212" t="s">
        <v>19640</v>
      </c>
      <c r="B3169" s="212" t="s">
        <v>23046</v>
      </c>
      <c r="C3169" s="108" t="s">
        <v>18884</v>
      </c>
      <c r="D3169" s="108">
        <v>6.85</v>
      </c>
    </row>
    <row r="3170" spans="1:4" ht="15" customHeight="1">
      <c r="A3170" s="212" t="s">
        <v>19638</v>
      </c>
      <c r="B3170" s="212" t="s">
        <v>23047</v>
      </c>
      <c r="C3170" s="108" t="s">
        <v>18884</v>
      </c>
      <c r="D3170" s="108">
        <v>5.87</v>
      </c>
    </row>
    <row r="3171" spans="1:4" ht="15" customHeight="1">
      <c r="A3171" s="212" t="s">
        <v>19642</v>
      </c>
      <c r="B3171" s="212" t="s">
        <v>23048</v>
      </c>
      <c r="C3171" s="108" t="s">
        <v>18884</v>
      </c>
      <c r="D3171" s="108">
        <v>7.42</v>
      </c>
    </row>
    <row r="3172" spans="1:4" ht="15" customHeight="1">
      <c r="A3172" s="212" t="s">
        <v>19643</v>
      </c>
      <c r="B3172" s="212" t="s">
        <v>23049</v>
      </c>
      <c r="C3172" s="108" t="s">
        <v>18884</v>
      </c>
      <c r="D3172" s="108">
        <v>7.67</v>
      </c>
    </row>
    <row r="3173" spans="1:4" ht="15" customHeight="1">
      <c r="A3173" s="212" t="s">
        <v>19644</v>
      </c>
      <c r="B3173" s="212" t="s">
        <v>23050</v>
      </c>
      <c r="C3173" s="108" t="s">
        <v>18884</v>
      </c>
      <c r="D3173" s="108">
        <v>8.1999999999999993</v>
      </c>
    </row>
    <row r="3174" spans="1:4" ht="15" customHeight="1">
      <c r="A3174" s="212" t="s">
        <v>19645</v>
      </c>
      <c r="B3174" s="212" t="s">
        <v>23051</v>
      </c>
      <c r="C3174" s="108" t="s">
        <v>18884</v>
      </c>
      <c r="D3174" s="108">
        <v>8.41</v>
      </c>
    </row>
    <row r="3175" spans="1:4" ht="15" customHeight="1">
      <c r="A3175" s="212" t="s">
        <v>19647</v>
      </c>
      <c r="B3175" s="212" t="s">
        <v>23052</v>
      </c>
      <c r="C3175" s="108" t="s">
        <v>18884</v>
      </c>
      <c r="D3175" s="108">
        <v>9.49</v>
      </c>
    </row>
    <row r="3176" spans="1:4" ht="15" customHeight="1">
      <c r="A3176" s="212" t="s">
        <v>19641</v>
      </c>
      <c r="B3176" s="212" t="s">
        <v>23053</v>
      </c>
      <c r="C3176" s="108" t="s">
        <v>18884</v>
      </c>
      <c r="D3176" s="108">
        <v>7.15</v>
      </c>
    </row>
    <row r="3177" spans="1:4" ht="15" customHeight="1">
      <c r="A3177" s="212" t="s">
        <v>19673</v>
      </c>
      <c r="B3177" s="212" t="s">
        <v>23054</v>
      </c>
      <c r="C3177" s="108" t="s">
        <v>18884</v>
      </c>
      <c r="D3177" s="108">
        <v>5.0999999999999996</v>
      </c>
    </row>
    <row r="3178" spans="1:4" ht="15" customHeight="1">
      <c r="A3178" s="212" t="s">
        <v>19672</v>
      </c>
      <c r="B3178" s="212" t="s">
        <v>23055</v>
      </c>
      <c r="C3178" s="108" t="s">
        <v>18884</v>
      </c>
      <c r="D3178" s="108">
        <v>4.95</v>
      </c>
    </row>
    <row r="3179" spans="1:4" ht="15" customHeight="1">
      <c r="A3179" s="212" t="s">
        <v>19671</v>
      </c>
      <c r="B3179" s="212" t="s">
        <v>23056</v>
      </c>
      <c r="C3179" s="108" t="s">
        <v>18884</v>
      </c>
      <c r="D3179" s="108">
        <v>4.79</v>
      </c>
    </row>
    <row r="3180" spans="1:4" ht="15" customHeight="1">
      <c r="A3180" s="212" t="s">
        <v>19674</v>
      </c>
      <c r="B3180" s="212" t="s">
        <v>23057</v>
      </c>
      <c r="C3180" s="108" t="s">
        <v>18884</v>
      </c>
      <c r="D3180" s="108">
        <v>6.93</v>
      </c>
    </row>
    <row r="3181" spans="1:4" ht="15" customHeight="1">
      <c r="A3181" s="212" t="s">
        <v>19675</v>
      </c>
      <c r="B3181" s="212" t="s">
        <v>23058</v>
      </c>
      <c r="C3181" s="108" t="s">
        <v>18884</v>
      </c>
      <c r="D3181" s="108">
        <v>5.7</v>
      </c>
    </row>
    <row r="3182" spans="1:4" ht="15" customHeight="1">
      <c r="A3182" s="212" t="s">
        <v>19670</v>
      </c>
      <c r="B3182" s="212" t="s">
        <v>23059</v>
      </c>
      <c r="C3182" s="108" t="s">
        <v>18884</v>
      </c>
      <c r="D3182" s="108">
        <v>4.1399999999999997</v>
      </c>
    </row>
    <row r="3183" spans="1:4" ht="15" customHeight="1">
      <c r="A3183" s="212" t="s">
        <v>19669</v>
      </c>
      <c r="B3183" s="212" t="s">
        <v>23060</v>
      </c>
      <c r="C3183" s="108" t="s">
        <v>18884</v>
      </c>
      <c r="D3183" s="108">
        <v>3.37</v>
      </c>
    </row>
    <row r="3184" spans="1:4" ht="15" customHeight="1">
      <c r="A3184" s="212" t="s">
        <v>19665</v>
      </c>
      <c r="B3184" s="212" t="s">
        <v>23061</v>
      </c>
      <c r="C3184" s="108" t="s">
        <v>18884</v>
      </c>
      <c r="D3184" s="108">
        <v>25.69</v>
      </c>
    </row>
    <row r="3185" spans="1:4" ht="15" customHeight="1">
      <c r="A3185" s="212" t="s">
        <v>19573</v>
      </c>
      <c r="B3185" s="212" t="s">
        <v>23062</v>
      </c>
      <c r="C3185" s="108" t="s">
        <v>224</v>
      </c>
      <c r="D3185" s="108">
        <v>35.35</v>
      </c>
    </row>
    <row r="3186" spans="1:4" ht="15" customHeight="1">
      <c r="A3186" s="212" t="s">
        <v>19571</v>
      </c>
      <c r="B3186" s="212" t="s">
        <v>23063</v>
      </c>
      <c r="C3186" s="108" t="s">
        <v>224</v>
      </c>
      <c r="D3186" s="108">
        <v>24.74</v>
      </c>
    </row>
    <row r="3187" spans="1:4" ht="15" customHeight="1">
      <c r="A3187" s="212" t="s">
        <v>19570</v>
      </c>
      <c r="B3187" s="212" t="s">
        <v>23064</v>
      </c>
      <c r="C3187" s="108" t="s">
        <v>224</v>
      </c>
      <c r="D3187" s="108">
        <v>33.04</v>
      </c>
    </row>
    <row r="3188" spans="1:4" ht="15" customHeight="1">
      <c r="A3188" s="212" t="s">
        <v>19572</v>
      </c>
      <c r="B3188" s="212" t="s">
        <v>23065</v>
      </c>
      <c r="C3188" s="108" t="s">
        <v>224</v>
      </c>
      <c r="D3188" s="108">
        <v>47.18</v>
      </c>
    </row>
    <row r="3189" spans="1:4" ht="15" customHeight="1">
      <c r="A3189" s="212" t="s">
        <v>19659</v>
      </c>
      <c r="B3189" s="212" t="s">
        <v>23066</v>
      </c>
      <c r="C3189" s="108" t="s">
        <v>18884</v>
      </c>
      <c r="D3189" s="108">
        <v>73.52</v>
      </c>
    </row>
    <row r="3190" spans="1:4" ht="15" customHeight="1">
      <c r="A3190" s="212" t="s">
        <v>19569</v>
      </c>
      <c r="B3190" s="212" t="s">
        <v>23067</v>
      </c>
      <c r="C3190" s="108" t="s">
        <v>18876</v>
      </c>
      <c r="D3190" s="108">
        <v>0.48</v>
      </c>
    </row>
    <row r="3191" spans="1:4" ht="15" customHeight="1">
      <c r="A3191" s="212" t="s">
        <v>19661</v>
      </c>
      <c r="B3191" s="212" t="s">
        <v>23068</v>
      </c>
      <c r="C3191" s="108" t="s">
        <v>18884</v>
      </c>
      <c r="D3191" s="108">
        <v>113.95</v>
      </c>
    </row>
    <row r="3192" spans="1:4" ht="15" customHeight="1">
      <c r="A3192" s="212" t="s">
        <v>19668</v>
      </c>
      <c r="B3192" s="212" t="s">
        <v>23069</v>
      </c>
      <c r="C3192" s="108" t="s">
        <v>18884</v>
      </c>
      <c r="D3192" s="108">
        <v>6.77</v>
      </c>
    </row>
    <row r="3193" spans="1:4" ht="15" customHeight="1">
      <c r="A3193" s="212" t="s">
        <v>19589</v>
      </c>
      <c r="B3193" s="212" t="s">
        <v>23070</v>
      </c>
      <c r="C3193" s="108" t="s">
        <v>18884</v>
      </c>
      <c r="D3193" s="108">
        <v>10.11</v>
      </c>
    </row>
    <row r="3194" spans="1:4" ht="15" customHeight="1">
      <c r="A3194" s="212" t="s">
        <v>19590</v>
      </c>
      <c r="B3194" s="212" t="s">
        <v>23071</v>
      </c>
      <c r="C3194" s="108" t="s">
        <v>18884</v>
      </c>
      <c r="D3194" s="108">
        <v>11.41</v>
      </c>
    </row>
    <row r="3195" spans="1:4" ht="15" customHeight="1">
      <c r="A3195" s="212" t="s">
        <v>19591</v>
      </c>
      <c r="B3195" s="212" t="s">
        <v>23072</v>
      </c>
      <c r="C3195" s="108" t="s">
        <v>18884</v>
      </c>
      <c r="D3195" s="108">
        <v>12.26</v>
      </c>
    </row>
    <row r="3196" spans="1:4" ht="15" customHeight="1">
      <c r="A3196" s="212" t="s">
        <v>19592</v>
      </c>
      <c r="B3196" s="212" t="s">
        <v>23073</v>
      </c>
      <c r="C3196" s="108" t="s">
        <v>18884</v>
      </c>
      <c r="D3196" s="108">
        <v>13.5</v>
      </c>
    </row>
    <row r="3197" spans="1:4" ht="15" customHeight="1">
      <c r="A3197" s="212" t="s">
        <v>19593</v>
      </c>
      <c r="B3197" s="212" t="s">
        <v>23074</v>
      </c>
      <c r="C3197" s="108" t="s">
        <v>18884</v>
      </c>
      <c r="D3197" s="108">
        <v>14.16</v>
      </c>
    </row>
    <row r="3198" spans="1:4" ht="15" customHeight="1">
      <c r="A3198" s="212" t="s">
        <v>19594</v>
      </c>
      <c r="B3198" s="212" t="s">
        <v>23075</v>
      </c>
      <c r="C3198" s="108" t="s">
        <v>18884</v>
      </c>
      <c r="D3198" s="108">
        <v>5.47</v>
      </c>
    </row>
    <row r="3199" spans="1:4" ht="15" customHeight="1">
      <c r="A3199" s="212" t="s">
        <v>19599</v>
      </c>
      <c r="B3199" s="212" t="s">
        <v>23076</v>
      </c>
      <c r="C3199" s="108" t="s">
        <v>18884</v>
      </c>
      <c r="D3199" s="108">
        <v>8.2899999999999991</v>
      </c>
    </row>
    <row r="3200" spans="1:4" ht="15" customHeight="1">
      <c r="A3200" s="212" t="s">
        <v>19600</v>
      </c>
      <c r="B3200" s="212" t="s">
        <v>23077</v>
      </c>
      <c r="C3200" s="108" t="s">
        <v>18884</v>
      </c>
      <c r="D3200" s="108">
        <v>8.61</v>
      </c>
    </row>
    <row r="3201" spans="1:4" ht="15" customHeight="1">
      <c r="A3201" s="212" t="s">
        <v>19601</v>
      </c>
      <c r="B3201" s="212" t="s">
        <v>23078</v>
      </c>
      <c r="C3201" s="108" t="s">
        <v>18884</v>
      </c>
      <c r="D3201" s="108">
        <v>9.25</v>
      </c>
    </row>
    <row r="3202" spans="1:4" ht="15" customHeight="1">
      <c r="A3202" s="212" t="s">
        <v>19602</v>
      </c>
      <c r="B3202" s="212" t="s">
        <v>23079</v>
      </c>
      <c r="C3202" s="108" t="s">
        <v>18884</v>
      </c>
      <c r="D3202" s="108">
        <v>9.52</v>
      </c>
    </row>
    <row r="3203" spans="1:4" ht="15" customHeight="1">
      <c r="A3203" s="212" t="s">
        <v>19603</v>
      </c>
      <c r="B3203" s="212" t="s">
        <v>23080</v>
      </c>
      <c r="C3203" s="108" t="s">
        <v>18884</v>
      </c>
      <c r="D3203" s="108">
        <v>9.77</v>
      </c>
    </row>
    <row r="3204" spans="1:4" ht="15" customHeight="1">
      <c r="A3204" s="212" t="s">
        <v>19604</v>
      </c>
      <c r="B3204" s="212" t="s">
        <v>23081</v>
      </c>
      <c r="C3204" s="108" t="s">
        <v>18884</v>
      </c>
      <c r="D3204" s="108">
        <v>10.27</v>
      </c>
    </row>
    <row r="3205" spans="1:4" ht="15" customHeight="1">
      <c r="A3205" s="212" t="s">
        <v>19595</v>
      </c>
      <c r="B3205" s="212" t="s">
        <v>23082</v>
      </c>
      <c r="C3205" s="108" t="s">
        <v>18884</v>
      </c>
      <c r="D3205" s="108">
        <v>6.32</v>
      </c>
    </row>
    <row r="3206" spans="1:4" ht="15" customHeight="1">
      <c r="A3206" s="212" t="s">
        <v>19605</v>
      </c>
      <c r="B3206" s="212" t="s">
        <v>23083</v>
      </c>
      <c r="C3206" s="108" t="s">
        <v>18884</v>
      </c>
      <c r="D3206" s="108">
        <v>11.04</v>
      </c>
    </row>
    <row r="3207" spans="1:4" ht="15" customHeight="1">
      <c r="A3207" s="212" t="s">
        <v>19606</v>
      </c>
      <c r="B3207" s="212" t="s">
        <v>23084</v>
      </c>
      <c r="C3207" s="108" t="s">
        <v>18884</v>
      </c>
      <c r="D3207" s="108">
        <v>12.26</v>
      </c>
    </row>
    <row r="3208" spans="1:4" ht="15" customHeight="1">
      <c r="A3208" s="212" t="s">
        <v>19596</v>
      </c>
      <c r="B3208" s="212" t="s">
        <v>23085</v>
      </c>
      <c r="C3208" s="108" t="s">
        <v>18884</v>
      </c>
      <c r="D3208" s="108">
        <v>6.79</v>
      </c>
    </row>
    <row r="3209" spans="1:4" ht="15" customHeight="1">
      <c r="A3209" s="212" t="s">
        <v>19597</v>
      </c>
      <c r="B3209" s="212" t="s">
        <v>23086</v>
      </c>
      <c r="C3209" s="108" t="s">
        <v>18884</v>
      </c>
      <c r="D3209" s="108">
        <v>7.64</v>
      </c>
    </row>
    <row r="3210" spans="1:4" ht="15" customHeight="1">
      <c r="A3210" s="212" t="s">
        <v>19598</v>
      </c>
      <c r="B3210" s="212" t="s">
        <v>23087</v>
      </c>
      <c r="C3210" s="108" t="s">
        <v>18884</v>
      </c>
      <c r="D3210" s="108">
        <v>7.94</v>
      </c>
    </row>
    <row r="3211" spans="1:4" ht="15" customHeight="1">
      <c r="A3211" s="212" t="s">
        <v>19584</v>
      </c>
      <c r="B3211" s="212" t="s">
        <v>23088</v>
      </c>
      <c r="C3211" s="108" t="s">
        <v>18884</v>
      </c>
      <c r="D3211" s="108">
        <v>7.3</v>
      </c>
    </row>
    <row r="3212" spans="1:4" ht="15" customHeight="1">
      <c r="A3212" s="212" t="s">
        <v>19585</v>
      </c>
      <c r="B3212" s="212" t="s">
        <v>23089</v>
      </c>
      <c r="C3212" s="108" t="s">
        <v>18884</v>
      </c>
      <c r="D3212" s="108">
        <v>8.09</v>
      </c>
    </row>
    <row r="3213" spans="1:4" ht="15" customHeight="1">
      <c r="A3213" s="212" t="s">
        <v>19586</v>
      </c>
      <c r="B3213" s="212" t="s">
        <v>23090</v>
      </c>
      <c r="C3213" s="108" t="s">
        <v>18884</v>
      </c>
      <c r="D3213" s="108">
        <v>9.51</v>
      </c>
    </row>
    <row r="3214" spans="1:4" ht="15" customHeight="1">
      <c r="A3214" s="212" t="s">
        <v>19587</v>
      </c>
      <c r="B3214" s="212" t="s">
        <v>23091</v>
      </c>
      <c r="C3214" s="108" t="s">
        <v>18884</v>
      </c>
      <c r="D3214" s="108">
        <v>10.06</v>
      </c>
    </row>
    <row r="3215" spans="1:4" ht="15" customHeight="1">
      <c r="A3215" s="212" t="s">
        <v>19588</v>
      </c>
      <c r="B3215" s="212" t="s">
        <v>23092</v>
      </c>
      <c r="C3215" s="108" t="s">
        <v>18884</v>
      </c>
      <c r="D3215" s="108">
        <v>11.16</v>
      </c>
    </row>
    <row r="3216" spans="1:4" ht="15" customHeight="1">
      <c r="A3216" s="212" t="s">
        <v>19607</v>
      </c>
      <c r="B3216" s="212" t="s">
        <v>23093</v>
      </c>
      <c r="C3216" s="108" t="s">
        <v>18884</v>
      </c>
      <c r="D3216" s="108">
        <v>6.91</v>
      </c>
    </row>
    <row r="3217" spans="1:4" ht="15" customHeight="1">
      <c r="A3217" s="212" t="s">
        <v>19612</v>
      </c>
      <c r="B3217" s="212" t="s">
        <v>23094</v>
      </c>
      <c r="C3217" s="108" t="s">
        <v>18884</v>
      </c>
      <c r="D3217" s="108">
        <v>9.65</v>
      </c>
    </row>
    <row r="3218" spans="1:4" ht="15" customHeight="1">
      <c r="A3218" s="212" t="s">
        <v>19613</v>
      </c>
      <c r="B3218" s="212" t="s">
        <v>23095</v>
      </c>
      <c r="C3218" s="108" t="s">
        <v>18884</v>
      </c>
      <c r="D3218" s="108">
        <v>10.46</v>
      </c>
    </row>
    <row r="3219" spans="1:4" ht="15" customHeight="1">
      <c r="A3219" s="212" t="s">
        <v>19614</v>
      </c>
      <c r="B3219" s="212" t="s">
        <v>23096</v>
      </c>
      <c r="C3219" s="108" t="s">
        <v>18884</v>
      </c>
      <c r="D3219" s="108">
        <v>10.77</v>
      </c>
    </row>
    <row r="3220" spans="1:4" ht="15" customHeight="1">
      <c r="A3220" s="212" t="s">
        <v>19615</v>
      </c>
      <c r="B3220" s="212" t="s">
        <v>23097</v>
      </c>
      <c r="C3220" s="108" t="s">
        <v>18884</v>
      </c>
      <c r="D3220" s="108">
        <v>11.06</v>
      </c>
    </row>
    <row r="3221" spans="1:4" ht="15" customHeight="1">
      <c r="A3221" s="212" t="s">
        <v>19616</v>
      </c>
      <c r="B3221" s="212" t="s">
        <v>23098</v>
      </c>
      <c r="C3221" s="108" t="s">
        <v>18884</v>
      </c>
      <c r="D3221" s="108">
        <v>11.33</v>
      </c>
    </row>
    <row r="3222" spans="1:4" ht="15" customHeight="1">
      <c r="A3222" s="212" t="s">
        <v>19617</v>
      </c>
      <c r="B3222" s="212" t="s">
        <v>23099</v>
      </c>
      <c r="C3222" s="108" t="s">
        <v>18884</v>
      </c>
      <c r="D3222" s="108">
        <v>12.34</v>
      </c>
    </row>
    <row r="3223" spans="1:4" ht="15" customHeight="1">
      <c r="A3223" s="212" t="s">
        <v>19608</v>
      </c>
      <c r="B3223" s="212" t="s">
        <v>23100</v>
      </c>
      <c r="C3223" s="108" t="s">
        <v>18884</v>
      </c>
      <c r="D3223" s="108">
        <v>7.45</v>
      </c>
    </row>
    <row r="3224" spans="1:4" ht="15" customHeight="1">
      <c r="A3224" s="212" t="s">
        <v>19618</v>
      </c>
      <c r="B3224" s="212" t="s">
        <v>23101</v>
      </c>
      <c r="C3224" s="108" t="s">
        <v>18884</v>
      </c>
      <c r="D3224" s="108">
        <v>12.78</v>
      </c>
    </row>
    <row r="3225" spans="1:4" ht="15" customHeight="1">
      <c r="A3225" s="212" t="s">
        <v>19619</v>
      </c>
      <c r="B3225" s="212" t="s">
        <v>23102</v>
      </c>
      <c r="C3225" s="108" t="s">
        <v>18884</v>
      </c>
      <c r="D3225" s="108">
        <v>13.72</v>
      </c>
    </row>
    <row r="3226" spans="1:4" ht="15" customHeight="1">
      <c r="A3226" s="212" t="s">
        <v>19609</v>
      </c>
      <c r="B3226" s="212" t="s">
        <v>23103</v>
      </c>
      <c r="C3226" s="108" t="s">
        <v>18884</v>
      </c>
      <c r="D3226" s="108">
        <v>8.42</v>
      </c>
    </row>
    <row r="3227" spans="1:4" ht="15" customHeight="1">
      <c r="A3227" s="212" t="s">
        <v>19610</v>
      </c>
      <c r="B3227" s="212" t="s">
        <v>23104</v>
      </c>
      <c r="C3227" s="108" t="s">
        <v>18884</v>
      </c>
      <c r="D3227" s="108">
        <v>8.9600000000000009</v>
      </c>
    </row>
    <row r="3228" spans="1:4" ht="15" customHeight="1">
      <c r="A3228" s="212" t="s">
        <v>19611</v>
      </c>
      <c r="B3228" s="212" t="s">
        <v>23105</v>
      </c>
      <c r="C3228" s="108" t="s">
        <v>18884</v>
      </c>
      <c r="D3228" s="108">
        <v>9.2799999999999994</v>
      </c>
    </row>
    <row r="3229" spans="1:4" ht="15" customHeight="1">
      <c r="A3229" s="212" t="s">
        <v>19631</v>
      </c>
      <c r="B3229" s="212" t="s">
        <v>23106</v>
      </c>
      <c r="C3229" s="108" t="s">
        <v>18884</v>
      </c>
      <c r="D3229" s="108">
        <v>41.49</v>
      </c>
    </row>
    <row r="3230" spans="1:4" ht="15" customHeight="1">
      <c r="A3230" s="212" t="s">
        <v>19620</v>
      </c>
      <c r="B3230" s="212" t="s">
        <v>23107</v>
      </c>
      <c r="C3230" s="108" t="s">
        <v>18884</v>
      </c>
      <c r="D3230" s="108">
        <v>35.659999999999997</v>
      </c>
    </row>
    <row r="3231" spans="1:4" ht="15" customHeight="1">
      <c r="A3231" s="212" t="s">
        <v>19625</v>
      </c>
      <c r="B3231" s="212" t="s">
        <v>23108</v>
      </c>
      <c r="C3231" s="108" t="s">
        <v>18884</v>
      </c>
      <c r="D3231" s="108">
        <v>38.19</v>
      </c>
    </row>
    <row r="3232" spans="1:4" ht="15" customHeight="1">
      <c r="A3232" s="212" t="s">
        <v>19621</v>
      </c>
      <c r="B3232" s="212" t="s">
        <v>23109</v>
      </c>
      <c r="C3232" s="108" t="s">
        <v>18884</v>
      </c>
      <c r="D3232" s="108">
        <v>36.26</v>
      </c>
    </row>
    <row r="3233" spans="1:4" ht="15" customHeight="1">
      <c r="A3233" s="212" t="s">
        <v>19632</v>
      </c>
      <c r="B3233" s="212" t="s">
        <v>23110</v>
      </c>
      <c r="C3233" s="108" t="s">
        <v>18884</v>
      </c>
      <c r="D3233" s="108">
        <v>43.39</v>
      </c>
    </row>
    <row r="3234" spans="1:4" ht="15" customHeight="1">
      <c r="A3234" s="212" t="s">
        <v>19622</v>
      </c>
      <c r="B3234" s="212" t="s">
        <v>23111</v>
      </c>
      <c r="C3234" s="108" t="s">
        <v>18884</v>
      </c>
      <c r="D3234" s="108">
        <v>36.81</v>
      </c>
    </row>
    <row r="3235" spans="1:4" ht="15" customHeight="1">
      <c r="A3235" s="212" t="s">
        <v>19623</v>
      </c>
      <c r="B3235" s="212" t="s">
        <v>23112</v>
      </c>
      <c r="C3235" s="108" t="s">
        <v>18884</v>
      </c>
      <c r="D3235" s="108">
        <v>37.42</v>
      </c>
    </row>
    <row r="3236" spans="1:4" ht="15" customHeight="1">
      <c r="A3236" s="212" t="s">
        <v>19626</v>
      </c>
      <c r="B3236" s="212" t="s">
        <v>23113</v>
      </c>
      <c r="C3236" s="108" t="s">
        <v>18884</v>
      </c>
      <c r="D3236" s="108">
        <v>39.42</v>
      </c>
    </row>
    <row r="3237" spans="1:4" ht="15" customHeight="1">
      <c r="A3237" s="212" t="s">
        <v>19627</v>
      </c>
      <c r="B3237" s="212" t="s">
        <v>23114</v>
      </c>
      <c r="C3237" s="108" t="s">
        <v>18884</v>
      </c>
      <c r="D3237" s="108">
        <v>39.770000000000003</v>
      </c>
    </row>
    <row r="3238" spans="1:4" ht="15" customHeight="1">
      <c r="A3238" s="212" t="s">
        <v>19628</v>
      </c>
      <c r="B3238" s="212" t="s">
        <v>23115</v>
      </c>
      <c r="C3238" s="108" t="s">
        <v>18884</v>
      </c>
      <c r="D3238" s="108">
        <v>40.1</v>
      </c>
    </row>
    <row r="3239" spans="1:4" ht="15" customHeight="1">
      <c r="A3239" s="212" t="s">
        <v>19629</v>
      </c>
      <c r="B3239" s="212" t="s">
        <v>23116</v>
      </c>
      <c r="C3239" s="108" t="s">
        <v>18884</v>
      </c>
      <c r="D3239" s="108">
        <v>40.39</v>
      </c>
    </row>
    <row r="3240" spans="1:4" ht="15" customHeight="1">
      <c r="A3240" s="212" t="s">
        <v>19630</v>
      </c>
      <c r="B3240" s="212" t="s">
        <v>23117</v>
      </c>
      <c r="C3240" s="108" t="s">
        <v>18884</v>
      </c>
      <c r="D3240" s="108">
        <v>40.99</v>
      </c>
    </row>
    <row r="3241" spans="1:4" ht="15" customHeight="1">
      <c r="A3241" s="212" t="s">
        <v>19624</v>
      </c>
      <c r="B3241" s="212" t="s">
        <v>23118</v>
      </c>
      <c r="C3241" s="108" t="s">
        <v>18884</v>
      </c>
      <c r="D3241" s="108">
        <v>37.770000000000003</v>
      </c>
    </row>
    <row r="3242" spans="1:4" ht="15" customHeight="1">
      <c r="A3242" s="212" t="s">
        <v>19633</v>
      </c>
      <c r="B3242" s="212" t="s">
        <v>23119</v>
      </c>
      <c r="C3242" s="108" t="s">
        <v>18884</v>
      </c>
      <c r="D3242" s="108">
        <v>4.51</v>
      </c>
    </row>
    <row r="3243" spans="1:4" ht="15" customHeight="1">
      <c r="A3243" s="212" t="s">
        <v>19635</v>
      </c>
      <c r="B3243" s="212" t="s">
        <v>23120</v>
      </c>
      <c r="C3243" s="108" t="s">
        <v>18884</v>
      </c>
      <c r="D3243" s="108">
        <v>6.49</v>
      </c>
    </row>
    <row r="3244" spans="1:4" ht="15" customHeight="1">
      <c r="A3244" s="212" t="s">
        <v>19634</v>
      </c>
      <c r="B3244" s="212" t="s">
        <v>23121</v>
      </c>
      <c r="C3244" s="108" t="s">
        <v>18884</v>
      </c>
      <c r="D3244" s="108">
        <v>3.16</v>
      </c>
    </row>
    <row r="3245" spans="1:4" ht="15" customHeight="1">
      <c r="A3245" s="212" t="s">
        <v>19652</v>
      </c>
      <c r="B3245" s="212" t="s">
        <v>23122</v>
      </c>
      <c r="C3245" s="108" t="s">
        <v>18884</v>
      </c>
      <c r="D3245" s="108">
        <v>119.14</v>
      </c>
    </row>
    <row r="3246" spans="1:4" ht="15" customHeight="1">
      <c r="A3246" s="212" t="s">
        <v>19649</v>
      </c>
      <c r="B3246" s="212" t="s">
        <v>23123</v>
      </c>
      <c r="C3246" s="108" t="s">
        <v>18884</v>
      </c>
      <c r="D3246" s="108">
        <v>63.55</v>
      </c>
    </row>
    <row r="3247" spans="1:4" ht="15" customHeight="1">
      <c r="A3247" s="212" t="s">
        <v>19650</v>
      </c>
      <c r="B3247" s="212" t="s">
        <v>23124</v>
      </c>
      <c r="C3247" s="108" t="s">
        <v>18884</v>
      </c>
      <c r="D3247" s="108">
        <v>80.260000000000005</v>
      </c>
    </row>
    <row r="3248" spans="1:4" ht="15" customHeight="1">
      <c r="A3248" s="212" t="s">
        <v>19651</v>
      </c>
      <c r="B3248" s="212" t="s">
        <v>23125</v>
      </c>
      <c r="C3248" s="108" t="s">
        <v>18884</v>
      </c>
      <c r="D3248" s="108">
        <v>80</v>
      </c>
    </row>
    <row r="3249" spans="1:4" ht="15" customHeight="1">
      <c r="A3249" s="212" t="s">
        <v>19654</v>
      </c>
      <c r="B3249" s="212" t="s">
        <v>23126</v>
      </c>
      <c r="C3249" s="108" t="s">
        <v>18884</v>
      </c>
      <c r="D3249" s="108">
        <v>9.68</v>
      </c>
    </row>
    <row r="3250" spans="1:4" ht="15" customHeight="1">
      <c r="A3250" s="212" t="s">
        <v>19653</v>
      </c>
      <c r="B3250" s="212" t="s">
        <v>23127</v>
      </c>
      <c r="C3250" s="108" t="s">
        <v>18884</v>
      </c>
      <c r="D3250" s="108">
        <v>11.14</v>
      </c>
    </row>
    <row r="3251" spans="1:4" ht="15" customHeight="1">
      <c r="A3251" s="212" t="s">
        <v>19655</v>
      </c>
      <c r="B3251" s="212" t="s">
        <v>23128</v>
      </c>
      <c r="C3251" s="108" t="s">
        <v>18884</v>
      </c>
      <c r="D3251" s="108">
        <v>12.33</v>
      </c>
    </row>
    <row r="3252" spans="1:4" ht="15" customHeight="1">
      <c r="A3252" s="212" t="s">
        <v>19656</v>
      </c>
      <c r="B3252" s="212" t="s">
        <v>23129</v>
      </c>
      <c r="C3252" s="108" t="s">
        <v>18884</v>
      </c>
      <c r="D3252" s="108">
        <v>104.51</v>
      </c>
    </row>
    <row r="3253" spans="1:4" ht="15" customHeight="1">
      <c r="A3253" s="212" t="s">
        <v>19676</v>
      </c>
      <c r="B3253" s="212" t="s">
        <v>23130</v>
      </c>
      <c r="C3253" s="108" t="s">
        <v>18884</v>
      </c>
      <c r="D3253" s="108">
        <v>0.27</v>
      </c>
    </row>
    <row r="3254" spans="1:4" ht="15" customHeight="1">
      <c r="A3254" s="212" t="s">
        <v>19660</v>
      </c>
      <c r="B3254" s="212" t="s">
        <v>23131</v>
      </c>
      <c r="C3254" s="108" t="s">
        <v>18876</v>
      </c>
      <c r="D3254" s="108">
        <v>228.44</v>
      </c>
    </row>
    <row r="3255" spans="1:4" ht="15" customHeight="1">
      <c r="A3255" s="212" t="s">
        <v>19657</v>
      </c>
      <c r="B3255" s="212" t="s">
        <v>23132</v>
      </c>
      <c r="C3255" s="108" t="s">
        <v>18884</v>
      </c>
      <c r="D3255" s="108">
        <v>558.16999999999996</v>
      </c>
    </row>
    <row r="3256" spans="1:4" ht="15" customHeight="1">
      <c r="A3256" s="212" t="s">
        <v>19658</v>
      </c>
      <c r="B3256" s="212" t="s">
        <v>23133</v>
      </c>
      <c r="C3256" s="108" t="s">
        <v>18884</v>
      </c>
      <c r="D3256" s="108">
        <v>703.14</v>
      </c>
    </row>
    <row r="3257" spans="1:4" ht="15" customHeight="1">
      <c r="A3257" s="212" t="s">
        <v>19662</v>
      </c>
      <c r="B3257" s="212" t="s">
        <v>23134</v>
      </c>
      <c r="C3257" s="108" t="s">
        <v>18884</v>
      </c>
      <c r="D3257" s="108">
        <v>255</v>
      </c>
    </row>
    <row r="3258" spans="1:4" ht="15" customHeight="1">
      <c r="A3258" s="212" t="s">
        <v>19663</v>
      </c>
      <c r="B3258" s="212" t="s">
        <v>23135</v>
      </c>
      <c r="C3258" s="108" t="s">
        <v>18884</v>
      </c>
      <c r="D3258" s="108">
        <v>198</v>
      </c>
    </row>
    <row r="3259" spans="1:4" ht="15" customHeight="1">
      <c r="A3259" s="212" t="s">
        <v>19667</v>
      </c>
      <c r="B3259" s="212" t="s">
        <v>23136</v>
      </c>
      <c r="C3259" s="108" t="s">
        <v>18876</v>
      </c>
      <c r="D3259" s="108">
        <v>0.06</v>
      </c>
    </row>
    <row r="3260" spans="1:4" ht="15" customHeight="1">
      <c r="A3260" s="212" t="s">
        <v>19574</v>
      </c>
      <c r="B3260" s="212" t="s">
        <v>23137</v>
      </c>
      <c r="C3260" s="108" t="s">
        <v>18876</v>
      </c>
      <c r="D3260" s="108">
        <v>0.16</v>
      </c>
    </row>
    <row r="3261" spans="1:4" ht="15" customHeight="1">
      <c r="A3261" s="212" t="s">
        <v>19664</v>
      </c>
      <c r="B3261" s="212" t="s">
        <v>23138</v>
      </c>
      <c r="C3261" s="108" t="s">
        <v>18884</v>
      </c>
      <c r="D3261" s="108">
        <v>36.409999999999997</v>
      </c>
    </row>
    <row r="3262" spans="1:4" ht="15" customHeight="1">
      <c r="A3262" s="212" t="s">
        <v>19575</v>
      </c>
      <c r="B3262" s="212" t="s">
        <v>23139</v>
      </c>
      <c r="C3262" s="108" t="s">
        <v>18884</v>
      </c>
      <c r="D3262" s="108">
        <v>15.24</v>
      </c>
    </row>
    <row r="3263" spans="1:4" ht="15" customHeight="1">
      <c r="A3263" s="212" t="s">
        <v>19580</v>
      </c>
      <c r="B3263" s="212" t="s">
        <v>23140</v>
      </c>
      <c r="C3263" s="108" t="s">
        <v>18884</v>
      </c>
      <c r="D3263" s="108">
        <v>19.97</v>
      </c>
    </row>
    <row r="3264" spans="1:4" ht="15" customHeight="1">
      <c r="A3264" s="212" t="s">
        <v>19581</v>
      </c>
      <c r="B3264" s="212" t="s">
        <v>23141</v>
      </c>
      <c r="C3264" s="108" t="s">
        <v>18884</v>
      </c>
      <c r="D3264" s="108">
        <v>22.51</v>
      </c>
    </row>
    <row r="3265" spans="1:4" ht="15" customHeight="1">
      <c r="A3265" s="212" t="s">
        <v>19582</v>
      </c>
      <c r="B3265" s="212" t="s">
        <v>23142</v>
      </c>
      <c r="C3265" s="108" t="s">
        <v>18884</v>
      </c>
      <c r="D3265" s="108">
        <v>25.29</v>
      </c>
    </row>
    <row r="3266" spans="1:4" ht="15" customHeight="1">
      <c r="A3266" s="212" t="s">
        <v>19576</v>
      </c>
      <c r="B3266" s="212" t="s">
        <v>23143</v>
      </c>
      <c r="C3266" s="108" t="s">
        <v>18884</v>
      </c>
      <c r="D3266" s="108">
        <v>16.25</v>
      </c>
    </row>
    <row r="3267" spans="1:4" ht="15" customHeight="1">
      <c r="A3267" s="212" t="s">
        <v>19577</v>
      </c>
      <c r="B3267" s="212" t="s">
        <v>23144</v>
      </c>
      <c r="C3267" s="108" t="s">
        <v>18884</v>
      </c>
      <c r="D3267" s="108">
        <v>17.27</v>
      </c>
    </row>
    <row r="3268" spans="1:4" ht="15" customHeight="1">
      <c r="A3268" s="212" t="s">
        <v>19578</v>
      </c>
      <c r="B3268" s="212" t="s">
        <v>23145</v>
      </c>
      <c r="C3268" s="108" t="s">
        <v>18884</v>
      </c>
      <c r="D3268" s="108">
        <v>18.5</v>
      </c>
    </row>
    <row r="3269" spans="1:4" ht="15" customHeight="1">
      <c r="A3269" s="212" t="s">
        <v>19579</v>
      </c>
      <c r="B3269" s="212" t="s">
        <v>23146</v>
      </c>
      <c r="C3269" s="108" t="s">
        <v>18884</v>
      </c>
      <c r="D3269" s="108">
        <v>19.36</v>
      </c>
    </row>
    <row r="3270" spans="1:4" ht="15" customHeight="1">
      <c r="A3270" s="212" t="s">
        <v>19583</v>
      </c>
      <c r="B3270" s="212" t="s">
        <v>23147</v>
      </c>
      <c r="C3270" s="108" t="s">
        <v>18884</v>
      </c>
      <c r="D3270" s="108">
        <v>26.86</v>
      </c>
    </row>
    <row r="3271" spans="1:4" ht="15" customHeight="1">
      <c r="A3271" s="212" t="s">
        <v>19648</v>
      </c>
      <c r="B3271" s="212" t="s">
        <v>23148</v>
      </c>
      <c r="C3271" s="108" t="s">
        <v>18884</v>
      </c>
      <c r="D3271" s="108">
        <v>14.52</v>
      </c>
    </row>
    <row r="3272" spans="1:4" ht="15" customHeight="1">
      <c r="A3272" s="212">
        <v>250</v>
      </c>
      <c r="B3272" s="212" t="s">
        <v>23149</v>
      </c>
    </row>
    <row r="3273" spans="1:4" ht="15" customHeight="1">
      <c r="A3273" s="212" t="s">
        <v>20048</v>
      </c>
      <c r="B3273" s="212" t="s">
        <v>23150</v>
      </c>
      <c r="C3273" s="108" t="s">
        <v>224</v>
      </c>
      <c r="D3273" s="108">
        <v>736.34</v>
      </c>
    </row>
    <row r="3274" spans="1:4" ht="15" customHeight="1">
      <c r="A3274" s="212" t="s">
        <v>20046</v>
      </c>
      <c r="B3274" s="212" t="s">
        <v>23151</v>
      </c>
      <c r="C3274" s="108" t="s">
        <v>224</v>
      </c>
      <c r="D3274" s="108">
        <v>756.79</v>
      </c>
    </row>
    <row r="3275" spans="1:4" ht="15" customHeight="1">
      <c r="A3275" s="212" t="s">
        <v>20049</v>
      </c>
      <c r="B3275" s="212" t="s">
        <v>23152</v>
      </c>
      <c r="C3275" s="108" t="s">
        <v>224</v>
      </c>
      <c r="D3275" s="108">
        <v>1063.5999999999999</v>
      </c>
    </row>
    <row r="3276" spans="1:4" ht="15" customHeight="1">
      <c r="A3276" s="212" t="s">
        <v>20047</v>
      </c>
      <c r="B3276" s="212" t="s">
        <v>23153</v>
      </c>
      <c r="C3276" s="108" t="s">
        <v>224</v>
      </c>
      <c r="D3276" s="108">
        <v>1145.42</v>
      </c>
    </row>
    <row r="3277" spans="1:4" ht="15" customHeight="1">
      <c r="A3277" s="212" t="s">
        <v>19893</v>
      </c>
      <c r="B3277" s="212" t="s">
        <v>23154</v>
      </c>
      <c r="C3277" s="108" t="s">
        <v>224</v>
      </c>
      <c r="D3277" s="108">
        <v>8478.2000000000007</v>
      </c>
    </row>
    <row r="3278" spans="1:4" ht="15" customHeight="1">
      <c r="A3278" s="212" t="s">
        <v>19892</v>
      </c>
      <c r="B3278" s="212" t="s">
        <v>23155</v>
      </c>
      <c r="C3278" s="108" t="s">
        <v>191</v>
      </c>
      <c r="D3278" s="108">
        <v>9595.9599999999991</v>
      </c>
    </row>
    <row r="3279" spans="1:4" ht="15" customHeight="1">
      <c r="A3279" s="212" t="s">
        <v>19895</v>
      </c>
      <c r="B3279" s="212" t="s">
        <v>23156</v>
      </c>
      <c r="C3279" s="108" t="s">
        <v>224</v>
      </c>
      <c r="D3279" s="108">
        <v>9490.14</v>
      </c>
    </row>
    <row r="3280" spans="1:4" ht="15" customHeight="1">
      <c r="A3280" s="212" t="s">
        <v>19894</v>
      </c>
      <c r="B3280" s="212" t="s">
        <v>23157</v>
      </c>
      <c r="C3280" s="108" t="s">
        <v>191</v>
      </c>
      <c r="D3280" s="108">
        <v>11937.31</v>
      </c>
    </row>
    <row r="3281" spans="1:4" ht="15" customHeight="1">
      <c r="A3281" s="212" t="s">
        <v>19897</v>
      </c>
      <c r="B3281" s="212" t="s">
        <v>23158</v>
      </c>
      <c r="C3281" s="108" t="s">
        <v>224</v>
      </c>
      <c r="D3281" s="108">
        <v>18490.91</v>
      </c>
    </row>
    <row r="3282" spans="1:4" ht="15" customHeight="1">
      <c r="A3282" s="212" t="s">
        <v>19896</v>
      </c>
      <c r="B3282" s="212" t="s">
        <v>23159</v>
      </c>
      <c r="C3282" s="108" t="s">
        <v>191</v>
      </c>
      <c r="D3282" s="108">
        <v>14398</v>
      </c>
    </row>
    <row r="3283" spans="1:4" ht="15" customHeight="1">
      <c r="A3283" s="212" t="s">
        <v>19901</v>
      </c>
      <c r="B3283" s="212" t="s">
        <v>23160</v>
      </c>
      <c r="C3283" s="108" t="s">
        <v>224</v>
      </c>
      <c r="D3283" s="108">
        <v>26345.8</v>
      </c>
    </row>
    <row r="3284" spans="1:4" ht="15" customHeight="1">
      <c r="A3284" s="212" t="s">
        <v>19900</v>
      </c>
      <c r="B3284" s="212" t="s">
        <v>23161</v>
      </c>
      <c r="C3284" s="108" t="s">
        <v>191</v>
      </c>
      <c r="D3284" s="108">
        <v>18540.38</v>
      </c>
    </row>
    <row r="3285" spans="1:4" ht="15" customHeight="1">
      <c r="A3285" s="212" t="s">
        <v>19823</v>
      </c>
      <c r="B3285" s="212" t="s">
        <v>23162</v>
      </c>
      <c r="C3285" s="108" t="s">
        <v>224</v>
      </c>
      <c r="D3285" s="108">
        <v>1620.45</v>
      </c>
    </row>
    <row r="3286" spans="1:4" ht="15" customHeight="1">
      <c r="A3286" s="212" t="s">
        <v>19822</v>
      </c>
      <c r="B3286" s="212" t="s">
        <v>23163</v>
      </c>
      <c r="C3286" s="108" t="s">
        <v>191</v>
      </c>
      <c r="D3286" s="108">
        <v>2306.96</v>
      </c>
    </row>
    <row r="3287" spans="1:4" ht="15" customHeight="1">
      <c r="A3287" s="212" t="s">
        <v>19825</v>
      </c>
      <c r="B3287" s="212" t="s">
        <v>23164</v>
      </c>
      <c r="C3287" s="108" t="s">
        <v>224</v>
      </c>
      <c r="D3287" s="108">
        <v>5738.52</v>
      </c>
    </row>
    <row r="3288" spans="1:4" ht="15" customHeight="1">
      <c r="A3288" s="212" t="s">
        <v>19824</v>
      </c>
      <c r="B3288" s="212" t="s">
        <v>23165</v>
      </c>
      <c r="C3288" s="108" t="s">
        <v>191</v>
      </c>
      <c r="D3288" s="108">
        <v>4851.57</v>
      </c>
    </row>
    <row r="3289" spans="1:4" ht="15" customHeight="1">
      <c r="A3289" s="212" t="s">
        <v>19827</v>
      </c>
      <c r="B3289" s="212" t="s">
        <v>23166</v>
      </c>
      <c r="C3289" s="108" t="s">
        <v>224</v>
      </c>
      <c r="D3289" s="108">
        <v>3886.81</v>
      </c>
    </row>
    <row r="3290" spans="1:4" ht="15" customHeight="1">
      <c r="A3290" s="212" t="s">
        <v>19826</v>
      </c>
      <c r="B3290" s="212" t="s">
        <v>23167</v>
      </c>
      <c r="C3290" s="108" t="s">
        <v>191</v>
      </c>
      <c r="D3290" s="108">
        <v>5294.35</v>
      </c>
    </row>
    <row r="3291" spans="1:4" ht="15" customHeight="1">
      <c r="A3291" s="212" t="s">
        <v>19829</v>
      </c>
      <c r="B3291" s="212" t="s">
        <v>23168</v>
      </c>
      <c r="C3291" s="108" t="s">
        <v>224</v>
      </c>
      <c r="D3291" s="108">
        <v>6305.05</v>
      </c>
    </row>
    <row r="3292" spans="1:4" ht="15" customHeight="1">
      <c r="A3292" s="212" t="s">
        <v>19828</v>
      </c>
      <c r="B3292" s="212" t="s">
        <v>23169</v>
      </c>
      <c r="C3292" s="108" t="s">
        <v>191</v>
      </c>
      <c r="D3292" s="108">
        <v>6188.9</v>
      </c>
    </row>
    <row r="3293" spans="1:4" ht="15" customHeight="1">
      <c r="A3293" s="212" t="s">
        <v>19831</v>
      </c>
      <c r="B3293" s="212" t="s">
        <v>23170</v>
      </c>
      <c r="C3293" s="108" t="s">
        <v>224</v>
      </c>
      <c r="D3293" s="108">
        <v>9357.64</v>
      </c>
    </row>
    <row r="3294" spans="1:4" ht="15" customHeight="1">
      <c r="A3294" s="212" t="s">
        <v>19830</v>
      </c>
      <c r="B3294" s="212" t="s">
        <v>23171</v>
      </c>
      <c r="C3294" s="108" t="s">
        <v>191</v>
      </c>
      <c r="D3294" s="108">
        <v>7156.59</v>
      </c>
    </row>
    <row r="3295" spans="1:4" ht="15" customHeight="1">
      <c r="A3295" s="212" t="s">
        <v>19833</v>
      </c>
      <c r="B3295" s="212" t="s">
        <v>23172</v>
      </c>
      <c r="C3295" s="108" t="s">
        <v>224</v>
      </c>
      <c r="D3295" s="108">
        <v>13343</v>
      </c>
    </row>
    <row r="3296" spans="1:4" ht="15" customHeight="1">
      <c r="A3296" s="212" t="s">
        <v>19832</v>
      </c>
      <c r="B3296" s="212" t="s">
        <v>23173</v>
      </c>
      <c r="C3296" s="108" t="s">
        <v>191</v>
      </c>
      <c r="D3296" s="108">
        <v>8285.0499999999993</v>
      </c>
    </row>
    <row r="3297" spans="1:4" ht="15" customHeight="1">
      <c r="A3297" s="212" t="s">
        <v>19835</v>
      </c>
      <c r="B3297" s="212" t="s">
        <v>23174</v>
      </c>
      <c r="C3297" s="108" t="s">
        <v>224</v>
      </c>
      <c r="D3297" s="108">
        <v>4315.54</v>
      </c>
    </row>
    <row r="3298" spans="1:4" ht="15" customHeight="1">
      <c r="A3298" s="212" t="s">
        <v>19834</v>
      </c>
      <c r="B3298" s="212" t="s">
        <v>23175</v>
      </c>
      <c r="C3298" s="108" t="s">
        <v>191</v>
      </c>
      <c r="D3298" s="108">
        <v>6729.16</v>
      </c>
    </row>
    <row r="3299" spans="1:4" ht="15" customHeight="1">
      <c r="A3299" s="212" t="s">
        <v>19837</v>
      </c>
      <c r="B3299" s="212" t="s">
        <v>23176</v>
      </c>
      <c r="C3299" s="108" t="s">
        <v>224</v>
      </c>
      <c r="D3299" s="108">
        <v>6768.9</v>
      </c>
    </row>
    <row r="3300" spans="1:4" ht="15" customHeight="1">
      <c r="A3300" s="212" t="s">
        <v>19836</v>
      </c>
      <c r="B3300" s="212" t="s">
        <v>23177</v>
      </c>
      <c r="C3300" s="108" t="s">
        <v>191</v>
      </c>
      <c r="D3300" s="108">
        <v>7589.19</v>
      </c>
    </row>
    <row r="3301" spans="1:4" ht="15" customHeight="1">
      <c r="A3301" s="212" t="s">
        <v>19839</v>
      </c>
      <c r="B3301" s="212" t="s">
        <v>23178</v>
      </c>
      <c r="C3301" s="108" t="s">
        <v>224</v>
      </c>
      <c r="D3301" s="108">
        <v>10111.99</v>
      </c>
    </row>
    <row r="3302" spans="1:4" ht="15" customHeight="1">
      <c r="A3302" s="212" t="s">
        <v>19838</v>
      </c>
      <c r="B3302" s="212" t="s">
        <v>23179</v>
      </c>
      <c r="C3302" s="108" t="s">
        <v>191</v>
      </c>
      <c r="D3302" s="108">
        <v>8643.2999999999993</v>
      </c>
    </row>
    <row r="3303" spans="1:4" ht="15" customHeight="1">
      <c r="A3303" s="212" t="s">
        <v>19841</v>
      </c>
      <c r="B3303" s="212" t="s">
        <v>23180</v>
      </c>
      <c r="C3303" s="108" t="s">
        <v>224</v>
      </c>
      <c r="D3303" s="108">
        <v>14155.19</v>
      </c>
    </row>
    <row r="3304" spans="1:4" ht="15" customHeight="1">
      <c r="A3304" s="212" t="s">
        <v>19840</v>
      </c>
      <c r="B3304" s="212" t="s">
        <v>23181</v>
      </c>
      <c r="C3304" s="108" t="s">
        <v>191</v>
      </c>
      <c r="D3304" s="108">
        <v>9707.74</v>
      </c>
    </row>
    <row r="3305" spans="1:4" ht="15" customHeight="1">
      <c r="A3305" s="212" t="s">
        <v>19843</v>
      </c>
      <c r="B3305" s="212" t="s">
        <v>23182</v>
      </c>
      <c r="C3305" s="108" t="s">
        <v>224</v>
      </c>
      <c r="D3305" s="108">
        <v>7404.95</v>
      </c>
    </row>
    <row r="3306" spans="1:4" ht="15" customHeight="1">
      <c r="A3306" s="212" t="s">
        <v>19842</v>
      </c>
      <c r="B3306" s="212" t="s">
        <v>23183</v>
      </c>
      <c r="C3306" s="108" t="s">
        <v>191</v>
      </c>
      <c r="D3306" s="108">
        <v>9297.2900000000009</v>
      </c>
    </row>
    <row r="3307" spans="1:4" ht="15" customHeight="1">
      <c r="A3307" s="212" t="s">
        <v>19845</v>
      </c>
      <c r="B3307" s="212" t="s">
        <v>23184</v>
      </c>
      <c r="C3307" s="108" t="s">
        <v>224</v>
      </c>
      <c r="D3307" s="108">
        <v>10775.7</v>
      </c>
    </row>
    <row r="3308" spans="1:4" ht="15" customHeight="1">
      <c r="A3308" s="212" t="s">
        <v>19844</v>
      </c>
      <c r="B3308" s="212" t="s">
        <v>23185</v>
      </c>
      <c r="C3308" s="108" t="s">
        <v>191</v>
      </c>
      <c r="D3308" s="108">
        <v>10253.77</v>
      </c>
    </row>
    <row r="3309" spans="1:4" ht="15" customHeight="1">
      <c r="A3309" s="212" t="s">
        <v>19847</v>
      </c>
      <c r="B3309" s="212" t="s">
        <v>23186</v>
      </c>
      <c r="C3309" s="108" t="s">
        <v>224</v>
      </c>
      <c r="D3309" s="108">
        <v>14954.89</v>
      </c>
    </row>
    <row r="3310" spans="1:4" ht="15" customHeight="1">
      <c r="A3310" s="212" t="s">
        <v>19846</v>
      </c>
      <c r="B3310" s="212" t="s">
        <v>23187</v>
      </c>
      <c r="C3310" s="108" t="s">
        <v>191</v>
      </c>
      <c r="D3310" s="108">
        <v>11331.52</v>
      </c>
    </row>
    <row r="3311" spans="1:4" ht="15" customHeight="1">
      <c r="A3311" s="212" t="s">
        <v>19849</v>
      </c>
      <c r="B3311" s="212" t="s">
        <v>23188</v>
      </c>
      <c r="C3311" s="108" t="s">
        <v>224</v>
      </c>
      <c r="D3311" s="108">
        <v>20043.55</v>
      </c>
    </row>
    <row r="3312" spans="1:4" ht="15" customHeight="1">
      <c r="A3312" s="212" t="s">
        <v>19848</v>
      </c>
      <c r="B3312" s="212" t="s">
        <v>23189</v>
      </c>
      <c r="C3312" s="108" t="s">
        <v>191</v>
      </c>
      <c r="D3312" s="108">
        <v>12552.28</v>
      </c>
    </row>
    <row r="3313" spans="1:4" ht="15" customHeight="1">
      <c r="A3313" s="212" t="s">
        <v>19851</v>
      </c>
      <c r="B3313" s="212" t="s">
        <v>23190</v>
      </c>
      <c r="C3313" s="108" t="s">
        <v>224</v>
      </c>
      <c r="D3313" s="108">
        <v>15806.85</v>
      </c>
    </row>
    <row r="3314" spans="1:4" ht="15" customHeight="1">
      <c r="A3314" s="212" t="s">
        <v>19850</v>
      </c>
      <c r="B3314" s="212" t="s">
        <v>23191</v>
      </c>
      <c r="C3314" s="108" t="s">
        <v>191</v>
      </c>
      <c r="D3314" s="108">
        <v>13148.43</v>
      </c>
    </row>
    <row r="3315" spans="1:4" ht="15" customHeight="1">
      <c r="A3315" s="212" t="s">
        <v>19853</v>
      </c>
      <c r="B3315" s="212" t="s">
        <v>23192</v>
      </c>
      <c r="C3315" s="108" t="s">
        <v>224</v>
      </c>
      <c r="D3315" s="108">
        <v>21046.86</v>
      </c>
    </row>
    <row r="3316" spans="1:4" ht="15" customHeight="1">
      <c r="A3316" s="212" t="s">
        <v>19852</v>
      </c>
      <c r="B3316" s="212" t="s">
        <v>23193</v>
      </c>
      <c r="C3316" s="108" t="s">
        <v>191</v>
      </c>
      <c r="D3316" s="108">
        <v>14359.48</v>
      </c>
    </row>
    <row r="3317" spans="1:4" ht="15" customHeight="1">
      <c r="A3317" s="212" t="s">
        <v>19855</v>
      </c>
      <c r="B3317" s="212" t="s">
        <v>23194</v>
      </c>
      <c r="C3317" s="108" t="s">
        <v>224</v>
      </c>
      <c r="D3317" s="108">
        <v>28378.89</v>
      </c>
    </row>
    <row r="3318" spans="1:4" ht="15" customHeight="1">
      <c r="A3318" s="212" t="s">
        <v>19854</v>
      </c>
      <c r="B3318" s="212" t="s">
        <v>23195</v>
      </c>
      <c r="C3318" s="108" t="s">
        <v>191</v>
      </c>
      <c r="D3318" s="108">
        <v>17853.169999999998</v>
      </c>
    </row>
    <row r="3319" spans="1:4" ht="15" customHeight="1">
      <c r="A3319" s="212" t="s">
        <v>19705</v>
      </c>
      <c r="B3319" s="212" t="s">
        <v>23196</v>
      </c>
      <c r="C3319" s="108" t="s">
        <v>191</v>
      </c>
      <c r="D3319" s="108">
        <v>857.82</v>
      </c>
    </row>
    <row r="3320" spans="1:4" ht="15" customHeight="1">
      <c r="A3320" s="212" t="s">
        <v>19706</v>
      </c>
      <c r="B3320" s="212" t="s">
        <v>23197</v>
      </c>
      <c r="C3320" s="108" t="s">
        <v>191</v>
      </c>
      <c r="D3320" s="108">
        <v>1457.14</v>
      </c>
    </row>
    <row r="3321" spans="1:4" ht="15" customHeight="1">
      <c r="A3321" s="212" t="s">
        <v>19707</v>
      </c>
      <c r="B3321" s="212" t="s">
        <v>23198</v>
      </c>
      <c r="C3321" s="108" t="s">
        <v>191</v>
      </c>
      <c r="D3321" s="108">
        <v>2081.06</v>
      </c>
    </row>
    <row r="3322" spans="1:4" ht="15" customHeight="1">
      <c r="A3322" s="212" t="s">
        <v>19708</v>
      </c>
      <c r="B3322" s="212" t="s">
        <v>23199</v>
      </c>
      <c r="C3322" s="108" t="s">
        <v>191</v>
      </c>
      <c r="D3322" s="108">
        <v>2883.08</v>
      </c>
    </row>
    <row r="3323" spans="1:4" ht="15" customHeight="1">
      <c r="A3323" s="212" t="s">
        <v>19709</v>
      </c>
      <c r="B3323" s="212" t="s">
        <v>23200</v>
      </c>
      <c r="C3323" s="108" t="s">
        <v>191</v>
      </c>
      <c r="D3323" s="108">
        <v>4217.91</v>
      </c>
    </row>
    <row r="3324" spans="1:4" ht="15" customHeight="1">
      <c r="A3324" s="212" t="s">
        <v>19715</v>
      </c>
      <c r="B3324" s="212" t="s">
        <v>23201</v>
      </c>
      <c r="C3324" s="108" t="s">
        <v>224</v>
      </c>
      <c r="D3324" s="108">
        <v>1705.43</v>
      </c>
    </row>
    <row r="3325" spans="1:4" ht="15" customHeight="1">
      <c r="A3325" s="212" t="s">
        <v>19716</v>
      </c>
      <c r="B3325" s="212" t="s">
        <v>23202</v>
      </c>
      <c r="C3325" s="108" t="s">
        <v>224</v>
      </c>
      <c r="D3325" s="108">
        <v>2796.55</v>
      </c>
    </row>
    <row r="3326" spans="1:4" ht="15" customHeight="1">
      <c r="A3326" s="212" t="s">
        <v>19717</v>
      </c>
      <c r="B3326" s="212" t="s">
        <v>23203</v>
      </c>
      <c r="C3326" s="108" t="s">
        <v>224</v>
      </c>
      <c r="D3326" s="108">
        <v>4234.63</v>
      </c>
    </row>
    <row r="3327" spans="1:4" ht="15" customHeight="1">
      <c r="A3327" s="212" t="s">
        <v>19718</v>
      </c>
      <c r="B3327" s="212" t="s">
        <v>23204</v>
      </c>
      <c r="C3327" s="108" t="s">
        <v>224</v>
      </c>
      <c r="D3327" s="108">
        <v>6216.46</v>
      </c>
    </row>
    <row r="3328" spans="1:4" ht="15" customHeight="1">
      <c r="A3328" s="212" t="s">
        <v>19719</v>
      </c>
      <c r="B3328" s="212" t="s">
        <v>23205</v>
      </c>
      <c r="C3328" s="108" t="s">
        <v>224</v>
      </c>
      <c r="D3328" s="108">
        <v>11176.67</v>
      </c>
    </row>
    <row r="3329" spans="1:4" ht="15" customHeight="1">
      <c r="A3329" s="212" t="s">
        <v>19700</v>
      </c>
      <c r="B3329" s="212" t="s">
        <v>23206</v>
      </c>
      <c r="C3329" s="108" t="s">
        <v>191</v>
      </c>
      <c r="D3329" s="108">
        <v>919.64</v>
      </c>
    </row>
    <row r="3330" spans="1:4" ht="15" customHeight="1">
      <c r="A3330" s="212" t="s">
        <v>19701</v>
      </c>
      <c r="B3330" s="212" t="s">
        <v>23207</v>
      </c>
      <c r="C3330" s="108" t="s">
        <v>191</v>
      </c>
      <c r="D3330" s="108">
        <v>1478.72</v>
      </c>
    </row>
    <row r="3331" spans="1:4" ht="15" customHeight="1">
      <c r="A3331" s="212" t="s">
        <v>19702</v>
      </c>
      <c r="B3331" s="212" t="s">
        <v>23208</v>
      </c>
      <c r="C3331" s="108" t="s">
        <v>191</v>
      </c>
      <c r="D3331" s="108">
        <v>1990.8</v>
      </c>
    </row>
    <row r="3332" spans="1:4" ht="15" customHeight="1">
      <c r="A3332" s="212" t="s">
        <v>19703</v>
      </c>
      <c r="B3332" s="212" t="s">
        <v>23209</v>
      </c>
      <c r="C3332" s="108" t="s">
        <v>191</v>
      </c>
      <c r="D3332" s="108">
        <v>2775.16</v>
      </c>
    </row>
    <row r="3333" spans="1:4" ht="15" customHeight="1">
      <c r="A3333" s="212" t="s">
        <v>19704</v>
      </c>
      <c r="B3333" s="212" t="s">
        <v>23210</v>
      </c>
      <c r="C3333" s="108" t="s">
        <v>191</v>
      </c>
      <c r="D3333" s="108">
        <v>4080.55</v>
      </c>
    </row>
    <row r="3334" spans="1:4" ht="15" customHeight="1">
      <c r="A3334" s="212" t="s">
        <v>19710</v>
      </c>
      <c r="B3334" s="212" t="s">
        <v>23211</v>
      </c>
      <c r="C3334" s="108" t="s">
        <v>191</v>
      </c>
      <c r="D3334" s="108">
        <v>1060.92</v>
      </c>
    </row>
    <row r="3335" spans="1:4" ht="15" customHeight="1">
      <c r="A3335" s="212" t="s">
        <v>19711</v>
      </c>
      <c r="B3335" s="212" t="s">
        <v>23212</v>
      </c>
      <c r="C3335" s="108" t="s">
        <v>191</v>
      </c>
      <c r="D3335" s="108">
        <v>1793.48</v>
      </c>
    </row>
    <row r="3336" spans="1:4" ht="15" customHeight="1">
      <c r="A3336" s="212" t="s">
        <v>19712</v>
      </c>
      <c r="B3336" s="212" t="s">
        <v>23213</v>
      </c>
      <c r="C3336" s="108" t="s">
        <v>191</v>
      </c>
      <c r="D3336" s="108">
        <v>2355.8000000000002</v>
      </c>
    </row>
    <row r="3337" spans="1:4" ht="15" customHeight="1">
      <c r="A3337" s="212" t="s">
        <v>19713</v>
      </c>
      <c r="B3337" s="212" t="s">
        <v>23214</v>
      </c>
      <c r="C3337" s="108" t="s">
        <v>191</v>
      </c>
      <c r="D3337" s="108">
        <v>3443.94</v>
      </c>
    </row>
    <row r="3338" spans="1:4" ht="15" customHeight="1">
      <c r="A3338" s="212" t="s">
        <v>19714</v>
      </c>
      <c r="B3338" s="212" t="s">
        <v>23215</v>
      </c>
      <c r="C3338" s="108" t="s">
        <v>191</v>
      </c>
      <c r="D3338" s="108">
        <v>5191.2299999999996</v>
      </c>
    </row>
    <row r="3339" spans="1:4" ht="15" customHeight="1">
      <c r="A3339" s="212" t="s">
        <v>19875</v>
      </c>
      <c r="B3339" s="212" t="s">
        <v>23216</v>
      </c>
      <c r="C3339" s="108" t="s">
        <v>224</v>
      </c>
      <c r="D3339" s="108">
        <v>4063.86</v>
      </c>
    </row>
    <row r="3340" spans="1:4" ht="15" customHeight="1">
      <c r="A3340" s="212" t="s">
        <v>19874</v>
      </c>
      <c r="B3340" s="212" t="s">
        <v>23217</v>
      </c>
      <c r="C3340" s="108" t="s">
        <v>191</v>
      </c>
      <c r="D3340" s="108">
        <v>3092.43</v>
      </c>
    </row>
    <row r="3341" spans="1:4" ht="15" customHeight="1">
      <c r="A3341" s="212" t="s">
        <v>19877</v>
      </c>
      <c r="B3341" s="212" t="s">
        <v>23218</v>
      </c>
      <c r="C3341" s="108" t="s">
        <v>224</v>
      </c>
      <c r="D3341" s="108">
        <v>4779.4799999999996</v>
      </c>
    </row>
    <row r="3342" spans="1:4" ht="15" customHeight="1">
      <c r="A3342" s="212" t="s">
        <v>19876</v>
      </c>
      <c r="B3342" s="212" t="s">
        <v>23219</v>
      </c>
      <c r="C3342" s="108" t="s">
        <v>191</v>
      </c>
      <c r="D3342" s="108">
        <v>4090.07</v>
      </c>
    </row>
    <row r="3343" spans="1:4" ht="15" customHeight="1">
      <c r="A3343" s="212" t="s">
        <v>19879</v>
      </c>
      <c r="B3343" s="212" t="s">
        <v>23220</v>
      </c>
      <c r="C3343" s="108" t="s">
        <v>224</v>
      </c>
      <c r="D3343" s="108">
        <v>7526.07</v>
      </c>
    </row>
    <row r="3344" spans="1:4" ht="15" customHeight="1">
      <c r="A3344" s="212" t="s">
        <v>19878</v>
      </c>
      <c r="B3344" s="212" t="s">
        <v>23221</v>
      </c>
      <c r="C3344" s="108" t="s">
        <v>191</v>
      </c>
      <c r="D3344" s="108">
        <v>4817.1099999999997</v>
      </c>
    </row>
    <row r="3345" spans="1:4" ht="15" customHeight="1">
      <c r="A3345" s="212" t="s">
        <v>19881</v>
      </c>
      <c r="B3345" s="212" t="s">
        <v>23222</v>
      </c>
      <c r="C3345" s="108" t="s">
        <v>224</v>
      </c>
      <c r="D3345" s="108">
        <v>11110.52</v>
      </c>
    </row>
    <row r="3346" spans="1:4" ht="15" customHeight="1">
      <c r="A3346" s="212" t="s">
        <v>19880</v>
      </c>
      <c r="B3346" s="212" t="s">
        <v>23223</v>
      </c>
      <c r="C3346" s="108" t="s">
        <v>191</v>
      </c>
      <c r="D3346" s="108">
        <v>5615.96</v>
      </c>
    </row>
    <row r="3347" spans="1:4" ht="15" customHeight="1">
      <c r="A3347" s="212" t="s">
        <v>19883</v>
      </c>
      <c r="B3347" s="212" t="s">
        <v>23224</v>
      </c>
      <c r="C3347" s="108" t="s">
        <v>224</v>
      </c>
      <c r="D3347" s="108">
        <v>15542.6</v>
      </c>
    </row>
    <row r="3348" spans="1:4" ht="15" customHeight="1">
      <c r="A3348" s="212" t="s">
        <v>19882</v>
      </c>
      <c r="B3348" s="212" t="s">
        <v>23225</v>
      </c>
      <c r="C3348" s="108" t="s">
        <v>191</v>
      </c>
      <c r="D3348" s="108">
        <v>6514.48</v>
      </c>
    </row>
    <row r="3349" spans="1:4" ht="15" customHeight="1">
      <c r="A3349" s="212" t="s">
        <v>19885</v>
      </c>
      <c r="B3349" s="212" t="s">
        <v>23226</v>
      </c>
      <c r="C3349" s="108" t="s">
        <v>224</v>
      </c>
      <c r="D3349" s="108">
        <v>8478.2000000000007</v>
      </c>
    </row>
    <row r="3350" spans="1:4" ht="15" customHeight="1">
      <c r="A3350" s="212" t="s">
        <v>19884</v>
      </c>
      <c r="B3350" s="212" t="s">
        <v>23227</v>
      </c>
      <c r="C3350" s="108" t="s">
        <v>191</v>
      </c>
      <c r="D3350" s="108">
        <v>5979.39</v>
      </c>
    </row>
    <row r="3351" spans="1:4" ht="15" customHeight="1">
      <c r="A3351" s="212" t="s">
        <v>19886</v>
      </c>
      <c r="B3351" s="212" t="s">
        <v>23228</v>
      </c>
      <c r="C3351" s="108" t="s">
        <v>191</v>
      </c>
      <c r="D3351" s="108">
        <v>6834.2</v>
      </c>
    </row>
    <row r="3352" spans="1:4" ht="15" customHeight="1">
      <c r="A3352" s="212" t="s">
        <v>19889</v>
      </c>
      <c r="B3352" s="212" t="s">
        <v>23229</v>
      </c>
      <c r="C3352" s="108" t="s">
        <v>224</v>
      </c>
      <c r="D3352" s="108">
        <v>13401.15</v>
      </c>
    </row>
    <row r="3353" spans="1:4" ht="15" customHeight="1">
      <c r="A3353" s="212" t="s">
        <v>19888</v>
      </c>
      <c r="B3353" s="212" t="s">
        <v>23230</v>
      </c>
      <c r="C3353" s="108" t="s">
        <v>191</v>
      </c>
      <c r="D3353" s="108">
        <v>8198.68</v>
      </c>
    </row>
    <row r="3354" spans="1:4" ht="15" customHeight="1">
      <c r="A3354" s="212" t="s">
        <v>19891</v>
      </c>
      <c r="B3354" s="212" t="s">
        <v>23231</v>
      </c>
      <c r="C3354" s="108" t="s">
        <v>224</v>
      </c>
      <c r="D3354" s="108">
        <v>18490.91</v>
      </c>
    </row>
    <row r="3355" spans="1:4" ht="15" customHeight="1">
      <c r="A3355" s="212" t="s">
        <v>19890</v>
      </c>
      <c r="B3355" s="212" t="s">
        <v>23232</v>
      </c>
      <c r="C3355" s="108" t="s">
        <v>191</v>
      </c>
      <c r="D3355" s="108">
        <v>9181.33</v>
      </c>
    </row>
    <row r="3356" spans="1:4" ht="15" customHeight="1">
      <c r="A3356" s="212" t="s">
        <v>19777</v>
      </c>
      <c r="B3356" s="212" t="s">
        <v>23233</v>
      </c>
      <c r="C3356" s="108" t="s">
        <v>224</v>
      </c>
      <c r="D3356" s="108">
        <v>1620.45</v>
      </c>
    </row>
    <row r="3357" spans="1:4" ht="15" customHeight="1">
      <c r="A3357" s="212" t="s">
        <v>19776</v>
      </c>
      <c r="B3357" s="212" t="s">
        <v>23234</v>
      </c>
      <c r="C3357" s="108" t="s">
        <v>191</v>
      </c>
      <c r="D3357" s="108">
        <v>1456.81</v>
      </c>
    </row>
    <row r="3358" spans="1:4" ht="15" customHeight="1">
      <c r="A3358" s="212" t="s">
        <v>19779</v>
      </c>
      <c r="B3358" s="212" t="s">
        <v>23235</v>
      </c>
      <c r="C3358" s="108" t="s">
        <v>224</v>
      </c>
      <c r="D3358" s="108">
        <v>3098.97</v>
      </c>
    </row>
    <row r="3359" spans="1:4" ht="15" customHeight="1">
      <c r="A3359" s="212" t="s">
        <v>19778</v>
      </c>
      <c r="B3359" s="212" t="s">
        <v>23236</v>
      </c>
      <c r="C3359" s="108" t="s">
        <v>191</v>
      </c>
      <c r="D3359" s="108">
        <v>1956.97</v>
      </c>
    </row>
    <row r="3360" spans="1:4" ht="15" customHeight="1">
      <c r="A3360" s="212" t="s">
        <v>19781</v>
      </c>
      <c r="B3360" s="212" t="s">
        <v>23237</v>
      </c>
      <c r="C3360" s="108" t="s">
        <v>224</v>
      </c>
      <c r="D3360" s="108">
        <v>5324.07</v>
      </c>
    </row>
    <row r="3361" spans="1:4" ht="15" customHeight="1">
      <c r="A3361" s="212" t="s">
        <v>19780</v>
      </c>
      <c r="B3361" s="212" t="s">
        <v>23238</v>
      </c>
      <c r="C3361" s="108" t="s">
        <v>191</v>
      </c>
      <c r="D3361" s="108">
        <v>2574.87</v>
      </c>
    </row>
    <row r="3362" spans="1:4" ht="15" customHeight="1">
      <c r="A3362" s="212" t="s">
        <v>19783</v>
      </c>
      <c r="B3362" s="212" t="s">
        <v>23239</v>
      </c>
      <c r="C3362" s="108" t="s">
        <v>224</v>
      </c>
      <c r="D3362" s="108">
        <v>1868.74</v>
      </c>
    </row>
    <row r="3363" spans="1:4" ht="15" customHeight="1">
      <c r="A3363" s="212" t="s">
        <v>19782</v>
      </c>
      <c r="B3363" s="212" t="s">
        <v>23240</v>
      </c>
      <c r="C3363" s="108" t="s">
        <v>191</v>
      </c>
      <c r="D3363" s="108">
        <v>2028.87</v>
      </c>
    </row>
    <row r="3364" spans="1:4" ht="15" customHeight="1">
      <c r="A3364" s="212" t="s">
        <v>19785</v>
      </c>
      <c r="B3364" s="212" t="s">
        <v>23241</v>
      </c>
      <c r="C3364" s="108" t="s">
        <v>224</v>
      </c>
      <c r="D3364" s="108">
        <v>3484.63</v>
      </c>
    </row>
    <row r="3365" spans="1:4" ht="15" customHeight="1">
      <c r="A3365" s="212" t="s">
        <v>19784</v>
      </c>
      <c r="B3365" s="212" t="s">
        <v>23242</v>
      </c>
      <c r="C3365" s="108" t="s">
        <v>191</v>
      </c>
      <c r="D3365" s="108">
        <v>2554.17</v>
      </c>
    </row>
    <row r="3366" spans="1:4" ht="15" customHeight="1">
      <c r="A3366" s="212" t="s">
        <v>19787</v>
      </c>
      <c r="B3366" s="212" t="s">
        <v>23243</v>
      </c>
      <c r="C3366" s="108" t="s">
        <v>224</v>
      </c>
      <c r="D3366" s="108">
        <v>5738.52</v>
      </c>
    </row>
    <row r="3367" spans="1:4" ht="15" customHeight="1">
      <c r="A3367" s="212" t="s">
        <v>19786</v>
      </c>
      <c r="B3367" s="212" t="s">
        <v>23244</v>
      </c>
      <c r="C3367" s="108" t="s">
        <v>191</v>
      </c>
      <c r="D3367" s="108">
        <v>3175.83</v>
      </c>
    </row>
    <row r="3368" spans="1:4" ht="15" customHeight="1">
      <c r="A3368" s="212" t="s">
        <v>19789</v>
      </c>
      <c r="B3368" s="212" t="s">
        <v>23245</v>
      </c>
      <c r="C3368" s="108" t="s">
        <v>224</v>
      </c>
      <c r="D3368" s="108">
        <v>2134.36</v>
      </c>
    </row>
    <row r="3369" spans="1:4" ht="15" customHeight="1">
      <c r="A3369" s="212" t="s">
        <v>19788</v>
      </c>
      <c r="B3369" s="212" t="s">
        <v>23246</v>
      </c>
      <c r="C3369" s="108" t="s">
        <v>191</v>
      </c>
      <c r="D3369" s="108">
        <v>2697.17</v>
      </c>
    </row>
    <row r="3370" spans="1:4" ht="15" customHeight="1">
      <c r="A3370" s="212" t="s">
        <v>19791</v>
      </c>
      <c r="B3370" s="212" t="s">
        <v>23247</v>
      </c>
      <c r="C3370" s="108" t="s">
        <v>224</v>
      </c>
      <c r="D3370" s="108">
        <v>3886.81</v>
      </c>
    </row>
    <row r="3371" spans="1:4" ht="15" customHeight="1">
      <c r="A3371" s="212" t="s">
        <v>19790</v>
      </c>
      <c r="B3371" s="212" t="s">
        <v>23248</v>
      </c>
      <c r="C3371" s="108" t="s">
        <v>191</v>
      </c>
      <c r="D3371" s="108">
        <v>3253.32</v>
      </c>
    </row>
    <row r="3372" spans="1:4" ht="15" customHeight="1">
      <c r="A3372" s="212" t="s">
        <v>19793</v>
      </c>
      <c r="B3372" s="212" t="s">
        <v>23249</v>
      </c>
      <c r="C3372" s="108" t="s">
        <v>224</v>
      </c>
      <c r="D3372" s="108">
        <v>6305.05</v>
      </c>
    </row>
    <row r="3373" spans="1:4" ht="15" customHeight="1">
      <c r="A3373" s="212" t="s">
        <v>19792</v>
      </c>
      <c r="B3373" s="212" t="s">
        <v>23250</v>
      </c>
      <c r="C3373" s="108" t="s">
        <v>191</v>
      </c>
      <c r="D3373" s="108">
        <v>3888.2</v>
      </c>
    </row>
    <row r="3374" spans="1:4" ht="15" customHeight="1">
      <c r="A3374" s="212" t="s">
        <v>19795</v>
      </c>
      <c r="B3374" s="212" t="s">
        <v>23251</v>
      </c>
      <c r="C3374" s="108" t="s">
        <v>224</v>
      </c>
      <c r="D3374" s="108">
        <v>9357.64</v>
      </c>
    </row>
    <row r="3375" spans="1:4" ht="15" customHeight="1">
      <c r="A3375" s="212" t="s">
        <v>19794</v>
      </c>
      <c r="B3375" s="212" t="s">
        <v>23252</v>
      </c>
      <c r="C3375" s="108" t="s">
        <v>191</v>
      </c>
      <c r="D3375" s="108">
        <v>4581.7700000000004</v>
      </c>
    </row>
    <row r="3376" spans="1:4" ht="15" customHeight="1">
      <c r="A3376" s="212" t="s">
        <v>19797</v>
      </c>
      <c r="B3376" s="212" t="s">
        <v>23253</v>
      </c>
      <c r="C3376" s="108" t="s">
        <v>224</v>
      </c>
      <c r="D3376" s="108">
        <v>13343</v>
      </c>
    </row>
    <row r="3377" spans="1:4" ht="15" customHeight="1">
      <c r="A3377" s="212" t="s">
        <v>19796</v>
      </c>
      <c r="B3377" s="212" t="s">
        <v>23254</v>
      </c>
      <c r="C3377" s="108" t="s">
        <v>191</v>
      </c>
      <c r="D3377" s="108">
        <v>5386.84</v>
      </c>
    </row>
    <row r="3378" spans="1:4" ht="15" customHeight="1">
      <c r="A3378" s="212" t="s">
        <v>19799</v>
      </c>
      <c r="B3378" s="212" t="s">
        <v>23255</v>
      </c>
      <c r="C3378" s="108" t="s">
        <v>224</v>
      </c>
      <c r="D3378" s="108">
        <v>6768.9</v>
      </c>
    </row>
    <row r="3379" spans="1:4" ht="15" customHeight="1">
      <c r="A3379" s="212" t="s">
        <v>19798</v>
      </c>
      <c r="B3379" s="212" t="s">
        <v>23256</v>
      </c>
      <c r="C3379" s="108" t="s">
        <v>191</v>
      </c>
      <c r="D3379" s="108">
        <v>4681.1499999999996</v>
      </c>
    </row>
    <row r="3380" spans="1:4" ht="15" customHeight="1">
      <c r="A3380" s="212" t="s">
        <v>19801</v>
      </c>
      <c r="B3380" s="212" t="s">
        <v>23257</v>
      </c>
      <c r="C3380" s="108" t="s">
        <v>224</v>
      </c>
      <c r="D3380" s="108">
        <v>10111.99</v>
      </c>
    </row>
    <row r="3381" spans="1:4" ht="15" customHeight="1">
      <c r="A3381" s="212" t="s">
        <v>19800</v>
      </c>
      <c r="B3381" s="212" t="s">
        <v>23258</v>
      </c>
      <c r="C3381" s="108" t="s">
        <v>191</v>
      </c>
      <c r="D3381" s="108">
        <v>5441.39</v>
      </c>
    </row>
    <row r="3382" spans="1:4" ht="15" customHeight="1">
      <c r="A3382" s="212" t="s">
        <v>19803</v>
      </c>
      <c r="B3382" s="212" t="s">
        <v>23259</v>
      </c>
      <c r="C3382" s="108" t="s">
        <v>224</v>
      </c>
      <c r="D3382" s="108">
        <v>14155.19</v>
      </c>
    </row>
    <row r="3383" spans="1:4" ht="15" customHeight="1">
      <c r="A3383" s="212" t="s">
        <v>19802</v>
      </c>
      <c r="B3383" s="212" t="s">
        <v>23260</v>
      </c>
      <c r="C3383" s="108" t="s">
        <v>191</v>
      </c>
      <c r="D3383" s="108">
        <v>6215.56</v>
      </c>
    </row>
    <row r="3384" spans="1:4" ht="15" customHeight="1">
      <c r="A3384" s="212" t="s">
        <v>19805</v>
      </c>
      <c r="B3384" s="212" t="s">
        <v>23261</v>
      </c>
      <c r="C3384" s="108" t="s">
        <v>224</v>
      </c>
      <c r="D3384" s="108">
        <v>4677.88</v>
      </c>
    </row>
    <row r="3385" spans="1:4" ht="15" customHeight="1">
      <c r="A3385" s="212" t="s">
        <v>19804</v>
      </c>
      <c r="B3385" s="212" t="s">
        <v>23262</v>
      </c>
      <c r="C3385" s="108" t="s">
        <v>191</v>
      </c>
      <c r="D3385" s="108">
        <v>4997.93</v>
      </c>
    </row>
    <row r="3386" spans="1:4" ht="15" customHeight="1">
      <c r="A3386" s="212" t="s">
        <v>19807</v>
      </c>
      <c r="B3386" s="212" t="s">
        <v>23263</v>
      </c>
      <c r="C3386" s="108" t="s">
        <v>224</v>
      </c>
      <c r="D3386" s="108">
        <v>7404.95</v>
      </c>
    </row>
    <row r="3387" spans="1:4" ht="15" customHeight="1">
      <c r="A3387" s="212" t="s">
        <v>19806</v>
      </c>
      <c r="B3387" s="212" t="s">
        <v>23264</v>
      </c>
      <c r="C3387" s="108" t="s">
        <v>191</v>
      </c>
      <c r="D3387" s="108">
        <v>5684.56</v>
      </c>
    </row>
    <row r="3388" spans="1:4" ht="15" customHeight="1">
      <c r="A3388" s="212" t="s">
        <v>19809</v>
      </c>
      <c r="B3388" s="212" t="s">
        <v>23265</v>
      </c>
      <c r="C3388" s="108" t="s">
        <v>224</v>
      </c>
      <c r="D3388" s="108">
        <v>10775.7</v>
      </c>
    </row>
    <row r="3389" spans="1:4" ht="15" customHeight="1">
      <c r="A3389" s="212" t="s">
        <v>19808</v>
      </c>
      <c r="B3389" s="212" t="s">
        <v>23266</v>
      </c>
      <c r="C3389" s="108" t="s">
        <v>191</v>
      </c>
      <c r="D3389" s="108">
        <v>6387.33</v>
      </c>
    </row>
    <row r="3390" spans="1:4" ht="15" customHeight="1">
      <c r="A3390" s="212" t="s">
        <v>19811</v>
      </c>
      <c r="B3390" s="212" t="s">
        <v>23267</v>
      </c>
      <c r="C3390" s="108" t="s">
        <v>224</v>
      </c>
      <c r="D3390" s="108">
        <v>14954.89</v>
      </c>
    </row>
    <row r="3391" spans="1:4" ht="15" customHeight="1">
      <c r="A3391" s="212" t="s">
        <v>19810</v>
      </c>
      <c r="B3391" s="212" t="s">
        <v>23268</v>
      </c>
      <c r="C3391" s="108" t="s">
        <v>191</v>
      </c>
      <c r="D3391" s="108">
        <v>7187.03</v>
      </c>
    </row>
    <row r="3392" spans="1:4" ht="15" customHeight="1">
      <c r="A3392" s="212" t="s">
        <v>19813</v>
      </c>
      <c r="B3392" s="212" t="s">
        <v>23269</v>
      </c>
      <c r="C3392" s="108" t="s">
        <v>224</v>
      </c>
      <c r="D3392" s="108">
        <v>20043.55</v>
      </c>
    </row>
    <row r="3393" spans="1:4" ht="15" customHeight="1">
      <c r="A3393" s="212" t="s">
        <v>19812</v>
      </c>
      <c r="B3393" s="212" t="s">
        <v>23270</v>
      </c>
      <c r="C3393" s="108" t="s">
        <v>191</v>
      </c>
      <c r="D3393" s="108">
        <v>8058.61</v>
      </c>
    </row>
    <row r="3394" spans="1:4" ht="15" customHeight="1">
      <c r="A3394" s="212" t="s">
        <v>19815</v>
      </c>
      <c r="B3394" s="212" t="s">
        <v>23271</v>
      </c>
      <c r="C3394" s="108" t="s">
        <v>224</v>
      </c>
      <c r="D3394" s="108">
        <v>11434.98</v>
      </c>
    </row>
    <row r="3395" spans="1:4" ht="15" customHeight="1">
      <c r="A3395" s="212" t="s">
        <v>19814</v>
      </c>
      <c r="B3395" s="212" t="s">
        <v>23272</v>
      </c>
      <c r="C3395" s="108" t="s">
        <v>191</v>
      </c>
      <c r="D3395" s="108">
        <v>7451.91</v>
      </c>
    </row>
    <row r="3396" spans="1:4" ht="15" customHeight="1">
      <c r="A3396" s="212" t="s">
        <v>19817</v>
      </c>
      <c r="B3396" s="212" t="s">
        <v>23273</v>
      </c>
      <c r="C3396" s="108" t="s">
        <v>224</v>
      </c>
      <c r="D3396" s="108">
        <v>15806.85</v>
      </c>
    </row>
    <row r="3397" spans="1:4" ht="15" customHeight="1">
      <c r="A3397" s="212" t="s">
        <v>19816</v>
      </c>
      <c r="B3397" s="212" t="s">
        <v>23274</v>
      </c>
      <c r="C3397" s="108" t="s">
        <v>191</v>
      </c>
      <c r="D3397" s="108">
        <v>8250.35</v>
      </c>
    </row>
    <row r="3398" spans="1:4" ht="15" customHeight="1">
      <c r="A3398" s="212" t="s">
        <v>19819</v>
      </c>
      <c r="B3398" s="212" t="s">
        <v>23275</v>
      </c>
      <c r="C3398" s="108" t="s">
        <v>224</v>
      </c>
      <c r="D3398" s="108">
        <v>21046.86</v>
      </c>
    </row>
    <row r="3399" spans="1:4" ht="15" customHeight="1">
      <c r="A3399" s="212" t="s">
        <v>19818</v>
      </c>
      <c r="B3399" s="212" t="s">
        <v>23276</v>
      </c>
      <c r="C3399" s="108" t="s">
        <v>191</v>
      </c>
      <c r="D3399" s="108">
        <v>9136.81</v>
      </c>
    </row>
    <row r="3400" spans="1:4" ht="15" customHeight="1">
      <c r="A3400" s="212" t="s">
        <v>19821</v>
      </c>
      <c r="B3400" s="212" t="s">
        <v>23277</v>
      </c>
      <c r="C3400" s="108" t="s">
        <v>224</v>
      </c>
      <c r="D3400" s="108">
        <v>27634.59</v>
      </c>
    </row>
    <row r="3401" spans="1:4" ht="15" customHeight="1">
      <c r="A3401" s="212" t="s">
        <v>19820</v>
      </c>
      <c r="B3401" s="212" t="s">
        <v>23278</v>
      </c>
      <c r="C3401" s="108" t="s">
        <v>191</v>
      </c>
      <c r="D3401" s="108">
        <v>10228.68</v>
      </c>
    </row>
    <row r="3402" spans="1:4" ht="15" customHeight="1">
      <c r="A3402" s="212" t="s">
        <v>19887</v>
      </c>
      <c r="B3402" s="212" t="s">
        <v>23279</v>
      </c>
      <c r="C3402" s="108" t="s">
        <v>224</v>
      </c>
      <c r="D3402" s="108">
        <v>12328.59</v>
      </c>
    </row>
    <row r="3403" spans="1:4" ht="15" customHeight="1">
      <c r="A3403" s="212" t="s">
        <v>19683</v>
      </c>
      <c r="B3403" s="212" t="s">
        <v>23280</v>
      </c>
      <c r="C3403" s="108" t="s">
        <v>191</v>
      </c>
      <c r="D3403" s="108">
        <v>277.2</v>
      </c>
    </row>
    <row r="3404" spans="1:4" ht="15" customHeight="1">
      <c r="A3404" s="212" t="s">
        <v>19684</v>
      </c>
      <c r="B3404" s="212" t="s">
        <v>23281</v>
      </c>
      <c r="C3404" s="108" t="s">
        <v>191</v>
      </c>
      <c r="D3404" s="108">
        <v>451.24</v>
      </c>
    </row>
    <row r="3405" spans="1:4" ht="15" customHeight="1">
      <c r="A3405" s="212" t="s">
        <v>19685</v>
      </c>
      <c r="B3405" s="212" t="s">
        <v>23282</v>
      </c>
      <c r="C3405" s="108" t="s">
        <v>191</v>
      </c>
      <c r="D3405" s="108">
        <v>757.67</v>
      </c>
    </row>
    <row r="3406" spans="1:4" ht="15" customHeight="1">
      <c r="A3406" s="212" t="s">
        <v>19686</v>
      </c>
      <c r="B3406" s="212" t="s">
        <v>23283</v>
      </c>
      <c r="C3406" s="108" t="s">
        <v>191</v>
      </c>
      <c r="D3406" s="108">
        <v>1077.75</v>
      </c>
    </row>
    <row r="3407" spans="1:4" ht="15" customHeight="1">
      <c r="A3407" s="212" t="s">
        <v>19687</v>
      </c>
      <c r="B3407" s="212" t="s">
        <v>23284</v>
      </c>
      <c r="C3407" s="108" t="s">
        <v>191</v>
      </c>
      <c r="D3407" s="108">
        <v>1486.2</v>
      </c>
    </row>
    <row r="3408" spans="1:4" ht="15" customHeight="1">
      <c r="A3408" s="212" t="s">
        <v>19688</v>
      </c>
      <c r="B3408" s="212" t="s">
        <v>23285</v>
      </c>
      <c r="C3408" s="108" t="s">
        <v>191</v>
      </c>
      <c r="D3408" s="108">
        <v>2165.13</v>
      </c>
    </row>
    <row r="3409" spans="1:4" ht="15" customHeight="1">
      <c r="A3409" s="212" t="s">
        <v>19694</v>
      </c>
      <c r="B3409" s="212" t="s">
        <v>23286</v>
      </c>
      <c r="C3409" s="108" t="s">
        <v>224</v>
      </c>
      <c r="D3409" s="108">
        <v>415.13</v>
      </c>
    </row>
    <row r="3410" spans="1:4" ht="15" customHeight="1">
      <c r="A3410" s="212" t="s">
        <v>19695</v>
      </c>
      <c r="B3410" s="212" t="s">
        <v>23287</v>
      </c>
      <c r="C3410" s="108" t="s">
        <v>224</v>
      </c>
      <c r="D3410" s="108">
        <v>1138.3</v>
      </c>
    </row>
    <row r="3411" spans="1:4" ht="15" customHeight="1">
      <c r="A3411" s="212" t="s">
        <v>19696</v>
      </c>
      <c r="B3411" s="212" t="s">
        <v>23288</v>
      </c>
      <c r="C3411" s="108" t="s">
        <v>224</v>
      </c>
      <c r="D3411" s="108">
        <v>1932.85</v>
      </c>
    </row>
    <row r="3412" spans="1:4" ht="15" customHeight="1">
      <c r="A3412" s="212" t="s">
        <v>19697</v>
      </c>
      <c r="B3412" s="212" t="s">
        <v>23289</v>
      </c>
      <c r="C3412" s="108" t="s">
        <v>224</v>
      </c>
      <c r="D3412" s="108">
        <v>3022.82</v>
      </c>
    </row>
    <row r="3413" spans="1:4" ht="15" customHeight="1">
      <c r="A3413" s="212" t="s">
        <v>19698</v>
      </c>
      <c r="B3413" s="212" t="s">
        <v>23290</v>
      </c>
      <c r="C3413" s="108" t="s">
        <v>224</v>
      </c>
      <c r="D3413" s="108">
        <v>4425.4799999999996</v>
      </c>
    </row>
    <row r="3414" spans="1:4" ht="15" customHeight="1">
      <c r="A3414" s="212" t="s">
        <v>19699</v>
      </c>
      <c r="B3414" s="212" t="s">
        <v>23291</v>
      </c>
      <c r="C3414" s="108" t="s">
        <v>224</v>
      </c>
      <c r="D3414" s="108">
        <v>8146.93</v>
      </c>
    </row>
    <row r="3415" spans="1:4" ht="15" customHeight="1">
      <c r="A3415" s="212" t="s">
        <v>19677</v>
      </c>
      <c r="B3415" s="212" t="s">
        <v>23292</v>
      </c>
      <c r="C3415" s="108" t="s">
        <v>191</v>
      </c>
      <c r="D3415" s="108">
        <v>270.33</v>
      </c>
    </row>
    <row r="3416" spans="1:4" ht="15" customHeight="1">
      <c r="A3416" s="212" t="s">
        <v>19678</v>
      </c>
      <c r="B3416" s="212" t="s">
        <v>23293</v>
      </c>
      <c r="C3416" s="108" t="s">
        <v>191</v>
      </c>
      <c r="D3416" s="108">
        <v>482.15</v>
      </c>
    </row>
    <row r="3417" spans="1:4" ht="15" customHeight="1">
      <c r="A3417" s="212" t="s">
        <v>19679</v>
      </c>
      <c r="B3417" s="212" t="s">
        <v>23294</v>
      </c>
      <c r="C3417" s="108" t="s">
        <v>191</v>
      </c>
      <c r="D3417" s="108">
        <v>768.46</v>
      </c>
    </row>
    <row r="3418" spans="1:4" ht="15" customHeight="1">
      <c r="A3418" s="212" t="s">
        <v>19680</v>
      </c>
      <c r="B3418" s="212" t="s">
        <v>23295</v>
      </c>
      <c r="C3418" s="108" t="s">
        <v>191</v>
      </c>
      <c r="D3418" s="108">
        <v>1032.6199999999999</v>
      </c>
    </row>
    <row r="3419" spans="1:4" ht="15" customHeight="1">
      <c r="A3419" s="212" t="s">
        <v>19681</v>
      </c>
      <c r="B3419" s="212" t="s">
        <v>23296</v>
      </c>
      <c r="C3419" s="108" t="s">
        <v>191</v>
      </c>
      <c r="D3419" s="108">
        <v>1432.24</v>
      </c>
    </row>
    <row r="3420" spans="1:4" ht="15" customHeight="1">
      <c r="A3420" s="212" t="s">
        <v>19682</v>
      </c>
      <c r="B3420" s="212" t="s">
        <v>23297</v>
      </c>
      <c r="C3420" s="108" t="s">
        <v>191</v>
      </c>
      <c r="D3420" s="108">
        <v>2096.4499999999998</v>
      </c>
    </row>
    <row r="3421" spans="1:4" ht="15" customHeight="1">
      <c r="A3421" s="212" t="s">
        <v>19689</v>
      </c>
      <c r="B3421" s="212" t="s">
        <v>23298</v>
      </c>
      <c r="C3421" s="108" t="s">
        <v>191</v>
      </c>
      <c r="D3421" s="108">
        <v>552.79</v>
      </c>
    </row>
    <row r="3422" spans="1:4" ht="15" customHeight="1">
      <c r="A3422" s="212" t="s">
        <v>19690</v>
      </c>
      <c r="B3422" s="212" t="s">
        <v>23299</v>
      </c>
      <c r="C3422" s="108" t="s">
        <v>191</v>
      </c>
      <c r="D3422" s="108">
        <v>925.84</v>
      </c>
    </row>
    <row r="3423" spans="1:4" ht="15" customHeight="1">
      <c r="A3423" s="212" t="s">
        <v>19691</v>
      </c>
      <c r="B3423" s="212" t="s">
        <v>23300</v>
      </c>
      <c r="C3423" s="108" t="s">
        <v>191</v>
      </c>
      <c r="D3423" s="108">
        <v>1215.1199999999999</v>
      </c>
    </row>
    <row r="3424" spans="1:4" ht="15" customHeight="1">
      <c r="A3424" s="212" t="s">
        <v>19692</v>
      </c>
      <c r="B3424" s="212" t="s">
        <v>23301</v>
      </c>
      <c r="C3424" s="108" t="s">
        <v>191</v>
      </c>
      <c r="D3424" s="108">
        <v>1766.63</v>
      </c>
    </row>
    <row r="3425" spans="1:4" ht="15" customHeight="1">
      <c r="A3425" s="212" t="s">
        <v>19693</v>
      </c>
      <c r="B3425" s="212" t="s">
        <v>23302</v>
      </c>
      <c r="C3425" s="108" t="s">
        <v>191</v>
      </c>
      <c r="D3425" s="108">
        <v>2651.79</v>
      </c>
    </row>
    <row r="3426" spans="1:4" ht="15" customHeight="1">
      <c r="A3426" s="212" t="s">
        <v>19903</v>
      </c>
      <c r="B3426" s="212" t="s">
        <v>23303</v>
      </c>
      <c r="C3426" s="108" t="s">
        <v>224</v>
      </c>
      <c r="D3426" s="108">
        <v>4779.4799999999996</v>
      </c>
    </row>
    <row r="3427" spans="1:4" ht="15" customHeight="1">
      <c r="A3427" s="212" t="s">
        <v>19902</v>
      </c>
      <c r="B3427" s="212" t="s">
        <v>23304</v>
      </c>
      <c r="C3427" s="108" t="s">
        <v>191</v>
      </c>
      <c r="D3427" s="108">
        <v>9274.06</v>
      </c>
    </row>
    <row r="3428" spans="1:4" ht="15" customHeight="1">
      <c r="A3428" s="212" t="s">
        <v>19905</v>
      </c>
      <c r="B3428" s="212" t="s">
        <v>23305</v>
      </c>
      <c r="C3428" s="108" t="s">
        <v>224</v>
      </c>
      <c r="D3428" s="108">
        <v>26345.8</v>
      </c>
    </row>
    <row r="3429" spans="1:4" ht="15" customHeight="1">
      <c r="A3429" s="212" t="s">
        <v>19904</v>
      </c>
      <c r="B3429" s="212" t="s">
        <v>23306</v>
      </c>
      <c r="C3429" s="108" t="s">
        <v>191</v>
      </c>
      <c r="D3429" s="108">
        <v>25802.1</v>
      </c>
    </row>
    <row r="3430" spans="1:4" ht="15" customHeight="1">
      <c r="A3430" s="212" t="s">
        <v>19857</v>
      </c>
      <c r="B3430" s="212" t="s">
        <v>23307</v>
      </c>
      <c r="C3430" s="108" t="s">
        <v>224</v>
      </c>
      <c r="D3430" s="108">
        <v>6305.05</v>
      </c>
    </row>
    <row r="3431" spans="1:4" ht="15" customHeight="1">
      <c r="A3431" s="212" t="s">
        <v>19856</v>
      </c>
      <c r="B3431" s="212" t="s">
        <v>23308</v>
      </c>
      <c r="C3431" s="108" t="s">
        <v>191</v>
      </c>
      <c r="D3431" s="108">
        <v>8625.44</v>
      </c>
    </row>
    <row r="3432" spans="1:4" ht="15" customHeight="1">
      <c r="A3432" s="212" t="s">
        <v>19859</v>
      </c>
      <c r="B3432" s="212" t="s">
        <v>23309</v>
      </c>
      <c r="C3432" s="108" t="s">
        <v>224</v>
      </c>
      <c r="D3432" s="108">
        <v>4315.54</v>
      </c>
    </row>
    <row r="3433" spans="1:4" ht="15" customHeight="1">
      <c r="A3433" s="212" t="s">
        <v>19858</v>
      </c>
      <c r="B3433" s="212" t="s">
        <v>23310</v>
      </c>
      <c r="C3433" s="108" t="s">
        <v>191</v>
      </c>
      <c r="D3433" s="108">
        <v>9587.43</v>
      </c>
    </row>
    <row r="3434" spans="1:4" ht="15" customHeight="1">
      <c r="A3434" s="212" t="s">
        <v>19861</v>
      </c>
      <c r="B3434" s="212" t="s">
        <v>23311</v>
      </c>
      <c r="C3434" s="108" t="s">
        <v>224</v>
      </c>
      <c r="D3434" s="108">
        <v>10111.99</v>
      </c>
    </row>
    <row r="3435" spans="1:4" ht="15" customHeight="1">
      <c r="A3435" s="212" t="s">
        <v>19860</v>
      </c>
      <c r="B3435" s="212" t="s">
        <v>23312</v>
      </c>
      <c r="C3435" s="108" t="s">
        <v>191</v>
      </c>
      <c r="D3435" s="108">
        <v>12031.18</v>
      </c>
    </row>
    <row r="3436" spans="1:4" ht="15" customHeight="1">
      <c r="A3436" s="212" t="s">
        <v>19865</v>
      </c>
      <c r="B3436" s="212" t="s">
        <v>23313</v>
      </c>
      <c r="C3436" s="108" t="s">
        <v>224</v>
      </c>
      <c r="D3436" s="108">
        <v>10775.7</v>
      </c>
    </row>
    <row r="3437" spans="1:4" ht="15" customHeight="1">
      <c r="A3437" s="212" t="s">
        <v>19864</v>
      </c>
      <c r="B3437" s="212" t="s">
        <v>23314</v>
      </c>
      <c r="C3437" s="108" t="s">
        <v>191</v>
      </c>
      <c r="D3437" s="108">
        <v>14371.16</v>
      </c>
    </row>
    <row r="3438" spans="1:4" ht="15" customHeight="1">
      <c r="A3438" s="212" t="s">
        <v>19867</v>
      </c>
      <c r="B3438" s="212" t="s">
        <v>23315</v>
      </c>
      <c r="C3438" s="108" t="s">
        <v>224</v>
      </c>
      <c r="D3438" s="108">
        <v>14954.89</v>
      </c>
    </row>
    <row r="3439" spans="1:4" ht="15" customHeight="1">
      <c r="A3439" s="212" t="s">
        <v>19866</v>
      </c>
      <c r="B3439" s="212" t="s">
        <v>23316</v>
      </c>
      <c r="C3439" s="108" t="s">
        <v>191</v>
      </c>
      <c r="D3439" s="108">
        <v>15726.64</v>
      </c>
    </row>
    <row r="3440" spans="1:4" ht="15" customHeight="1">
      <c r="A3440" s="212" t="s">
        <v>19869</v>
      </c>
      <c r="B3440" s="212" t="s">
        <v>23317</v>
      </c>
      <c r="C3440" s="108" t="s">
        <v>224</v>
      </c>
      <c r="D3440" s="108">
        <v>20043.55</v>
      </c>
    </row>
    <row r="3441" spans="1:4" ht="15" customHeight="1">
      <c r="A3441" s="212" t="s">
        <v>19868</v>
      </c>
      <c r="B3441" s="212" t="s">
        <v>23318</v>
      </c>
      <c r="C3441" s="108" t="s">
        <v>191</v>
      </c>
      <c r="D3441" s="108">
        <v>17279.310000000001</v>
      </c>
    </row>
    <row r="3442" spans="1:4" ht="15" customHeight="1">
      <c r="A3442" s="212" t="s">
        <v>19862</v>
      </c>
      <c r="B3442" s="212" t="s">
        <v>23319</v>
      </c>
      <c r="C3442" s="108" t="s">
        <v>191</v>
      </c>
      <c r="D3442" s="108">
        <v>13151.76</v>
      </c>
    </row>
    <row r="3443" spans="1:4" ht="15" customHeight="1">
      <c r="A3443" s="212" t="s">
        <v>19871</v>
      </c>
      <c r="B3443" s="212" t="s">
        <v>23320</v>
      </c>
      <c r="C3443" s="108" t="s">
        <v>224</v>
      </c>
      <c r="D3443" s="108">
        <v>21046.86</v>
      </c>
    </row>
    <row r="3444" spans="1:4" ht="15" customHeight="1">
      <c r="A3444" s="212" t="s">
        <v>19870</v>
      </c>
      <c r="B3444" s="212" t="s">
        <v>23321</v>
      </c>
      <c r="C3444" s="108" t="s">
        <v>191</v>
      </c>
      <c r="D3444" s="108">
        <v>19889.3</v>
      </c>
    </row>
    <row r="3445" spans="1:4" ht="15" customHeight="1">
      <c r="A3445" s="212" t="s">
        <v>19872</v>
      </c>
      <c r="B3445" s="212" t="s">
        <v>23322</v>
      </c>
      <c r="C3445" s="108" t="s">
        <v>191</v>
      </c>
      <c r="D3445" s="108">
        <v>25347.84</v>
      </c>
    </row>
    <row r="3446" spans="1:4" ht="15" customHeight="1">
      <c r="A3446" s="212" t="s">
        <v>19873</v>
      </c>
      <c r="B3446" s="212" t="s">
        <v>23323</v>
      </c>
      <c r="C3446" s="108" t="s">
        <v>224</v>
      </c>
      <c r="D3446" s="108">
        <v>28378.89</v>
      </c>
    </row>
    <row r="3447" spans="1:4" ht="15" customHeight="1">
      <c r="A3447" s="212" t="s">
        <v>19863</v>
      </c>
      <c r="B3447" s="212" t="s">
        <v>23324</v>
      </c>
      <c r="C3447" s="108" t="s">
        <v>224</v>
      </c>
      <c r="D3447" s="108">
        <v>7404.95</v>
      </c>
    </row>
    <row r="3448" spans="1:4" ht="15" customHeight="1">
      <c r="A3448" s="212" t="s">
        <v>19899</v>
      </c>
      <c r="B3448" s="212" t="s">
        <v>23325</v>
      </c>
      <c r="C3448" s="108" t="s">
        <v>224</v>
      </c>
      <c r="D3448" s="108">
        <v>14795.36</v>
      </c>
    </row>
    <row r="3449" spans="1:4" ht="15" customHeight="1">
      <c r="A3449" s="212" t="s">
        <v>19898</v>
      </c>
      <c r="B3449" s="212" t="s">
        <v>23326</v>
      </c>
      <c r="C3449" s="108" t="s">
        <v>191</v>
      </c>
      <c r="D3449" s="108">
        <v>22297.54</v>
      </c>
    </row>
    <row r="3450" spans="1:4" ht="15" customHeight="1">
      <c r="A3450" s="212" t="s">
        <v>19725</v>
      </c>
      <c r="B3450" s="212" t="s">
        <v>23327</v>
      </c>
      <c r="C3450" s="108" t="s">
        <v>191</v>
      </c>
      <c r="D3450" s="108">
        <v>1264.19</v>
      </c>
    </row>
    <row r="3451" spans="1:4" ht="15" customHeight="1">
      <c r="A3451" s="212" t="s">
        <v>19726</v>
      </c>
      <c r="B3451" s="212" t="s">
        <v>23328</v>
      </c>
      <c r="C3451" s="108" t="s">
        <v>191</v>
      </c>
      <c r="D3451" s="108">
        <v>2156.63</v>
      </c>
    </row>
    <row r="3452" spans="1:4" ht="15" customHeight="1">
      <c r="A3452" s="212" t="s">
        <v>19727</v>
      </c>
      <c r="B3452" s="212" t="s">
        <v>23329</v>
      </c>
      <c r="C3452" s="108" t="s">
        <v>191</v>
      </c>
      <c r="D3452" s="108">
        <v>3084.69</v>
      </c>
    </row>
    <row r="3453" spans="1:4" ht="15" customHeight="1">
      <c r="A3453" s="212" t="s">
        <v>19728</v>
      </c>
      <c r="B3453" s="212" t="s">
        <v>23330</v>
      </c>
      <c r="C3453" s="108" t="s">
        <v>191</v>
      </c>
      <c r="D3453" s="108">
        <v>4279.91</v>
      </c>
    </row>
    <row r="3454" spans="1:4" ht="15" customHeight="1">
      <c r="A3454" s="212" t="s">
        <v>19729</v>
      </c>
      <c r="B3454" s="212" t="s">
        <v>23331</v>
      </c>
      <c r="C3454" s="108" t="s">
        <v>191</v>
      </c>
      <c r="D3454" s="108">
        <v>6270.68</v>
      </c>
    </row>
    <row r="3455" spans="1:4" ht="15" customHeight="1">
      <c r="A3455" s="212" t="s">
        <v>19734</v>
      </c>
      <c r="B3455" s="212" t="s">
        <v>23332</v>
      </c>
      <c r="C3455" s="108" t="s">
        <v>224</v>
      </c>
      <c r="D3455" s="108">
        <v>2225.16</v>
      </c>
    </row>
    <row r="3456" spans="1:4" ht="15" customHeight="1">
      <c r="A3456" s="212" t="s">
        <v>19735</v>
      </c>
      <c r="B3456" s="212" t="s">
        <v>23333</v>
      </c>
      <c r="C3456" s="108" t="s">
        <v>224</v>
      </c>
      <c r="D3456" s="108">
        <v>3610.35</v>
      </c>
    </row>
    <row r="3457" spans="1:4" ht="15" customHeight="1">
      <c r="A3457" s="212" t="s">
        <v>19736</v>
      </c>
      <c r="B3457" s="212" t="s">
        <v>23334</v>
      </c>
      <c r="C3457" s="108" t="s">
        <v>224</v>
      </c>
      <c r="D3457" s="108">
        <v>5446.44</v>
      </c>
    </row>
    <row r="3458" spans="1:4" ht="15" customHeight="1">
      <c r="A3458" s="212" t="s">
        <v>19737</v>
      </c>
      <c r="B3458" s="212" t="s">
        <v>23335</v>
      </c>
      <c r="C3458" s="108" t="s">
        <v>224</v>
      </c>
      <c r="D3458" s="108">
        <v>8006.77</v>
      </c>
    </row>
    <row r="3459" spans="1:4" ht="15" customHeight="1">
      <c r="A3459" s="212" t="s">
        <v>19738</v>
      </c>
      <c r="B3459" s="212" t="s">
        <v>23336</v>
      </c>
      <c r="C3459" s="108" t="s">
        <v>224</v>
      </c>
      <c r="D3459" s="108">
        <v>14256.25</v>
      </c>
    </row>
    <row r="3460" spans="1:4" ht="15" customHeight="1">
      <c r="A3460" s="212" t="s">
        <v>19720</v>
      </c>
      <c r="B3460" s="212" t="s">
        <v>23337</v>
      </c>
      <c r="C3460" s="108" t="s">
        <v>191</v>
      </c>
      <c r="D3460" s="108">
        <v>1356.92</v>
      </c>
    </row>
    <row r="3461" spans="1:4" ht="15" customHeight="1">
      <c r="A3461" s="212" t="s">
        <v>19721</v>
      </c>
      <c r="B3461" s="212" t="s">
        <v>23338</v>
      </c>
      <c r="C3461" s="108" t="s">
        <v>191</v>
      </c>
      <c r="D3461" s="108">
        <v>2189</v>
      </c>
    </row>
    <row r="3462" spans="1:4" ht="15" customHeight="1">
      <c r="A3462" s="212" t="s">
        <v>19722</v>
      </c>
      <c r="B3462" s="212" t="s">
        <v>23339</v>
      </c>
      <c r="C3462" s="108" t="s">
        <v>191</v>
      </c>
      <c r="D3462" s="108">
        <v>2949.3</v>
      </c>
    </row>
    <row r="3463" spans="1:4" ht="15" customHeight="1">
      <c r="A3463" s="212" t="s">
        <v>19723</v>
      </c>
      <c r="B3463" s="212" t="s">
        <v>23340</v>
      </c>
      <c r="C3463" s="108" t="s">
        <v>191</v>
      </c>
      <c r="D3463" s="108">
        <v>4117.66</v>
      </c>
    </row>
    <row r="3464" spans="1:4" ht="15" customHeight="1">
      <c r="A3464" s="212" t="s">
        <v>19724</v>
      </c>
      <c r="B3464" s="212" t="s">
        <v>23341</v>
      </c>
      <c r="C3464" s="108" t="s">
        <v>191</v>
      </c>
      <c r="D3464" s="108">
        <v>6064.64</v>
      </c>
    </row>
    <row r="3465" spans="1:4" ht="15" customHeight="1">
      <c r="A3465" s="212" t="s">
        <v>19730</v>
      </c>
      <c r="B3465" s="212" t="s">
        <v>23342</v>
      </c>
      <c r="C3465" s="108" t="s">
        <v>191</v>
      </c>
      <c r="D3465" s="108">
        <v>2661.14</v>
      </c>
    </row>
    <row r="3466" spans="1:4" ht="15" customHeight="1">
      <c r="A3466" s="212" t="s">
        <v>19731</v>
      </c>
      <c r="B3466" s="212" t="s">
        <v>23343</v>
      </c>
      <c r="C3466" s="108" t="s">
        <v>191</v>
      </c>
      <c r="D3466" s="108">
        <v>3496.8</v>
      </c>
    </row>
    <row r="3467" spans="1:4" ht="15" customHeight="1">
      <c r="A3467" s="212" t="s">
        <v>19732</v>
      </c>
      <c r="B3467" s="212" t="s">
        <v>23344</v>
      </c>
      <c r="C3467" s="108" t="s">
        <v>191</v>
      </c>
      <c r="D3467" s="108">
        <v>5121.2</v>
      </c>
    </row>
    <row r="3468" spans="1:4" ht="15" customHeight="1">
      <c r="A3468" s="212" t="s">
        <v>19733</v>
      </c>
      <c r="B3468" s="212" t="s">
        <v>23345</v>
      </c>
      <c r="C3468" s="108" t="s">
        <v>191</v>
      </c>
      <c r="D3468" s="108">
        <v>7730.66</v>
      </c>
    </row>
    <row r="3469" spans="1:4" ht="15" customHeight="1">
      <c r="A3469" s="212" t="s">
        <v>20058</v>
      </c>
      <c r="B3469" s="212" t="s">
        <v>23346</v>
      </c>
      <c r="C3469" s="108" t="s">
        <v>18884</v>
      </c>
      <c r="D3469" s="108">
        <v>70.86</v>
      </c>
    </row>
    <row r="3470" spans="1:4" ht="15" customHeight="1">
      <c r="A3470" s="212" t="s">
        <v>20057</v>
      </c>
      <c r="B3470" s="212" t="s">
        <v>23347</v>
      </c>
      <c r="C3470" s="108" t="s">
        <v>18884</v>
      </c>
      <c r="D3470" s="108">
        <v>99.76</v>
      </c>
    </row>
    <row r="3471" spans="1:4" ht="15" customHeight="1">
      <c r="A3471" s="212" t="s">
        <v>20054</v>
      </c>
      <c r="B3471" s="212" t="s">
        <v>23348</v>
      </c>
      <c r="C3471" s="108" t="s">
        <v>191</v>
      </c>
      <c r="D3471" s="108">
        <v>7.39</v>
      </c>
    </row>
    <row r="3472" spans="1:4" ht="15" customHeight="1">
      <c r="A3472" s="212" t="s">
        <v>20050</v>
      </c>
      <c r="B3472" s="212" t="s">
        <v>23349</v>
      </c>
      <c r="C3472" s="108" t="s">
        <v>18884</v>
      </c>
      <c r="D3472" s="108">
        <v>129.88</v>
      </c>
    </row>
    <row r="3473" spans="1:4" ht="15" customHeight="1">
      <c r="A3473" s="212" t="s">
        <v>20051</v>
      </c>
      <c r="B3473" s="212" t="s">
        <v>23350</v>
      </c>
      <c r="C3473" s="108" t="s">
        <v>18884</v>
      </c>
      <c r="D3473" s="108">
        <v>115.44</v>
      </c>
    </row>
    <row r="3474" spans="1:4" ht="15" customHeight="1">
      <c r="A3474" s="212" t="s">
        <v>20052</v>
      </c>
      <c r="B3474" s="212" t="s">
        <v>23351</v>
      </c>
      <c r="C3474" s="108" t="s">
        <v>191</v>
      </c>
      <c r="D3474" s="108">
        <v>15.51</v>
      </c>
    </row>
    <row r="3475" spans="1:4" ht="15" customHeight="1">
      <c r="A3475" s="212" t="s">
        <v>20053</v>
      </c>
      <c r="B3475" s="212" t="s">
        <v>23352</v>
      </c>
      <c r="C3475" s="108" t="s">
        <v>191</v>
      </c>
      <c r="D3475" s="108">
        <v>16.63</v>
      </c>
    </row>
    <row r="3476" spans="1:4" ht="15" customHeight="1">
      <c r="A3476" s="212" t="s">
        <v>20060</v>
      </c>
      <c r="B3476" s="212" t="s">
        <v>23353</v>
      </c>
      <c r="C3476" s="108" t="s">
        <v>191</v>
      </c>
      <c r="D3476" s="108">
        <v>82.73</v>
      </c>
    </row>
    <row r="3477" spans="1:4" ht="15" customHeight="1">
      <c r="A3477" s="212" t="s">
        <v>20061</v>
      </c>
      <c r="B3477" s="212" t="s">
        <v>23354</v>
      </c>
      <c r="C3477" s="108" t="s">
        <v>191</v>
      </c>
      <c r="D3477" s="108">
        <v>92.42</v>
      </c>
    </row>
    <row r="3478" spans="1:4" ht="15" customHeight="1">
      <c r="A3478" s="212" t="s">
        <v>20062</v>
      </c>
      <c r="B3478" s="212" t="s">
        <v>23355</v>
      </c>
      <c r="C3478" s="108" t="s">
        <v>191</v>
      </c>
      <c r="D3478" s="108">
        <v>99.9</v>
      </c>
    </row>
    <row r="3479" spans="1:4" ht="15" customHeight="1">
      <c r="A3479" s="212" t="s">
        <v>20063</v>
      </c>
      <c r="B3479" s="212" t="s">
        <v>23356</v>
      </c>
      <c r="C3479" s="108" t="s">
        <v>191</v>
      </c>
      <c r="D3479" s="108">
        <v>141.63999999999999</v>
      </c>
    </row>
    <row r="3480" spans="1:4" ht="15" customHeight="1">
      <c r="A3480" s="212" t="s">
        <v>20059</v>
      </c>
      <c r="B3480" s="212" t="s">
        <v>23357</v>
      </c>
      <c r="C3480" s="108" t="s">
        <v>191</v>
      </c>
      <c r="D3480" s="108">
        <v>73.37</v>
      </c>
    </row>
    <row r="3481" spans="1:4" ht="15" customHeight="1">
      <c r="A3481" s="212" t="s">
        <v>20064</v>
      </c>
      <c r="B3481" s="212" t="s">
        <v>23358</v>
      </c>
      <c r="C3481" s="108" t="s">
        <v>191</v>
      </c>
      <c r="D3481" s="108">
        <v>45.13</v>
      </c>
    </row>
    <row r="3482" spans="1:4" ht="15" customHeight="1">
      <c r="A3482" s="212" t="s">
        <v>20056</v>
      </c>
      <c r="B3482" s="212" t="s">
        <v>23359</v>
      </c>
      <c r="C3482" s="108" t="s">
        <v>18884</v>
      </c>
      <c r="D3482" s="108">
        <v>102.78</v>
      </c>
    </row>
    <row r="3483" spans="1:4" ht="15" customHeight="1">
      <c r="A3483" s="212" t="s">
        <v>20055</v>
      </c>
      <c r="B3483" s="212" t="s">
        <v>23360</v>
      </c>
      <c r="C3483" s="108" t="s">
        <v>18884</v>
      </c>
      <c r="D3483" s="108">
        <v>121.46</v>
      </c>
    </row>
    <row r="3484" spans="1:4" ht="15" customHeight="1">
      <c r="A3484" s="212" t="s">
        <v>20082</v>
      </c>
      <c r="B3484" s="212" t="s">
        <v>23361</v>
      </c>
      <c r="C3484" s="108" t="s">
        <v>18884</v>
      </c>
      <c r="D3484" s="108">
        <v>180.79</v>
      </c>
    </row>
    <row r="3485" spans="1:4" ht="15" customHeight="1">
      <c r="A3485" s="212" t="s">
        <v>19742</v>
      </c>
      <c r="B3485" s="212" t="s">
        <v>23362</v>
      </c>
      <c r="C3485" s="108" t="s">
        <v>224</v>
      </c>
      <c r="D3485" s="108">
        <v>1234.3900000000001</v>
      </c>
    </row>
    <row r="3486" spans="1:4" ht="15" customHeight="1">
      <c r="A3486" s="212" t="s">
        <v>19739</v>
      </c>
      <c r="B3486" s="212" t="s">
        <v>23363</v>
      </c>
      <c r="C3486" s="108" t="s">
        <v>224</v>
      </c>
      <c r="D3486" s="108">
        <v>605.04999999999995</v>
      </c>
    </row>
    <row r="3487" spans="1:4" ht="15" customHeight="1">
      <c r="A3487" s="212" t="s">
        <v>19740</v>
      </c>
      <c r="B3487" s="212" t="s">
        <v>23364</v>
      </c>
      <c r="C3487" s="108" t="s">
        <v>224</v>
      </c>
      <c r="D3487" s="108">
        <v>649.80999999999995</v>
      </c>
    </row>
    <row r="3488" spans="1:4" ht="15" customHeight="1">
      <c r="A3488" s="212" t="s">
        <v>19741</v>
      </c>
      <c r="B3488" s="212" t="s">
        <v>23365</v>
      </c>
      <c r="C3488" s="108" t="s">
        <v>224</v>
      </c>
      <c r="D3488" s="108">
        <v>786.51</v>
      </c>
    </row>
    <row r="3489" spans="1:4" ht="15" customHeight="1">
      <c r="A3489" s="212" t="s">
        <v>19743</v>
      </c>
      <c r="B3489" s="212" t="s">
        <v>23366</v>
      </c>
      <c r="C3489" s="108" t="s">
        <v>224</v>
      </c>
      <c r="D3489" s="108">
        <v>1697.6</v>
      </c>
    </row>
    <row r="3490" spans="1:4" ht="15" customHeight="1">
      <c r="A3490" s="212" t="s">
        <v>20209</v>
      </c>
      <c r="B3490" s="212" t="s">
        <v>23367</v>
      </c>
      <c r="C3490" s="108" t="s">
        <v>191</v>
      </c>
      <c r="D3490" s="108">
        <v>408.97</v>
      </c>
    </row>
    <row r="3491" spans="1:4" ht="15" customHeight="1">
      <c r="A3491" s="212" t="s">
        <v>20071</v>
      </c>
      <c r="B3491" s="212" t="s">
        <v>23368</v>
      </c>
      <c r="C3491" s="108" t="s">
        <v>18876</v>
      </c>
      <c r="D3491" s="108">
        <v>5.31</v>
      </c>
    </row>
    <row r="3492" spans="1:4" ht="15" customHeight="1">
      <c r="A3492" s="212" t="s">
        <v>20072</v>
      </c>
      <c r="B3492" s="212" t="s">
        <v>23369</v>
      </c>
      <c r="C3492" s="108" t="s">
        <v>18876</v>
      </c>
      <c r="D3492" s="108">
        <v>3.47</v>
      </c>
    </row>
    <row r="3493" spans="1:4" ht="15" customHeight="1">
      <c r="A3493" s="212" t="s">
        <v>20073</v>
      </c>
      <c r="B3493" s="212" t="s">
        <v>23370</v>
      </c>
      <c r="C3493" s="108" t="s">
        <v>18876</v>
      </c>
      <c r="D3493" s="108">
        <v>5.31</v>
      </c>
    </row>
    <row r="3494" spans="1:4" ht="15" customHeight="1">
      <c r="A3494" s="212" t="s">
        <v>20075</v>
      </c>
      <c r="B3494" s="212" t="s">
        <v>23371</v>
      </c>
      <c r="C3494" s="108" t="s">
        <v>18876</v>
      </c>
      <c r="D3494" s="108">
        <v>11.72</v>
      </c>
    </row>
    <row r="3495" spans="1:4" ht="15" customHeight="1">
      <c r="A3495" s="212" t="s">
        <v>20074</v>
      </c>
      <c r="B3495" s="212" t="s">
        <v>23372</v>
      </c>
      <c r="C3495" s="108" t="s">
        <v>18876</v>
      </c>
      <c r="D3495" s="108">
        <v>7.06</v>
      </c>
    </row>
    <row r="3496" spans="1:4" ht="15" customHeight="1">
      <c r="A3496" s="212" t="s">
        <v>20068</v>
      </c>
      <c r="B3496" s="212" t="s">
        <v>23373</v>
      </c>
      <c r="C3496" s="108" t="s">
        <v>18876</v>
      </c>
      <c r="D3496" s="108">
        <v>3.19</v>
      </c>
    </row>
    <row r="3497" spans="1:4" ht="15" customHeight="1">
      <c r="A3497" s="212" t="s">
        <v>20069</v>
      </c>
      <c r="B3497" s="212" t="s">
        <v>23374</v>
      </c>
      <c r="C3497" s="108" t="s">
        <v>18876</v>
      </c>
      <c r="D3497" s="108">
        <v>6.12</v>
      </c>
    </row>
    <row r="3498" spans="1:4" ht="15" customHeight="1">
      <c r="A3498" s="212" t="s">
        <v>20070</v>
      </c>
      <c r="B3498" s="212" t="s">
        <v>23375</v>
      </c>
      <c r="C3498" s="108" t="s">
        <v>18876</v>
      </c>
      <c r="D3498" s="108">
        <v>6.85</v>
      </c>
    </row>
    <row r="3499" spans="1:4" ht="15" customHeight="1">
      <c r="A3499" s="212" t="s">
        <v>20044</v>
      </c>
      <c r="B3499" s="212" t="s">
        <v>23376</v>
      </c>
      <c r="C3499" s="108" t="s">
        <v>191</v>
      </c>
      <c r="D3499" s="108">
        <v>52.1</v>
      </c>
    </row>
    <row r="3500" spans="1:4" ht="15" customHeight="1">
      <c r="A3500" s="212" t="s">
        <v>20045</v>
      </c>
      <c r="B3500" s="212" t="s">
        <v>23377</v>
      </c>
      <c r="C3500" s="108" t="s">
        <v>191</v>
      </c>
      <c r="D3500" s="108">
        <v>51.51</v>
      </c>
    </row>
    <row r="3501" spans="1:4" ht="15" customHeight="1">
      <c r="A3501" s="212" t="s">
        <v>20077</v>
      </c>
      <c r="B3501" s="212" t="s">
        <v>23378</v>
      </c>
      <c r="C3501" s="108" t="s">
        <v>224</v>
      </c>
      <c r="D3501" s="108">
        <v>7412.84</v>
      </c>
    </row>
    <row r="3502" spans="1:4" ht="15" customHeight="1">
      <c r="A3502" s="212" t="s">
        <v>20076</v>
      </c>
      <c r="B3502" s="212" t="s">
        <v>23379</v>
      </c>
      <c r="C3502" s="108" t="s">
        <v>191</v>
      </c>
      <c r="D3502" s="108">
        <v>4213.12</v>
      </c>
    </row>
    <row r="3503" spans="1:4" ht="15" customHeight="1">
      <c r="A3503" s="212" t="s">
        <v>20079</v>
      </c>
      <c r="B3503" s="212" t="s">
        <v>23380</v>
      </c>
      <c r="C3503" s="108" t="s">
        <v>224</v>
      </c>
      <c r="D3503" s="108">
        <v>11224.3</v>
      </c>
    </row>
    <row r="3504" spans="1:4" ht="15" customHeight="1">
      <c r="A3504" s="212" t="s">
        <v>20078</v>
      </c>
      <c r="B3504" s="212" t="s">
        <v>23381</v>
      </c>
      <c r="C3504" s="108" t="s">
        <v>191</v>
      </c>
      <c r="D3504" s="108">
        <v>6410.17</v>
      </c>
    </row>
    <row r="3505" spans="1:4" ht="15" customHeight="1">
      <c r="A3505" s="212" t="s">
        <v>20080</v>
      </c>
      <c r="B3505" s="212" t="s">
        <v>23382</v>
      </c>
      <c r="C3505" s="108" t="s">
        <v>224</v>
      </c>
      <c r="D3505" s="108">
        <v>1447.23</v>
      </c>
    </row>
    <row r="3506" spans="1:4" ht="15" customHeight="1">
      <c r="A3506" s="212" t="s">
        <v>20081</v>
      </c>
      <c r="B3506" s="212" t="s">
        <v>23383</v>
      </c>
      <c r="C3506" s="108" t="s">
        <v>224</v>
      </c>
      <c r="D3506" s="108">
        <v>1979.28</v>
      </c>
    </row>
    <row r="3507" spans="1:4" ht="15" customHeight="1">
      <c r="A3507" s="212" t="s">
        <v>19757</v>
      </c>
      <c r="B3507" s="212" t="s">
        <v>23384</v>
      </c>
      <c r="C3507" s="108" t="s">
        <v>224</v>
      </c>
      <c r="D3507" s="108">
        <v>366.31</v>
      </c>
    </row>
    <row r="3508" spans="1:4" ht="15" customHeight="1">
      <c r="A3508" s="212" t="s">
        <v>19756</v>
      </c>
      <c r="B3508" s="212" t="s">
        <v>23385</v>
      </c>
      <c r="C3508" s="108" t="s">
        <v>191</v>
      </c>
      <c r="D3508" s="108">
        <v>156.13999999999999</v>
      </c>
    </row>
    <row r="3509" spans="1:4" ht="15" customHeight="1">
      <c r="A3509" s="212" t="s">
        <v>19759</v>
      </c>
      <c r="B3509" s="212" t="s">
        <v>23386</v>
      </c>
      <c r="C3509" s="108" t="s">
        <v>224</v>
      </c>
      <c r="D3509" s="108">
        <v>579.92999999999995</v>
      </c>
    </row>
    <row r="3510" spans="1:4" ht="15" customHeight="1">
      <c r="A3510" s="212" t="s">
        <v>19758</v>
      </c>
      <c r="B3510" s="212" t="s">
        <v>23387</v>
      </c>
      <c r="C3510" s="108" t="s">
        <v>191</v>
      </c>
      <c r="D3510" s="108">
        <v>248.38</v>
      </c>
    </row>
    <row r="3511" spans="1:4" ht="15" customHeight="1">
      <c r="A3511" s="212" t="s">
        <v>19761</v>
      </c>
      <c r="B3511" s="212" t="s">
        <v>23388</v>
      </c>
      <c r="C3511" s="108" t="s">
        <v>224</v>
      </c>
      <c r="D3511" s="108">
        <v>859.82</v>
      </c>
    </row>
    <row r="3512" spans="1:4" ht="15" customHeight="1">
      <c r="A3512" s="212" t="s">
        <v>19760</v>
      </c>
      <c r="B3512" s="212" t="s">
        <v>23389</v>
      </c>
      <c r="C3512" s="108" t="s">
        <v>191</v>
      </c>
      <c r="D3512" s="108">
        <v>363.02</v>
      </c>
    </row>
    <row r="3513" spans="1:4" ht="15" customHeight="1">
      <c r="A3513" s="212" t="s">
        <v>19763</v>
      </c>
      <c r="B3513" s="212" t="s">
        <v>23390</v>
      </c>
      <c r="C3513" s="108" t="s">
        <v>224</v>
      </c>
      <c r="D3513" s="108">
        <v>1276.79</v>
      </c>
    </row>
    <row r="3514" spans="1:4" ht="15" customHeight="1">
      <c r="A3514" s="212" t="s">
        <v>19762</v>
      </c>
      <c r="B3514" s="212" t="s">
        <v>23391</v>
      </c>
      <c r="C3514" s="108" t="s">
        <v>191</v>
      </c>
      <c r="D3514" s="108">
        <v>484.58</v>
      </c>
    </row>
    <row r="3515" spans="1:4" ht="15" customHeight="1">
      <c r="A3515" s="212" t="s">
        <v>19765</v>
      </c>
      <c r="B3515" s="212" t="s">
        <v>23392</v>
      </c>
      <c r="C3515" s="108" t="s">
        <v>224</v>
      </c>
      <c r="D3515" s="108">
        <v>2362.91</v>
      </c>
    </row>
    <row r="3516" spans="1:4" ht="15" customHeight="1">
      <c r="A3516" s="212" t="s">
        <v>19764</v>
      </c>
      <c r="B3516" s="212" t="s">
        <v>23393</v>
      </c>
      <c r="C3516" s="108" t="s">
        <v>191</v>
      </c>
      <c r="D3516" s="108">
        <v>671.49</v>
      </c>
    </row>
    <row r="3517" spans="1:4" ht="15" customHeight="1">
      <c r="A3517" s="212" t="s">
        <v>19745</v>
      </c>
      <c r="B3517" s="212" t="s">
        <v>23394</v>
      </c>
      <c r="C3517" s="108" t="s">
        <v>224</v>
      </c>
      <c r="D3517" s="108">
        <v>134.32</v>
      </c>
    </row>
    <row r="3518" spans="1:4" ht="15" customHeight="1">
      <c r="A3518" s="212" t="s">
        <v>19744</v>
      </c>
      <c r="B3518" s="212" t="s">
        <v>23395</v>
      </c>
      <c r="C3518" s="108" t="s">
        <v>191</v>
      </c>
      <c r="D3518" s="108">
        <v>47.94</v>
      </c>
    </row>
    <row r="3519" spans="1:4" ht="15" customHeight="1">
      <c r="A3519" s="212" t="s">
        <v>19747</v>
      </c>
      <c r="B3519" s="212" t="s">
        <v>23396</v>
      </c>
      <c r="C3519" s="108" t="s">
        <v>224</v>
      </c>
      <c r="D3519" s="108">
        <v>251.33</v>
      </c>
    </row>
    <row r="3520" spans="1:4" ht="15" customHeight="1">
      <c r="A3520" s="212" t="s">
        <v>19746</v>
      </c>
      <c r="B3520" s="212" t="s">
        <v>23397</v>
      </c>
      <c r="C3520" s="108" t="s">
        <v>191</v>
      </c>
      <c r="D3520" s="108">
        <v>88.35</v>
      </c>
    </row>
    <row r="3521" spans="1:4" ht="15" customHeight="1">
      <c r="A3521" s="212" t="s">
        <v>19749</v>
      </c>
      <c r="B3521" s="212" t="s">
        <v>23398</v>
      </c>
      <c r="C3521" s="108" t="s">
        <v>224</v>
      </c>
      <c r="D3521" s="108">
        <v>407.56</v>
      </c>
    </row>
    <row r="3522" spans="1:4" ht="15" customHeight="1">
      <c r="A3522" s="212" t="s">
        <v>19748</v>
      </c>
      <c r="B3522" s="212" t="s">
        <v>23399</v>
      </c>
      <c r="C3522" s="108" t="s">
        <v>191</v>
      </c>
      <c r="D3522" s="108">
        <v>140.38999999999999</v>
      </c>
    </row>
    <row r="3523" spans="1:4" ht="15" customHeight="1">
      <c r="A3523" s="212" t="s">
        <v>19751</v>
      </c>
      <c r="B3523" s="212" t="s">
        <v>23400</v>
      </c>
      <c r="C3523" s="108" t="s">
        <v>224</v>
      </c>
      <c r="D3523" s="108">
        <v>621.37</v>
      </c>
    </row>
    <row r="3524" spans="1:4" ht="15" customHeight="1">
      <c r="A3524" s="212" t="s">
        <v>19750</v>
      </c>
      <c r="B3524" s="212" t="s">
        <v>23401</v>
      </c>
      <c r="C3524" s="108" t="s">
        <v>191</v>
      </c>
      <c r="D3524" s="108">
        <v>200.74</v>
      </c>
    </row>
    <row r="3525" spans="1:4" ht="15" customHeight="1">
      <c r="A3525" s="212" t="s">
        <v>19753</v>
      </c>
      <c r="B3525" s="212" t="s">
        <v>23402</v>
      </c>
      <c r="C3525" s="108" t="s">
        <v>224</v>
      </c>
      <c r="D3525" s="108">
        <v>911.89</v>
      </c>
    </row>
    <row r="3526" spans="1:4" ht="15" customHeight="1">
      <c r="A3526" s="212" t="s">
        <v>19752</v>
      </c>
      <c r="B3526" s="212" t="s">
        <v>23403</v>
      </c>
      <c r="C3526" s="108" t="s">
        <v>191</v>
      </c>
      <c r="D3526" s="108">
        <v>268.29000000000002</v>
      </c>
    </row>
    <row r="3527" spans="1:4" ht="15" customHeight="1">
      <c r="A3527" s="212" t="s">
        <v>19755</v>
      </c>
      <c r="B3527" s="212" t="s">
        <v>23404</v>
      </c>
      <c r="C3527" s="108" t="s">
        <v>224</v>
      </c>
      <c r="D3527" s="108">
        <v>1706.59</v>
      </c>
    </row>
    <row r="3528" spans="1:4" ht="15" customHeight="1">
      <c r="A3528" s="212" t="s">
        <v>19754</v>
      </c>
      <c r="B3528" s="212" t="s">
        <v>23405</v>
      </c>
      <c r="C3528" s="108" t="s">
        <v>191</v>
      </c>
      <c r="D3528" s="108">
        <v>368.53</v>
      </c>
    </row>
    <row r="3529" spans="1:4" ht="15" customHeight="1">
      <c r="A3529" s="212" t="s">
        <v>19767</v>
      </c>
      <c r="B3529" s="212" t="s">
        <v>23406</v>
      </c>
      <c r="C3529" s="108" t="s">
        <v>224</v>
      </c>
      <c r="D3529" s="108">
        <v>468.56</v>
      </c>
    </row>
    <row r="3530" spans="1:4" ht="15" customHeight="1">
      <c r="A3530" s="212" t="s">
        <v>19766</v>
      </c>
      <c r="B3530" s="212" t="s">
        <v>23407</v>
      </c>
      <c r="C3530" s="108" t="s">
        <v>191</v>
      </c>
      <c r="D3530" s="108">
        <v>234.15</v>
      </c>
    </row>
    <row r="3531" spans="1:4" ht="15" customHeight="1">
      <c r="A3531" s="212" t="s">
        <v>19769</v>
      </c>
      <c r="B3531" s="212" t="s">
        <v>23408</v>
      </c>
      <c r="C3531" s="108" t="s">
        <v>224</v>
      </c>
      <c r="D3531" s="108">
        <v>738.52</v>
      </c>
    </row>
    <row r="3532" spans="1:4" ht="15" customHeight="1">
      <c r="A3532" s="212" t="s">
        <v>19768</v>
      </c>
      <c r="B3532" s="212" t="s">
        <v>23409</v>
      </c>
      <c r="C3532" s="108" t="s">
        <v>191</v>
      </c>
      <c r="D3532" s="108">
        <v>372.21</v>
      </c>
    </row>
    <row r="3533" spans="1:4" ht="15" customHeight="1">
      <c r="A3533" s="212" t="s">
        <v>19771</v>
      </c>
      <c r="B3533" s="212" t="s">
        <v>23410</v>
      </c>
      <c r="C3533" s="108" t="s">
        <v>224</v>
      </c>
      <c r="D3533" s="108">
        <v>1098.27</v>
      </c>
    </row>
    <row r="3534" spans="1:4" ht="15" customHeight="1">
      <c r="A3534" s="212" t="s">
        <v>19770</v>
      </c>
      <c r="B3534" s="212" t="s">
        <v>23411</v>
      </c>
      <c r="C3534" s="108" t="s">
        <v>191</v>
      </c>
      <c r="D3534" s="108">
        <v>544.41999999999996</v>
      </c>
    </row>
    <row r="3535" spans="1:4" ht="15" customHeight="1">
      <c r="A3535" s="212" t="s">
        <v>19773</v>
      </c>
      <c r="B3535" s="212" t="s">
        <v>23412</v>
      </c>
      <c r="C3535" s="108" t="s">
        <v>224</v>
      </c>
      <c r="D3535" s="108">
        <v>1641.7</v>
      </c>
    </row>
    <row r="3536" spans="1:4" ht="15" customHeight="1">
      <c r="A3536" s="212" t="s">
        <v>19772</v>
      </c>
      <c r="B3536" s="212" t="s">
        <v>23413</v>
      </c>
      <c r="C3536" s="108" t="s">
        <v>191</v>
      </c>
      <c r="D3536" s="108">
        <v>728.72</v>
      </c>
    </row>
    <row r="3537" spans="1:4" ht="15" customHeight="1">
      <c r="A3537" s="212" t="s">
        <v>19775</v>
      </c>
      <c r="B3537" s="212" t="s">
        <v>23414</v>
      </c>
      <c r="C3537" s="108" t="s">
        <v>224</v>
      </c>
      <c r="D3537" s="108">
        <v>3026.73</v>
      </c>
    </row>
    <row r="3538" spans="1:4" ht="15" customHeight="1">
      <c r="A3538" s="212" t="s">
        <v>19774</v>
      </c>
      <c r="B3538" s="212" t="s">
        <v>23415</v>
      </c>
      <c r="C3538" s="108" t="s">
        <v>191</v>
      </c>
      <c r="D3538" s="108">
        <v>1008.25</v>
      </c>
    </row>
    <row r="3539" spans="1:4" ht="15" customHeight="1">
      <c r="A3539" s="212" t="s">
        <v>20015</v>
      </c>
      <c r="B3539" s="212" t="s">
        <v>23416</v>
      </c>
      <c r="C3539" s="108" t="s">
        <v>191</v>
      </c>
      <c r="D3539" s="108">
        <v>57.89</v>
      </c>
    </row>
    <row r="3540" spans="1:4" ht="15" customHeight="1">
      <c r="A3540" s="212" t="s">
        <v>20016</v>
      </c>
      <c r="B3540" s="212" t="s">
        <v>23417</v>
      </c>
      <c r="C3540" s="108" t="s">
        <v>191</v>
      </c>
      <c r="D3540" s="108">
        <v>64.510000000000005</v>
      </c>
    </row>
    <row r="3541" spans="1:4" ht="15" customHeight="1">
      <c r="A3541" s="212" t="s">
        <v>20017</v>
      </c>
      <c r="B3541" s="212" t="s">
        <v>23418</v>
      </c>
      <c r="C3541" s="108" t="s">
        <v>191</v>
      </c>
      <c r="D3541" s="108">
        <v>73.59</v>
      </c>
    </row>
    <row r="3542" spans="1:4" ht="15" customHeight="1">
      <c r="A3542" s="212" t="s">
        <v>20018</v>
      </c>
      <c r="B3542" s="212" t="s">
        <v>23419</v>
      </c>
      <c r="C3542" s="108" t="s">
        <v>191</v>
      </c>
      <c r="D3542" s="108">
        <v>81.41</v>
      </c>
    </row>
    <row r="3543" spans="1:4" ht="15" customHeight="1">
      <c r="A3543" s="212" t="s">
        <v>20019</v>
      </c>
      <c r="B3543" s="212" t="s">
        <v>23420</v>
      </c>
      <c r="C3543" s="108" t="s">
        <v>191</v>
      </c>
      <c r="D3543" s="108">
        <v>90.56</v>
      </c>
    </row>
    <row r="3544" spans="1:4" ht="15" customHeight="1">
      <c r="A3544" s="212" t="s">
        <v>19998</v>
      </c>
      <c r="B3544" s="212" t="s">
        <v>23421</v>
      </c>
      <c r="C3544" s="108" t="s">
        <v>191</v>
      </c>
      <c r="D3544" s="108">
        <v>41.19</v>
      </c>
    </row>
    <row r="3545" spans="1:4" ht="15" customHeight="1">
      <c r="A3545" s="212" t="s">
        <v>19999</v>
      </c>
      <c r="B3545" s="212" t="s">
        <v>23422</v>
      </c>
      <c r="C3545" s="108" t="s">
        <v>191</v>
      </c>
      <c r="D3545" s="108">
        <v>48.31</v>
      </c>
    </row>
    <row r="3546" spans="1:4" ht="15" customHeight="1">
      <c r="A3546" s="212" t="s">
        <v>20000</v>
      </c>
      <c r="B3546" s="212" t="s">
        <v>23423</v>
      </c>
      <c r="C3546" s="108" t="s">
        <v>191</v>
      </c>
      <c r="D3546" s="108">
        <v>56.19</v>
      </c>
    </row>
    <row r="3547" spans="1:4" ht="15" customHeight="1">
      <c r="A3547" s="212" t="s">
        <v>20001</v>
      </c>
      <c r="B3547" s="212" t="s">
        <v>23424</v>
      </c>
      <c r="C3547" s="108" t="s">
        <v>191</v>
      </c>
      <c r="D3547" s="108">
        <v>46.61</v>
      </c>
    </row>
    <row r="3548" spans="1:4" ht="15" customHeight="1">
      <c r="A3548" s="212" t="s">
        <v>20002</v>
      </c>
      <c r="B3548" s="212" t="s">
        <v>23425</v>
      </c>
      <c r="C3548" s="108" t="s">
        <v>191</v>
      </c>
      <c r="D3548" s="108">
        <v>54.35</v>
      </c>
    </row>
    <row r="3549" spans="1:4" ht="15" customHeight="1">
      <c r="A3549" s="212" t="s">
        <v>20003</v>
      </c>
      <c r="B3549" s="212" t="s">
        <v>23426</v>
      </c>
      <c r="C3549" s="108" t="s">
        <v>191</v>
      </c>
      <c r="D3549" s="108">
        <v>59.29</v>
      </c>
    </row>
    <row r="3550" spans="1:4" ht="15" customHeight="1">
      <c r="A3550" s="212" t="s">
        <v>20004</v>
      </c>
      <c r="B3550" s="212" t="s">
        <v>23427</v>
      </c>
      <c r="C3550" s="108" t="s">
        <v>191</v>
      </c>
      <c r="D3550" s="108">
        <v>68.489999999999995</v>
      </c>
    </row>
    <row r="3551" spans="1:4" ht="15" customHeight="1">
      <c r="A3551" s="212" t="s">
        <v>20005</v>
      </c>
      <c r="B3551" s="212" t="s">
        <v>23428</v>
      </c>
      <c r="C3551" s="108" t="s">
        <v>191</v>
      </c>
      <c r="D3551" s="108">
        <v>51.14</v>
      </c>
    </row>
    <row r="3552" spans="1:4" ht="15" customHeight="1">
      <c r="A3552" s="212" t="s">
        <v>20006</v>
      </c>
      <c r="B3552" s="212" t="s">
        <v>23429</v>
      </c>
      <c r="C3552" s="108" t="s">
        <v>191</v>
      </c>
      <c r="D3552" s="108">
        <v>57.38</v>
      </c>
    </row>
    <row r="3553" spans="1:4" ht="15" customHeight="1">
      <c r="A3553" s="212" t="s">
        <v>20007</v>
      </c>
      <c r="B3553" s="212" t="s">
        <v>23430</v>
      </c>
      <c r="C3553" s="108" t="s">
        <v>191</v>
      </c>
      <c r="D3553" s="108">
        <v>64.14</v>
      </c>
    </row>
    <row r="3554" spans="1:4" ht="15" customHeight="1">
      <c r="A3554" s="212" t="s">
        <v>20008</v>
      </c>
      <c r="B3554" s="212" t="s">
        <v>23431</v>
      </c>
      <c r="C3554" s="108" t="s">
        <v>191</v>
      </c>
      <c r="D3554" s="108">
        <v>72.209999999999994</v>
      </c>
    </row>
    <row r="3555" spans="1:4" ht="15" customHeight="1">
      <c r="A3555" s="212" t="s">
        <v>20009</v>
      </c>
      <c r="B3555" s="212" t="s">
        <v>23432</v>
      </c>
      <c r="C3555" s="108" t="s">
        <v>191</v>
      </c>
      <c r="D3555" s="108">
        <v>80.66</v>
      </c>
    </row>
    <row r="3556" spans="1:4" ht="15" customHeight="1">
      <c r="A3556" s="212" t="s">
        <v>20010</v>
      </c>
      <c r="B3556" s="212" t="s">
        <v>23433</v>
      </c>
      <c r="C3556" s="108" t="s">
        <v>191</v>
      </c>
      <c r="D3556" s="108">
        <v>55.68</v>
      </c>
    </row>
    <row r="3557" spans="1:4" ht="15" customHeight="1">
      <c r="A3557" s="212" t="s">
        <v>20011</v>
      </c>
      <c r="B3557" s="212" t="s">
        <v>23434</v>
      </c>
      <c r="C3557" s="108" t="s">
        <v>191</v>
      </c>
      <c r="D3557" s="108">
        <v>60.99</v>
      </c>
    </row>
    <row r="3558" spans="1:4" ht="15" customHeight="1">
      <c r="A3558" s="212" t="s">
        <v>20012</v>
      </c>
      <c r="B3558" s="212" t="s">
        <v>23435</v>
      </c>
      <c r="C3558" s="108" t="s">
        <v>191</v>
      </c>
      <c r="D3558" s="108">
        <v>69.06</v>
      </c>
    </row>
    <row r="3559" spans="1:4" ht="15" customHeight="1">
      <c r="A3559" s="212" t="s">
        <v>20013</v>
      </c>
      <c r="B3559" s="212" t="s">
        <v>23436</v>
      </c>
      <c r="C3559" s="108" t="s">
        <v>191</v>
      </c>
      <c r="D3559" s="108">
        <v>76.75</v>
      </c>
    </row>
    <row r="3560" spans="1:4" ht="15" customHeight="1">
      <c r="A3560" s="212" t="s">
        <v>20014</v>
      </c>
      <c r="B3560" s="212" t="s">
        <v>23437</v>
      </c>
      <c r="C3560" s="108" t="s">
        <v>191</v>
      </c>
      <c r="D3560" s="108">
        <v>85.19</v>
      </c>
    </row>
    <row r="3561" spans="1:4" ht="15" customHeight="1">
      <c r="A3561" s="212" t="s">
        <v>20039</v>
      </c>
      <c r="B3561" s="212" t="s">
        <v>23438</v>
      </c>
      <c r="C3561" s="108" t="s">
        <v>191</v>
      </c>
      <c r="D3561" s="108">
        <v>69.14</v>
      </c>
    </row>
    <row r="3562" spans="1:4" ht="15" customHeight="1">
      <c r="A3562" s="212" t="s">
        <v>20040</v>
      </c>
      <c r="B3562" s="212" t="s">
        <v>23439</v>
      </c>
      <c r="C3562" s="108" t="s">
        <v>191</v>
      </c>
      <c r="D3562" s="108">
        <v>72.55</v>
      </c>
    </row>
    <row r="3563" spans="1:4" ht="15" customHeight="1">
      <c r="A3563" s="212" t="s">
        <v>20041</v>
      </c>
      <c r="B3563" s="212" t="s">
        <v>23440</v>
      </c>
      <c r="C3563" s="108" t="s">
        <v>191</v>
      </c>
      <c r="D3563" s="108">
        <v>75.78</v>
      </c>
    </row>
    <row r="3564" spans="1:4" ht="15" customHeight="1">
      <c r="A3564" s="212" t="s">
        <v>20042</v>
      </c>
      <c r="B3564" s="212" t="s">
        <v>23441</v>
      </c>
      <c r="C3564" s="108" t="s">
        <v>191</v>
      </c>
      <c r="D3564" s="108">
        <v>79.63</v>
      </c>
    </row>
    <row r="3565" spans="1:4" ht="15" customHeight="1">
      <c r="A3565" s="212" t="s">
        <v>20043</v>
      </c>
      <c r="B3565" s="212" t="s">
        <v>23442</v>
      </c>
      <c r="C3565" s="108" t="s">
        <v>191</v>
      </c>
      <c r="D3565" s="108">
        <v>83.11</v>
      </c>
    </row>
    <row r="3566" spans="1:4" ht="15" customHeight="1">
      <c r="A3566" s="212" t="s">
        <v>20020</v>
      </c>
      <c r="B3566" s="212" t="s">
        <v>23443</v>
      </c>
      <c r="C3566" s="108" t="s">
        <v>191</v>
      </c>
      <c r="D3566" s="108">
        <v>42.22</v>
      </c>
    </row>
    <row r="3567" spans="1:4" ht="15" customHeight="1">
      <c r="A3567" s="212" t="s">
        <v>20021</v>
      </c>
      <c r="B3567" s="212" t="s">
        <v>23444</v>
      </c>
      <c r="C3567" s="108" t="s">
        <v>191</v>
      </c>
      <c r="D3567" s="108">
        <v>45.43</v>
      </c>
    </row>
    <row r="3568" spans="1:4" ht="15" customHeight="1">
      <c r="A3568" s="212" t="s">
        <v>20022</v>
      </c>
      <c r="B3568" s="212" t="s">
        <v>23445</v>
      </c>
      <c r="C3568" s="108" t="s">
        <v>191</v>
      </c>
      <c r="D3568" s="108">
        <v>47.7</v>
      </c>
    </row>
    <row r="3569" spans="1:4" ht="15" customHeight="1">
      <c r="A3569" s="212" t="s">
        <v>20023</v>
      </c>
      <c r="B3569" s="212" t="s">
        <v>23446</v>
      </c>
      <c r="C3569" s="108" t="s">
        <v>191</v>
      </c>
      <c r="D3569" s="108">
        <v>50.48</v>
      </c>
    </row>
    <row r="3570" spans="1:4" ht="15" customHeight="1">
      <c r="A3570" s="212" t="s">
        <v>20024</v>
      </c>
      <c r="B3570" s="212" t="s">
        <v>23447</v>
      </c>
      <c r="C3570" s="108" t="s">
        <v>191</v>
      </c>
      <c r="D3570" s="108">
        <v>53.82</v>
      </c>
    </row>
    <row r="3571" spans="1:4" ht="15" customHeight="1">
      <c r="A3571" s="212" t="s">
        <v>20025</v>
      </c>
      <c r="B3571" s="212" t="s">
        <v>23448</v>
      </c>
      <c r="C3571" s="108" t="s">
        <v>191</v>
      </c>
      <c r="D3571" s="108">
        <v>53.12</v>
      </c>
    </row>
    <row r="3572" spans="1:4" ht="15" customHeight="1">
      <c r="A3572" s="212" t="s">
        <v>20026</v>
      </c>
      <c r="B3572" s="212" t="s">
        <v>23449</v>
      </c>
      <c r="C3572" s="108" t="s">
        <v>191</v>
      </c>
      <c r="D3572" s="108">
        <v>55.46</v>
      </c>
    </row>
    <row r="3573" spans="1:4" ht="15" customHeight="1">
      <c r="A3573" s="212" t="s">
        <v>20027</v>
      </c>
      <c r="B3573" s="212" t="s">
        <v>23450</v>
      </c>
      <c r="C3573" s="108" t="s">
        <v>191</v>
      </c>
      <c r="D3573" s="108">
        <v>59.62</v>
      </c>
    </row>
    <row r="3574" spans="1:4" ht="15" customHeight="1">
      <c r="A3574" s="212" t="s">
        <v>20028</v>
      </c>
      <c r="B3574" s="212" t="s">
        <v>23451</v>
      </c>
      <c r="C3574" s="108" t="s">
        <v>191</v>
      </c>
      <c r="D3574" s="108">
        <v>63.16</v>
      </c>
    </row>
    <row r="3575" spans="1:4" ht="15" customHeight="1">
      <c r="A3575" s="212" t="s">
        <v>20029</v>
      </c>
      <c r="B3575" s="212" t="s">
        <v>23452</v>
      </c>
      <c r="C3575" s="108" t="s">
        <v>191</v>
      </c>
      <c r="D3575" s="108">
        <v>58.8</v>
      </c>
    </row>
    <row r="3576" spans="1:4" ht="15" customHeight="1">
      <c r="A3576" s="212" t="s">
        <v>20030</v>
      </c>
      <c r="B3576" s="212" t="s">
        <v>23453</v>
      </c>
      <c r="C3576" s="108" t="s">
        <v>191</v>
      </c>
      <c r="D3576" s="108">
        <v>60</v>
      </c>
    </row>
    <row r="3577" spans="1:4" ht="15" customHeight="1">
      <c r="A3577" s="212" t="s">
        <v>20031</v>
      </c>
      <c r="B3577" s="212" t="s">
        <v>23454</v>
      </c>
      <c r="C3577" s="108" t="s">
        <v>191</v>
      </c>
      <c r="D3577" s="108">
        <v>64.17</v>
      </c>
    </row>
    <row r="3578" spans="1:4" ht="15" customHeight="1">
      <c r="A3578" s="212" t="s">
        <v>20032</v>
      </c>
      <c r="B3578" s="212" t="s">
        <v>23455</v>
      </c>
      <c r="C3578" s="108" t="s">
        <v>191</v>
      </c>
      <c r="D3578" s="108">
        <v>68.459999999999994</v>
      </c>
    </row>
    <row r="3579" spans="1:4" ht="15" customHeight="1">
      <c r="A3579" s="212" t="s">
        <v>20033</v>
      </c>
      <c r="B3579" s="212" t="s">
        <v>23456</v>
      </c>
      <c r="C3579" s="108" t="s">
        <v>191</v>
      </c>
      <c r="D3579" s="108">
        <v>71.94</v>
      </c>
    </row>
    <row r="3580" spans="1:4" ht="15" customHeight="1">
      <c r="A3580" s="212" t="s">
        <v>20034</v>
      </c>
      <c r="B3580" s="212" t="s">
        <v>23457</v>
      </c>
      <c r="C3580" s="108" t="s">
        <v>191</v>
      </c>
      <c r="D3580" s="108">
        <v>63.65</v>
      </c>
    </row>
    <row r="3581" spans="1:4" ht="15" customHeight="1">
      <c r="A3581" s="212" t="s">
        <v>20035</v>
      </c>
      <c r="B3581" s="212" t="s">
        <v>23458</v>
      </c>
      <c r="C3581" s="108" t="s">
        <v>191</v>
      </c>
      <c r="D3581" s="108">
        <v>66.180000000000007</v>
      </c>
    </row>
    <row r="3582" spans="1:4" ht="15" customHeight="1">
      <c r="A3582" s="212" t="s">
        <v>20036</v>
      </c>
      <c r="B3582" s="212" t="s">
        <v>23459</v>
      </c>
      <c r="C3582" s="108" t="s">
        <v>191</v>
      </c>
      <c r="D3582" s="108">
        <v>70.03</v>
      </c>
    </row>
    <row r="3583" spans="1:4" ht="15" customHeight="1">
      <c r="A3583" s="212" t="s">
        <v>20037</v>
      </c>
      <c r="B3583" s="212" t="s">
        <v>23460</v>
      </c>
      <c r="C3583" s="108" t="s">
        <v>191</v>
      </c>
      <c r="D3583" s="108">
        <v>73.760000000000005</v>
      </c>
    </row>
    <row r="3584" spans="1:4" ht="15" customHeight="1">
      <c r="A3584" s="212" t="s">
        <v>20038</v>
      </c>
      <c r="B3584" s="212" t="s">
        <v>23461</v>
      </c>
      <c r="C3584" s="108" t="s">
        <v>191</v>
      </c>
      <c r="D3584" s="108">
        <v>77.62</v>
      </c>
    </row>
    <row r="3585" spans="1:4" ht="15" customHeight="1">
      <c r="A3585" s="212" t="s">
        <v>19994</v>
      </c>
      <c r="B3585" s="212" t="s">
        <v>23462</v>
      </c>
      <c r="C3585" s="108" t="s">
        <v>191</v>
      </c>
      <c r="D3585" s="108">
        <v>11.09</v>
      </c>
    </row>
    <row r="3586" spans="1:4" ht="15" customHeight="1">
      <c r="A3586" s="212" t="s">
        <v>19995</v>
      </c>
      <c r="B3586" s="212" t="s">
        <v>23463</v>
      </c>
      <c r="C3586" s="108" t="s">
        <v>191</v>
      </c>
      <c r="D3586" s="108">
        <v>13.06</v>
      </c>
    </row>
    <row r="3587" spans="1:4" ht="15" customHeight="1">
      <c r="A3587" s="212" t="s">
        <v>19996</v>
      </c>
      <c r="B3587" s="212" t="s">
        <v>23464</v>
      </c>
      <c r="C3587" s="108" t="s">
        <v>191</v>
      </c>
      <c r="D3587" s="108">
        <v>14.96</v>
      </c>
    </row>
    <row r="3588" spans="1:4" ht="15" customHeight="1">
      <c r="A3588" s="212" t="s">
        <v>19997</v>
      </c>
      <c r="B3588" s="212" t="s">
        <v>23465</v>
      </c>
      <c r="C3588" s="108" t="s">
        <v>191</v>
      </c>
      <c r="D3588" s="108">
        <v>16.850000000000001</v>
      </c>
    </row>
    <row r="3589" spans="1:4" ht="15" customHeight="1">
      <c r="A3589" s="212" t="s">
        <v>19978</v>
      </c>
      <c r="B3589" s="212" t="s">
        <v>23466</v>
      </c>
      <c r="C3589" s="108" t="s">
        <v>191</v>
      </c>
      <c r="D3589" s="108">
        <v>5.92</v>
      </c>
    </row>
    <row r="3590" spans="1:4" ht="15" customHeight="1">
      <c r="A3590" s="212" t="s">
        <v>19979</v>
      </c>
      <c r="B3590" s="212" t="s">
        <v>23467</v>
      </c>
      <c r="C3590" s="108" t="s">
        <v>191</v>
      </c>
      <c r="D3590" s="108">
        <v>7.13</v>
      </c>
    </row>
    <row r="3591" spans="1:4" ht="15" customHeight="1">
      <c r="A3591" s="212" t="s">
        <v>19980</v>
      </c>
      <c r="B3591" s="212" t="s">
        <v>23468</v>
      </c>
      <c r="C3591" s="108" t="s">
        <v>191</v>
      </c>
      <c r="D3591" s="108">
        <v>7.08</v>
      </c>
    </row>
    <row r="3592" spans="1:4" ht="15" customHeight="1">
      <c r="A3592" s="212" t="s">
        <v>19981</v>
      </c>
      <c r="B3592" s="212" t="s">
        <v>23469</v>
      </c>
      <c r="C3592" s="108" t="s">
        <v>191</v>
      </c>
      <c r="D3592" s="108">
        <v>8.26</v>
      </c>
    </row>
    <row r="3593" spans="1:4" ht="15" customHeight="1">
      <c r="A3593" s="212" t="s">
        <v>19982</v>
      </c>
      <c r="B3593" s="212" t="s">
        <v>23470</v>
      </c>
      <c r="C3593" s="108" t="s">
        <v>191</v>
      </c>
      <c r="D3593" s="108">
        <v>9.44</v>
      </c>
    </row>
    <row r="3594" spans="1:4" ht="15" customHeight="1">
      <c r="A3594" s="212" t="s">
        <v>19983</v>
      </c>
      <c r="B3594" s="212" t="s">
        <v>23471</v>
      </c>
      <c r="C3594" s="108" t="s">
        <v>191</v>
      </c>
      <c r="D3594" s="108">
        <v>8.16</v>
      </c>
    </row>
    <row r="3595" spans="1:4" ht="15" customHeight="1">
      <c r="A3595" s="212" t="s">
        <v>19984</v>
      </c>
      <c r="B3595" s="212" t="s">
        <v>23472</v>
      </c>
      <c r="C3595" s="108" t="s">
        <v>191</v>
      </c>
      <c r="D3595" s="108">
        <v>9.5299999999999994</v>
      </c>
    </row>
    <row r="3596" spans="1:4" ht="15" customHeight="1">
      <c r="A3596" s="212" t="s">
        <v>19985</v>
      </c>
      <c r="B3596" s="212" t="s">
        <v>23473</v>
      </c>
      <c r="C3596" s="108" t="s">
        <v>191</v>
      </c>
      <c r="D3596" s="108">
        <v>10.99</v>
      </c>
    </row>
    <row r="3597" spans="1:4" ht="15" customHeight="1">
      <c r="A3597" s="212" t="s">
        <v>19986</v>
      </c>
      <c r="B3597" s="212" t="s">
        <v>23474</v>
      </c>
      <c r="C3597" s="108" t="s">
        <v>191</v>
      </c>
      <c r="D3597" s="108">
        <v>9.09</v>
      </c>
    </row>
    <row r="3598" spans="1:4" ht="15" customHeight="1">
      <c r="A3598" s="212" t="s">
        <v>19987</v>
      </c>
      <c r="B3598" s="212" t="s">
        <v>23475</v>
      </c>
      <c r="C3598" s="108" t="s">
        <v>191</v>
      </c>
      <c r="D3598" s="108">
        <v>10.66</v>
      </c>
    </row>
    <row r="3599" spans="1:4" ht="15" customHeight="1">
      <c r="A3599" s="212" t="s">
        <v>19988</v>
      </c>
      <c r="B3599" s="212" t="s">
        <v>23476</v>
      </c>
      <c r="C3599" s="108" t="s">
        <v>191</v>
      </c>
      <c r="D3599" s="108">
        <v>12.24</v>
      </c>
    </row>
    <row r="3600" spans="1:4" ht="15" customHeight="1">
      <c r="A3600" s="212" t="s">
        <v>19989</v>
      </c>
      <c r="B3600" s="212" t="s">
        <v>23477</v>
      </c>
      <c r="C3600" s="108" t="s">
        <v>191</v>
      </c>
      <c r="D3600" s="108">
        <v>13.89</v>
      </c>
    </row>
    <row r="3601" spans="1:4" ht="15" customHeight="1">
      <c r="A3601" s="212" t="s">
        <v>19990</v>
      </c>
      <c r="B3601" s="212" t="s">
        <v>23478</v>
      </c>
      <c r="C3601" s="108" t="s">
        <v>191</v>
      </c>
      <c r="D3601" s="108">
        <v>10.08</v>
      </c>
    </row>
    <row r="3602" spans="1:4" ht="15" customHeight="1">
      <c r="A3602" s="212" t="s">
        <v>19991</v>
      </c>
      <c r="B3602" s="212" t="s">
        <v>23479</v>
      </c>
      <c r="C3602" s="108" t="s">
        <v>191</v>
      </c>
      <c r="D3602" s="108">
        <v>12.01</v>
      </c>
    </row>
    <row r="3603" spans="1:4" ht="15" customHeight="1">
      <c r="A3603" s="212" t="s">
        <v>19992</v>
      </c>
      <c r="B3603" s="212" t="s">
        <v>23480</v>
      </c>
      <c r="C3603" s="108" t="s">
        <v>191</v>
      </c>
      <c r="D3603" s="108">
        <v>13.63</v>
      </c>
    </row>
    <row r="3604" spans="1:4" ht="15" customHeight="1">
      <c r="A3604" s="212" t="s">
        <v>19993</v>
      </c>
      <c r="B3604" s="212" t="s">
        <v>23481</v>
      </c>
      <c r="C3604" s="108" t="s">
        <v>191</v>
      </c>
      <c r="D3604" s="108">
        <v>15.25</v>
      </c>
    </row>
    <row r="3605" spans="1:4" ht="15" customHeight="1">
      <c r="A3605" s="212" t="s">
        <v>19974</v>
      </c>
      <c r="B3605" s="212" t="s">
        <v>23482</v>
      </c>
      <c r="C3605" s="108" t="s">
        <v>191</v>
      </c>
      <c r="D3605" s="108">
        <v>3.17</v>
      </c>
    </row>
    <row r="3606" spans="1:4" ht="15" customHeight="1">
      <c r="A3606" s="212" t="s">
        <v>19975</v>
      </c>
      <c r="B3606" s="212" t="s">
        <v>23483</v>
      </c>
      <c r="C3606" s="108" t="s">
        <v>191</v>
      </c>
      <c r="D3606" s="108">
        <v>4.76</v>
      </c>
    </row>
    <row r="3607" spans="1:4" ht="15" customHeight="1">
      <c r="A3607" s="212" t="s">
        <v>19976</v>
      </c>
      <c r="B3607" s="212" t="s">
        <v>23484</v>
      </c>
      <c r="C3607" s="108" t="s">
        <v>191</v>
      </c>
      <c r="D3607" s="108">
        <v>6.35</v>
      </c>
    </row>
    <row r="3608" spans="1:4" ht="15" customHeight="1">
      <c r="A3608" s="212" t="s">
        <v>19977</v>
      </c>
      <c r="B3608" s="212" t="s">
        <v>23485</v>
      </c>
      <c r="C3608" s="108" t="s">
        <v>191</v>
      </c>
      <c r="D3608" s="108">
        <v>7.94</v>
      </c>
    </row>
    <row r="3609" spans="1:4" ht="15" customHeight="1">
      <c r="A3609" s="212" t="s">
        <v>19958</v>
      </c>
      <c r="B3609" s="212" t="s">
        <v>23486</v>
      </c>
      <c r="C3609" s="108" t="s">
        <v>191</v>
      </c>
      <c r="D3609" s="108">
        <v>1.58</v>
      </c>
    </row>
    <row r="3610" spans="1:4" ht="15" customHeight="1">
      <c r="A3610" s="212" t="s">
        <v>19959</v>
      </c>
      <c r="B3610" s="212" t="s">
        <v>23487</v>
      </c>
      <c r="C3610" s="108" t="s">
        <v>191</v>
      </c>
      <c r="D3610" s="108">
        <v>2.41</v>
      </c>
    </row>
    <row r="3611" spans="1:4" ht="15" customHeight="1">
      <c r="A3611" s="212" t="s">
        <v>19960</v>
      </c>
      <c r="B3611" s="212" t="s">
        <v>23488</v>
      </c>
      <c r="C3611" s="108" t="s">
        <v>191</v>
      </c>
      <c r="D3611" s="108">
        <v>1.9</v>
      </c>
    </row>
    <row r="3612" spans="1:4" ht="15" customHeight="1">
      <c r="A3612" s="212" t="s">
        <v>19961</v>
      </c>
      <c r="B3612" s="212" t="s">
        <v>23489</v>
      </c>
      <c r="C3612" s="108" t="s">
        <v>191</v>
      </c>
      <c r="D3612" s="108">
        <v>2.85</v>
      </c>
    </row>
    <row r="3613" spans="1:4" ht="15" customHeight="1">
      <c r="A3613" s="212" t="s">
        <v>19962</v>
      </c>
      <c r="B3613" s="212" t="s">
        <v>23490</v>
      </c>
      <c r="C3613" s="108" t="s">
        <v>191</v>
      </c>
      <c r="D3613" s="108">
        <v>3.81</v>
      </c>
    </row>
    <row r="3614" spans="1:4" ht="15" customHeight="1">
      <c r="A3614" s="212" t="s">
        <v>19963</v>
      </c>
      <c r="B3614" s="212" t="s">
        <v>23491</v>
      </c>
      <c r="C3614" s="108" t="s">
        <v>191</v>
      </c>
      <c r="D3614" s="108">
        <v>2.2200000000000002</v>
      </c>
    </row>
    <row r="3615" spans="1:4" ht="15" customHeight="1">
      <c r="A3615" s="212" t="s">
        <v>19964</v>
      </c>
      <c r="B3615" s="212" t="s">
        <v>23492</v>
      </c>
      <c r="C3615" s="108" t="s">
        <v>191</v>
      </c>
      <c r="D3615" s="108">
        <v>3.36</v>
      </c>
    </row>
    <row r="3616" spans="1:4" ht="15" customHeight="1">
      <c r="A3616" s="212" t="s">
        <v>19965</v>
      </c>
      <c r="B3616" s="212" t="s">
        <v>23493</v>
      </c>
      <c r="C3616" s="108" t="s">
        <v>191</v>
      </c>
      <c r="D3616" s="108">
        <v>4.4400000000000004</v>
      </c>
    </row>
    <row r="3617" spans="1:4" ht="15" customHeight="1">
      <c r="A3617" s="212" t="s">
        <v>19966</v>
      </c>
      <c r="B3617" s="212" t="s">
        <v>23494</v>
      </c>
      <c r="C3617" s="108" t="s">
        <v>191</v>
      </c>
      <c r="D3617" s="108">
        <v>2.54</v>
      </c>
    </row>
    <row r="3618" spans="1:4" ht="15" customHeight="1">
      <c r="A3618" s="212" t="s">
        <v>19967</v>
      </c>
      <c r="B3618" s="212" t="s">
        <v>23495</v>
      </c>
      <c r="C3618" s="108" t="s">
        <v>191</v>
      </c>
      <c r="D3618" s="108">
        <v>3.81</v>
      </c>
    </row>
    <row r="3619" spans="1:4" ht="15" customHeight="1">
      <c r="A3619" s="212" t="s">
        <v>19968</v>
      </c>
      <c r="B3619" s="212" t="s">
        <v>23496</v>
      </c>
      <c r="C3619" s="108" t="s">
        <v>191</v>
      </c>
      <c r="D3619" s="108">
        <v>5.08</v>
      </c>
    </row>
    <row r="3620" spans="1:4" ht="15" customHeight="1">
      <c r="A3620" s="212" t="s">
        <v>19969</v>
      </c>
      <c r="B3620" s="212" t="s">
        <v>23497</v>
      </c>
      <c r="C3620" s="108" t="s">
        <v>191</v>
      </c>
      <c r="D3620" s="108">
        <v>6.35</v>
      </c>
    </row>
    <row r="3621" spans="1:4" ht="15" customHeight="1">
      <c r="A3621" s="212" t="s">
        <v>19970</v>
      </c>
      <c r="B3621" s="212" t="s">
        <v>23498</v>
      </c>
      <c r="C3621" s="108" t="s">
        <v>191</v>
      </c>
      <c r="D3621" s="108">
        <v>2.85</v>
      </c>
    </row>
    <row r="3622" spans="1:4" ht="15" customHeight="1">
      <c r="A3622" s="212" t="s">
        <v>19971</v>
      </c>
      <c r="B3622" s="212" t="s">
        <v>23499</v>
      </c>
      <c r="C3622" s="108" t="s">
        <v>191</v>
      </c>
      <c r="D3622" s="108">
        <v>4.32</v>
      </c>
    </row>
    <row r="3623" spans="1:4" ht="15" customHeight="1">
      <c r="A3623" s="212" t="s">
        <v>19972</v>
      </c>
      <c r="B3623" s="212" t="s">
        <v>23500</v>
      </c>
      <c r="C3623" s="108" t="s">
        <v>191</v>
      </c>
      <c r="D3623" s="108">
        <v>5.71</v>
      </c>
    </row>
    <row r="3624" spans="1:4" ht="15" customHeight="1">
      <c r="A3624" s="212" t="s">
        <v>19973</v>
      </c>
      <c r="B3624" s="212" t="s">
        <v>23501</v>
      </c>
      <c r="C3624" s="108" t="s">
        <v>191</v>
      </c>
      <c r="D3624" s="108">
        <v>7.18</v>
      </c>
    </row>
    <row r="3625" spans="1:4" ht="15" customHeight="1">
      <c r="A3625" s="212" t="s">
        <v>20065</v>
      </c>
      <c r="B3625" s="212" t="s">
        <v>23502</v>
      </c>
      <c r="C3625" s="108" t="s">
        <v>224</v>
      </c>
      <c r="D3625" s="108">
        <v>36.340000000000003</v>
      </c>
    </row>
    <row r="3626" spans="1:4" ht="15" customHeight="1">
      <c r="A3626" s="212" t="s">
        <v>20067</v>
      </c>
      <c r="B3626" s="212" t="s">
        <v>23503</v>
      </c>
      <c r="C3626" s="108" t="s">
        <v>224</v>
      </c>
      <c r="D3626" s="108">
        <v>191.63</v>
      </c>
    </row>
    <row r="3627" spans="1:4" ht="15" customHeight="1">
      <c r="A3627" s="212" t="s">
        <v>20066</v>
      </c>
      <c r="B3627" s="212" t="s">
        <v>23504</v>
      </c>
      <c r="C3627" s="108" t="s">
        <v>224</v>
      </c>
      <c r="D3627" s="108">
        <v>108.08</v>
      </c>
    </row>
    <row r="3628" spans="1:4" ht="15" customHeight="1">
      <c r="A3628" s="212" t="s">
        <v>19957</v>
      </c>
      <c r="B3628" s="212" t="s">
        <v>23505</v>
      </c>
      <c r="C3628" s="108" t="s">
        <v>191</v>
      </c>
      <c r="D3628" s="108">
        <v>31.22</v>
      </c>
    </row>
    <row r="3629" spans="1:4" ht="15" customHeight="1">
      <c r="A3629" s="212" t="s">
        <v>19917</v>
      </c>
      <c r="B3629" s="212" t="s">
        <v>23506</v>
      </c>
      <c r="C3629" s="108" t="s">
        <v>191</v>
      </c>
      <c r="D3629" s="108">
        <v>34.31</v>
      </c>
    </row>
    <row r="3630" spans="1:4" ht="15" customHeight="1">
      <c r="A3630" s="212" t="s">
        <v>19915</v>
      </c>
      <c r="B3630" s="212" t="s">
        <v>23507</v>
      </c>
      <c r="C3630" s="108" t="s">
        <v>191</v>
      </c>
      <c r="D3630" s="108">
        <v>31.13</v>
      </c>
    </row>
    <row r="3631" spans="1:4" ht="15" customHeight="1">
      <c r="A3631" s="212" t="s">
        <v>19916</v>
      </c>
      <c r="B3631" s="212" t="s">
        <v>23508</v>
      </c>
      <c r="C3631" s="108" t="s">
        <v>191</v>
      </c>
      <c r="D3631" s="108">
        <v>32.72</v>
      </c>
    </row>
    <row r="3632" spans="1:4" ht="15" customHeight="1">
      <c r="A3632" s="212" t="s">
        <v>19920</v>
      </c>
      <c r="B3632" s="212" t="s">
        <v>23509</v>
      </c>
      <c r="C3632" s="108" t="s">
        <v>191</v>
      </c>
      <c r="D3632" s="108">
        <v>36.28</v>
      </c>
    </row>
    <row r="3633" spans="1:4" ht="15" customHeight="1">
      <c r="A3633" s="212" t="s">
        <v>19918</v>
      </c>
      <c r="B3633" s="212" t="s">
        <v>23510</v>
      </c>
      <c r="C3633" s="108" t="s">
        <v>191</v>
      </c>
      <c r="D3633" s="108">
        <v>33.1</v>
      </c>
    </row>
    <row r="3634" spans="1:4" ht="15" customHeight="1">
      <c r="A3634" s="212" t="s">
        <v>19919</v>
      </c>
      <c r="B3634" s="212" t="s">
        <v>23511</v>
      </c>
      <c r="C3634" s="108" t="s">
        <v>191</v>
      </c>
      <c r="D3634" s="108">
        <v>34.69</v>
      </c>
    </row>
    <row r="3635" spans="1:4" ht="15" customHeight="1">
      <c r="A3635" s="212" t="s">
        <v>19922</v>
      </c>
      <c r="B3635" s="212" t="s">
        <v>23512</v>
      </c>
      <c r="C3635" s="108" t="s">
        <v>191</v>
      </c>
      <c r="D3635" s="108">
        <v>38.25</v>
      </c>
    </row>
    <row r="3636" spans="1:4" ht="15" customHeight="1">
      <c r="A3636" s="212" t="s">
        <v>19921</v>
      </c>
      <c r="B3636" s="212" t="s">
        <v>23513</v>
      </c>
      <c r="C3636" s="108" t="s">
        <v>191</v>
      </c>
      <c r="D3636" s="108">
        <v>36.659999999999997</v>
      </c>
    </row>
    <row r="3637" spans="1:4" ht="15" customHeight="1">
      <c r="A3637" s="212" t="s">
        <v>19906</v>
      </c>
      <c r="B3637" s="212" t="s">
        <v>23514</v>
      </c>
      <c r="C3637" s="108" t="s">
        <v>191</v>
      </c>
      <c r="D3637" s="108">
        <v>20.78</v>
      </c>
    </row>
    <row r="3638" spans="1:4" ht="15" customHeight="1">
      <c r="A3638" s="212" t="s">
        <v>19907</v>
      </c>
      <c r="B3638" s="212" t="s">
        <v>23515</v>
      </c>
      <c r="C3638" s="108" t="s">
        <v>191</v>
      </c>
      <c r="D3638" s="108">
        <v>22.36</v>
      </c>
    </row>
    <row r="3639" spans="1:4" ht="15" customHeight="1">
      <c r="A3639" s="212" t="s">
        <v>19908</v>
      </c>
      <c r="B3639" s="212" t="s">
        <v>23516</v>
      </c>
      <c r="C3639" s="108" t="s">
        <v>191</v>
      </c>
      <c r="D3639" s="108">
        <v>23.95</v>
      </c>
    </row>
    <row r="3640" spans="1:4" ht="15" customHeight="1">
      <c r="A3640" s="212" t="s">
        <v>19909</v>
      </c>
      <c r="B3640" s="212" t="s">
        <v>23517</v>
      </c>
      <c r="C3640" s="108" t="s">
        <v>191</v>
      </c>
      <c r="D3640" s="108">
        <v>24.21</v>
      </c>
    </row>
    <row r="3641" spans="1:4" ht="15" customHeight="1">
      <c r="A3641" s="212" t="s">
        <v>19910</v>
      </c>
      <c r="B3641" s="212" t="s">
        <v>23518</v>
      </c>
      <c r="C3641" s="108" t="s">
        <v>191</v>
      </c>
      <c r="D3641" s="108">
        <v>25.8</v>
      </c>
    </row>
    <row r="3642" spans="1:4" ht="15" customHeight="1">
      <c r="A3642" s="212" t="s">
        <v>19911</v>
      </c>
      <c r="B3642" s="212" t="s">
        <v>23519</v>
      </c>
      <c r="C3642" s="108" t="s">
        <v>191</v>
      </c>
      <c r="D3642" s="108">
        <v>27.39</v>
      </c>
    </row>
    <row r="3643" spans="1:4" ht="15" customHeight="1">
      <c r="A3643" s="212" t="s">
        <v>19912</v>
      </c>
      <c r="B3643" s="212" t="s">
        <v>23520</v>
      </c>
      <c r="C3643" s="108" t="s">
        <v>191</v>
      </c>
      <c r="D3643" s="108">
        <v>27.64</v>
      </c>
    </row>
    <row r="3644" spans="1:4" ht="15" customHeight="1">
      <c r="A3644" s="212" t="s">
        <v>19913</v>
      </c>
      <c r="B3644" s="212" t="s">
        <v>23521</v>
      </c>
      <c r="C3644" s="108" t="s">
        <v>191</v>
      </c>
      <c r="D3644" s="108">
        <v>29.23</v>
      </c>
    </row>
    <row r="3645" spans="1:4" ht="15" customHeight="1">
      <c r="A3645" s="212" t="s">
        <v>19914</v>
      </c>
      <c r="B3645" s="212" t="s">
        <v>23522</v>
      </c>
      <c r="C3645" s="108" t="s">
        <v>191</v>
      </c>
      <c r="D3645" s="108">
        <v>30.82</v>
      </c>
    </row>
    <row r="3646" spans="1:4" ht="15" customHeight="1">
      <c r="A3646" s="212" t="s">
        <v>19934</v>
      </c>
      <c r="B3646" s="212" t="s">
        <v>23523</v>
      </c>
      <c r="C3646" s="108" t="s">
        <v>191</v>
      </c>
      <c r="D3646" s="108">
        <v>49.93</v>
      </c>
    </row>
    <row r="3647" spans="1:4" ht="15" customHeight="1">
      <c r="A3647" s="212" t="s">
        <v>19932</v>
      </c>
      <c r="B3647" s="212" t="s">
        <v>23524</v>
      </c>
      <c r="C3647" s="108" t="s">
        <v>191</v>
      </c>
      <c r="D3647" s="108">
        <v>45.45</v>
      </c>
    </row>
    <row r="3648" spans="1:4" ht="15" customHeight="1">
      <c r="A3648" s="212" t="s">
        <v>19933</v>
      </c>
      <c r="B3648" s="212" t="s">
        <v>23525</v>
      </c>
      <c r="C3648" s="108" t="s">
        <v>191</v>
      </c>
      <c r="D3648" s="108">
        <v>47.57</v>
      </c>
    </row>
    <row r="3649" spans="1:4" ht="15" customHeight="1">
      <c r="A3649" s="212" t="s">
        <v>19937</v>
      </c>
      <c r="B3649" s="212" t="s">
        <v>23526</v>
      </c>
      <c r="C3649" s="108" t="s">
        <v>191</v>
      </c>
      <c r="D3649" s="108">
        <v>51.97</v>
      </c>
    </row>
    <row r="3650" spans="1:4" ht="15" customHeight="1">
      <c r="A3650" s="212" t="s">
        <v>19935</v>
      </c>
      <c r="B3650" s="212" t="s">
        <v>23527</v>
      </c>
      <c r="C3650" s="108" t="s">
        <v>191</v>
      </c>
      <c r="D3650" s="108">
        <v>47.73</v>
      </c>
    </row>
    <row r="3651" spans="1:4" ht="15" customHeight="1">
      <c r="A3651" s="212" t="s">
        <v>19936</v>
      </c>
      <c r="B3651" s="212" t="s">
        <v>23528</v>
      </c>
      <c r="C3651" s="108" t="s">
        <v>191</v>
      </c>
      <c r="D3651" s="108">
        <v>49.77</v>
      </c>
    </row>
    <row r="3652" spans="1:4" ht="15" customHeight="1">
      <c r="A3652" s="212" t="s">
        <v>19939</v>
      </c>
      <c r="B3652" s="212" t="s">
        <v>23529</v>
      </c>
      <c r="C3652" s="108" t="s">
        <v>191</v>
      </c>
      <c r="D3652" s="108">
        <v>54.25</v>
      </c>
    </row>
    <row r="3653" spans="1:4" ht="15" customHeight="1">
      <c r="A3653" s="212" t="s">
        <v>19938</v>
      </c>
      <c r="B3653" s="212" t="s">
        <v>23530</v>
      </c>
      <c r="C3653" s="108" t="s">
        <v>191</v>
      </c>
      <c r="D3653" s="108">
        <v>52.2</v>
      </c>
    </row>
    <row r="3654" spans="1:4" ht="15" customHeight="1">
      <c r="A3654" s="212" t="s">
        <v>19923</v>
      </c>
      <c r="B3654" s="212" t="s">
        <v>23531</v>
      </c>
      <c r="C3654" s="108" t="s">
        <v>191</v>
      </c>
      <c r="D3654" s="108">
        <v>32.81</v>
      </c>
    </row>
    <row r="3655" spans="1:4" ht="15" customHeight="1">
      <c r="A3655" s="212" t="s">
        <v>19924</v>
      </c>
      <c r="B3655" s="212" t="s">
        <v>23532</v>
      </c>
      <c r="C3655" s="108" t="s">
        <v>191</v>
      </c>
      <c r="D3655" s="108">
        <v>34.85</v>
      </c>
    </row>
    <row r="3656" spans="1:4" ht="15" customHeight="1">
      <c r="A3656" s="212" t="s">
        <v>19925</v>
      </c>
      <c r="B3656" s="212" t="s">
        <v>23533</v>
      </c>
      <c r="C3656" s="108" t="s">
        <v>191</v>
      </c>
      <c r="D3656" s="108">
        <v>37.200000000000003</v>
      </c>
    </row>
    <row r="3657" spans="1:4" ht="15" customHeight="1">
      <c r="A3657" s="212" t="s">
        <v>19926</v>
      </c>
      <c r="B3657" s="212" t="s">
        <v>23534</v>
      </c>
      <c r="C3657" s="108" t="s">
        <v>191</v>
      </c>
      <c r="D3657" s="108">
        <v>37.01</v>
      </c>
    </row>
    <row r="3658" spans="1:4" ht="15" customHeight="1">
      <c r="A3658" s="212" t="s">
        <v>19927</v>
      </c>
      <c r="B3658" s="212" t="s">
        <v>23535</v>
      </c>
      <c r="C3658" s="108" t="s">
        <v>191</v>
      </c>
      <c r="D3658" s="108">
        <v>39.21</v>
      </c>
    </row>
    <row r="3659" spans="1:4" ht="15" customHeight="1">
      <c r="A3659" s="212" t="s">
        <v>19928</v>
      </c>
      <c r="B3659" s="212" t="s">
        <v>23536</v>
      </c>
      <c r="C3659" s="108" t="s">
        <v>191</v>
      </c>
      <c r="D3659" s="108">
        <v>41.56</v>
      </c>
    </row>
    <row r="3660" spans="1:4" ht="15" customHeight="1">
      <c r="A3660" s="212" t="s">
        <v>19929</v>
      </c>
      <c r="B3660" s="212" t="s">
        <v>23537</v>
      </c>
      <c r="C3660" s="108" t="s">
        <v>191</v>
      </c>
      <c r="D3660" s="108">
        <v>41.2</v>
      </c>
    </row>
    <row r="3661" spans="1:4" ht="15" customHeight="1">
      <c r="A3661" s="212" t="s">
        <v>19930</v>
      </c>
      <c r="B3661" s="212" t="s">
        <v>23538</v>
      </c>
      <c r="C3661" s="108" t="s">
        <v>191</v>
      </c>
      <c r="D3661" s="108">
        <v>43.4</v>
      </c>
    </row>
    <row r="3662" spans="1:4" ht="15" customHeight="1">
      <c r="A3662" s="212" t="s">
        <v>19931</v>
      </c>
      <c r="B3662" s="212" t="s">
        <v>23539</v>
      </c>
      <c r="C3662" s="108" t="s">
        <v>191</v>
      </c>
      <c r="D3662" s="108">
        <v>45.67</v>
      </c>
    </row>
    <row r="3663" spans="1:4" ht="15" customHeight="1">
      <c r="A3663" s="212" t="s">
        <v>19951</v>
      </c>
      <c r="B3663" s="212" t="s">
        <v>23540</v>
      </c>
      <c r="C3663" s="108" t="s">
        <v>191</v>
      </c>
      <c r="D3663" s="108">
        <v>143</v>
      </c>
    </row>
    <row r="3664" spans="1:4" ht="15" customHeight="1">
      <c r="A3664" s="212" t="s">
        <v>19949</v>
      </c>
      <c r="B3664" s="212" t="s">
        <v>23541</v>
      </c>
      <c r="C3664" s="108" t="s">
        <v>191</v>
      </c>
      <c r="D3664" s="108">
        <v>130.86000000000001</v>
      </c>
    </row>
    <row r="3665" spans="1:4" ht="15" customHeight="1">
      <c r="A3665" s="212" t="s">
        <v>19950</v>
      </c>
      <c r="B3665" s="212" t="s">
        <v>23542</v>
      </c>
      <c r="C3665" s="108" t="s">
        <v>191</v>
      </c>
      <c r="D3665" s="108">
        <v>136.91999999999999</v>
      </c>
    </row>
    <row r="3666" spans="1:4" ht="15" customHeight="1">
      <c r="A3666" s="212" t="s">
        <v>19954</v>
      </c>
      <c r="B3666" s="212" t="s">
        <v>23543</v>
      </c>
      <c r="C3666" s="108" t="s">
        <v>191</v>
      </c>
      <c r="D3666" s="108">
        <v>144.32</v>
      </c>
    </row>
    <row r="3667" spans="1:4" ht="15" customHeight="1">
      <c r="A3667" s="212" t="s">
        <v>19952</v>
      </c>
      <c r="B3667" s="212" t="s">
        <v>23544</v>
      </c>
      <c r="C3667" s="108" t="s">
        <v>191</v>
      </c>
      <c r="D3667" s="108">
        <v>134.75</v>
      </c>
    </row>
    <row r="3668" spans="1:4" ht="15" customHeight="1">
      <c r="A3668" s="212" t="s">
        <v>19953</v>
      </c>
      <c r="B3668" s="212" t="s">
        <v>23545</v>
      </c>
      <c r="C3668" s="108" t="s">
        <v>191</v>
      </c>
      <c r="D3668" s="108">
        <v>138.88999999999999</v>
      </c>
    </row>
    <row r="3669" spans="1:4" ht="15" customHeight="1">
      <c r="A3669" s="212" t="s">
        <v>19956</v>
      </c>
      <c r="B3669" s="212" t="s">
        <v>23546</v>
      </c>
      <c r="C3669" s="108" t="s">
        <v>191</v>
      </c>
      <c r="D3669" s="108">
        <v>148.86000000000001</v>
      </c>
    </row>
    <row r="3670" spans="1:4" ht="15" customHeight="1">
      <c r="A3670" s="212" t="s">
        <v>19955</v>
      </c>
      <c r="B3670" s="212" t="s">
        <v>23547</v>
      </c>
      <c r="C3670" s="108" t="s">
        <v>191</v>
      </c>
      <c r="D3670" s="108">
        <v>143.43</v>
      </c>
    </row>
    <row r="3671" spans="1:4" ht="15" customHeight="1">
      <c r="A3671" s="212" t="s">
        <v>19940</v>
      </c>
      <c r="B3671" s="212" t="s">
        <v>23548</v>
      </c>
      <c r="C3671" s="108" t="s">
        <v>191</v>
      </c>
      <c r="D3671" s="108">
        <v>107.06</v>
      </c>
    </row>
    <row r="3672" spans="1:4" ht="15" customHeight="1">
      <c r="A3672" s="212" t="s">
        <v>19941</v>
      </c>
      <c r="B3672" s="212" t="s">
        <v>23549</v>
      </c>
      <c r="C3672" s="108" t="s">
        <v>191</v>
      </c>
      <c r="D3672" s="108">
        <v>112.49</v>
      </c>
    </row>
    <row r="3673" spans="1:4" ht="15" customHeight="1">
      <c r="A3673" s="212" t="s">
        <v>19942</v>
      </c>
      <c r="B3673" s="212" t="s">
        <v>23550</v>
      </c>
      <c r="C3673" s="108" t="s">
        <v>191</v>
      </c>
      <c r="D3673" s="108">
        <v>118.56</v>
      </c>
    </row>
    <row r="3674" spans="1:4" ht="15" customHeight="1">
      <c r="A3674" s="212" t="s">
        <v>19943</v>
      </c>
      <c r="B3674" s="212" t="s">
        <v>23551</v>
      </c>
      <c r="C3674" s="108" t="s">
        <v>191</v>
      </c>
      <c r="D3674" s="108">
        <v>114.98</v>
      </c>
    </row>
    <row r="3675" spans="1:4" ht="15" customHeight="1">
      <c r="A3675" s="212" t="s">
        <v>19944</v>
      </c>
      <c r="B3675" s="212" t="s">
        <v>23552</v>
      </c>
      <c r="C3675" s="108" t="s">
        <v>191</v>
      </c>
      <c r="D3675" s="108">
        <v>120.41</v>
      </c>
    </row>
    <row r="3676" spans="1:4" ht="15" customHeight="1">
      <c r="A3676" s="212" t="s">
        <v>19945</v>
      </c>
      <c r="B3676" s="212" t="s">
        <v>23553</v>
      </c>
      <c r="C3676" s="108" t="s">
        <v>191</v>
      </c>
      <c r="D3676" s="108">
        <v>126.47</v>
      </c>
    </row>
    <row r="3677" spans="1:4" ht="15" customHeight="1">
      <c r="A3677" s="212" t="s">
        <v>19946</v>
      </c>
      <c r="B3677" s="212" t="s">
        <v>23554</v>
      </c>
      <c r="C3677" s="108" t="s">
        <v>191</v>
      </c>
      <c r="D3677" s="108">
        <v>122.88</v>
      </c>
    </row>
    <row r="3678" spans="1:4" ht="15" customHeight="1">
      <c r="A3678" s="212" t="s">
        <v>19947</v>
      </c>
      <c r="B3678" s="212" t="s">
        <v>23555</v>
      </c>
      <c r="C3678" s="108" t="s">
        <v>191</v>
      </c>
      <c r="D3678" s="108">
        <v>127.68</v>
      </c>
    </row>
    <row r="3679" spans="1:4" ht="15" customHeight="1">
      <c r="A3679" s="212" t="s">
        <v>19948</v>
      </c>
      <c r="B3679" s="212" t="s">
        <v>23556</v>
      </c>
      <c r="C3679" s="108" t="s">
        <v>191</v>
      </c>
      <c r="D3679" s="108">
        <v>134.38999999999999</v>
      </c>
    </row>
    <row r="3680" spans="1:4" ht="15" customHeight="1">
      <c r="A3680" s="212">
        <v>251</v>
      </c>
      <c r="B3680" s="212" t="s">
        <v>23557</v>
      </c>
    </row>
    <row r="3681" spans="1:4" ht="15" customHeight="1">
      <c r="A3681" s="212" t="s">
        <v>20113</v>
      </c>
      <c r="B3681" s="212" t="s">
        <v>23558</v>
      </c>
      <c r="C3681" s="108" t="s">
        <v>18884</v>
      </c>
      <c r="D3681" s="108">
        <v>146.02000000000001</v>
      </c>
    </row>
    <row r="3682" spans="1:4" ht="15" customHeight="1">
      <c r="A3682" s="212" t="s">
        <v>20114</v>
      </c>
      <c r="B3682" s="212" t="s">
        <v>23559</v>
      </c>
      <c r="C3682" s="108" t="s">
        <v>18884</v>
      </c>
      <c r="D3682" s="108">
        <v>146.47</v>
      </c>
    </row>
    <row r="3683" spans="1:4" ht="15" customHeight="1">
      <c r="A3683" s="212" t="s">
        <v>20110</v>
      </c>
      <c r="B3683" s="212" t="s">
        <v>23560</v>
      </c>
      <c r="C3683" s="108" t="s">
        <v>18884</v>
      </c>
      <c r="D3683" s="108">
        <v>70.3</v>
      </c>
    </row>
    <row r="3684" spans="1:4" ht="15" customHeight="1">
      <c r="A3684" s="212" t="s">
        <v>20107</v>
      </c>
      <c r="B3684" s="212" t="s">
        <v>23561</v>
      </c>
      <c r="C3684" s="108" t="s">
        <v>18884</v>
      </c>
      <c r="D3684" s="108">
        <v>49.87</v>
      </c>
    </row>
    <row r="3685" spans="1:4" ht="15" customHeight="1">
      <c r="A3685" s="212" t="s">
        <v>20105</v>
      </c>
      <c r="B3685" s="212" t="s">
        <v>23562</v>
      </c>
      <c r="C3685" s="108" t="s">
        <v>18884</v>
      </c>
      <c r="D3685" s="108">
        <v>23.55</v>
      </c>
    </row>
    <row r="3686" spans="1:4" ht="15" customHeight="1">
      <c r="A3686" s="212" t="s">
        <v>20106</v>
      </c>
      <c r="B3686" s="212" t="s">
        <v>23563</v>
      </c>
      <c r="C3686" s="108" t="s">
        <v>18884</v>
      </c>
      <c r="D3686" s="108">
        <v>23.96</v>
      </c>
    </row>
    <row r="3687" spans="1:4" ht="15" customHeight="1">
      <c r="A3687" s="212" t="s">
        <v>20112</v>
      </c>
      <c r="B3687" s="212" t="s">
        <v>23564</v>
      </c>
      <c r="C3687" s="108" t="s">
        <v>18884</v>
      </c>
      <c r="D3687" s="108">
        <v>143.66</v>
      </c>
    </row>
    <row r="3688" spans="1:4" ht="15" customHeight="1">
      <c r="A3688" s="212" t="s">
        <v>20111</v>
      </c>
      <c r="B3688" s="212" t="s">
        <v>23565</v>
      </c>
      <c r="C3688" s="108" t="s">
        <v>18884</v>
      </c>
      <c r="D3688" s="108">
        <v>145.83000000000001</v>
      </c>
    </row>
    <row r="3689" spans="1:4" ht="15" customHeight="1">
      <c r="A3689" s="212" t="s">
        <v>20109</v>
      </c>
      <c r="B3689" s="212" t="s">
        <v>23566</v>
      </c>
      <c r="C3689" s="108" t="s">
        <v>18884</v>
      </c>
      <c r="D3689" s="108">
        <v>69.75</v>
      </c>
    </row>
    <row r="3690" spans="1:4" ht="15" customHeight="1">
      <c r="A3690" s="212" t="s">
        <v>20108</v>
      </c>
      <c r="B3690" s="212" t="s">
        <v>23567</v>
      </c>
      <c r="C3690" s="108" t="s">
        <v>18884</v>
      </c>
      <c r="D3690" s="108">
        <v>55.7</v>
      </c>
    </row>
    <row r="3691" spans="1:4" ht="15" customHeight="1">
      <c r="A3691" s="212" t="s">
        <v>20104</v>
      </c>
      <c r="B3691" s="212" t="s">
        <v>23568</v>
      </c>
      <c r="C3691" s="108" t="s">
        <v>18884</v>
      </c>
      <c r="D3691" s="108">
        <v>22.17</v>
      </c>
    </row>
    <row r="3692" spans="1:4" ht="15" customHeight="1">
      <c r="A3692" s="212" t="s">
        <v>20102</v>
      </c>
      <c r="B3692" s="212" t="s">
        <v>23569</v>
      </c>
      <c r="C3692" s="108" t="s">
        <v>18884</v>
      </c>
      <c r="D3692" s="108">
        <v>25.41</v>
      </c>
    </row>
    <row r="3693" spans="1:4" ht="15" customHeight="1">
      <c r="A3693" s="212" t="s">
        <v>20103</v>
      </c>
      <c r="B3693" s="212" t="s">
        <v>23570</v>
      </c>
      <c r="C3693" s="108" t="s">
        <v>18884</v>
      </c>
      <c r="D3693" s="108">
        <v>25.79</v>
      </c>
    </row>
    <row r="3694" spans="1:4" ht="15" customHeight="1">
      <c r="A3694" s="212" t="s">
        <v>20101</v>
      </c>
      <c r="B3694" s="212" t="s">
        <v>23571</v>
      </c>
      <c r="C3694" s="108" t="s">
        <v>18884</v>
      </c>
      <c r="D3694" s="108">
        <v>24.35</v>
      </c>
    </row>
    <row r="3695" spans="1:4" ht="15" customHeight="1">
      <c r="A3695" s="212" t="s">
        <v>20098</v>
      </c>
      <c r="B3695" s="212" t="s">
        <v>23572</v>
      </c>
      <c r="C3695" s="108" t="s">
        <v>18884</v>
      </c>
      <c r="D3695" s="108">
        <v>21.8</v>
      </c>
    </row>
    <row r="3696" spans="1:4" ht="15" customHeight="1">
      <c r="A3696" s="212" t="s">
        <v>20099</v>
      </c>
      <c r="B3696" s="212" t="s">
        <v>23573</v>
      </c>
      <c r="C3696" s="108" t="s">
        <v>18884</v>
      </c>
      <c r="D3696" s="108">
        <v>22.37</v>
      </c>
    </row>
    <row r="3697" spans="1:4" ht="15" customHeight="1">
      <c r="A3697" s="212" t="s">
        <v>20100</v>
      </c>
      <c r="B3697" s="212" t="s">
        <v>23574</v>
      </c>
      <c r="C3697" s="108" t="s">
        <v>18884</v>
      </c>
      <c r="D3697" s="108">
        <v>23</v>
      </c>
    </row>
    <row r="3698" spans="1:4" ht="15" customHeight="1">
      <c r="A3698" s="212" t="s">
        <v>20127</v>
      </c>
      <c r="B3698" s="212" t="s">
        <v>23575</v>
      </c>
      <c r="C3698" s="108" t="s">
        <v>18884</v>
      </c>
      <c r="D3698" s="108">
        <v>1095.8800000000001</v>
      </c>
    </row>
    <row r="3699" spans="1:4" ht="15" customHeight="1">
      <c r="A3699" s="212" t="s">
        <v>20128</v>
      </c>
      <c r="B3699" s="212" t="s">
        <v>23575</v>
      </c>
      <c r="C3699" s="108" t="s">
        <v>23576</v>
      </c>
      <c r="D3699" s="108">
        <v>456.62</v>
      </c>
    </row>
    <row r="3700" spans="1:4" ht="15" customHeight="1">
      <c r="A3700" s="212" t="s">
        <v>20126</v>
      </c>
      <c r="B3700" s="212" t="s">
        <v>23577</v>
      </c>
      <c r="C3700" s="108" t="s">
        <v>18884</v>
      </c>
      <c r="D3700" s="108">
        <v>399.74</v>
      </c>
    </row>
    <row r="3701" spans="1:4" ht="15" customHeight="1">
      <c r="A3701" s="212" t="s">
        <v>20129</v>
      </c>
      <c r="B3701" s="212" t="s">
        <v>23578</v>
      </c>
      <c r="C3701" s="108" t="s">
        <v>18884</v>
      </c>
      <c r="D3701" s="108">
        <v>434.8</v>
      </c>
    </row>
    <row r="3702" spans="1:4" ht="15" customHeight="1">
      <c r="A3702" s="212" t="s">
        <v>20090</v>
      </c>
      <c r="B3702" s="212" t="s">
        <v>23579</v>
      </c>
      <c r="C3702" s="108" t="s">
        <v>18884</v>
      </c>
      <c r="D3702" s="108">
        <v>9.01</v>
      </c>
    </row>
    <row r="3703" spans="1:4" ht="15" customHeight="1">
      <c r="A3703" s="212" t="s">
        <v>20083</v>
      </c>
      <c r="B3703" s="212" t="s">
        <v>23580</v>
      </c>
      <c r="C3703" s="108" t="s">
        <v>18876</v>
      </c>
      <c r="D3703" s="108">
        <v>2.2999999999999998</v>
      </c>
    </row>
    <row r="3704" spans="1:4" ht="15" customHeight="1">
      <c r="A3704" s="212" t="s">
        <v>20084</v>
      </c>
      <c r="B3704" s="212" t="s">
        <v>23581</v>
      </c>
      <c r="C3704" s="108" t="s">
        <v>18876</v>
      </c>
      <c r="D3704" s="108">
        <v>3.69</v>
      </c>
    </row>
    <row r="3705" spans="1:4" ht="15" customHeight="1">
      <c r="A3705" s="212" t="s">
        <v>20116</v>
      </c>
      <c r="B3705" s="212" t="s">
        <v>23582</v>
      </c>
      <c r="C3705" s="108" t="s">
        <v>18876</v>
      </c>
      <c r="D3705" s="108">
        <v>4.0999999999999996</v>
      </c>
    </row>
    <row r="3706" spans="1:4" ht="15" customHeight="1">
      <c r="A3706" s="212" t="s">
        <v>20115</v>
      </c>
      <c r="B3706" s="212" t="s">
        <v>23583</v>
      </c>
      <c r="C3706" s="108" t="s">
        <v>18876</v>
      </c>
      <c r="D3706" s="108">
        <v>0.42</v>
      </c>
    </row>
    <row r="3707" spans="1:4" ht="15" customHeight="1">
      <c r="A3707" s="212" t="s">
        <v>20141</v>
      </c>
      <c r="B3707" s="212" t="s">
        <v>23584</v>
      </c>
      <c r="C3707" s="108" t="s">
        <v>18876</v>
      </c>
      <c r="D3707" s="108">
        <v>9.44</v>
      </c>
    </row>
    <row r="3708" spans="1:4" ht="15" customHeight="1">
      <c r="A3708" s="212" t="s">
        <v>20140</v>
      </c>
      <c r="B3708" s="212" t="s">
        <v>23585</v>
      </c>
      <c r="C3708" s="108" t="s">
        <v>18876</v>
      </c>
      <c r="D3708" s="108">
        <v>4.05</v>
      </c>
    </row>
    <row r="3709" spans="1:4" ht="15" customHeight="1">
      <c r="A3709" s="212" t="s">
        <v>20139</v>
      </c>
      <c r="B3709" s="212" t="s">
        <v>23586</v>
      </c>
      <c r="C3709" s="108" t="s">
        <v>18876</v>
      </c>
      <c r="D3709" s="108">
        <v>5.76</v>
      </c>
    </row>
    <row r="3710" spans="1:4" ht="15" customHeight="1">
      <c r="A3710" s="212" t="s">
        <v>20138</v>
      </c>
      <c r="B3710" s="212" t="s">
        <v>23587</v>
      </c>
      <c r="C3710" s="108" t="s">
        <v>18876</v>
      </c>
      <c r="D3710" s="108">
        <v>2.06</v>
      </c>
    </row>
    <row r="3711" spans="1:4" ht="15" customHeight="1">
      <c r="A3711" s="212" t="s">
        <v>20132</v>
      </c>
      <c r="B3711" s="212" t="s">
        <v>23588</v>
      </c>
      <c r="C3711" s="108" t="s">
        <v>18876</v>
      </c>
      <c r="D3711" s="108">
        <v>2.74</v>
      </c>
    </row>
    <row r="3712" spans="1:4" ht="15" customHeight="1">
      <c r="A3712" s="212" t="s">
        <v>20133</v>
      </c>
      <c r="B3712" s="212" t="s">
        <v>23589</v>
      </c>
      <c r="C3712" s="108" t="s">
        <v>18876</v>
      </c>
      <c r="D3712" s="108">
        <v>3.51</v>
      </c>
    </row>
    <row r="3713" spans="1:4" ht="15" customHeight="1">
      <c r="A3713" s="212" t="s">
        <v>20143</v>
      </c>
      <c r="B3713" s="212" t="s">
        <v>23590</v>
      </c>
      <c r="C3713" s="108" t="s">
        <v>18876</v>
      </c>
      <c r="D3713" s="108">
        <v>26.14</v>
      </c>
    </row>
    <row r="3714" spans="1:4" ht="15" customHeight="1">
      <c r="A3714" s="212" t="s">
        <v>20144</v>
      </c>
      <c r="B3714" s="212" t="s">
        <v>23591</v>
      </c>
      <c r="C3714" s="108" t="s">
        <v>18876</v>
      </c>
      <c r="D3714" s="108">
        <v>40.43</v>
      </c>
    </row>
    <row r="3715" spans="1:4" ht="15" customHeight="1">
      <c r="A3715" s="212" t="s">
        <v>20118</v>
      </c>
      <c r="B3715" s="212" t="s">
        <v>23592</v>
      </c>
      <c r="C3715" s="108" t="s">
        <v>18876</v>
      </c>
      <c r="D3715" s="108">
        <v>2.1800000000000002</v>
      </c>
    </row>
    <row r="3716" spans="1:4" ht="15" customHeight="1">
      <c r="A3716" s="212" t="s">
        <v>20117</v>
      </c>
      <c r="B3716" s="212" t="s">
        <v>23593</v>
      </c>
      <c r="C3716" s="108" t="s">
        <v>18876</v>
      </c>
      <c r="D3716" s="108">
        <v>0.28000000000000003</v>
      </c>
    </row>
    <row r="3717" spans="1:4" ht="15" customHeight="1">
      <c r="A3717" s="212" t="s">
        <v>20136</v>
      </c>
      <c r="B3717" s="212" t="s">
        <v>23594</v>
      </c>
      <c r="C3717" s="108" t="s">
        <v>18884</v>
      </c>
      <c r="D3717" s="108">
        <v>737.46</v>
      </c>
    </row>
    <row r="3718" spans="1:4" ht="15" customHeight="1">
      <c r="A3718" s="212" t="s">
        <v>20137</v>
      </c>
      <c r="B3718" s="212" t="s">
        <v>23594</v>
      </c>
      <c r="C3718" s="108" t="s">
        <v>23576</v>
      </c>
      <c r="D3718" s="108">
        <v>351.17</v>
      </c>
    </row>
    <row r="3719" spans="1:4" ht="15" customHeight="1">
      <c r="A3719" s="212" t="s">
        <v>20134</v>
      </c>
      <c r="B3719" s="212" t="s">
        <v>23595</v>
      </c>
      <c r="C3719" s="108" t="s">
        <v>18884</v>
      </c>
      <c r="D3719" s="108">
        <v>171.46</v>
      </c>
    </row>
    <row r="3720" spans="1:4" ht="15" customHeight="1">
      <c r="A3720" s="212" t="s">
        <v>20085</v>
      </c>
      <c r="B3720" s="212" t="s">
        <v>23596</v>
      </c>
      <c r="C3720" s="108" t="s">
        <v>18884</v>
      </c>
      <c r="D3720" s="108">
        <v>66.86</v>
      </c>
    </row>
    <row r="3721" spans="1:4" ht="15" customHeight="1">
      <c r="A3721" s="212" t="s">
        <v>20086</v>
      </c>
      <c r="B3721" s="212" t="s">
        <v>23597</v>
      </c>
      <c r="C3721" s="108" t="s">
        <v>18884</v>
      </c>
      <c r="D3721" s="108">
        <v>80.260000000000005</v>
      </c>
    </row>
    <row r="3722" spans="1:4" ht="15" customHeight="1">
      <c r="A3722" s="212" t="s">
        <v>20092</v>
      </c>
      <c r="B3722" s="212" t="s">
        <v>23598</v>
      </c>
      <c r="C3722" s="108" t="s">
        <v>18884</v>
      </c>
      <c r="D3722" s="108">
        <v>27.86</v>
      </c>
    </row>
    <row r="3723" spans="1:4" ht="15" customHeight="1">
      <c r="A3723" s="212" t="s">
        <v>20091</v>
      </c>
      <c r="B3723" s="212" t="s">
        <v>23599</v>
      </c>
      <c r="C3723" s="108" t="s">
        <v>18884</v>
      </c>
      <c r="D3723" s="108">
        <v>16.25</v>
      </c>
    </row>
    <row r="3724" spans="1:4" ht="15" customHeight="1">
      <c r="A3724" s="212" t="s">
        <v>20089</v>
      </c>
      <c r="B3724" s="212" t="s">
        <v>23600</v>
      </c>
      <c r="C3724" s="108" t="s">
        <v>18876</v>
      </c>
      <c r="D3724" s="108">
        <v>1.24</v>
      </c>
    </row>
    <row r="3725" spans="1:4" ht="15" customHeight="1">
      <c r="A3725" s="212" t="s">
        <v>20088</v>
      </c>
      <c r="B3725" s="212" t="s">
        <v>23601</v>
      </c>
      <c r="C3725" s="108" t="s">
        <v>18876</v>
      </c>
      <c r="D3725" s="108">
        <v>1.26</v>
      </c>
    </row>
    <row r="3726" spans="1:4" ht="15" customHeight="1">
      <c r="A3726" s="212" t="s">
        <v>20087</v>
      </c>
      <c r="B3726" s="212" t="s">
        <v>23602</v>
      </c>
      <c r="C3726" s="108" t="s">
        <v>18876</v>
      </c>
      <c r="D3726" s="108">
        <v>1.21</v>
      </c>
    </row>
    <row r="3727" spans="1:4" ht="15" customHeight="1">
      <c r="A3727" s="212" t="s">
        <v>20145</v>
      </c>
      <c r="B3727" s="212" t="s">
        <v>23603</v>
      </c>
      <c r="C3727" s="108" t="s">
        <v>18884</v>
      </c>
      <c r="D3727" s="108">
        <v>9.98</v>
      </c>
    </row>
    <row r="3728" spans="1:4" ht="15" customHeight="1">
      <c r="A3728" s="212" t="s">
        <v>20148</v>
      </c>
      <c r="B3728" s="212" t="s">
        <v>23604</v>
      </c>
      <c r="C3728" s="108" t="s">
        <v>18884</v>
      </c>
      <c r="D3728" s="108">
        <v>10.62</v>
      </c>
    </row>
    <row r="3729" spans="1:4" ht="15" customHeight="1">
      <c r="A3729" s="212" t="s">
        <v>20147</v>
      </c>
      <c r="B3729" s="212" t="s">
        <v>23605</v>
      </c>
      <c r="C3729" s="108" t="s">
        <v>18876</v>
      </c>
      <c r="D3729" s="108">
        <v>1.1599999999999999</v>
      </c>
    </row>
    <row r="3730" spans="1:4" ht="15" customHeight="1">
      <c r="A3730" s="212" t="s">
        <v>20146</v>
      </c>
      <c r="B3730" s="212" t="s">
        <v>23606</v>
      </c>
      <c r="C3730" s="108" t="s">
        <v>18876</v>
      </c>
      <c r="D3730" s="108">
        <v>0.62</v>
      </c>
    </row>
    <row r="3731" spans="1:4" ht="15" customHeight="1">
      <c r="A3731" s="212" t="s">
        <v>20142</v>
      </c>
      <c r="B3731" s="212" t="s">
        <v>23607</v>
      </c>
      <c r="C3731" s="108" t="s">
        <v>23576</v>
      </c>
      <c r="D3731" s="108">
        <v>16.95</v>
      </c>
    </row>
    <row r="3732" spans="1:4" ht="15" customHeight="1">
      <c r="A3732" s="212" t="s">
        <v>20097</v>
      </c>
      <c r="B3732" s="212" t="s">
        <v>23608</v>
      </c>
      <c r="C3732" s="108" t="s">
        <v>18884</v>
      </c>
      <c r="D3732" s="108">
        <v>24.35</v>
      </c>
    </row>
    <row r="3733" spans="1:4" ht="15" customHeight="1">
      <c r="A3733" s="212" t="s">
        <v>20096</v>
      </c>
      <c r="B3733" s="212" t="s">
        <v>23609</v>
      </c>
      <c r="C3733" s="108" t="s">
        <v>18884</v>
      </c>
      <c r="D3733" s="108">
        <v>23.61</v>
      </c>
    </row>
    <row r="3734" spans="1:4" ht="15" customHeight="1">
      <c r="A3734" s="212" t="s">
        <v>20094</v>
      </c>
      <c r="B3734" s="212" t="s">
        <v>23610</v>
      </c>
      <c r="C3734" s="108" t="s">
        <v>18884</v>
      </c>
      <c r="D3734" s="108">
        <v>22.37</v>
      </c>
    </row>
    <row r="3735" spans="1:4" ht="15" customHeight="1">
      <c r="A3735" s="212" t="s">
        <v>20093</v>
      </c>
      <c r="B3735" s="212" t="s">
        <v>23611</v>
      </c>
      <c r="C3735" s="108" t="s">
        <v>18884</v>
      </c>
      <c r="D3735" s="108">
        <v>21.8</v>
      </c>
    </row>
    <row r="3736" spans="1:4" ht="15" customHeight="1">
      <c r="A3736" s="212" t="s">
        <v>20095</v>
      </c>
      <c r="B3736" s="212" t="s">
        <v>23612</v>
      </c>
      <c r="C3736" s="108" t="s">
        <v>18884</v>
      </c>
      <c r="D3736" s="108">
        <v>23</v>
      </c>
    </row>
    <row r="3737" spans="1:4" ht="15" customHeight="1">
      <c r="A3737" s="212" t="s">
        <v>20125</v>
      </c>
      <c r="B3737" s="212" t="s">
        <v>23613</v>
      </c>
      <c r="C3737" s="108" t="s">
        <v>18876</v>
      </c>
      <c r="D3737" s="108">
        <v>1.1100000000000001</v>
      </c>
    </row>
    <row r="3738" spans="1:4" ht="15" customHeight="1">
      <c r="A3738" s="212" t="s">
        <v>20123</v>
      </c>
      <c r="B3738" s="212" t="s">
        <v>23614</v>
      </c>
      <c r="C3738" s="108" t="s">
        <v>18876</v>
      </c>
      <c r="D3738" s="108">
        <v>5.82</v>
      </c>
    </row>
    <row r="3739" spans="1:4" ht="15" customHeight="1">
      <c r="A3739" s="212" t="s">
        <v>20122</v>
      </c>
      <c r="B3739" s="212" t="s">
        <v>23615</v>
      </c>
      <c r="C3739" s="108" t="s">
        <v>18876</v>
      </c>
      <c r="D3739" s="108">
        <v>15.13</v>
      </c>
    </row>
    <row r="3740" spans="1:4" ht="15" customHeight="1">
      <c r="A3740" s="212" t="s">
        <v>20121</v>
      </c>
      <c r="B3740" s="212" t="s">
        <v>23616</v>
      </c>
      <c r="C3740" s="108" t="s">
        <v>18876</v>
      </c>
      <c r="D3740" s="108">
        <v>5.98</v>
      </c>
    </row>
    <row r="3741" spans="1:4" ht="15" customHeight="1">
      <c r="A3741" s="212" t="s">
        <v>20119</v>
      </c>
      <c r="B3741" s="212" t="s">
        <v>23617</v>
      </c>
      <c r="C3741" s="108" t="s">
        <v>18876</v>
      </c>
      <c r="D3741" s="108">
        <v>3.11</v>
      </c>
    </row>
    <row r="3742" spans="1:4" ht="15" customHeight="1">
      <c r="A3742" s="212" t="s">
        <v>20120</v>
      </c>
      <c r="B3742" s="212" t="s">
        <v>23618</v>
      </c>
      <c r="C3742" s="108" t="s">
        <v>18876</v>
      </c>
      <c r="D3742" s="108">
        <v>8.85</v>
      </c>
    </row>
    <row r="3743" spans="1:4" ht="15" customHeight="1">
      <c r="A3743" s="212" t="s">
        <v>20124</v>
      </c>
      <c r="B3743" s="212" t="s">
        <v>23619</v>
      </c>
      <c r="C3743" s="108" t="s">
        <v>18876</v>
      </c>
      <c r="D3743" s="108">
        <v>7.52</v>
      </c>
    </row>
    <row r="3744" spans="1:4" ht="15" customHeight="1">
      <c r="A3744" s="212" t="s">
        <v>20131</v>
      </c>
      <c r="B3744" s="212" t="s">
        <v>23620</v>
      </c>
      <c r="C3744" s="108" t="s">
        <v>23576</v>
      </c>
      <c r="D3744" s="108">
        <v>142.91999999999999</v>
      </c>
    </row>
    <row r="3745" spans="1:4" ht="15" customHeight="1">
      <c r="A3745" s="212" t="s">
        <v>20130</v>
      </c>
      <c r="B3745" s="212" t="s">
        <v>23621</v>
      </c>
      <c r="C3745" s="108" t="s">
        <v>18884</v>
      </c>
      <c r="D3745" s="108">
        <v>343.03</v>
      </c>
    </row>
    <row r="3746" spans="1:4" ht="15" customHeight="1">
      <c r="A3746" s="212" t="s">
        <v>20135</v>
      </c>
      <c r="B3746" s="212" t="s">
        <v>23622</v>
      </c>
      <c r="C3746" s="108" t="s">
        <v>18884</v>
      </c>
      <c r="D3746" s="108">
        <v>122.81</v>
      </c>
    </row>
    <row r="3747" spans="1:4" ht="15" customHeight="1">
      <c r="A3747" s="212">
        <v>253</v>
      </c>
      <c r="B3747" s="212" t="s">
        <v>23623</v>
      </c>
    </row>
    <row r="3748" spans="1:4" ht="15" customHeight="1">
      <c r="A3748" s="212" t="s">
        <v>20149</v>
      </c>
      <c r="B3748" s="212" t="s">
        <v>23624</v>
      </c>
      <c r="C3748" s="108" t="s">
        <v>191</v>
      </c>
      <c r="D3748" s="108">
        <v>36.049999999999997</v>
      </c>
    </row>
    <row r="3749" spans="1:4" ht="15" customHeight="1">
      <c r="A3749" s="212" t="s">
        <v>20150</v>
      </c>
      <c r="B3749" s="212" t="s">
        <v>23625</v>
      </c>
      <c r="C3749" s="108" t="s">
        <v>18876</v>
      </c>
      <c r="D3749" s="108">
        <v>12.25</v>
      </c>
    </row>
    <row r="3750" spans="1:4" ht="15" customHeight="1">
      <c r="A3750" s="212" t="s">
        <v>20151</v>
      </c>
      <c r="B3750" s="212" t="s">
        <v>23626</v>
      </c>
      <c r="C3750" s="108" t="s">
        <v>18876</v>
      </c>
      <c r="D3750" s="108">
        <v>14.7</v>
      </c>
    </row>
    <row r="3751" spans="1:4" ht="15" customHeight="1">
      <c r="A3751" s="212">
        <v>254</v>
      </c>
      <c r="B3751" s="212" t="s">
        <v>23627</v>
      </c>
    </row>
    <row r="3752" spans="1:4" ht="15" customHeight="1">
      <c r="A3752" s="212" t="s">
        <v>20188</v>
      </c>
      <c r="B3752" s="212" t="s">
        <v>23628</v>
      </c>
      <c r="C3752" s="108" t="s">
        <v>224</v>
      </c>
      <c r="D3752" s="108">
        <v>17.82</v>
      </c>
    </row>
    <row r="3753" spans="1:4" ht="15" customHeight="1">
      <c r="A3753" s="212" t="s">
        <v>20158</v>
      </c>
      <c r="B3753" s="212" t="s">
        <v>23629</v>
      </c>
      <c r="C3753" s="108" t="s">
        <v>18884</v>
      </c>
      <c r="D3753" s="108">
        <v>1455.35</v>
      </c>
    </row>
    <row r="3754" spans="1:4" ht="15" customHeight="1">
      <c r="A3754" s="212" t="s">
        <v>20156</v>
      </c>
      <c r="B3754" s="212" t="s">
        <v>23630</v>
      </c>
      <c r="C3754" s="108" t="s">
        <v>18884</v>
      </c>
      <c r="D3754" s="108">
        <v>1193.69</v>
      </c>
    </row>
    <row r="3755" spans="1:4" ht="15" customHeight="1">
      <c r="A3755" s="212" t="s">
        <v>20157</v>
      </c>
      <c r="B3755" s="212" t="s">
        <v>23631</v>
      </c>
      <c r="C3755" s="108" t="s">
        <v>18884</v>
      </c>
      <c r="D3755" s="108">
        <v>572.54999999999995</v>
      </c>
    </row>
    <row r="3756" spans="1:4" ht="15" customHeight="1">
      <c r="A3756" s="212" t="s">
        <v>20196</v>
      </c>
      <c r="B3756" s="212" t="s">
        <v>23632</v>
      </c>
      <c r="C3756" s="108" t="s">
        <v>224</v>
      </c>
      <c r="D3756" s="108">
        <v>1788.56</v>
      </c>
    </row>
    <row r="3757" spans="1:4" ht="15" customHeight="1">
      <c r="A3757" s="212" t="s">
        <v>20194</v>
      </c>
      <c r="B3757" s="212" t="s">
        <v>23633</v>
      </c>
      <c r="C3757" s="108" t="s">
        <v>18876</v>
      </c>
      <c r="D3757" s="108">
        <v>90.15</v>
      </c>
    </row>
    <row r="3758" spans="1:4" ht="15" customHeight="1">
      <c r="A3758" s="212" t="s">
        <v>20160</v>
      </c>
      <c r="B3758" s="212" t="s">
        <v>23634</v>
      </c>
      <c r="C3758" s="108" t="s">
        <v>191</v>
      </c>
      <c r="D3758" s="108">
        <v>2.65</v>
      </c>
    </row>
    <row r="3759" spans="1:4" ht="15" customHeight="1">
      <c r="A3759" s="212" t="s">
        <v>20163</v>
      </c>
      <c r="B3759" s="212" t="s">
        <v>23635</v>
      </c>
      <c r="C3759" s="108" t="s">
        <v>18876</v>
      </c>
      <c r="D3759" s="108">
        <v>25.58</v>
      </c>
    </row>
    <row r="3760" spans="1:4" ht="15" customHeight="1">
      <c r="A3760" s="212" t="s">
        <v>20162</v>
      </c>
      <c r="B3760" s="212" t="s">
        <v>23636</v>
      </c>
      <c r="C3760" s="108" t="s">
        <v>191</v>
      </c>
      <c r="D3760" s="108">
        <v>7.77</v>
      </c>
    </row>
    <row r="3761" spans="1:4" ht="15" customHeight="1">
      <c r="A3761" s="212" t="s">
        <v>20159</v>
      </c>
      <c r="B3761" s="212" t="s">
        <v>23637</v>
      </c>
      <c r="C3761" s="108" t="s">
        <v>191</v>
      </c>
      <c r="D3761" s="108">
        <v>2.14</v>
      </c>
    </row>
    <row r="3762" spans="1:4" ht="15" customHeight="1">
      <c r="A3762" s="212" t="s">
        <v>20161</v>
      </c>
      <c r="B3762" s="212" t="s">
        <v>23638</v>
      </c>
      <c r="C3762" s="108" t="s">
        <v>191</v>
      </c>
      <c r="D3762" s="108">
        <v>5.21</v>
      </c>
    </row>
    <row r="3763" spans="1:4" ht="15" customHeight="1">
      <c r="A3763" s="212" t="s">
        <v>20191</v>
      </c>
      <c r="B3763" s="212" t="s">
        <v>23639</v>
      </c>
      <c r="C3763" s="108" t="s">
        <v>18876</v>
      </c>
      <c r="D3763" s="108">
        <v>1032.68</v>
      </c>
    </row>
    <row r="3764" spans="1:4" ht="15" customHeight="1">
      <c r="A3764" s="212" t="s">
        <v>20193</v>
      </c>
      <c r="B3764" s="212" t="s">
        <v>23640</v>
      </c>
      <c r="C3764" s="108" t="s">
        <v>18876</v>
      </c>
      <c r="D3764" s="108">
        <v>396.12</v>
      </c>
    </row>
    <row r="3765" spans="1:4" ht="15" customHeight="1">
      <c r="A3765" s="212" t="s">
        <v>20190</v>
      </c>
      <c r="B3765" s="212" t="s">
        <v>23641</v>
      </c>
      <c r="C3765" s="108" t="s">
        <v>18876</v>
      </c>
      <c r="D3765" s="108">
        <v>1032.68</v>
      </c>
    </row>
    <row r="3766" spans="1:4" ht="15" customHeight="1">
      <c r="A3766" s="212" t="s">
        <v>20184</v>
      </c>
      <c r="B3766" s="212" t="s">
        <v>23642</v>
      </c>
      <c r="C3766" s="108" t="s">
        <v>18876</v>
      </c>
      <c r="D3766" s="108">
        <v>1001.64</v>
      </c>
    </row>
    <row r="3767" spans="1:4" ht="15" customHeight="1">
      <c r="A3767" s="212" t="s">
        <v>20185</v>
      </c>
      <c r="B3767" s="212" t="s">
        <v>23643</v>
      </c>
      <c r="C3767" s="108" t="s">
        <v>18876</v>
      </c>
      <c r="D3767" s="108">
        <v>886.97</v>
      </c>
    </row>
    <row r="3768" spans="1:4" ht="15" customHeight="1">
      <c r="A3768" s="212" t="s">
        <v>20187</v>
      </c>
      <c r="B3768" s="212" t="s">
        <v>23644</v>
      </c>
      <c r="C3768" s="108" t="s">
        <v>18876</v>
      </c>
      <c r="D3768" s="108">
        <v>942.01</v>
      </c>
    </row>
    <row r="3769" spans="1:4" ht="15" customHeight="1">
      <c r="A3769" s="212" t="s">
        <v>20189</v>
      </c>
      <c r="B3769" s="212" t="s">
        <v>23645</v>
      </c>
      <c r="C3769" s="108" t="s">
        <v>18876</v>
      </c>
      <c r="D3769" s="108">
        <v>1032.68</v>
      </c>
    </row>
    <row r="3770" spans="1:4" ht="15" customHeight="1">
      <c r="A3770" s="212" t="s">
        <v>20186</v>
      </c>
      <c r="B3770" s="212" t="s">
        <v>23646</v>
      </c>
      <c r="C3770" s="108" t="s">
        <v>18876</v>
      </c>
      <c r="D3770" s="108">
        <v>869.29</v>
      </c>
    </row>
    <row r="3771" spans="1:4" ht="15" customHeight="1">
      <c r="A3771" s="212" t="s">
        <v>20192</v>
      </c>
      <c r="B3771" s="212" t="s">
        <v>23647</v>
      </c>
      <c r="C3771" s="108" t="s">
        <v>18876</v>
      </c>
      <c r="D3771" s="108">
        <v>396.12</v>
      </c>
    </row>
    <row r="3772" spans="1:4" ht="15" customHeight="1">
      <c r="A3772" s="212" t="s">
        <v>20165</v>
      </c>
      <c r="B3772" s="212" t="s">
        <v>23648</v>
      </c>
      <c r="C3772" s="108" t="s">
        <v>23037</v>
      </c>
      <c r="D3772" s="108">
        <v>105.99</v>
      </c>
    </row>
    <row r="3773" spans="1:4" ht="15" customHeight="1">
      <c r="A3773" s="212" t="s">
        <v>20164</v>
      </c>
      <c r="B3773" s="212" t="s">
        <v>23649</v>
      </c>
      <c r="C3773" s="108" t="s">
        <v>18876</v>
      </c>
      <c r="D3773" s="108">
        <v>38.369999999999997</v>
      </c>
    </row>
    <row r="3774" spans="1:4" ht="15" customHeight="1">
      <c r="A3774" s="212" t="s">
        <v>20155</v>
      </c>
      <c r="B3774" s="212" t="s">
        <v>23650</v>
      </c>
      <c r="C3774" s="108" t="s">
        <v>224</v>
      </c>
      <c r="D3774" s="108">
        <v>16.3</v>
      </c>
    </row>
    <row r="3775" spans="1:4" ht="15" customHeight="1">
      <c r="A3775" s="212" t="s">
        <v>20154</v>
      </c>
      <c r="B3775" s="212" t="s">
        <v>23651</v>
      </c>
      <c r="C3775" s="108" t="s">
        <v>224</v>
      </c>
      <c r="D3775" s="108">
        <v>19.690000000000001</v>
      </c>
    </row>
    <row r="3776" spans="1:4" ht="15" customHeight="1">
      <c r="A3776" s="212" t="s">
        <v>20152</v>
      </c>
      <c r="B3776" s="212" t="s">
        <v>23652</v>
      </c>
      <c r="C3776" s="108" t="s">
        <v>224</v>
      </c>
      <c r="D3776" s="108">
        <v>58.24</v>
      </c>
    </row>
    <row r="3777" spans="1:4" ht="15" customHeight="1">
      <c r="A3777" s="212" t="s">
        <v>20153</v>
      </c>
      <c r="B3777" s="212" t="s">
        <v>23653</v>
      </c>
      <c r="C3777" s="108" t="s">
        <v>224</v>
      </c>
      <c r="D3777" s="108">
        <v>57.19</v>
      </c>
    </row>
    <row r="3778" spans="1:4" ht="15" customHeight="1">
      <c r="A3778" s="212">
        <v>280</v>
      </c>
      <c r="B3778" s="212" t="s">
        <v>23654</v>
      </c>
    </row>
    <row r="3779" spans="1:4" ht="15" customHeight="1">
      <c r="A3779" s="212" t="s">
        <v>20197</v>
      </c>
      <c r="B3779" s="212" t="s">
        <v>23655</v>
      </c>
      <c r="C3779" s="108" t="s">
        <v>224</v>
      </c>
      <c r="D3779" s="108">
        <v>2136.06</v>
      </c>
    </row>
    <row r="3780" spans="1:4" ht="15" customHeight="1">
      <c r="A3780" s="212" t="s">
        <v>20199</v>
      </c>
      <c r="B3780" s="212" t="s">
        <v>23656</v>
      </c>
      <c r="C3780" s="108" t="s">
        <v>191</v>
      </c>
      <c r="D3780" s="108">
        <v>389.73</v>
      </c>
    </row>
    <row r="3781" spans="1:4" ht="15" customHeight="1">
      <c r="A3781" s="212" t="s">
        <v>20182</v>
      </c>
      <c r="B3781" s="212" t="s">
        <v>23657</v>
      </c>
      <c r="C3781" s="108" t="s">
        <v>18876</v>
      </c>
      <c r="D3781" s="108">
        <v>243.66</v>
      </c>
    </row>
    <row r="3782" spans="1:4" ht="15" customHeight="1">
      <c r="A3782" s="212" t="s">
        <v>20181</v>
      </c>
      <c r="B3782" s="212" t="s">
        <v>23658</v>
      </c>
      <c r="C3782" s="108" t="s">
        <v>18876</v>
      </c>
      <c r="D3782" s="108">
        <v>617.41999999999996</v>
      </c>
    </row>
    <row r="3783" spans="1:4" ht="15" customHeight="1">
      <c r="A3783" s="212" t="s">
        <v>20183</v>
      </c>
      <c r="B3783" s="212" t="s">
        <v>23659</v>
      </c>
      <c r="C3783" s="108" t="s">
        <v>18876</v>
      </c>
      <c r="D3783" s="108">
        <v>243.66</v>
      </c>
    </row>
    <row r="3784" spans="1:4" ht="15" customHeight="1">
      <c r="A3784" s="212" t="s">
        <v>20180</v>
      </c>
      <c r="B3784" s="212" t="s">
        <v>23660</v>
      </c>
      <c r="C3784" s="108" t="s">
        <v>18876</v>
      </c>
      <c r="D3784" s="108">
        <v>617.41999999999996</v>
      </c>
    </row>
    <row r="3785" spans="1:4" ht="15" customHeight="1">
      <c r="A3785" s="212" t="s">
        <v>20175</v>
      </c>
      <c r="B3785" s="212" t="s">
        <v>23661</v>
      </c>
      <c r="C3785" s="108" t="s">
        <v>18876</v>
      </c>
      <c r="D3785" s="108">
        <v>602.34</v>
      </c>
    </row>
    <row r="3786" spans="1:4" ht="15" customHeight="1">
      <c r="A3786" s="212" t="s">
        <v>20176</v>
      </c>
      <c r="B3786" s="212" t="s">
        <v>23662</v>
      </c>
      <c r="C3786" s="108" t="s">
        <v>18876</v>
      </c>
      <c r="D3786" s="108">
        <v>554.21</v>
      </c>
    </row>
    <row r="3787" spans="1:4" ht="15" customHeight="1">
      <c r="A3787" s="212" t="s">
        <v>20178</v>
      </c>
      <c r="B3787" s="212" t="s">
        <v>23663</v>
      </c>
      <c r="C3787" s="108" t="s">
        <v>18876</v>
      </c>
      <c r="D3787" s="108">
        <v>577.30999999999995</v>
      </c>
    </row>
    <row r="3788" spans="1:4" ht="15" customHeight="1">
      <c r="A3788" s="212" t="s">
        <v>20179</v>
      </c>
      <c r="B3788" s="212" t="s">
        <v>23664</v>
      </c>
      <c r="C3788" s="108" t="s">
        <v>18876</v>
      </c>
      <c r="D3788" s="108">
        <v>617.41999999999996</v>
      </c>
    </row>
    <row r="3789" spans="1:4" ht="15" customHeight="1">
      <c r="A3789" s="212" t="s">
        <v>20177</v>
      </c>
      <c r="B3789" s="212" t="s">
        <v>23665</v>
      </c>
      <c r="C3789" s="108" t="s">
        <v>18876</v>
      </c>
      <c r="D3789" s="108">
        <v>528.54999999999995</v>
      </c>
    </row>
    <row r="3790" spans="1:4" ht="15" customHeight="1">
      <c r="A3790" s="212" t="s">
        <v>20172</v>
      </c>
      <c r="B3790" s="212" t="s">
        <v>23666</v>
      </c>
      <c r="C3790" s="108" t="s">
        <v>18876</v>
      </c>
      <c r="D3790" s="108">
        <v>480.14</v>
      </c>
    </row>
    <row r="3791" spans="1:4" ht="15" customHeight="1">
      <c r="A3791" s="212" t="s">
        <v>20173</v>
      </c>
      <c r="B3791" s="212" t="s">
        <v>23667</v>
      </c>
      <c r="C3791" s="108" t="s">
        <v>18876</v>
      </c>
      <c r="D3791" s="108">
        <v>193.26</v>
      </c>
    </row>
    <row r="3792" spans="1:4" ht="15" customHeight="1">
      <c r="A3792" s="212" t="s">
        <v>20174</v>
      </c>
      <c r="B3792" s="212" t="s">
        <v>23668</v>
      </c>
      <c r="C3792" s="108" t="s">
        <v>18876</v>
      </c>
      <c r="D3792" s="108">
        <v>193.26</v>
      </c>
    </row>
    <row r="3793" spans="1:4" ht="15" customHeight="1">
      <c r="A3793" s="212" t="s">
        <v>20171</v>
      </c>
      <c r="B3793" s="212" t="s">
        <v>23669</v>
      </c>
      <c r="C3793" s="108" t="s">
        <v>18876</v>
      </c>
      <c r="D3793" s="108">
        <v>480.14</v>
      </c>
    </row>
    <row r="3794" spans="1:4" ht="15" customHeight="1">
      <c r="A3794" s="212" t="s">
        <v>20166</v>
      </c>
      <c r="B3794" s="212" t="s">
        <v>23670</v>
      </c>
      <c r="C3794" s="108" t="s">
        <v>18876</v>
      </c>
      <c r="D3794" s="108">
        <v>470.34</v>
      </c>
    </row>
    <row r="3795" spans="1:4" ht="15" customHeight="1">
      <c r="A3795" s="212" t="s">
        <v>20167</v>
      </c>
      <c r="B3795" s="212" t="s">
        <v>23671</v>
      </c>
      <c r="C3795" s="108" t="s">
        <v>18876</v>
      </c>
      <c r="D3795" s="108">
        <v>444.21</v>
      </c>
    </row>
    <row r="3796" spans="1:4" ht="15" customHeight="1">
      <c r="A3796" s="212" t="s">
        <v>20169</v>
      </c>
      <c r="B3796" s="212" t="s">
        <v>23672</v>
      </c>
      <c r="C3796" s="108" t="s">
        <v>18876</v>
      </c>
      <c r="D3796" s="108">
        <v>456.75</v>
      </c>
    </row>
    <row r="3797" spans="1:4" ht="15" customHeight="1">
      <c r="A3797" s="212" t="s">
        <v>20170</v>
      </c>
      <c r="B3797" s="212" t="s">
        <v>23673</v>
      </c>
      <c r="C3797" s="108" t="s">
        <v>18876</v>
      </c>
      <c r="D3797" s="108">
        <v>480.14</v>
      </c>
    </row>
    <row r="3798" spans="1:4" ht="15" customHeight="1">
      <c r="A3798" s="212" t="s">
        <v>20168</v>
      </c>
      <c r="B3798" s="212" t="s">
        <v>23674</v>
      </c>
      <c r="C3798" s="108" t="s">
        <v>18876</v>
      </c>
      <c r="D3798" s="108">
        <v>415.91</v>
      </c>
    </row>
    <row r="3799" spans="1:4" ht="15" customHeight="1">
      <c r="A3799" s="212" t="s">
        <v>20195</v>
      </c>
      <c r="B3799" s="212" t="s">
        <v>23675</v>
      </c>
      <c r="C3799" s="108" t="s">
        <v>224</v>
      </c>
      <c r="D3799" s="108">
        <v>16.45</v>
      </c>
    </row>
    <row r="3800" spans="1:4" ht="15" customHeight="1">
      <c r="A3800" s="212">
        <v>255</v>
      </c>
      <c r="B3800" s="212" t="s">
        <v>23676</v>
      </c>
    </row>
    <row r="3801" spans="1:4" ht="15" customHeight="1">
      <c r="A3801" s="212" t="s">
        <v>20207</v>
      </c>
      <c r="B3801" s="212" t="s">
        <v>23677</v>
      </c>
      <c r="C3801" s="108" t="s">
        <v>224</v>
      </c>
      <c r="D3801" s="108">
        <v>13.19</v>
      </c>
    </row>
    <row r="3802" spans="1:4" ht="15" customHeight="1">
      <c r="A3802" s="212" t="s">
        <v>20223</v>
      </c>
      <c r="B3802" s="212" t="s">
        <v>23678</v>
      </c>
      <c r="C3802" s="108" t="s">
        <v>18946</v>
      </c>
      <c r="D3802" s="108">
        <v>9.89</v>
      </c>
    </row>
    <row r="3803" spans="1:4" ht="15" customHeight="1">
      <c r="A3803" s="212" t="s">
        <v>20230</v>
      </c>
      <c r="B3803" s="212" t="s">
        <v>23679</v>
      </c>
      <c r="C3803" s="108" t="s">
        <v>18876</v>
      </c>
      <c r="D3803" s="108">
        <v>3.03</v>
      </c>
    </row>
    <row r="3804" spans="1:4" ht="15" customHeight="1">
      <c r="A3804" s="212" t="s">
        <v>20214</v>
      </c>
      <c r="B3804" s="212" t="s">
        <v>23680</v>
      </c>
      <c r="C3804" s="108" t="s">
        <v>23681</v>
      </c>
      <c r="D3804" s="108">
        <v>7248.4</v>
      </c>
    </row>
    <row r="3805" spans="1:4" ht="15" customHeight="1">
      <c r="A3805" s="212" t="s">
        <v>20198</v>
      </c>
      <c r="B3805" s="212" t="s">
        <v>23682</v>
      </c>
      <c r="C3805" s="108" t="s">
        <v>191</v>
      </c>
      <c r="D3805" s="108">
        <v>17.010000000000002</v>
      </c>
    </row>
    <row r="3806" spans="1:4" ht="15" customHeight="1">
      <c r="A3806" s="212" t="s">
        <v>20201</v>
      </c>
      <c r="B3806" s="212" t="s">
        <v>23683</v>
      </c>
      <c r="C3806" s="108" t="s">
        <v>18876</v>
      </c>
      <c r="D3806" s="108">
        <v>0.31</v>
      </c>
    </row>
    <row r="3807" spans="1:4" ht="15" customHeight="1">
      <c r="A3807" s="212" t="s">
        <v>20216</v>
      </c>
      <c r="B3807" s="212" t="s">
        <v>23684</v>
      </c>
      <c r="C3807" s="108" t="s">
        <v>23681</v>
      </c>
      <c r="D3807" s="108">
        <v>900.4</v>
      </c>
    </row>
    <row r="3808" spans="1:4" ht="15" customHeight="1">
      <c r="A3808" s="212" t="s">
        <v>20202</v>
      </c>
      <c r="B3808" s="212" t="s">
        <v>23685</v>
      </c>
      <c r="C3808" s="108" t="s">
        <v>18876</v>
      </c>
      <c r="D3808" s="108">
        <v>0.31</v>
      </c>
    </row>
    <row r="3809" spans="1:4" ht="15" customHeight="1">
      <c r="A3809" s="212" t="s">
        <v>20215</v>
      </c>
      <c r="B3809" s="212" t="s">
        <v>23686</v>
      </c>
      <c r="C3809" s="108" t="s">
        <v>18884</v>
      </c>
      <c r="D3809" s="108">
        <v>10.8</v>
      </c>
    </row>
    <row r="3810" spans="1:4" ht="15" customHeight="1">
      <c r="A3810" s="212" t="s">
        <v>20203</v>
      </c>
      <c r="B3810" s="212" t="s">
        <v>23687</v>
      </c>
      <c r="C3810" s="108" t="s">
        <v>18876</v>
      </c>
      <c r="D3810" s="108">
        <v>0.23</v>
      </c>
    </row>
    <row r="3811" spans="1:4" ht="15" customHeight="1">
      <c r="A3811" s="212" t="s">
        <v>20239</v>
      </c>
      <c r="B3811" s="212" t="s">
        <v>23688</v>
      </c>
      <c r="C3811" s="108" t="s">
        <v>19552</v>
      </c>
      <c r="D3811" s="108">
        <v>16.71</v>
      </c>
    </row>
    <row r="3812" spans="1:4" ht="15" customHeight="1">
      <c r="A3812" s="212" t="s">
        <v>20225</v>
      </c>
      <c r="B3812" s="212" t="s">
        <v>23689</v>
      </c>
      <c r="C3812" s="108" t="s">
        <v>23690</v>
      </c>
      <c r="D3812" s="108">
        <v>22.15</v>
      </c>
    </row>
    <row r="3813" spans="1:4" ht="15" customHeight="1">
      <c r="A3813" s="212" t="s">
        <v>20224</v>
      </c>
      <c r="B3813" s="212" t="s">
        <v>23691</v>
      </c>
      <c r="C3813" s="108" t="s">
        <v>23037</v>
      </c>
      <c r="D3813" s="108">
        <v>751.85</v>
      </c>
    </row>
    <row r="3814" spans="1:4" ht="15" customHeight="1">
      <c r="A3814" s="212" t="s">
        <v>20226</v>
      </c>
      <c r="B3814" s="212" t="s">
        <v>23692</v>
      </c>
      <c r="C3814" s="108" t="s">
        <v>191</v>
      </c>
      <c r="D3814" s="108">
        <v>43.92</v>
      </c>
    </row>
    <row r="3815" spans="1:4" ht="15" customHeight="1">
      <c r="A3815" s="212" t="s">
        <v>20227</v>
      </c>
      <c r="B3815" s="212" t="s">
        <v>23693</v>
      </c>
      <c r="C3815" s="108" t="s">
        <v>191</v>
      </c>
      <c r="D3815" s="108">
        <v>49.41</v>
      </c>
    </row>
    <row r="3816" spans="1:4" ht="15" customHeight="1">
      <c r="A3816" s="212" t="s">
        <v>20228</v>
      </c>
      <c r="B3816" s="212" t="s">
        <v>23694</v>
      </c>
      <c r="C3816" s="108" t="s">
        <v>191</v>
      </c>
      <c r="D3816" s="108">
        <v>59.29</v>
      </c>
    </row>
    <row r="3817" spans="1:4" ht="15" customHeight="1">
      <c r="A3817" s="212" t="s">
        <v>20229</v>
      </c>
      <c r="B3817" s="212" t="s">
        <v>23695</v>
      </c>
      <c r="C3817" s="108" t="s">
        <v>191</v>
      </c>
      <c r="D3817" s="108">
        <v>69.59</v>
      </c>
    </row>
    <row r="3818" spans="1:4" ht="15" customHeight="1">
      <c r="A3818" s="212" t="s">
        <v>20220</v>
      </c>
      <c r="B3818" s="212" t="s">
        <v>23696</v>
      </c>
      <c r="C3818" s="108" t="s">
        <v>224</v>
      </c>
      <c r="D3818" s="108">
        <v>5343.09</v>
      </c>
    </row>
    <row r="3819" spans="1:4" ht="15" customHeight="1">
      <c r="A3819" s="212" t="s">
        <v>20200</v>
      </c>
      <c r="B3819" s="212" t="s">
        <v>23697</v>
      </c>
      <c r="C3819" s="108" t="s">
        <v>18876</v>
      </c>
      <c r="D3819" s="108">
        <v>47.88</v>
      </c>
    </row>
    <row r="3820" spans="1:4" ht="15" customHeight="1">
      <c r="A3820" s="212" t="s">
        <v>20222</v>
      </c>
      <c r="B3820" s="212" t="s">
        <v>23698</v>
      </c>
      <c r="C3820" s="108" t="s">
        <v>224</v>
      </c>
      <c r="D3820" s="108">
        <v>1079.67</v>
      </c>
    </row>
    <row r="3821" spans="1:4" ht="15" customHeight="1">
      <c r="A3821" s="212" t="s">
        <v>20217</v>
      </c>
      <c r="B3821" s="212" t="s">
        <v>23699</v>
      </c>
      <c r="C3821" s="108" t="s">
        <v>191</v>
      </c>
      <c r="D3821" s="108">
        <v>12.05</v>
      </c>
    </row>
    <row r="3822" spans="1:4" ht="15" customHeight="1">
      <c r="A3822" s="212" t="s">
        <v>20218</v>
      </c>
      <c r="B3822" s="212" t="s">
        <v>23700</v>
      </c>
      <c r="C3822" s="108" t="s">
        <v>191</v>
      </c>
      <c r="D3822" s="108">
        <v>16.489999999999998</v>
      </c>
    </row>
    <row r="3823" spans="1:4" ht="15" customHeight="1">
      <c r="A3823" s="212" t="s">
        <v>20238</v>
      </c>
      <c r="B3823" s="212" t="s">
        <v>23701</v>
      </c>
      <c r="C3823" s="108" t="s">
        <v>18884</v>
      </c>
      <c r="D3823" s="108">
        <v>213.58</v>
      </c>
    </row>
    <row r="3824" spans="1:4" ht="15" customHeight="1">
      <c r="A3824" s="212" t="s">
        <v>20237</v>
      </c>
      <c r="B3824" s="212" t="s">
        <v>23702</v>
      </c>
      <c r="C3824" s="108" t="s">
        <v>18876</v>
      </c>
      <c r="D3824" s="108">
        <v>33.06</v>
      </c>
    </row>
    <row r="3825" spans="1:4" ht="15" customHeight="1">
      <c r="A3825" s="212" t="s">
        <v>20219</v>
      </c>
      <c r="B3825" s="212" t="s">
        <v>23703</v>
      </c>
      <c r="C3825" s="108" t="s">
        <v>191</v>
      </c>
      <c r="D3825" s="108">
        <v>9.0500000000000007</v>
      </c>
    </row>
    <row r="3826" spans="1:4" ht="15" customHeight="1">
      <c r="A3826" s="212" t="s">
        <v>20221</v>
      </c>
      <c r="B3826" s="212" t="s">
        <v>23704</v>
      </c>
      <c r="C3826" s="108" t="s">
        <v>224</v>
      </c>
      <c r="D3826" s="108">
        <v>556.9</v>
      </c>
    </row>
    <row r="3827" spans="1:4" ht="15" customHeight="1">
      <c r="A3827" s="212" t="s">
        <v>20204</v>
      </c>
      <c r="B3827" s="212" t="s">
        <v>23705</v>
      </c>
      <c r="C3827" s="108" t="s">
        <v>18876</v>
      </c>
      <c r="D3827" s="108">
        <v>0.99</v>
      </c>
    </row>
    <row r="3828" spans="1:4" ht="15" customHeight="1">
      <c r="A3828" s="212" t="s">
        <v>20205</v>
      </c>
      <c r="B3828" s="212" t="s">
        <v>23706</v>
      </c>
      <c r="C3828" s="108" t="s">
        <v>18876</v>
      </c>
      <c r="D3828" s="108">
        <v>7.62</v>
      </c>
    </row>
    <row r="3829" spans="1:4" ht="15" customHeight="1">
      <c r="A3829" s="212" t="s">
        <v>20206</v>
      </c>
      <c r="B3829" s="212" t="s">
        <v>23707</v>
      </c>
      <c r="C3829" s="108" t="s">
        <v>18876</v>
      </c>
      <c r="D3829" s="108">
        <v>2.65</v>
      </c>
    </row>
    <row r="3830" spans="1:4" ht="15" customHeight="1">
      <c r="A3830" s="212" t="s">
        <v>20211</v>
      </c>
      <c r="B3830" s="212" t="s">
        <v>23708</v>
      </c>
      <c r="C3830" s="108" t="s">
        <v>23681</v>
      </c>
      <c r="D3830" s="108">
        <v>1870.21</v>
      </c>
    </row>
    <row r="3831" spans="1:4" ht="15" customHeight="1">
      <c r="A3831" s="212" t="s">
        <v>20212</v>
      </c>
      <c r="B3831" s="212" t="s">
        <v>23709</v>
      </c>
      <c r="C3831" s="108" t="s">
        <v>23681</v>
      </c>
      <c r="D3831" s="108">
        <v>2655.31</v>
      </c>
    </row>
    <row r="3832" spans="1:4" ht="15" customHeight="1">
      <c r="A3832" s="212" t="s">
        <v>20213</v>
      </c>
      <c r="B3832" s="212" t="s">
        <v>23710</v>
      </c>
      <c r="C3832" s="108" t="s">
        <v>23681</v>
      </c>
      <c r="D3832" s="108">
        <v>838.39</v>
      </c>
    </row>
    <row r="3833" spans="1:4" ht="15" customHeight="1">
      <c r="A3833" s="212" t="s">
        <v>20231</v>
      </c>
      <c r="B3833" s="212" t="s">
        <v>23711</v>
      </c>
      <c r="C3833" s="108" t="s">
        <v>18884</v>
      </c>
      <c r="D3833" s="108">
        <v>335.17</v>
      </c>
    </row>
    <row r="3834" spans="1:4" ht="15" customHeight="1">
      <c r="A3834" s="212" t="s">
        <v>20235</v>
      </c>
      <c r="B3834" s="212" t="s">
        <v>23712</v>
      </c>
      <c r="C3834" s="108" t="s">
        <v>18884</v>
      </c>
      <c r="D3834" s="108">
        <v>611.02</v>
      </c>
    </row>
    <row r="3835" spans="1:4" ht="15" customHeight="1">
      <c r="A3835" s="212" t="s">
        <v>20236</v>
      </c>
      <c r="B3835" s="212" t="s">
        <v>23713</v>
      </c>
      <c r="C3835" s="108" t="s">
        <v>18884</v>
      </c>
      <c r="D3835" s="108">
        <v>1079.1199999999999</v>
      </c>
    </row>
    <row r="3836" spans="1:4" ht="15" customHeight="1">
      <c r="A3836" s="212" t="s">
        <v>20208</v>
      </c>
      <c r="B3836" s="212" t="s">
        <v>23714</v>
      </c>
      <c r="C3836" s="108" t="s">
        <v>23715</v>
      </c>
      <c r="D3836" s="108">
        <v>0.09</v>
      </c>
    </row>
    <row r="3837" spans="1:4" ht="15" customHeight="1">
      <c r="A3837" s="212" t="s">
        <v>20248</v>
      </c>
      <c r="B3837" s="212" t="s">
        <v>23716</v>
      </c>
      <c r="C3837" s="108" t="s">
        <v>19506</v>
      </c>
      <c r="D3837" s="108">
        <v>2.0299999999999998</v>
      </c>
    </row>
    <row r="3838" spans="1:4" ht="15" customHeight="1">
      <c r="A3838" s="212" t="s">
        <v>20255</v>
      </c>
      <c r="B3838" s="212" t="s">
        <v>23717</v>
      </c>
      <c r="C3838" s="108" t="s">
        <v>19506</v>
      </c>
      <c r="D3838" s="108">
        <v>1.22</v>
      </c>
    </row>
    <row r="3839" spans="1:4" ht="15" customHeight="1">
      <c r="A3839" s="212" t="s">
        <v>20249</v>
      </c>
      <c r="B3839" s="212" t="s">
        <v>23718</v>
      </c>
      <c r="C3839" s="108" t="s">
        <v>19506</v>
      </c>
      <c r="D3839" s="108">
        <v>1.5</v>
      </c>
    </row>
    <row r="3840" spans="1:4" ht="15" customHeight="1">
      <c r="A3840" s="212" t="s">
        <v>20250</v>
      </c>
      <c r="B3840" s="212" t="s">
        <v>23719</v>
      </c>
      <c r="C3840" s="108" t="s">
        <v>19506</v>
      </c>
      <c r="D3840" s="108">
        <v>1.46</v>
      </c>
    </row>
    <row r="3841" spans="1:4" ht="15" customHeight="1">
      <c r="A3841" s="212" t="s">
        <v>20251</v>
      </c>
      <c r="B3841" s="212" t="s">
        <v>23720</v>
      </c>
      <c r="C3841" s="108" t="s">
        <v>19506</v>
      </c>
      <c r="D3841" s="108">
        <v>1.4</v>
      </c>
    </row>
    <row r="3842" spans="1:4" ht="15" customHeight="1">
      <c r="A3842" s="212" t="s">
        <v>20252</v>
      </c>
      <c r="B3842" s="212" t="s">
        <v>23721</v>
      </c>
      <c r="C3842" s="108" t="s">
        <v>19506</v>
      </c>
      <c r="D3842" s="108">
        <v>1.39</v>
      </c>
    </row>
    <row r="3843" spans="1:4" ht="15" customHeight="1">
      <c r="A3843" s="212" t="s">
        <v>20253</v>
      </c>
      <c r="B3843" s="212" t="s">
        <v>23722</v>
      </c>
      <c r="C3843" s="108" t="s">
        <v>19506</v>
      </c>
      <c r="D3843" s="108">
        <v>1.3</v>
      </c>
    </row>
    <row r="3844" spans="1:4" ht="15" customHeight="1">
      <c r="A3844" s="212" t="s">
        <v>20254</v>
      </c>
      <c r="B3844" s="212" t="s">
        <v>23723</v>
      </c>
      <c r="C3844" s="108" t="s">
        <v>19506</v>
      </c>
      <c r="D3844" s="108">
        <v>1.29</v>
      </c>
    </row>
    <row r="3845" spans="1:4" ht="15" customHeight="1">
      <c r="A3845" s="212" t="s">
        <v>20264</v>
      </c>
      <c r="B3845" s="212" t="s">
        <v>23724</v>
      </c>
      <c r="C3845" s="108" t="s">
        <v>23725</v>
      </c>
      <c r="D3845" s="108">
        <v>3.25</v>
      </c>
    </row>
    <row r="3846" spans="1:4" ht="15" customHeight="1">
      <c r="A3846" s="212" t="s">
        <v>20271</v>
      </c>
      <c r="B3846" s="212" t="s">
        <v>23726</v>
      </c>
      <c r="C3846" s="108" t="s">
        <v>23725</v>
      </c>
      <c r="D3846" s="108">
        <v>1.95</v>
      </c>
    </row>
    <row r="3847" spans="1:4" ht="15" customHeight="1">
      <c r="A3847" s="212" t="s">
        <v>20265</v>
      </c>
      <c r="B3847" s="212" t="s">
        <v>23727</v>
      </c>
      <c r="C3847" s="108" t="s">
        <v>23725</v>
      </c>
      <c r="D3847" s="108">
        <v>2.4</v>
      </c>
    </row>
    <row r="3848" spans="1:4" ht="15" customHeight="1">
      <c r="A3848" s="212" t="s">
        <v>20266</v>
      </c>
      <c r="B3848" s="212" t="s">
        <v>23728</v>
      </c>
      <c r="C3848" s="108" t="s">
        <v>23725</v>
      </c>
      <c r="D3848" s="108">
        <v>2.33</v>
      </c>
    </row>
    <row r="3849" spans="1:4" ht="15" customHeight="1">
      <c r="A3849" s="212" t="s">
        <v>20269</v>
      </c>
      <c r="B3849" s="212" t="s">
        <v>23729</v>
      </c>
      <c r="C3849" s="108" t="s">
        <v>23725</v>
      </c>
      <c r="D3849" s="108">
        <v>2.09</v>
      </c>
    </row>
    <row r="3850" spans="1:4" ht="15" customHeight="1">
      <c r="A3850" s="212" t="s">
        <v>20270</v>
      </c>
      <c r="B3850" s="212" t="s">
        <v>23730</v>
      </c>
      <c r="C3850" s="108" t="s">
        <v>23725</v>
      </c>
      <c r="D3850" s="108">
        <v>2.0699999999999998</v>
      </c>
    </row>
    <row r="3851" spans="1:4" ht="15" customHeight="1">
      <c r="A3851" s="212" t="s">
        <v>20280</v>
      </c>
      <c r="B3851" s="212" t="s">
        <v>23731</v>
      </c>
      <c r="C3851" s="108" t="s">
        <v>19506</v>
      </c>
      <c r="D3851" s="108">
        <v>2.2999999999999998</v>
      </c>
    </row>
    <row r="3852" spans="1:4" ht="15" customHeight="1">
      <c r="A3852" s="212" t="s">
        <v>20287</v>
      </c>
      <c r="B3852" s="212" t="s">
        <v>23732</v>
      </c>
      <c r="C3852" s="108" t="s">
        <v>19506</v>
      </c>
      <c r="D3852" s="108">
        <v>1.38</v>
      </c>
    </row>
    <row r="3853" spans="1:4" ht="15" customHeight="1">
      <c r="A3853" s="212" t="s">
        <v>20281</v>
      </c>
      <c r="B3853" s="212" t="s">
        <v>23733</v>
      </c>
      <c r="C3853" s="108" t="s">
        <v>19506</v>
      </c>
      <c r="D3853" s="108">
        <v>1.7</v>
      </c>
    </row>
    <row r="3854" spans="1:4" ht="15" customHeight="1">
      <c r="A3854" s="212" t="s">
        <v>20282</v>
      </c>
      <c r="B3854" s="212" t="s">
        <v>23734</v>
      </c>
      <c r="C3854" s="108" t="s">
        <v>19506</v>
      </c>
      <c r="D3854" s="108">
        <v>1.65</v>
      </c>
    </row>
    <row r="3855" spans="1:4" ht="15" customHeight="1">
      <c r="A3855" s="212" t="s">
        <v>20283</v>
      </c>
      <c r="B3855" s="212" t="s">
        <v>23735</v>
      </c>
      <c r="C3855" s="108" t="s">
        <v>19506</v>
      </c>
      <c r="D3855" s="108">
        <v>1.59</v>
      </c>
    </row>
    <row r="3856" spans="1:4" ht="15" customHeight="1">
      <c r="A3856" s="212" t="s">
        <v>20267</v>
      </c>
      <c r="B3856" s="212" t="s">
        <v>23736</v>
      </c>
      <c r="C3856" s="108" t="s">
        <v>23725</v>
      </c>
      <c r="D3856" s="108">
        <v>2.25</v>
      </c>
    </row>
    <row r="3857" spans="1:4" ht="15" customHeight="1">
      <c r="A3857" s="212" t="s">
        <v>20284</v>
      </c>
      <c r="B3857" s="212" t="s">
        <v>23737</v>
      </c>
      <c r="C3857" s="108" t="s">
        <v>19506</v>
      </c>
      <c r="D3857" s="108">
        <v>1.58</v>
      </c>
    </row>
    <row r="3858" spans="1:4" ht="15" customHeight="1">
      <c r="A3858" s="212" t="s">
        <v>20268</v>
      </c>
      <c r="B3858" s="212" t="s">
        <v>23738</v>
      </c>
      <c r="C3858" s="108" t="s">
        <v>23725</v>
      </c>
      <c r="D3858" s="108">
        <v>2.23</v>
      </c>
    </row>
    <row r="3859" spans="1:4" ht="15" customHeight="1">
      <c r="A3859" s="212" t="s">
        <v>20285</v>
      </c>
      <c r="B3859" s="212" t="s">
        <v>23739</v>
      </c>
      <c r="C3859" s="108" t="s">
        <v>19506</v>
      </c>
      <c r="D3859" s="108">
        <v>1.48</v>
      </c>
    </row>
    <row r="3860" spans="1:4" ht="15" customHeight="1">
      <c r="A3860" s="212" t="s">
        <v>20286</v>
      </c>
      <c r="B3860" s="212" t="s">
        <v>23740</v>
      </c>
      <c r="C3860" s="108" t="s">
        <v>19506</v>
      </c>
      <c r="D3860" s="108">
        <v>1.47</v>
      </c>
    </row>
    <row r="3861" spans="1:4" ht="15" customHeight="1">
      <c r="A3861" s="212" t="s">
        <v>20240</v>
      </c>
      <c r="B3861" s="212" t="s">
        <v>23741</v>
      </c>
      <c r="C3861" s="108" t="s">
        <v>19506</v>
      </c>
      <c r="D3861" s="108">
        <v>2.16</v>
      </c>
    </row>
    <row r="3862" spans="1:4" ht="15" customHeight="1">
      <c r="A3862" s="212" t="s">
        <v>20247</v>
      </c>
      <c r="B3862" s="212" t="s">
        <v>23742</v>
      </c>
      <c r="C3862" s="108" t="s">
        <v>19506</v>
      </c>
      <c r="D3862" s="108">
        <v>1.3</v>
      </c>
    </row>
    <row r="3863" spans="1:4" ht="15" customHeight="1">
      <c r="A3863" s="212" t="s">
        <v>20241</v>
      </c>
      <c r="B3863" s="212" t="s">
        <v>23743</v>
      </c>
      <c r="C3863" s="108" t="s">
        <v>19506</v>
      </c>
      <c r="D3863" s="108">
        <v>1.6</v>
      </c>
    </row>
    <row r="3864" spans="1:4" ht="15" customHeight="1">
      <c r="A3864" s="212" t="s">
        <v>20242</v>
      </c>
      <c r="B3864" s="212" t="s">
        <v>23744</v>
      </c>
      <c r="C3864" s="108" t="s">
        <v>19506</v>
      </c>
      <c r="D3864" s="108">
        <v>1.55</v>
      </c>
    </row>
    <row r="3865" spans="1:4" ht="15" customHeight="1">
      <c r="A3865" s="212" t="s">
        <v>20243</v>
      </c>
      <c r="B3865" s="212" t="s">
        <v>23745</v>
      </c>
      <c r="C3865" s="108" t="s">
        <v>19506</v>
      </c>
      <c r="D3865" s="108">
        <v>1.5</v>
      </c>
    </row>
    <row r="3866" spans="1:4" ht="15" customHeight="1">
      <c r="A3866" s="212" t="s">
        <v>20244</v>
      </c>
      <c r="B3866" s="212" t="s">
        <v>23746</v>
      </c>
      <c r="C3866" s="108" t="s">
        <v>19506</v>
      </c>
      <c r="D3866" s="108">
        <v>1.48</v>
      </c>
    </row>
    <row r="3867" spans="1:4" ht="15" customHeight="1">
      <c r="A3867" s="212" t="s">
        <v>20245</v>
      </c>
      <c r="B3867" s="212" t="s">
        <v>23747</v>
      </c>
      <c r="C3867" s="108" t="s">
        <v>19506</v>
      </c>
      <c r="D3867" s="108">
        <v>1.39</v>
      </c>
    </row>
    <row r="3868" spans="1:4" ht="15" customHeight="1">
      <c r="A3868" s="212" t="s">
        <v>20246</v>
      </c>
      <c r="B3868" s="212" t="s">
        <v>23748</v>
      </c>
      <c r="C3868" s="108" t="s">
        <v>19506</v>
      </c>
      <c r="D3868" s="108">
        <v>1.38</v>
      </c>
    </row>
    <row r="3869" spans="1:4" ht="15" customHeight="1">
      <c r="A3869" s="212" t="s">
        <v>20288</v>
      </c>
      <c r="B3869" s="212" t="s">
        <v>23749</v>
      </c>
      <c r="C3869" s="108" t="s">
        <v>19502</v>
      </c>
      <c r="D3869" s="108">
        <v>1.35</v>
      </c>
    </row>
    <row r="3870" spans="1:4" ht="15" customHeight="1">
      <c r="A3870" s="212" t="s">
        <v>20295</v>
      </c>
      <c r="B3870" s="212" t="s">
        <v>23750</v>
      </c>
      <c r="C3870" s="108" t="s">
        <v>19502</v>
      </c>
      <c r="D3870" s="108">
        <v>0.81</v>
      </c>
    </row>
    <row r="3871" spans="1:4" ht="15" customHeight="1">
      <c r="A3871" s="212" t="s">
        <v>20289</v>
      </c>
      <c r="B3871" s="212" t="s">
        <v>23751</v>
      </c>
      <c r="C3871" s="108" t="s">
        <v>19502</v>
      </c>
      <c r="D3871" s="108">
        <v>1</v>
      </c>
    </row>
    <row r="3872" spans="1:4" ht="15" customHeight="1">
      <c r="A3872" s="212" t="s">
        <v>20290</v>
      </c>
      <c r="B3872" s="212" t="s">
        <v>23752</v>
      </c>
      <c r="C3872" s="108" t="s">
        <v>19502</v>
      </c>
      <c r="D3872" s="108">
        <v>0.97</v>
      </c>
    </row>
    <row r="3873" spans="1:4" ht="15" customHeight="1">
      <c r="A3873" s="212" t="s">
        <v>20291</v>
      </c>
      <c r="B3873" s="212" t="s">
        <v>23753</v>
      </c>
      <c r="C3873" s="108" t="s">
        <v>19502</v>
      </c>
      <c r="D3873" s="108">
        <v>0.94</v>
      </c>
    </row>
    <row r="3874" spans="1:4" ht="15" customHeight="1">
      <c r="A3874" s="212" t="s">
        <v>20292</v>
      </c>
      <c r="B3874" s="212" t="s">
        <v>23754</v>
      </c>
      <c r="C3874" s="108" t="s">
        <v>19502</v>
      </c>
      <c r="D3874" s="108">
        <v>0.93</v>
      </c>
    </row>
    <row r="3875" spans="1:4" ht="15" customHeight="1">
      <c r="A3875" s="212" t="s">
        <v>20293</v>
      </c>
      <c r="B3875" s="212" t="s">
        <v>23755</v>
      </c>
      <c r="C3875" s="108" t="s">
        <v>19502</v>
      </c>
      <c r="D3875" s="108">
        <v>0.87</v>
      </c>
    </row>
    <row r="3876" spans="1:4" ht="15" customHeight="1">
      <c r="A3876" s="212" t="s">
        <v>20294</v>
      </c>
      <c r="B3876" s="212" t="s">
        <v>23756</v>
      </c>
      <c r="C3876" s="108" t="s">
        <v>19502</v>
      </c>
      <c r="D3876" s="108">
        <v>0.86</v>
      </c>
    </row>
    <row r="3877" spans="1:4" ht="15" customHeight="1">
      <c r="A3877" s="212" t="s">
        <v>20272</v>
      </c>
      <c r="B3877" s="212" t="s">
        <v>23757</v>
      </c>
      <c r="C3877" s="108" t="s">
        <v>19506</v>
      </c>
      <c r="D3877" s="108">
        <v>2.2999999999999998</v>
      </c>
    </row>
    <row r="3878" spans="1:4" ht="15" customHeight="1">
      <c r="A3878" s="212" t="s">
        <v>20256</v>
      </c>
      <c r="B3878" s="212" t="s">
        <v>23758</v>
      </c>
      <c r="C3878" s="108" t="s">
        <v>23725</v>
      </c>
      <c r="D3878" s="108">
        <v>2.84</v>
      </c>
    </row>
    <row r="3879" spans="1:4" ht="15" customHeight="1">
      <c r="A3879" s="212" t="s">
        <v>20263</v>
      </c>
      <c r="B3879" s="212" t="s">
        <v>23759</v>
      </c>
      <c r="C3879" s="108" t="s">
        <v>23725</v>
      </c>
      <c r="D3879" s="108">
        <v>1.71</v>
      </c>
    </row>
    <row r="3880" spans="1:4" ht="15" customHeight="1">
      <c r="A3880" s="212" t="s">
        <v>20279</v>
      </c>
      <c r="B3880" s="212" t="s">
        <v>23760</v>
      </c>
      <c r="C3880" s="108" t="s">
        <v>19506</v>
      </c>
      <c r="D3880" s="108">
        <v>1.38</v>
      </c>
    </row>
    <row r="3881" spans="1:4" ht="15" customHeight="1">
      <c r="A3881" s="212" t="s">
        <v>20257</v>
      </c>
      <c r="B3881" s="212" t="s">
        <v>23761</v>
      </c>
      <c r="C3881" s="108" t="s">
        <v>23725</v>
      </c>
      <c r="D3881" s="108">
        <v>2.1</v>
      </c>
    </row>
    <row r="3882" spans="1:4" ht="15" customHeight="1">
      <c r="A3882" s="212" t="s">
        <v>20273</v>
      </c>
      <c r="B3882" s="212" t="s">
        <v>23762</v>
      </c>
      <c r="C3882" s="108" t="s">
        <v>23725</v>
      </c>
      <c r="D3882" s="108">
        <v>1.7</v>
      </c>
    </row>
    <row r="3883" spans="1:4" ht="15" customHeight="1">
      <c r="A3883" s="212" t="s">
        <v>20258</v>
      </c>
      <c r="B3883" s="212" t="s">
        <v>23763</v>
      </c>
      <c r="C3883" s="108" t="s">
        <v>23725</v>
      </c>
      <c r="D3883" s="108">
        <v>2.04</v>
      </c>
    </row>
    <row r="3884" spans="1:4" ht="15" customHeight="1">
      <c r="A3884" s="212" t="s">
        <v>20274</v>
      </c>
      <c r="B3884" s="212" t="s">
        <v>23764</v>
      </c>
      <c r="C3884" s="108" t="s">
        <v>19506</v>
      </c>
      <c r="D3884" s="108">
        <v>1.65</v>
      </c>
    </row>
    <row r="3885" spans="1:4" ht="15" customHeight="1">
      <c r="A3885" s="212" t="s">
        <v>20259</v>
      </c>
      <c r="B3885" s="212" t="s">
        <v>23765</v>
      </c>
      <c r="C3885" s="108" t="s">
        <v>23725</v>
      </c>
      <c r="D3885" s="108">
        <v>1.97</v>
      </c>
    </row>
    <row r="3886" spans="1:4" ht="15" customHeight="1">
      <c r="A3886" s="212" t="s">
        <v>20275</v>
      </c>
      <c r="B3886" s="212" t="s">
        <v>23766</v>
      </c>
      <c r="C3886" s="108" t="s">
        <v>23725</v>
      </c>
      <c r="D3886" s="108">
        <v>1.59</v>
      </c>
    </row>
    <row r="3887" spans="1:4" ht="15" customHeight="1">
      <c r="A3887" s="212" t="s">
        <v>20260</v>
      </c>
      <c r="B3887" s="212" t="s">
        <v>23767</v>
      </c>
      <c r="C3887" s="108" t="s">
        <v>23725</v>
      </c>
      <c r="D3887" s="108">
        <v>1.95</v>
      </c>
    </row>
    <row r="3888" spans="1:4" ht="15" customHeight="1">
      <c r="A3888" s="212" t="s">
        <v>20276</v>
      </c>
      <c r="B3888" s="212" t="s">
        <v>23768</v>
      </c>
      <c r="C3888" s="108" t="s">
        <v>19506</v>
      </c>
      <c r="D3888" s="108">
        <v>1.58</v>
      </c>
    </row>
    <row r="3889" spans="1:4" ht="15" customHeight="1">
      <c r="A3889" s="212" t="s">
        <v>20261</v>
      </c>
      <c r="B3889" s="212" t="s">
        <v>23769</v>
      </c>
      <c r="C3889" s="108" t="s">
        <v>23725</v>
      </c>
      <c r="D3889" s="108">
        <v>1.83</v>
      </c>
    </row>
    <row r="3890" spans="1:4" ht="15" customHeight="1">
      <c r="A3890" s="212" t="s">
        <v>20277</v>
      </c>
      <c r="B3890" s="212" t="s">
        <v>23770</v>
      </c>
      <c r="C3890" s="108" t="s">
        <v>19506</v>
      </c>
      <c r="D3890" s="108">
        <v>1.48</v>
      </c>
    </row>
    <row r="3891" spans="1:4" ht="15" customHeight="1">
      <c r="A3891" s="212" t="s">
        <v>20262</v>
      </c>
      <c r="B3891" s="212" t="s">
        <v>23771</v>
      </c>
      <c r="C3891" s="108" t="s">
        <v>23725</v>
      </c>
      <c r="D3891" s="108">
        <v>1.81</v>
      </c>
    </row>
    <row r="3892" spans="1:4" ht="15" customHeight="1">
      <c r="A3892" s="212" t="s">
        <v>20278</v>
      </c>
      <c r="B3892" s="212" t="s">
        <v>23772</v>
      </c>
      <c r="C3892" s="108" t="s">
        <v>19506</v>
      </c>
      <c r="D3892" s="108">
        <v>1.47</v>
      </c>
    </row>
    <row r="3893" spans="1:4" ht="15" customHeight="1">
      <c r="A3893" s="212" t="s">
        <v>20234</v>
      </c>
      <c r="B3893" s="212" t="s">
        <v>23773</v>
      </c>
      <c r="C3893" s="108" t="s">
        <v>18884</v>
      </c>
      <c r="D3893" s="108">
        <v>995.14</v>
      </c>
    </row>
    <row r="3894" spans="1:4" ht="15" customHeight="1">
      <c r="A3894" s="212" t="s">
        <v>20233</v>
      </c>
      <c r="B3894" s="212" t="s">
        <v>23774</v>
      </c>
      <c r="C3894" s="108" t="s">
        <v>18884</v>
      </c>
      <c r="D3894" s="108">
        <v>272.93</v>
      </c>
    </row>
    <row r="3895" spans="1:4" ht="15" customHeight="1">
      <c r="A3895" s="212" t="s">
        <v>20232</v>
      </c>
      <c r="B3895" s="212" t="s">
        <v>23775</v>
      </c>
      <c r="C3895" s="108" t="s">
        <v>18884</v>
      </c>
      <c r="D3895" s="108">
        <v>122.81</v>
      </c>
    </row>
    <row r="3896" spans="1:4" ht="15" customHeight="1">
      <c r="A3896" s="212">
        <v>256</v>
      </c>
      <c r="B3896" s="212" t="s">
        <v>23776</v>
      </c>
    </row>
    <row r="3897" spans="1:4" ht="15" customHeight="1">
      <c r="A3897" s="212" t="s">
        <v>20331</v>
      </c>
      <c r="B3897" s="212" t="s">
        <v>23777</v>
      </c>
      <c r="C3897" s="108" t="s">
        <v>18876</v>
      </c>
      <c r="D3897" s="108">
        <v>81.760000000000005</v>
      </c>
    </row>
    <row r="3898" spans="1:4" ht="15" customHeight="1">
      <c r="A3898" s="212" t="s">
        <v>20376</v>
      </c>
      <c r="B3898" s="212" t="s">
        <v>23778</v>
      </c>
      <c r="C3898" s="108" t="s">
        <v>18959</v>
      </c>
      <c r="D3898" s="108">
        <v>122.88</v>
      </c>
    </row>
    <row r="3899" spans="1:4" ht="15" customHeight="1">
      <c r="A3899" s="212" t="s">
        <v>20326</v>
      </c>
      <c r="B3899" s="212" t="s">
        <v>23779</v>
      </c>
      <c r="C3899" s="108" t="s">
        <v>18876</v>
      </c>
      <c r="D3899" s="108">
        <v>44.36</v>
      </c>
    </row>
    <row r="3900" spans="1:4" ht="15" customHeight="1">
      <c r="A3900" s="212" t="s">
        <v>20303</v>
      </c>
      <c r="B3900" s="212" t="s">
        <v>23780</v>
      </c>
      <c r="C3900" s="108" t="s">
        <v>18884</v>
      </c>
      <c r="D3900" s="108">
        <v>601</v>
      </c>
    </row>
    <row r="3901" spans="1:4" ht="15" customHeight="1">
      <c r="A3901" s="212" t="s">
        <v>20369</v>
      </c>
      <c r="B3901" s="212" t="s">
        <v>23781</v>
      </c>
      <c r="C3901" s="108" t="s">
        <v>18946</v>
      </c>
      <c r="D3901" s="108">
        <v>10.050000000000001</v>
      </c>
    </row>
    <row r="3902" spans="1:4" ht="15" customHeight="1">
      <c r="A3902" s="212" t="s">
        <v>20370</v>
      </c>
      <c r="B3902" s="212" t="s">
        <v>23782</v>
      </c>
      <c r="C3902" s="108" t="s">
        <v>18946</v>
      </c>
      <c r="D3902" s="108">
        <v>10.86</v>
      </c>
    </row>
    <row r="3903" spans="1:4" ht="15" customHeight="1">
      <c r="A3903" s="212" t="s">
        <v>20210</v>
      </c>
      <c r="B3903" s="212" t="s">
        <v>23783</v>
      </c>
      <c r="C3903" s="108" t="s">
        <v>191</v>
      </c>
      <c r="D3903" s="108">
        <v>371.86</v>
      </c>
    </row>
    <row r="3904" spans="1:4" ht="15" customHeight="1">
      <c r="A3904" s="212" t="s">
        <v>20399</v>
      </c>
      <c r="B3904" s="212" t="s">
        <v>23784</v>
      </c>
      <c r="C3904" s="108" t="s">
        <v>18876</v>
      </c>
      <c r="D3904" s="108">
        <v>4.01</v>
      </c>
    </row>
    <row r="3905" spans="1:4" ht="15" customHeight="1">
      <c r="A3905" s="212" t="s">
        <v>20381</v>
      </c>
      <c r="B3905" s="212" t="s">
        <v>23785</v>
      </c>
      <c r="C3905" s="108" t="s">
        <v>191</v>
      </c>
      <c r="D3905" s="108">
        <v>119</v>
      </c>
    </row>
    <row r="3906" spans="1:4" ht="15" customHeight="1">
      <c r="A3906" s="212" t="s">
        <v>20382</v>
      </c>
      <c r="B3906" s="212" t="s">
        <v>23786</v>
      </c>
      <c r="C3906" s="108" t="s">
        <v>191</v>
      </c>
      <c r="D3906" s="108">
        <v>118.78</v>
      </c>
    </row>
    <row r="3907" spans="1:4" ht="15" customHeight="1">
      <c r="A3907" s="212" t="s">
        <v>20384</v>
      </c>
      <c r="B3907" s="212" t="s">
        <v>23787</v>
      </c>
      <c r="C3907" s="108" t="s">
        <v>191</v>
      </c>
      <c r="D3907" s="108">
        <v>225.89</v>
      </c>
    </row>
    <row r="3908" spans="1:4" ht="15" customHeight="1">
      <c r="A3908" s="212" t="s">
        <v>20383</v>
      </c>
      <c r="B3908" s="212" t="s">
        <v>23788</v>
      </c>
      <c r="C3908" s="108" t="s">
        <v>191</v>
      </c>
      <c r="D3908" s="108">
        <v>199.03</v>
      </c>
    </row>
    <row r="3909" spans="1:4" ht="15" customHeight="1">
      <c r="A3909" s="212" t="s">
        <v>20368</v>
      </c>
      <c r="B3909" s="212" t="s">
        <v>23789</v>
      </c>
      <c r="C3909" s="108" t="s">
        <v>18884</v>
      </c>
      <c r="D3909" s="108">
        <v>64.83</v>
      </c>
    </row>
    <row r="3910" spans="1:4" ht="15" customHeight="1">
      <c r="A3910" s="212" t="s">
        <v>20304</v>
      </c>
      <c r="B3910" s="212" t="s">
        <v>23790</v>
      </c>
      <c r="C3910" s="108" t="s">
        <v>18884</v>
      </c>
      <c r="D3910" s="108">
        <v>416.07</v>
      </c>
    </row>
    <row r="3911" spans="1:4" ht="15" customHeight="1">
      <c r="A3911" s="212" t="s">
        <v>20305</v>
      </c>
      <c r="B3911" s="212" t="s">
        <v>23791</v>
      </c>
      <c r="C3911" s="108" t="s">
        <v>18884</v>
      </c>
      <c r="D3911" s="108">
        <v>476.37</v>
      </c>
    </row>
    <row r="3912" spans="1:4" ht="15" customHeight="1">
      <c r="A3912" s="212" t="s">
        <v>20306</v>
      </c>
      <c r="B3912" s="212" t="s">
        <v>23792</v>
      </c>
      <c r="C3912" s="108" t="s">
        <v>18884</v>
      </c>
      <c r="D3912" s="108">
        <v>486.42</v>
      </c>
    </row>
    <row r="3913" spans="1:4" ht="15" customHeight="1">
      <c r="A3913" s="212" t="s">
        <v>20367</v>
      </c>
      <c r="B3913" s="212" t="s">
        <v>23793</v>
      </c>
      <c r="C3913" s="108" t="s">
        <v>18884</v>
      </c>
      <c r="D3913" s="108">
        <v>389.7</v>
      </c>
    </row>
    <row r="3914" spans="1:4" ht="15" customHeight="1">
      <c r="A3914" s="212" t="s">
        <v>20308</v>
      </c>
      <c r="B3914" s="212" t="s">
        <v>23794</v>
      </c>
      <c r="C3914" s="108" t="s">
        <v>18884</v>
      </c>
      <c r="D3914" s="108">
        <v>519.55999999999995</v>
      </c>
    </row>
    <row r="3915" spans="1:4" ht="15" customHeight="1">
      <c r="A3915" s="212" t="s">
        <v>20309</v>
      </c>
      <c r="B3915" s="212" t="s">
        <v>23795</v>
      </c>
      <c r="C3915" s="108" t="s">
        <v>18884</v>
      </c>
      <c r="D3915" s="108">
        <v>549.71</v>
      </c>
    </row>
    <row r="3916" spans="1:4" ht="15" customHeight="1">
      <c r="A3916" s="212" t="s">
        <v>20310</v>
      </c>
      <c r="B3916" s="212" t="s">
        <v>23796</v>
      </c>
      <c r="C3916" s="108" t="s">
        <v>18884</v>
      </c>
      <c r="D3916" s="108">
        <v>566.46</v>
      </c>
    </row>
    <row r="3917" spans="1:4" ht="15" customHeight="1">
      <c r="A3917" s="212" t="s">
        <v>20311</v>
      </c>
      <c r="B3917" s="212" t="s">
        <v>23797</v>
      </c>
      <c r="C3917" s="108" t="s">
        <v>18884</v>
      </c>
      <c r="D3917" s="108">
        <v>575.16999999999996</v>
      </c>
    </row>
    <row r="3918" spans="1:4" ht="15" customHeight="1">
      <c r="A3918" s="212" t="s">
        <v>20312</v>
      </c>
      <c r="B3918" s="212" t="s">
        <v>23798</v>
      </c>
      <c r="C3918" s="108" t="s">
        <v>18884</v>
      </c>
      <c r="D3918" s="108">
        <v>579.86</v>
      </c>
    </row>
    <row r="3919" spans="1:4" ht="15" customHeight="1">
      <c r="A3919" s="212" t="s">
        <v>20313</v>
      </c>
      <c r="B3919" s="212" t="s">
        <v>23799</v>
      </c>
      <c r="C3919" s="108" t="s">
        <v>18884</v>
      </c>
      <c r="D3919" s="108">
        <v>589.91</v>
      </c>
    </row>
    <row r="3920" spans="1:4" ht="15" customHeight="1">
      <c r="A3920" s="212" t="s">
        <v>20314</v>
      </c>
      <c r="B3920" s="212" t="s">
        <v>23800</v>
      </c>
      <c r="C3920" s="108" t="s">
        <v>18884</v>
      </c>
      <c r="D3920" s="108">
        <v>593.59</v>
      </c>
    </row>
    <row r="3921" spans="1:4" ht="15" customHeight="1">
      <c r="A3921" s="212" t="s">
        <v>20315</v>
      </c>
      <c r="B3921" s="212" t="s">
        <v>23801</v>
      </c>
      <c r="C3921" s="108" t="s">
        <v>18884</v>
      </c>
      <c r="D3921" s="108">
        <v>601.97</v>
      </c>
    </row>
    <row r="3922" spans="1:4" ht="15" customHeight="1">
      <c r="A3922" s="212" t="s">
        <v>20316</v>
      </c>
      <c r="B3922" s="212" t="s">
        <v>23802</v>
      </c>
      <c r="C3922" s="108" t="s">
        <v>18884</v>
      </c>
      <c r="D3922" s="108">
        <v>620.05999999999995</v>
      </c>
    </row>
    <row r="3923" spans="1:4" ht="15" customHeight="1">
      <c r="A3923" s="212" t="s">
        <v>20374</v>
      </c>
      <c r="B3923" s="212" t="s">
        <v>23803</v>
      </c>
      <c r="C3923" s="108" t="s">
        <v>18884</v>
      </c>
      <c r="D3923" s="108">
        <v>541.99</v>
      </c>
    </row>
    <row r="3924" spans="1:4" ht="15" customHeight="1">
      <c r="A3924" s="212" t="s">
        <v>20358</v>
      </c>
      <c r="B3924" s="212" t="s">
        <v>23804</v>
      </c>
      <c r="C3924" s="108" t="s">
        <v>18884</v>
      </c>
      <c r="D3924" s="108">
        <v>489.73</v>
      </c>
    </row>
    <row r="3925" spans="1:4" ht="15" customHeight="1">
      <c r="A3925" s="212" t="s">
        <v>20359</v>
      </c>
      <c r="B3925" s="212" t="s">
        <v>23805</v>
      </c>
      <c r="C3925" s="108" t="s">
        <v>18884</v>
      </c>
      <c r="D3925" s="108">
        <v>506.48</v>
      </c>
    </row>
    <row r="3926" spans="1:4" ht="15" customHeight="1">
      <c r="A3926" s="212" t="s">
        <v>20360</v>
      </c>
      <c r="B3926" s="212" t="s">
        <v>23806</v>
      </c>
      <c r="C3926" s="108" t="s">
        <v>18884</v>
      </c>
      <c r="D3926" s="108">
        <v>515.19000000000005</v>
      </c>
    </row>
    <row r="3927" spans="1:4" ht="15" customHeight="1">
      <c r="A3927" s="212" t="s">
        <v>20361</v>
      </c>
      <c r="B3927" s="212" t="s">
        <v>23807</v>
      </c>
      <c r="C3927" s="108" t="s">
        <v>18884</v>
      </c>
      <c r="D3927" s="108">
        <v>519.88</v>
      </c>
    </row>
    <row r="3928" spans="1:4" ht="15" customHeight="1">
      <c r="A3928" s="212" t="s">
        <v>20362</v>
      </c>
      <c r="B3928" s="212" t="s">
        <v>23808</v>
      </c>
      <c r="C3928" s="108" t="s">
        <v>18884</v>
      </c>
      <c r="D3928" s="108">
        <v>529.92999999999995</v>
      </c>
    </row>
    <row r="3929" spans="1:4" ht="15" customHeight="1">
      <c r="A3929" s="212" t="s">
        <v>20363</v>
      </c>
      <c r="B3929" s="212" t="s">
        <v>23809</v>
      </c>
      <c r="C3929" s="108" t="s">
        <v>18884</v>
      </c>
      <c r="D3929" s="108">
        <v>533.61</v>
      </c>
    </row>
    <row r="3930" spans="1:4" ht="15" customHeight="1">
      <c r="A3930" s="212" t="s">
        <v>20364</v>
      </c>
      <c r="B3930" s="212" t="s">
        <v>23810</v>
      </c>
      <c r="C3930" s="108" t="s">
        <v>18884</v>
      </c>
      <c r="D3930" s="108">
        <v>541.99</v>
      </c>
    </row>
    <row r="3931" spans="1:4" ht="15" customHeight="1">
      <c r="A3931" s="212" t="s">
        <v>20365</v>
      </c>
      <c r="B3931" s="212" t="s">
        <v>23811</v>
      </c>
      <c r="C3931" s="108" t="s">
        <v>18884</v>
      </c>
      <c r="D3931" s="108">
        <v>560.08000000000004</v>
      </c>
    </row>
    <row r="3932" spans="1:4" ht="15" customHeight="1">
      <c r="A3932" s="212" t="s">
        <v>20307</v>
      </c>
      <c r="B3932" s="212" t="s">
        <v>23812</v>
      </c>
      <c r="C3932" s="108" t="s">
        <v>18884</v>
      </c>
      <c r="D3932" s="108">
        <v>458.25</v>
      </c>
    </row>
    <row r="3933" spans="1:4" ht="15" customHeight="1">
      <c r="A3933" s="212" t="s">
        <v>20366</v>
      </c>
      <c r="B3933" s="212" t="s">
        <v>23813</v>
      </c>
      <c r="C3933" s="108" t="s">
        <v>18884</v>
      </c>
      <c r="D3933" s="108">
        <v>379.89</v>
      </c>
    </row>
    <row r="3934" spans="1:4" ht="15" customHeight="1">
      <c r="A3934" s="212" t="s">
        <v>20297</v>
      </c>
      <c r="B3934" s="212" t="s">
        <v>23814</v>
      </c>
      <c r="C3934" s="108" t="s">
        <v>18884</v>
      </c>
      <c r="D3934" s="108">
        <v>149.83000000000001</v>
      </c>
    </row>
    <row r="3935" spans="1:4" ht="15" customHeight="1">
      <c r="A3935" s="212" t="s">
        <v>20300</v>
      </c>
      <c r="B3935" s="212" t="s">
        <v>23815</v>
      </c>
      <c r="C3935" s="108" t="s">
        <v>191</v>
      </c>
      <c r="D3935" s="108">
        <v>71.430000000000007</v>
      </c>
    </row>
    <row r="3936" spans="1:4" ht="15" customHeight="1">
      <c r="A3936" s="212" t="s">
        <v>20330</v>
      </c>
      <c r="B3936" s="212" t="s">
        <v>23816</v>
      </c>
      <c r="C3936" s="108" t="s">
        <v>18876</v>
      </c>
      <c r="D3936" s="108">
        <v>19.86</v>
      </c>
    </row>
    <row r="3937" spans="1:4" ht="15" customHeight="1">
      <c r="A3937" s="212" t="s">
        <v>20298</v>
      </c>
      <c r="B3937" s="212" t="s">
        <v>23817</v>
      </c>
      <c r="C3937" s="108" t="s">
        <v>18884</v>
      </c>
      <c r="D3937" s="108">
        <v>214.56</v>
      </c>
    </row>
    <row r="3938" spans="1:4" ht="15" customHeight="1">
      <c r="A3938" s="212" t="s">
        <v>20299</v>
      </c>
      <c r="B3938" s="212" t="s">
        <v>23818</v>
      </c>
      <c r="C3938" s="108" t="s">
        <v>18884</v>
      </c>
      <c r="D3938" s="108">
        <v>199.09</v>
      </c>
    </row>
    <row r="3939" spans="1:4" ht="15" customHeight="1">
      <c r="A3939" s="212" t="s">
        <v>20395</v>
      </c>
      <c r="B3939" s="212" t="s">
        <v>23819</v>
      </c>
      <c r="C3939" s="108" t="s">
        <v>224</v>
      </c>
      <c r="D3939" s="108">
        <v>22.66</v>
      </c>
    </row>
    <row r="3940" spans="1:4" ht="15" customHeight="1">
      <c r="A3940" s="212" t="s">
        <v>20396</v>
      </c>
      <c r="B3940" s="212" t="s">
        <v>23820</v>
      </c>
      <c r="C3940" s="108" t="s">
        <v>224</v>
      </c>
      <c r="D3940" s="108">
        <v>23.42</v>
      </c>
    </row>
    <row r="3941" spans="1:4" ht="15" customHeight="1">
      <c r="A3941" s="212" t="s">
        <v>20397</v>
      </c>
      <c r="B3941" s="212" t="s">
        <v>23821</v>
      </c>
      <c r="C3941" s="108" t="s">
        <v>224</v>
      </c>
      <c r="D3941" s="108">
        <v>24.18</v>
      </c>
    </row>
    <row r="3942" spans="1:4" ht="15" customHeight="1">
      <c r="A3942" s="212" t="s">
        <v>20398</v>
      </c>
      <c r="B3942" s="212" t="s">
        <v>23822</v>
      </c>
      <c r="C3942" s="108" t="s">
        <v>224</v>
      </c>
      <c r="D3942" s="108">
        <v>27.02</v>
      </c>
    </row>
    <row r="3943" spans="1:4" ht="15" customHeight="1">
      <c r="A3943" s="212" t="s">
        <v>20388</v>
      </c>
      <c r="B3943" s="212" t="s">
        <v>23823</v>
      </c>
      <c r="C3943" s="108" t="s">
        <v>224</v>
      </c>
      <c r="D3943" s="108">
        <v>19.28</v>
      </c>
    </row>
    <row r="3944" spans="1:4" ht="15" customHeight="1">
      <c r="A3944" s="212" t="s">
        <v>20389</v>
      </c>
      <c r="B3944" s="212" t="s">
        <v>23824</v>
      </c>
      <c r="C3944" s="108" t="s">
        <v>224</v>
      </c>
      <c r="D3944" s="108">
        <v>19.600000000000001</v>
      </c>
    </row>
    <row r="3945" spans="1:4" ht="15" customHeight="1">
      <c r="A3945" s="212" t="s">
        <v>20390</v>
      </c>
      <c r="B3945" s="212" t="s">
        <v>23825</v>
      </c>
      <c r="C3945" s="108" t="s">
        <v>224</v>
      </c>
      <c r="D3945" s="108">
        <v>19.93</v>
      </c>
    </row>
    <row r="3946" spans="1:4" ht="15" customHeight="1">
      <c r="A3946" s="212" t="s">
        <v>20391</v>
      </c>
      <c r="B3946" s="212" t="s">
        <v>23826</v>
      </c>
      <c r="C3946" s="108" t="s">
        <v>224</v>
      </c>
      <c r="D3946" s="108">
        <v>18.510000000000002</v>
      </c>
    </row>
    <row r="3947" spans="1:4" ht="15" customHeight="1">
      <c r="A3947" s="212" t="s">
        <v>20392</v>
      </c>
      <c r="B3947" s="212" t="s">
        <v>23827</v>
      </c>
      <c r="C3947" s="108" t="s">
        <v>224</v>
      </c>
      <c r="D3947" s="108">
        <v>19.690000000000001</v>
      </c>
    </row>
    <row r="3948" spans="1:4" ht="15" customHeight="1">
      <c r="A3948" s="212" t="s">
        <v>20393</v>
      </c>
      <c r="B3948" s="212" t="s">
        <v>23828</v>
      </c>
      <c r="C3948" s="108" t="s">
        <v>224</v>
      </c>
      <c r="D3948" s="108">
        <v>20.079999999999998</v>
      </c>
    </row>
    <row r="3949" spans="1:4" ht="15" customHeight="1">
      <c r="A3949" s="212" t="s">
        <v>20394</v>
      </c>
      <c r="B3949" s="212" t="s">
        <v>23829</v>
      </c>
      <c r="C3949" s="108" t="s">
        <v>224</v>
      </c>
      <c r="D3949" s="108">
        <v>20.48</v>
      </c>
    </row>
    <row r="3950" spans="1:4" ht="15" customHeight="1">
      <c r="A3950" s="212" t="s">
        <v>20317</v>
      </c>
      <c r="B3950" s="212" t="s">
        <v>23830</v>
      </c>
      <c r="C3950" s="108" t="s">
        <v>18876</v>
      </c>
      <c r="D3950" s="108">
        <v>305.5</v>
      </c>
    </row>
    <row r="3951" spans="1:4" ht="15" customHeight="1">
      <c r="A3951" s="212" t="s">
        <v>20302</v>
      </c>
      <c r="B3951" s="212" t="s">
        <v>23831</v>
      </c>
      <c r="C3951" s="108" t="s">
        <v>18884</v>
      </c>
      <c r="D3951" s="108">
        <v>52.99</v>
      </c>
    </row>
    <row r="3952" spans="1:4" ht="15" customHeight="1">
      <c r="A3952" s="212" t="s">
        <v>20327</v>
      </c>
      <c r="B3952" s="212" t="s">
        <v>23832</v>
      </c>
      <c r="C3952" s="108" t="s">
        <v>18884</v>
      </c>
      <c r="D3952" s="108">
        <v>7.8</v>
      </c>
    </row>
    <row r="3953" spans="1:4" ht="15" customHeight="1">
      <c r="A3953" s="212" t="s">
        <v>20378</v>
      </c>
      <c r="B3953" s="212" t="s">
        <v>23833</v>
      </c>
      <c r="C3953" s="108" t="s">
        <v>18876</v>
      </c>
      <c r="D3953" s="108">
        <v>82.04</v>
      </c>
    </row>
    <row r="3954" spans="1:4" ht="15" customHeight="1">
      <c r="A3954" s="212" t="s">
        <v>20379</v>
      </c>
      <c r="B3954" s="212" t="s">
        <v>23834</v>
      </c>
      <c r="C3954" s="108" t="s">
        <v>18876</v>
      </c>
      <c r="D3954" s="108">
        <v>92.3</v>
      </c>
    </row>
    <row r="3955" spans="1:4" ht="15" customHeight="1">
      <c r="A3955" s="212" t="s">
        <v>20301</v>
      </c>
      <c r="B3955" s="212" t="s">
        <v>23835</v>
      </c>
      <c r="C3955" s="108" t="s">
        <v>18876</v>
      </c>
      <c r="D3955" s="108">
        <v>82.04</v>
      </c>
    </row>
    <row r="3956" spans="1:4" ht="15" customHeight="1">
      <c r="A3956" s="212" t="s">
        <v>20329</v>
      </c>
      <c r="B3956" s="212" t="s">
        <v>23836</v>
      </c>
      <c r="C3956" s="108" t="s">
        <v>18876</v>
      </c>
      <c r="D3956" s="108">
        <v>57.08</v>
      </c>
    </row>
    <row r="3957" spans="1:4" ht="15" customHeight="1">
      <c r="A3957" s="212" t="s">
        <v>20377</v>
      </c>
      <c r="B3957" s="212" t="s">
        <v>23837</v>
      </c>
      <c r="C3957" s="108" t="s">
        <v>18876</v>
      </c>
      <c r="D3957" s="108">
        <v>122.61</v>
      </c>
    </row>
    <row r="3958" spans="1:4" ht="15" customHeight="1">
      <c r="A3958" s="212" t="s">
        <v>20332</v>
      </c>
      <c r="B3958" s="212" t="s">
        <v>23838</v>
      </c>
      <c r="C3958" s="108" t="s">
        <v>224</v>
      </c>
      <c r="D3958" s="108">
        <v>18.25</v>
      </c>
    </row>
    <row r="3959" spans="1:4" ht="15" customHeight="1">
      <c r="A3959" s="212" t="s">
        <v>20333</v>
      </c>
      <c r="B3959" s="212" t="s">
        <v>23839</v>
      </c>
      <c r="C3959" s="108" t="s">
        <v>224</v>
      </c>
      <c r="D3959" s="108">
        <v>23.15</v>
      </c>
    </row>
    <row r="3960" spans="1:4" ht="15" customHeight="1">
      <c r="A3960" s="212" t="s">
        <v>20334</v>
      </c>
      <c r="B3960" s="212" t="s">
        <v>23840</v>
      </c>
      <c r="C3960" s="108" t="s">
        <v>224</v>
      </c>
      <c r="D3960" s="108">
        <v>20.71</v>
      </c>
    </row>
    <row r="3961" spans="1:4" ht="15" customHeight="1">
      <c r="A3961" s="212" t="s">
        <v>20335</v>
      </c>
      <c r="B3961" s="212" t="s">
        <v>23841</v>
      </c>
      <c r="C3961" s="108" t="s">
        <v>224</v>
      </c>
      <c r="D3961" s="108">
        <v>24.33</v>
      </c>
    </row>
    <row r="3962" spans="1:4" ht="15" customHeight="1">
      <c r="A3962" s="212" t="s">
        <v>20336</v>
      </c>
      <c r="B3962" s="212" t="s">
        <v>23842</v>
      </c>
      <c r="C3962" s="108" t="s">
        <v>224</v>
      </c>
      <c r="D3962" s="108">
        <v>30.36</v>
      </c>
    </row>
    <row r="3963" spans="1:4" ht="15" customHeight="1">
      <c r="A3963" s="212" t="s">
        <v>20337</v>
      </c>
      <c r="B3963" s="212" t="s">
        <v>23843</v>
      </c>
      <c r="C3963" s="108" t="s">
        <v>224</v>
      </c>
      <c r="D3963" s="108">
        <v>44.17</v>
      </c>
    </row>
    <row r="3964" spans="1:4" ht="15" customHeight="1">
      <c r="A3964" s="212" t="s">
        <v>20338</v>
      </c>
      <c r="B3964" s="212" t="s">
        <v>23844</v>
      </c>
      <c r="C3964" s="108" t="s">
        <v>224</v>
      </c>
      <c r="D3964" s="108">
        <v>25.74</v>
      </c>
    </row>
    <row r="3965" spans="1:4" ht="15" customHeight="1">
      <c r="A3965" s="212" t="s">
        <v>20339</v>
      </c>
      <c r="B3965" s="212" t="s">
        <v>23845</v>
      </c>
      <c r="C3965" s="108" t="s">
        <v>224</v>
      </c>
      <c r="D3965" s="108">
        <v>30.94</v>
      </c>
    </row>
    <row r="3966" spans="1:4" ht="15" customHeight="1">
      <c r="A3966" s="212" t="s">
        <v>20340</v>
      </c>
      <c r="B3966" s="212" t="s">
        <v>23846</v>
      </c>
      <c r="C3966" s="108" t="s">
        <v>224</v>
      </c>
      <c r="D3966" s="108">
        <v>45.94</v>
      </c>
    </row>
    <row r="3967" spans="1:4" ht="15" customHeight="1">
      <c r="A3967" s="212" t="s">
        <v>20341</v>
      </c>
      <c r="B3967" s="212" t="s">
        <v>23847</v>
      </c>
      <c r="C3967" s="108" t="s">
        <v>224</v>
      </c>
      <c r="D3967" s="108">
        <v>63.45</v>
      </c>
    </row>
    <row r="3968" spans="1:4" ht="15" customHeight="1">
      <c r="A3968" s="212" t="s">
        <v>20342</v>
      </c>
      <c r="B3968" s="212" t="s">
        <v>23848</v>
      </c>
      <c r="C3968" s="108" t="s">
        <v>224</v>
      </c>
      <c r="D3968" s="108">
        <v>27.23</v>
      </c>
    </row>
    <row r="3969" spans="1:4" ht="15" customHeight="1">
      <c r="A3969" s="212" t="s">
        <v>20343</v>
      </c>
      <c r="B3969" s="212" t="s">
        <v>23849</v>
      </c>
      <c r="C3969" s="108" t="s">
        <v>224</v>
      </c>
      <c r="D3969" s="108">
        <v>33.200000000000003</v>
      </c>
    </row>
    <row r="3970" spans="1:4" ht="15" customHeight="1">
      <c r="A3970" s="212" t="s">
        <v>20344</v>
      </c>
      <c r="B3970" s="212" t="s">
        <v>23850</v>
      </c>
      <c r="C3970" s="108" t="s">
        <v>224</v>
      </c>
      <c r="D3970" s="108">
        <v>49.09</v>
      </c>
    </row>
    <row r="3971" spans="1:4" ht="15" customHeight="1">
      <c r="A3971" s="212" t="s">
        <v>20345</v>
      </c>
      <c r="B3971" s="212" t="s">
        <v>23851</v>
      </c>
      <c r="C3971" s="108" t="s">
        <v>224</v>
      </c>
      <c r="D3971" s="108">
        <v>64.73</v>
      </c>
    </row>
    <row r="3972" spans="1:4" ht="15" customHeight="1">
      <c r="A3972" s="212" t="s">
        <v>20346</v>
      </c>
      <c r="B3972" s="212" t="s">
        <v>23852</v>
      </c>
      <c r="C3972" s="108" t="s">
        <v>224</v>
      </c>
      <c r="D3972" s="108">
        <v>31.67</v>
      </c>
    </row>
    <row r="3973" spans="1:4" ht="15" customHeight="1">
      <c r="A3973" s="212" t="s">
        <v>20347</v>
      </c>
      <c r="B3973" s="212" t="s">
        <v>23853</v>
      </c>
      <c r="C3973" s="108" t="s">
        <v>224</v>
      </c>
      <c r="D3973" s="108">
        <v>36.659999999999997</v>
      </c>
    </row>
    <row r="3974" spans="1:4" ht="15" customHeight="1">
      <c r="A3974" s="212" t="s">
        <v>20348</v>
      </c>
      <c r="B3974" s="212" t="s">
        <v>23854</v>
      </c>
      <c r="C3974" s="108" t="s">
        <v>224</v>
      </c>
      <c r="D3974" s="108">
        <v>49.69</v>
      </c>
    </row>
    <row r="3975" spans="1:4" ht="15" customHeight="1">
      <c r="A3975" s="212" t="s">
        <v>20349</v>
      </c>
      <c r="B3975" s="212" t="s">
        <v>23855</v>
      </c>
      <c r="C3975" s="108" t="s">
        <v>224</v>
      </c>
      <c r="D3975" s="108">
        <v>89.4</v>
      </c>
    </row>
    <row r="3976" spans="1:4" ht="15" customHeight="1">
      <c r="A3976" s="212" t="s">
        <v>20350</v>
      </c>
      <c r="B3976" s="212" t="s">
        <v>23856</v>
      </c>
      <c r="C3976" s="108" t="s">
        <v>224</v>
      </c>
      <c r="D3976" s="108">
        <v>155.77000000000001</v>
      </c>
    </row>
    <row r="3977" spans="1:4" ht="15" customHeight="1">
      <c r="A3977" s="212" t="s">
        <v>20351</v>
      </c>
      <c r="B3977" s="212" t="s">
        <v>23857</v>
      </c>
      <c r="C3977" s="108" t="s">
        <v>224</v>
      </c>
      <c r="D3977" s="108">
        <v>55.36</v>
      </c>
    </row>
    <row r="3978" spans="1:4" ht="15" customHeight="1">
      <c r="A3978" s="212" t="s">
        <v>20352</v>
      </c>
      <c r="B3978" s="212" t="s">
        <v>23858</v>
      </c>
      <c r="C3978" s="108" t="s">
        <v>224</v>
      </c>
      <c r="D3978" s="108">
        <v>73.989999999999995</v>
      </c>
    </row>
    <row r="3979" spans="1:4" ht="15" customHeight="1">
      <c r="A3979" s="212" t="s">
        <v>20353</v>
      </c>
      <c r="B3979" s="212" t="s">
        <v>23859</v>
      </c>
      <c r="C3979" s="108" t="s">
        <v>224</v>
      </c>
      <c r="D3979" s="108">
        <v>88.29</v>
      </c>
    </row>
    <row r="3980" spans="1:4" ht="15" customHeight="1">
      <c r="A3980" s="212" t="s">
        <v>20354</v>
      </c>
      <c r="B3980" s="212" t="s">
        <v>23860</v>
      </c>
      <c r="C3980" s="108" t="s">
        <v>224</v>
      </c>
      <c r="D3980" s="108">
        <v>50.49</v>
      </c>
    </row>
    <row r="3981" spans="1:4" ht="15" customHeight="1">
      <c r="A3981" s="212" t="s">
        <v>20355</v>
      </c>
      <c r="B3981" s="212" t="s">
        <v>23861</v>
      </c>
      <c r="C3981" s="108" t="s">
        <v>224</v>
      </c>
      <c r="D3981" s="108">
        <v>63.28</v>
      </c>
    </row>
    <row r="3982" spans="1:4" ht="15" customHeight="1">
      <c r="A3982" s="212" t="s">
        <v>20356</v>
      </c>
      <c r="B3982" s="212" t="s">
        <v>23862</v>
      </c>
      <c r="C3982" s="108" t="s">
        <v>224</v>
      </c>
      <c r="D3982" s="108">
        <v>84.23</v>
      </c>
    </row>
    <row r="3983" spans="1:4" ht="15" customHeight="1">
      <c r="A3983" s="212" t="s">
        <v>20357</v>
      </c>
      <c r="B3983" s="212" t="s">
        <v>23863</v>
      </c>
      <c r="C3983" s="108" t="s">
        <v>224</v>
      </c>
      <c r="D3983" s="108">
        <v>110.39</v>
      </c>
    </row>
    <row r="3984" spans="1:4" ht="15" customHeight="1">
      <c r="A3984" s="212" t="s">
        <v>20400</v>
      </c>
      <c r="B3984" s="212" t="s">
        <v>23864</v>
      </c>
      <c r="C3984" s="108" t="s">
        <v>191</v>
      </c>
      <c r="D3984" s="108">
        <v>324.26</v>
      </c>
    </row>
    <row r="3985" spans="1:4" ht="15" customHeight="1">
      <c r="A3985" s="212" t="s">
        <v>20380</v>
      </c>
      <c r="B3985" s="212" t="s">
        <v>23865</v>
      </c>
      <c r="C3985" s="108" t="s">
        <v>191</v>
      </c>
      <c r="D3985" s="108">
        <v>10.75</v>
      </c>
    </row>
    <row r="3986" spans="1:4" ht="15" customHeight="1">
      <c r="A3986" s="212" t="s">
        <v>20387</v>
      </c>
      <c r="B3986" s="212" t="s">
        <v>23866</v>
      </c>
      <c r="C3986" s="108" t="s">
        <v>18876</v>
      </c>
      <c r="D3986" s="108">
        <v>46.54</v>
      </c>
    </row>
    <row r="3987" spans="1:4" ht="15" customHeight="1">
      <c r="A3987" s="212" t="s">
        <v>20385</v>
      </c>
      <c r="B3987" s="212" t="s">
        <v>23867</v>
      </c>
      <c r="C3987" s="108" t="s">
        <v>18876</v>
      </c>
      <c r="D3987" s="108">
        <v>39.21</v>
      </c>
    </row>
    <row r="3988" spans="1:4" ht="15" customHeight="1">
      <c r="A3988" s="212" t="s">
        <v>20386</v>
      </c>
      <c r="B3988" s="212" t="s">
        <v>23868</v>
      </c>
      <c r="C3988" s="108" t="s">
        <v>18876</v>
      </c>
      <c r="D3988" s="108">
        <v>50.51</v>
      </c>
    </row>
    <row r="3989" spans="1:4" ht="15" customHeight="1">
      <c r="A3989" s="212" t="s">
        <v>20375</v>
      </c>
      <c r="B3989" s="212" t="s">
        <v>23869</v>
      </c>
      <c r="C3989" s="108" t="s">
        <v>18959</v>
      </c>
      <c r="D3989" s="108">
        <v>54.5</v>
      </c>
    </row>
    <row r="3990" spans="1:4" ht="15" customHeight="1">
      <c r="A3990" s="212" t="s">
        <v>20296</v>
      </c>
      <c r="B3990" s="212" t="s">
        <v>23870</v>
      </c>
      <c r="C3990" s="108" t="s">
        <v>18884</v>
      </c>
      <c r="D3990" s="108">
        <v>728.86</v>
      </c>
    </row>
    <row r="3991" spans="1:4" ht="15" customHeight="1">
      <c r="A3991" s="212" t="s">
        <v>20328</v>
      </c>
      <c r="B3991" s="212" t="s">
        <v>23871</v>
      </c>
      <c r="C3991" s="108" t="s">
        <v>18876</v>
      </c>
      <c r="D3991" s="108">
        <v>8.16</v>
      </c>
    </row>
    <row r="3992" spans="1:4" ht="15" customHeight="1">
      <c r="A3992" s="212" t="s">
        <v>20372</v>
      </c>
      <c r="B3992" s="212" t="s">
        <v>23872</v>
      </c>
      <c r="C3992" s="108" t="s">
        <v>18946</v>
      </c>
      <c r="D3992" s="108">
        <v>83.89</v>
      </c>
    </row>
    <row r="3993" spans="1:4" ht="15" customHeight="1">
      <c r="A3993" s="212" t="s">
        <v>20371</v>
      </c>
      <c r="B3993" s="212" t="s">
        <v>23873</v>
      </c>
      <c r="C3993" s="108" t="s">
        <v>18946</v>
      </c>
      <c r="D3993" s="108">
        <v>89.13</v>
      </c>
    </row>
    <row r="3994" spans="1:4" ht="15" customHeight="1">
      <c r="A3994" s="212" t="s">
        <v>20373</v>
      </c>
      <c r="B3994" s="212" t="s">
        <v>23874</v>
      </c>
      <c r="C3994" s="108" t="s">
        <v>191</v>
      </c>
      <c r="D3994" s="108">
        <v>48.68</v>
      </c>
    </row>
    <row r="3995" spans="1:4" ht="15" customHeight="1">
      <c r="A3995" s="212" t="s">
        <v>20319</v>
      </c>
      <c r="B3995" s="212" t="s">
        <v>23875</v>
      </c>
      <c r="C3995" s="108" t="s">
        <v>191</v>
      </c>
      <c r="D3995" s="108">
        <v>1395.48</v>
      </c>
    </row>
    <row r="3996" spans="1:4" ht="15" customHeight="1">
      <c r="A3996" s="212" t="s">
        <v>20318</v>
      </c>
      <c r="B3996" s="212" t="s">
        <v>23876</v>
      </c>
      <c r="C3996" s="108" t="s">
        <v>191</v>
      </c>
      <c r="D3996" s="108">
        <v>706.78</v>
      </c>
    </row>
    <row r="3997" spans="1:4" ht="15" customHeight="1">
      <c r="A3997" s="212" t="s">
        <v>20320</v>
      </c>
      <c r="B3997" s="212" t="s">
        <v>23877</v>
      </c>
      <c r="C3997" s="108" t="s">
        <v>191</v>
      </c>
      <c r="D3997" s="108">
        <v>961.75</v>
      </c>
    </row>
    <row r="3998" spans="1:4" ht="15" customHeight="1">
      <c r="A3998" s="212" t="s">
        <v>20322</v>
      </c>
      <c r="B3998" s="212" t="s">
        <v>23878</v>
      </c>
      <c r="C3998" s="108" t="s">
        <v>191</v>
      </c>
      <c r="D3998" s="108">
        <v>7570.64</v>
      </c>
    </row>
    <row r="3999" spans="1:4" ht="15" customHeight="1">
      <c r="A3999" s="212" t="s">
        <v>20321</v>
      </c>
      <c r="B3999" s="212" t="s">
        <v>23879</v>
      </c>
      <c r="C3999" s="108" t="s">
        <v>191</v>
      </c>
      <c r="D3999" s="108">
        <v>4114.49</v>
      </c>
    </row>
    <row r="4000" spans="1:4" ht="15" customHeight="1">
      <c r="A4000" s="212" t="s">
        <v>20324</v>
      </c>
      <c r="B4000" s="212" t="s">
        <v>23880</v>
      </c>
      <c r="C4000" s="108" t="s">
        <v>191</v>
      </c>
      <c r="D4000" s="108">
        <v>10304.370000000001</v>
      </c>
    </row>
    <row r="4001" spans="1:4" ht="15" customHeight="1">
      <c r="A4001" s="212" t="s">
        <v>20323</v>
      </c>
      <c r="B4001" s="212" t="s">
        <v>23881</v>
      </c>
      <c r="C4001" s="108" t="s">
        <v>191</v>
      </c>
      <c r="D4001" s="108">
        <v>5600.22</v>
      </c>
    </row>
    <row r="4002" spans="1:4" ht="15" customHeight="1">
      <c r="A4002" s="212" t="s">
        <v>20325</v>
      </c>
      <c r="B4002" s="212" t="s">
        <v>23882</v>
      </c>
      <c r="C4002" s="108" t="s">
        <v>191</v>
      </c>
      <c r="D4002" s="108">
        <v>7314.42</v>
      </c>
    </row>
    <row r="4003" spans="1:4" ht="15" customHeight="1">
      <c r="A4003" s="212">
        <v>257</v>
      </c>
      <c r="B4003" s="212" t="s">
        <v>23883</v>
      </c>
    </row>
    <row r="4004" spans="1:4" ht="15" customHeight="1">
      <c r="A4004" s="212" t="s">
        <v>21473</v>
      </c>
      <c r="B4004" s="212" t="s">
        <v>23884</v>
      </c>
      <c r="C4004" s="108" t="s">
        <v>224</v>
      </c>
      <c r="D4004" s="108">
        <v>7817.41</v>
      </c>
    </row>
    <row r="4005" spans="1:4" ht="15" customHeight="1">
      <c r="A4005" s="212" t="s">
        <v>21472</v>
      </c>
      <c r="B4005" s="212" t="s">
        <v>23885</v>
      </c>
      <c r="C4005" s="108" t="s">
        <v>224</v>
      </c>
      <c r="D4005" s="108">
        <v>4097.12</v>
      </c>
    </row>
    <row r="4006" spans="1:4" ht="15" customHeight="1">
      <c r="A4006" s="212" t="s">
        <v>21475</v>
      </c>
      <c r="B4006" s="212" t="s">
        <v>23886</v>
      </c>
      <c r="C4006" s="108" t="s">
        <v>18876</v>
      </c>
      <c r="D4006" s="108">
        <v>14.61</v>
      </c>
    </row>
    <row r="4007" spans="1:4" ht="15" customHeight="1">
      <c r="A4007" s="212" t="s">
        <v>21474</v>
      </c>
      <c r="B4007" s="212" t="s">
        <v>23887</v>
      </c>
      <c r="C4007" s="108" t="s">
        <v>18876</v>
      </c>
      <c r="D4007" s="108">
        <v>35.450000000000003</v>
      </c>
    </row>
    <row r="4008" spans="1:4" ht="15" customHeight="1">
      <c r="A4008" s="212" t="s">
        <v>23888</v>
      </c>
      <c r="B4008" s="212" t="s">
        <v>23889</v>
      </c>
      <c r="C4008" s="108" t="s">
        <v>23037</v>
      </c>
      <c r="D4008" s="108">
        <v>5.05</v>
      </c>
    </row>
    <row r="4010" spans="1:4" ht="15" customHeight="1">
      <c r="A4010" s="212" t="s">
        <v>23890</v>
      </c>
    </row>
    <row r="4012" spans="1:4" ht="15" customHeight="1">
      <c r="A4012" s="212" t="s">
        <v>23891</v>
      </c>
    </row>
    <row r="4013" spans="1:4" ht="15" customHeight="1">
      <c r="A4013" s="212" t="s">
        <v>24227</v>
      </c>
    </row>
    <row r="4014" spans="1:4" ht="15" customHeight="1">
      <c r="A4014" s="212" t="s">
        <v>23033</v>
      </c>
    </row>
    <row r="4017" spans="1:4" ht="15" customHeight="1">
      <c r="A4017" s="212" t="s">
        <v>9</v>
      </c>
      <c r="B4017" s="212" t="s">
        <v>265</v>
      </c>
      <c r="C4017" s="108" t="s">
        <v>214</v>
      </c>
      <c r="D4017" s="108" t="s">
        <v>266</v>
      </c>
    </row>
    <row r="4018" spans="1:4" ht="15" customHeight="1">
      <c r="A4018" s="212">
        <v>10</v>
      </c>
      <c r="B4018" s="212" t="s">
        <v>23892</v>
      </c>
    </row>
    <row r="4019" spans="1:4" ht="15" customHeight="1">
      <c r="A4019" s="212">
        <v>15</v>
      </c>
      <c r="B4019" s="212" t="s">
        <v>23893</v>
      </c>
    </row>
    <row r="4020" spans="1:4" ht="15" customHeight="1">
      <c r="A4020" s="212" t="s">
        <v>23894</v>
      </c>
      <c r="B4020" s="212" t="s">
        <v>23895</v>
      </c>
      <c r="C4020" s="108" t="s">
        <v>19552</v>
      </c>
      <c r="D4020" s="108">
        <v>147.85</v>
      </c>
    </row>
    <row r="4021" spans="1:4" ht="15" customHeight="1">
      <c r="A4021" s="212" t="s">
        <v>23896</v>
      </c>
      <c r="B4021" s="212" t="s">
        <v>23897</v>
      </c>
      <c r="C4021" s="108" t="s">
        <v>19552</v>
      </c>
      <c r="D4021" s="108">
        <v>168.97</v>
      </c>
    </row>
    <row r="4022" spans="1:4" ht="15" customHeight="1">
      <c r="A4022" s="212" t="s">
        <v>23898</v>
      </c>
      <c r="B4022" s="212" t="s">
        <v>23899</v>
      </c>
      <c r="C4022" s="108" t="s">
        <v>19552</v>
      </c>
      <c r="D4022" s="108">
        <v>126.73</v>
      </c>
    </row>
    <row r="4023" spans="1:4" ht="15" customHeight="1">
      <c r="A4023" s="212" t="s">
        <v>23900</v>
      </c>
      <c r="B4023" s="212" t="s">
        <v>23901</v>
      </c>
      <c r="C4023" s="108" t="s">
        <v>19552</v>
      </c>
      <c r="D4023" s="108">
        <v>97.15</v>
      </c>
    </row>
    <row r="4024" spans="1:4" ht="15" customHeight="1">
      <c r="A4024" s="212" t="s">
        <v>23902</v>
      </c>
      <c r="B4024" s="212" t="s">
        <v>23903</v>
      </c>
      <c r="C4024" s="108" t="s">
        <v>19552</v>
      </c>
      <c r="D4024" s="108">
        <v>84.49</v>
      </c>
    </row>
    <row r="4025" spans="1:4" ht="15" customHeight="1">
      <c r="A4025" s="212" t="s">
        <v>23904</v>
      </c>
      <c r="B4025" s="212" t="s">
        <v>23905</v>
      </c>
      <c r="C4025" s="108" t="s">
        <v>19552</v>
      </c>
      <c r="D4025" s="108">
        <v>109.84</v>
      </c>
    </row>
    <row r="4026" spans="1:4" ht="15" customHeight="1">
      <c r="A4026" s="212">
        <v>215</v>
      </c>
      <c r="B4026" s="212" t="s">
        <v>23906</v>
      </c>
    </row>
    <row r="4027" spans="1:4" ht="15" customHeight="1">
      <c r="A4027" s="212" t="s">
        <v>23907</v>
      </c>
      <c r="B4027" s="212" t="s">
        <v>23908</v>
      </c>
      <c r="C4027" s="108" t="s">
        <v>18893</v>
      </c>
      <c r="D4027" s="108">
        <v>167.7</v>
      </c>
    </row>
    <row r="4028" spans="1:4" ht="15" customHeight="1">
      <c r="A4028" s="212">
        <v>23</v>
      </c>
      <c r="B4028" s="212" t="s">
        <v>23909</v>
      </c>
    </row>
    <row r="4029" spans="1:4" ht="15" customHeight="1">
      <c r="A4029" s="212" t="s">
        <v>23910</v>
      </c>
      <c r="B4029" s="212" t="s">
        <v>23911</v>
      </c>
      <c r="C4029" s="108" t="s">
        <v>18895</v>
      </c>
      <c r="D4029" s="108">
        <v>2179.11</v>
      </c>
    </row>
    <row r="4030" spans="1:4" ht="15" customHeight="1">
      <c r="A4030" s="212" t="s">
        <v>23912</v>
      </c>
      <c r="B4030" s="212" t="s">
        <v>23913</v>
      </c>
      <c r="C4030" s="108" t="s">
        <v>23037</v>
      </c>
      <c r="D4030" s="108">
        <v>1.53</v>
      </c>
    </row>
    <row r="4031" spans="1:4" ht="15" customHeight="1">
      <c r="A4031" s="212" t="s">
        <v>23914</v>
      </c>
      <c r="B4031" s="212" t="s">
        <v>23915</v>
      </c>
      <c r="C4031" s="108" t="s">
        <v>18895</v>
      </c>
      <c r="D4031" s="108">
        <v>1764.97</v>
      </c>
    </row>
    <row r="4032" spans="1:4" ht="15" customHeight="1">
      <c r="A4032" s="212" t="s">
        <v>23916</v>
      </c>
      <c r="B4032" s="212" t="s">
        <v>23917</v>
      </c>
      <c r="C4032" s="108" t="s">
        <v>23037</v>
      </c>
      <c r="D4032" s="108">
        <v>1.25</v>
      </c>
    </row>
    <row r="4033" spans="1:4" ht="15" customHeight="1">
      <c r="A4033" s="212" t="s">
        <v>23918</v>
      </c>
      <c r="B4033" s="212" t="s">
        <v>23919</v>
      </c>
      <c r="C4033" s="108" t="s">
        <v>18895</v>
      </c>
      <c r="D4033" s="108">
        <v>7511.13</v>
      </c>
    </row>
    <row r="4034" spans="1:4" ht="15" customHeight="1">
      <c r="A4034" s="212" t="s">
        <v>23920</v>
      </c>
      <c r="B4034" s="212" t="s">
        <v>23921</v>
      </c>
      <c r="C4034" s="108" t="s">
        <v>23037</v>
      </c>
      <c r="D4034" s="108">
        <v>1.78</v>
      </c>
    </row>
    <row r="4035" spans="1:4" ht="15" customHeight="1">
      <c r="A4035" s="212">
        <v>31</v>
      </c>
      <c r="B4035" s="212" t="s">
        <v>23922</v>
      </c>
    </row>
    <row r="4036" spans="1:4" ht="15" customHeight="1">
      <c r="A4036" s="212">
        <v>33</v>
      </c>
      <c r="B4036" s="212" t="s">
        <v>23923</v>
      </c>
    </row>
    <row r="4037" spans="1:4" ht="15" customHeight="1">
      <c r="A4037" s="212" t="s">
        <v>23924</v>
      </c>
      <c r="B4037" s="212" t="s">
        <v>23925</v>
      </c>
      <c r="C4037" s="108" t="s">
        <v>18876</v>
      </c>
      <c r="D4037" s="108">
        <v>0.24</v>
      </c>
    </row>
    <row r="4038" spans="1:4" ht="15" customHeight="1">
      <c r="A4038" s="212" t="s">
        <v>23926</v>
      </c>
      <c r="B4038" s="212" t="s">
        <v>23927</v>
      </c>
      <c r="C4038" s="108" t="s">
        <v>18893</v>
      </c>
      <c r="D4038" s="108">
        <v>1002.03</v>
      </c>
    </row>
    <row r="4039" spans="1:4" ht="15" customHeight="1">
      <c r="A4039" s="212" t="s">
        <v>23928</v>
      </c>
      <c r="B4039" s="212" t="s">
        <v>23929</v>
      </c>
      <c r="C4039" s="108" t="s">
        <v>18876</v>
      </c>
      <c r="D4039" s="108">
        <v>0.31</v>
      </c>
    </row>
    <row r="4040" spans="1:4" ht="15" customHeight="1">
      <c r="A4040" s="212" t="s">
        <v>23930</v>
      </c>
      <c r="B4040" s="212" t="s">
        <v>23931</v>
      </c>
      <c r="C4040" s="108" t="s">
        <v>18893</v>
      </c>
      <c r="D4040" s="108">
        <v>2453.33</v>
      </c>
    </row>
    <row r="4041" spans="1:4" ht="15" customHeight="1">
      <c r="A4041" s="212">
        <v>34</v>
      </c>
      <c r="B4041" s="212" t="s">
        <v>23932</v>
      </c>
    </row>
    <row r="4042" spans="1:4" ht="15" customHeight="1">
      <c r="A4042" s="212" t="s">
        <v>23933</v>
      </c>
      <c r="B4042" s="212" t="s">
        <v>23934</v>
      </c>
      <c r="C4042" s="108" t="s">
        <v>18876</v>
      </c>
      <c r="D4042" s="108">
        <v>0.82</v>
      </c>
    </row>
    <row r="4043" spans="1:4" ht="15" customHeight="1">
      <c r="A4043" s="212" t="s">
        <v>23935</v>
      </c>
      <c r="B4043" s="212" t="s">
        <v>23936</v>
      </c>
      <c r="C4043" s="108" t="s">
        <v>18876</v>
      </c>
      <c r="D4043" s="108">
        <v>3.35</v>
      </c>
    </row>
    <row r="4044" spans="1:4" ht="15" customHeight="1">
      <c r="A4044" s="212" t="s">
        <v>23937</v>
      </c>
      <c r="B4044" s="212" t="s">
        <v>23938</v>
      </c>
      <c r="C4044" s="108" t="s">
        <v>18876</v>
      </c>
      <c r="D4044" s="108">
        <v>2.91</v>
      </c>
    </row>
    <row r="4045" spans="1:4" ht="15" customHeight="1">
      <c r="A4045" s="212" t="s">
        <v>23939</v>
      </c>
      <c r="B4045" s="212" t="s">
        <v>23940</v>
      </c>
      <c r="C4045" s="108" t="s">
        <v>18876</v>
      </c>
      <c r="D4045" s="108">
        <v>2.52</v>
      </c>
    </row>
    <row r="4046" spans="1:4" ht="15" customHeight="1">
      <c r="A4046" s="212" t="s">
        <v>23941</v>
      </c>
      <c r="B4046" s="212" t="s">
        <v>23942</v>
      </c>
      <c r="C4046" s="108" t="s">
        <v>18876</v>
      </c>
      <c r="D4046" s="108">
        <v>2.08</v>
      </c>
    </row>
    <row r="4047" spans="1:4" ht="15" customHeight="1">
      <c r="A4047" s="212" t="s">
        <v>23943</v>
      </c>
      <c r="B4047" s="212" t="s">
        <v>23944</v>
      </c>
      <c r="C4047" s="108" t="s">
        <v>18876</v>
      </c>
      <c r="D4047" s="108">
        <v>1.65</v>
      </c>
    </row>
    <row r="4048" spans="1:4" ht="15" customHeight="1">
      <c r="A4048" s="212" t="s">
        <v>23945</v>
      </c>
      <c r="B4048" s="212" t="s">
        <v>23946</v>
      </c>
      <c r="C4048" s="108" t="s">
        <v>18876</v>
      </c>
      <c r="D4048" s="108">
        <v>1.26</v>
      </c>
    </row>
    <row r="4049" spans="1:4" ht="15" customHeight="1">
      <c r="A4049" s="212" t="s">
        <v>23947</v>
      </c>
      <c r="B4049" s="212" t="s">
        <v>23948</v>
      </c>
      <c r="C4049" s="108" t="s">
        <v>18876</v>
      </c>
      <c r="D4049" s="108">
        <v>0.09</v>
      </c>
    </row>
    <row r="4050" spans="1:4" ht="15" customHeight="1">
      <c r="A4050" s="212" t="s">
        <v>23949</v>
      </c>
      <c r="B4050" s="212" t="s">
        <v>23950</v>
      </c>
      <c r="C4050" s="108" t="s">
        <v>18876</v>
      </c>
      <c r="D4050" s="108">
        <v>0.09</v>
      </c>
    </row>
    <row r="4051" spans="1:4" ht="15" customHeight="1">
      <c r="A4051" s="212" t="s">
        <v>23951</v>
      </c>
      <c r="B4051" s="212" t="s">
        <v>23952</v>
      </c>
      <c r="C4051" s="108" t="s">
        <v>18876</v>
      </c>
      <c r="D4051" s="108">
        <v>0.19</v>
      </c>
    </row>
    <row r="4052" spans="1:4" ht="15" customHeight="1">
      <c r="A4052" s="212" t="s">
        <v>23953</v>
      </c>
      <c r="B4052" s="212" t="s">
        <v>23954</v>
      </c>
      <c r="C4052" s="108" t="s">
        <v>18876</v>
      </c>
      <c r="D4052" s="108">
        <v>0.14000000000000001</v>
      </c>
    </row>
    <row r="4053" spans="1:4" ht="15" customHeight="1">
      <c r="A4053" s="212" t="s">
        <v>23955</v>
      </c>
      <c r="B4053" s="212" t="s">
        <v>23956</v>
      </c>
      <c r="C4053" s="108" t="s">
        <v>18876</v>
      </c>
      <c r="D4053" s="108">
        <v>0.34</v>
      </c>
    </row>
    <row r="4054" spans="1:4" ht="15" customHeight="1">
      <c r="A4054" s="212" t="s">
        <v>23957</v>
      </c>
      <c r="B4054" s="212" t="s">
        <v>23958</v>
      </c>
      <c r="C4054" s="108" t="s">
        <v>18876</v>
      </c>
      <c r="D4054" s="108">
        <v>0.28999999999999998</v>
      </c>
    </row>
    <row r="4055" spans="1:4" ht="15" customHeight="1">
      <c r="A4055" s="212" t="s">
        <v>23959</v>
      </c>
      <c r="B4055" s="212" t="s">
        <v>23960</v>
      </c>
      <c r="C4055" s="108" t="s">
        <v>18876</v>
      </c>
      <c r="D4055" s="108">
        <v>0.24</v>
      </c>
    </row>
    <row r="4056" spans="1:4" ht="15" customHeight="1">
      <c r="A4056" s="212" t="s">
        <v>23961</v>
      </c>
      <c r="B4056" s="212" t="s">
        <v>23962</v>
      </c>
      <c r="C4056" s="108" t="s">
        <v>18876</v>
      </c>
      <c r="D4056" s="108">
        <v>0.38</v>
      </c>
    </row>
    <row r="4057" spans="1:4" ht="15" customHeight="1">
      <c r="A4057" s="212" t="s">
        <v>23963</v>
      </c>
      <c r="B4057" s="212" t="s">
        <v>23964</v>
      </c>
      <c r="C4057" s="108" t="s">
        <v>18876</v>
      </c>
      <c r="D4057" s="108">
        <v>0.68</v>
      </c>
    </row>
    <row r="4058" spans="1:4" ht="15" customHeight="1">
      <c r="A4058" s="212" t="s">
        <v>23965</v>
      </c>
      <c r="B4058" s="212" t="s">
        <v>23966</v>
      </c>
      <c r="C4058" s="108" t="s">
        <v>18876</v>
      </c>
      <c r="D4058" s="108">
        <v>2.42</v>
      </c>
    </row>
    <row r="4059" spans="1:4" ht="15" customHeight="1">
      <c r="A4059" s="212" t="s">
        <v>23967</v>
      </c>
      <c r="B4059" s="212" t="s">
        <v>23968</v>
      </c>
      <c r="C4059" s="108" t="s">
        <v>18876</v>
      </c>
      <c r="D4059" s="108">
        <v>2.04</v>
      </c>
    </row>
    <row r="4060" spans="1:4" ht="15" customHeight="1">
      <c r="A4060" s="212" t="s">
        <v>23969</v>
      </c>
      <c r="B4060" s="212" t="s">
        <v>23970</v>
      </c>
      <c r="C4060" s="108" t="s">
        <v>18876</v>
      </c>
      <c r="D4060" s="108">
        <v>1.7</v>
      </c>
    </row>
    <row r="4061" spans="1:4" ht="15" customHeight="1">
      <c r="A4061" s="212" t="s">
        <v>23971</v>
      </c>
      <c r="B4061" s="212" t="s">
        <v>23972</v>
      </c>
      <c r="C4061" s="108" t="s">
        <v>18876</v>
      </c>
      <c r="D4061" s="108">
        <v>1.36</v>
      </c>
    </row>
    <row r="4062" spans="1:4" ht="15" customHeight="1">
      <c r="A4062" s="212" t="s">
        <v>23973</v>
      </c>
      <c r="B4062" s="212" t="s">
        <v>23974</v>
      </c>
      <c r="C4062" s="108" t="s">
        <v>18876</v>
      </c>
      <c r="D4062" s="108">
        <v>1.02</v>
      </c>
    </row>
    <row r="4063" spans="1:4" ht="15" customHeight="1">
      <c r="A4063" s="212" t="s">
        <v>23975</v>
      </c>
      <c r="B4063" s="212" t="s">
        <v>23976</v>
      </c>
      <c r="C4063" s="108" t="s">
        <v>18876</v>
      </c>
      <c r="D4063" s="108">
        <v>2.76</v>
      </c>
    </row>
    <row r="4064" spans="1:4" ht="15" customHeight="1">
      <c r="A4064" s="212" t="s">
        <v>23977</v>
      </c>
      <c r="B4064" s="212" t="s">
        <v>23978</v>
      </c>
      <c r="C4064" s="108" t="s">
        <v>18876</v>
      </c>
      <c r="D4064" s="108">
        <v>1.02</v>
      </c>
    </row>
    <row r="4065" spans="1:4" ht="15" customHeight="1">
      <c r="A4065" s="212" t="s">
        <v>23979</v>
      </c>
      <c r="B4065" s="212" t="s">
        <v>23980</v>
      </c>
      <c r="C4065" s="108" t="s">
        <v>18876</v>
      </c>
      <c r="D4065" s="108">
        <v>4.12</v>
      </c>
    </row>
    <row r="4066" spans="1:4" ht="15" customHeight="1">
      <c r="A4066" s="212" t="s">
        <v>23981</v>
      </c>
      <c r="B4066" s="212" t="s">
        <v>23982</v>
      </c>
      <c r="C4066" s="108" t="s">
        <v>18876</v>
      </c>
      <c r="D4066" s="108">
        <v>3.59</v>
      </c>
    </row>
    <row r="4067" spans="1:4" ht="15" customHeight="1">
      <c r="A4067" s="212" t="s">
        <v>23983</v>
      </c>
      <c r="B4067" s="212" t="s">
        <v>23984</v>
      </c>
      <c r="C4067" s="108" t="s">
        <v>18876</v>
      </c>
      <c r="D4067" s="108">
        <v>3.1</v>
      </c>
    </row>
    <row r="4068" spans="1:4" ht="15" customHeight="1">
      <c r="A4068" s="212" t="s">
        <v>23985</v>
      </c>
      <c r="B4068" s="212" t="s">
        <v>23986</v>
      </c>
      <c r="C4068" s="108" t="s">
        <v>18876</v>
      </c>
      <c r="D4068" s="108">
        <v>2.57</v>
      </c>
    </row>
    <row r="4069" spans="1:4" ht="15" customHeight="1">
      <c r="A4069" s="212" t="s">
        <v>23987</v>
      </c>
      <c r="B4069" s="212" t="s">
        <v>23988</v>
      </c>
      <c r="C4069" s="108" t="s">
        <v>18876</v>
      </c>
      <c r="D4069" s="108">
        <v>2.04</v>
      </c>
    </row>
    <row r="4070" spans="1:4" ht="15" customHeight="1">
      <c r="A4070" s="212" t="s">
        <v>23989</v>
      </c>
      <c r="B4070" s="212" t="s">
        <v>23990</v>
      </c>
      <c r="C4070" s="108" t="s">
        <v>18876</v>
      </c>
      <c r="D4070" s="108">
        <v>1.55</v>
      </c>
    </row>
    <row r="4071" spans="1:4" ht="15" customHeight="1">
      <c r="A4071" s="212">
        <v>35</v>
      </c>
      <c r="B4071" s="212" t="s">
        <v>23991</v>
      </c>
    </row>
    <row r="4072" spans="1:4" ht="15" customHeight="1">
      <c r="A4072" s="212" t="s">
        <v>23992</v>
      </c>
      <c r="B4072" s="212" t="s">
        <v>23993</v>
      </c>
      <c r="C4072" s="108" t="s">
        <v>18893</v>
      </c>
      <c r="D4072" s="108">
        <v>9558.94</v>
      </c>
    </row>
    <row r="4073" spans="1:4" ht="15" customHeight="1">
      <c r="A4073" s="212" t="s">
        <v>23994</v>
      </c>
      <c r="B4073" s="212" t="s">
        <v>23995</v>
      </c>
      <c r="C4073" s="108" t="s">
        <v>18893</v>
      </c>
      <c r="D4073" s="108">
        <v>2785.21</v>
      </c>
    </row>
    <row r="4074" spans="1:4" ht="15" customHeight="1">
      <c r="A4074" s="212" t="s">
        <v>23996</v>
      </c>
      <c r="B4074" s="212" t="s">
        <v>23997</v>
      </c>
      <c r="C4074" s="108" t="s">
        <v>18893</v>
      </c>
      <c r="D4074" s="108">
        <v>8353.83</v>
      </c>
    </row>
    <row r="4075" spans="1:4" ht="15" customHeight="1">
      <c r="A4075" s="212" t="s">
        <v>23998</v>
      </c>
      <c r="B4075" s="212" t="s">
        <v>23999</v>
      </c>
      <c r="C4075" s="108" t="s">
        <v>18893</v>
      </c>
      <c r="D4075" s="108">
        <v>5570.42</v>
      </c>
    </row>
    <row r="4076" spans="1:4" ht="15" customHeight="1">
      <c r="A4076" s="212" t="s">
        <v>24000</v>
      </c>
      <c r="B4076" s="212" t="s">
        <v>24001</v>
      </c>
      <c r="C4076" s="108" t="s">
        <v>18893</v>
      </c>
      <c r="D4076" s="108">
        <v>1873.88</v>
      </c>
    </row>
    <row r="4077" spans="1:4" ht="15" customHeight="1">
      <c r="A4077" s="212" t="s">
        <v>24002</v>
      </c>
      <c r="B4077" s="212" t="s">
        <v>24003</v>
      </c>
      <c r="C4077" s="108" t="s">
        <v>18893</v>
      </c>
      <c r="D4077" s="108">
        <v>7642.05</v>
      </c>
    </row>
    <row r="4078" spans="1:4" ht="15" customHeight="1">
      <c r="A4078" s="212" t="s">
        <v>24004</v>
      </c>
      <c r="B4078" s="212" t="s">
        <v>24005</v>
      </c>
      <c r="C4078" s="108" t="s">
        <v>18893</v>
      </c>
      <c r="D4078" s="108">
        <v>5827.27</v>
      </c>
    </row>
    <row r="4079" spans="1:4" ht="15" customHeight="1">
      <c r="A4079" s="212" t="s">
        <v>24006</v>
      </c>
      <c r="B4079" s="212" t="s">
        <v>24007</v>
      </c>
      <c r="C4079" s="108" t="s">
        <v>18893</v>
      </c>
      <c r="D4079" s="108">
        <v>2920.87</v>
      </c>
    </row>
    <row r="4080" spans="1:4" ht="15" customHeight="1">
      <c r="A4080" s="212" t="s">
        <v>24008</v>
      </c>
      <c r="B4080" s="212" t="s">
        <v>24009</v>
      </c>
      <c r="C4080" s="108" t="s">
        <v>18876</v>
      </c>
      <c r="D4080" s="108">
        <v>0.5</v>
      </c>
    </row>
    <row r="4081" spans="1:4" ht="15" customHeight="1">
      <c r="A4081" s="212" t="s">
        <v>24010</v>
      </c>
      <c r="B4081" s="212" t="s">
        <v>24011</v>
      </c>
      <c r="C4081" s="108" t="s">
        <v>18876</v>
      </c>
      <c r="D4081" s="108">
        <v>1.88</v>
      </c>
    </row>
    <row r="4082" spans="1:4" ht="15" customHeight="1">
      <c r="A4082" s="212" t="s">
        <v>24012</v>
      </c>
      <c r="B4082" s="212" t="s">
        <v>24013</v>
      </c>
      <c r="C4082" s="108" t="s">
        <v>18876</v>
      </c>
      <c r="D4082" s="108">
        <v>1.66</v>
      </c>
    </row>
    <row r="4083" spans="1:4" ht="15" customHeight="1">
      <c r="A4083" s="212" t="s">
        <v>24014</v>
      </c>
      <c r="B4083" s="212" t="s">
        <v>24015</v>
      </c>
      <c r="C4083" s="108" t="s">
        <v>18876</v>
      </c>
      <c r="D4083" s="108">
        <v>1.42</v>
      </c>
    </row>
    <row r="4084" spans="1:4" ht="15" customHeight="1">
      <c r="A4084" s="212" t="s">
        <v>24016</v>
      </c>
      <c r="B4084" s="212" t="s">
        <v>24017</v>
      </c>
      <c r="C4084" s="108" t="s">
        <v>18876</v>
      </c>
      <c r="D4084" s="108">
        <v>1.2</v>
      </c>
    </row>
    <row r="4085" spans="1:4" ht="15" customHeight="1">
      <c r="A4085" s="212" t="s">
        <v>24018</v>
      </c>
      <c r="B4085" s="212" t="s">
        <v>24019</v>
      </c>
      <c r="C4085" s="108" t="s">
        <v>18876</v>
      </c>
      <c r="D4085" s="108">
        <v>0.97</v>
      </c>
    </row>
    <row r="4086" spans="1:4" ht="15" customHeight="1">
      <c r="A4086" s="212" t="s">
        <v>24020</v>
      </c>
      <c r="B4086" s="212" t="s">
        <v>24021</v>
      </c>
      <c r="C4086" s="108" t="s">
        <v>18876</v>
      </c>
      <c r="D4086" s="108">
        <v>0.74</v>
      </c>
    </row>
    <row r="4087" spans="1:4" ht="15" customHeight="1">
      <c r="A4087" s="212" t="s">
        <v>24022</v>
      </c>
      <c r="B4087" s="212" t="s">
        <v>24023</v>
      </c>
      <c r="C4087" s="108" t="s">
        <v>236</v>
      </c>
      <c r="D4087" s="108">
        <v>6</v>
      </c>
    </row>
    <row r="4088" spans="1:4" ht="15" customHeight="1">
      <c r="A4088" s="212" t="s">
        <v>24024</v>
      </c>
      <c r="B4088" s="212" t="s">
        <v>24025</v>
      </c>
      <c r="C4088" s="108" t="s">
        <v>24026</v>
      </c>
      <c r="D4088" s="108">
        <v>450.73</v>
      </c>
    </row>
    <row r="4089" spans="1:4" ht="15" customHeight="1">
      <c r="A4089" s="212" t="s">
        <v>24027</v>
      </c>
      <c r="B4089" s="212" t="s">
        <v>24028</v>
      </c>
      <c r="C4089" s="108" t="s">
        <v>24026</v>
      </c>
      <c r="D4089" s="108">
        <v>323.48</v>
      </c>
    </row>
    <row r="4090" spans="1:4" ht="15" customHeight="1">
      <c r="A4090" s="212" t="s">
        <v>24029</v>
      </c>
      <c r="B4090" s="212" t="s">
        <v>24030</v>
      </c>
      <c r="C4090" s="108" t="s">
        <v>24026</v>
      </c>
      <c r="D4090" s="108">
        <v>543.27</v>
      </c>
    </row>
    <row r="4091" spans="1:4" ht="15" customHeight="1">
      <c r="A4091" s="212" t="s">
        <v>24031</v>
      </c>
      <c r="B4091" s="212" t="s">
        <v>24032</v>
      </c>
      <c r="C4091" s="108" t="s">
        <v>24026</v>
      </c>
      <c r="D4091" s="108">
        <v>507.77</v>
      </c>
    </row>
    <row r="4092" spans="1:4" ht="15" customHeight="1">
      <c r="A4092" s="212" t="s">
        <v>24033</v>
      </c>
      <c r="B4092" s="212" t="s">
        <v>24034</v>
      </c>
      <c r="C4092" s="108" t="s">
        <v>18893</v>
      </c>
      <c r="D4092" s="108">
        <v>1200.4100000000001</v>
      </c>
    </row>
    <row r="4093" spans="1:4" ht="15" customHeight="1">
      <c r="A4093" s="212" t="s">
        <v>24035</v>
      </c>
      <c r="B4093" s="212" t="s">
        <v>24036</v>
      </c>
      <c r="C4093" s="108" t="s">
        <v>24026</v>
      </c>
      <c r="D4093" s="108">
        <v>770.58</v>
      </c>
    </row>
    <row r="4094" spans="1:4" ht="15" customHeight="1">
      <c r="A4094" s="212" t="s">
        <v>24037</v>
      </c>
      <c r="B4094" s="212" t="s">
        <v>24038</v>
      </c>
      <c r="C4094" s="108" t="s">
        <v>24026</v>
      </c>
      <c r="D4094" s="108">
        <v>723.37</v>
      </c>
    </row>
    <row r="4095" spans="1:4" ht="15" customHeight="1">
      <c r="A4095" s="212" t="s">
        <v>24039</v>
      </c>
      <c r="B4095" s="212" t="s">
        <v>24040</v>
      </c>
      <c r="C4095" s="108" t="s">
        <v>24026</v>
      </c>
      <c r="D4095" s="108">
        <v>1175.23</v>
      </c>
    </row>
    <row r="4096" spans="1:4" ht="15" customHeight="1">
      <c r="A4096" s="212" t="s">
        <v>24041</v>
      </c>
      <c r="B4096" s="212" t="s">
        <v>24042</v>
      </c>
      <c r="C4096" s="108" t="s">
        <v>24026</v>
      </c>
      <c r="D4096" s="108">
        <v>1032.8499999999999</v>
      </c>
    </row>
    <row r="4097" spans="1:4" ht="15" customHeight="1">
      <c r="A4097" s="212" t="s">
        <v>24043</v>
      </c>
      <c r="B4097" s="212" t="s">
        <v>24044</v>
      </c>
      <c r="C4097" s="108" t="s">
        <v>24026</v>
      </c>
      <c r="D4097" s="108">
        <v>1399.98</v>
      </c>
    </row>
    <row r="4098" spans="1:4" ht="15" customHeight="1">
      <c r="A4098" s="212" t="s">
        <v>24045</v>
      </c>
      <c r="B4098" s="212" t="s">
        <v>24046</v>
      </c>
      <c r="C4098" s="108" t="s">
        <v>24026</v>
      </c>
      <c r="D4098" s="108">
        <v>1502.25</v>
      </c>
    </row>
    <row r="4099" spans="1:4" ht="15" customHeight="1">
      <c r="A4099" s="212" t="s">
        <v>24047</v>
      </c>
      <c r="B4099" s="212" t="s">
        <v>24048</v>
      </c>
      <c r="C4099" s="108" t="s">
        <v>24026</v>
      </c>
      <c r="D4099" s="108">
        <v>1407.42</v>
      </c>
    </row>
    <row r="4100" spans="1:4" ht="15" customHeight="1">
      <c r="A4100" s="212" t="s">
        <v>24049</v>
      </c>
      <c r="B4100" s="212" t="s">
        <v>24050</v>
      </c>
      <c r="C4100" s="108" t="s">
        <v>24026</v>
      </c>
      <c r="D4100" s="108">
        <v>1012.6</v>
      </c>
    </row>
    <row r="4101" spans="1:4" ht="15" customHeight="1">
      <c r="A4101" s="212" t="s">
        <v>24051</v>
      </c>
      <c r="B4101" s="212" t="s">
        <v>24052</v>
      </c>
      <c r="C4101" s="108" t="s">
        <v>24026</v>
      </c>
      <c r="D4101" s="108">
        <v>1036.32</v>
      </c>
    </row>
    <row r="4102" spans="1:4" ht="15" customHeight="1">
      <c r="A4102" s="212" t="s">
        <v>24053</v>
      </c>
      <c r="B4102" s="212" t="s">
        <v>24054</v>
      </c>
      <c r="C4102" s="108" t="s">
        <v>24026</v>
      </c>
      <c r="D4102" s="108">
        <v>1182.82</v>
      </c>
    </row>
    <row r="4103" spans="1:4" ht="15" customHeight="1">
      <c r="A4103" s="212" t="s">
        <v>24055</v>
      </c>
      <c r="B4103" s="212" t="s">
        <v>24056</v>
      </c>
      <c r="C4103" s="108" t="s">
        <v>24026</v>
      </c>
      <c r="D4103" s="108">
        <v>1736.24</v>
      </c>
    </row>
    <row r="4104" spans="1:4" ht="15" customHeight="1">
      <c r="A4104" s="212" t="s">
        <v>24057</v>
      </c>
      <c r="B4104" s="212" t="s">
        <v>24058</v>
      </c>
      <c r="C4104" s="108" t="s">
        <v>24026</v>
      </c>
      <c r="D4104" s="108">
        <v>1103.68</v>
      </c>
    </row>
    <row r="4105" spans="1:4" ht="15" customHeight="1">
      <c r="A4105" s="212" t="s">
        <v>24059</v>
      </c>
      <c r="B4105" s="212" t="s">
        <v>24060</v>
      </c>
      <c r="C4105" s="108" t="s">
        <v>24026</v>
      </c>
      <c r="D4105" s="108">
        <v>968.02</v>
      </c>
    </row>
    <row r="4106" spans="1:4" ht="15" customHeight="1">
      <c r="A4106" s="212" t="s">
        <v>24061</v>
      </c>
      <c r="B4106" s="212" t="s">
        <v>24062</v>
      </c>
      <c r="C4106" s="108" t="s">
        <v>24026</v>
      </c>
      <c r="D4106" s="108">
        <v>1287.83</v>
      </c>
    </row>
    <row r="4107" spans="1:4" ht="15" customHeight="1">
      <c r="A4107" s="212" t="s">
        <v>24063</v>
      </c>
      <c r="B4107" s="212" t="s">
        <v>24064</v>
      </c>
      <c r="C4107" s="108" t="s">
        <v>24026</v>
      </c>
      <c r="D4107" s="108">
        <v>770.63</v>
      </c>
    </row>
    <row r="4108" spans="1:4" ht="15" customHeight="1">
      <c r="A4108" s="212" t="s">
        <v>24065</v>
      </c>
      <c r="B4108" s="212" t="s">
        <v>24066</v>
      </c>
      <c r="C4108" s="108" t="s">
        <v>24026</v>
      </c>
      <c r="D4108" s="108">
        <v>1399.98</v>
      </c>
    </row>
    <row r="4109" spans="1:4" ht="15" customHeight="1">
      <c r="A4109" s="212" t="s">
        <v>24067</v>
      </c>
      <c r="B4109" s="212" t="s">
        <v>24068</v>
      </c>
      <c r="C4109" s="108" t="s">
        <v>24026</v>
      </c>
      <c r="D4109" s="108">
        <v>1103.68</v>
      </c>
    </row>
    <row r="4110" spans="1:4" ht="15" customHeight="1">
      <c r="A4110" s="212" t="s">
        <v>24069</v>
      </c>
      <c r="B4110" s="212" t="s">
        <v>24070</v>
      </c>
      <c r="C4110" s="108" t="s">
        <v>24026</v>
      </c>
      <c r="D4110" s="108">
        <v>1348.4</v>
      </c>
    </row>
    <row r="4111" spans="1:4" ht="15" customHeight="1">
      <c r="A4111" s="212" t="s">
        <v>24071</v>
      </c>
      <c r="B4111" s="212" t="s">
        <v>24072</v>
      </c>
      <c r="C4111" s="108" t="s">
        <v>24026</v>
      </c>
      <c r="D4111" s="108">
        <v>1296.82</v>
      </c>
    </row>
    <row r="4112" spans="1:4" ht="15" customHeight="1">
      <c r="A4112" s="212" t="s">
        <v>24073</v>
      </c>
      <c r="B4112" s="212" t="s">
        <v>24074</v>
      </c>
      <c r="C4112" s="108" t="s">
        <v>24026</v>
      </c>
      <c r="D4112" s="108">
        <v>1111.02</v>
      </c>
    </row>
    <row r="4113" spans="1:4" ht="15" customHeight="1">
      <c r="A4113" s="212" t="s">
        <v>24075</v>
      </c>
      <c r="B4113" s="212" t="s">
        <v>24076</v>
      </c>
      <c r="C4113" s="108" t="s">
        <v>24026</v>
      </c>
      <c r="D4113" s="108">
        <v>1189.8399999999999</v>
      </c>
    </row>
    <row r="4114" spans="1:4" ht="15" customHeight="1">
      <c r="A4114" s="212" t="s">
        <v>24077</v>
      </c>
      <c r="B4114" s="212" t="s">
        <v>24078</v>
      </c>
      <c r="C4114" s="108" t="s">
        <v>24026</v>
      </c>
      <c r="D4114" s="108">
        <v>956.58</v>
      </c>
    </row>
    <row r="4115" spans="1:4" ht="15" customHeight="1">
      <c r="A4115" s="212" t="s">
        <v>24079</v>
      </c>
      <c r="B4115" s="212" t="s">
        <v>24080</v>
      </c>
      <c r="C4115" s="108" t="s">
        <v>24026</v>
      </c>
      <c r="D4115" s="108">
        <v>1018.44</v>
      </c>
    </row>
    <row r="4116" spans="1:4" ht="15" customHeight="1">
      <c r="A4116" s="212" t="s">
        <v>24081</v>
      </c>
      <c r="B4116" s="212" t="s">
        <v>24082</v>
      </c>
      <c r="C4116" s="108" t="s">
        <v>24026</v>
      </c>
      <c r="D4116" s="108">
        <v>908.98</v>
      </c>
    </row>
    <row r="4117" spans="1:4" ht="15" customHeight="1">
      <c r="A4117" s="212" t="s">
        <v>24083</v>
      </c>
      <c r="B4117" s="212" t="s">
        <v>24084</v>
      </c>
      <c r="C4117" s="108" t="s">
        <v>24026</v>
      </c>
      <c r="D4117" s="108">
        <v>456.86</v>
      </c>
    </row>
    <row r="4118" spans="1:4" ht="15" customHeight="1">
      <c r="A4118" s="212" t="s">
        <v>24085</v>
      </c>
      <c r="B4118" s="212" t="s">
        <v>24086</v>
      </c>
      <c r="C4118" s="108" t="s">
        <v>24026</v>
      </c>
      <c r="D4118" s="108">
        <v>576.71</v>
      </c>
    </row>
    <row r="4119" spans="1:4" ht="15" customHeight="1">
      <c r="A4119" s="212" t="s">
        <v>24087</v>
      </c>
      <c r="B4119" s="212" t="s">
        <v>24088</v>
      </c>
      <c r="C4119" s="108" t="s">
        <v>24026</v>
      </c>
      <c r="D4119" s="108">
        <v>770.58</v>
      </c>
    </row>
    <row r="4120" spans="1:4" ht="15" customHeight="1">
      <c r="A4120" s="212">
        <v>37</v>
      </c>
      <c r="B4120" s="212" t="s">
        <v>24089</v>
      </c>
    </row>
    <row r="4121" spans="1:4" ht="15" customHeight="1">
      <c r="A4121" s="212" t="s">
        <v>24090</v>
      </c>
      <c r="B4121" s="212" t="s">
        <v>24091</v>
      </c>
      <c r="C4121" s="108" t="s">
        <v>23037</v>
      </c>
      <c r="D4121" s="108">
        <v>1.53</v>
      </c>
    </row>
    <row r="4122" spans="1:4" ht="15" customHeight="1">
      <c r="A4122" s="212" t="s">
        <v>24092</v>
      </c>
      <c r="B4122" s="212" t="s">
        <v>24093</v>
      </c>
      <c r="C4122" s="108" t="s">
        <v>19552</v>
      </c>
      <c r="D4122" s="108">
        <v>25.79</v>
      </c>
    </row>
    <row r="4123" spans="1:4" ht="15" customHeight="1">
      <c r="A4123" s="212" t="s">
        <v>24094</v>
      </c>
      <c r="B4123" s="212" t="s">
        <v>24095</v>
      </c>
      <c r="C4123" s="108" t="s">
        <v>19552</v>
      </c>
      <c r="D4123" s="108">
        <v>84.49</v>
      </c>
    </row>
    <row r="4124" spans="1:4" ht="15" customHeight="1">
      <c r="A4124" s="212">
        <v>38</v>
      </c>
      <c r="B4124" s="212" t="s">
        <v>24096</v>
      </c>
    </row>
    <row r="4125" spans="1:4" ht="15" customHeight="1">
      <c r="A4125" s="212" t="s">
        <v>24097</v>
      </c>
      <c r="B4125" s="212" t="s">
        <v>24098</v>
      </c>
      <c r="C4125" s="108" t="s">
        <v>18876</v>
      </c>
      <c r="D4125" s="108">
        <v>0.18</v>
      </c>
    </row>
    <row r="4126" spans="1:4" ht="15" customHeight="1">
      <c r="A4126" s="212" t="s">
        <v>24099</v>
      </c>
      <c r="B4126" s="212" t="s">
        <v>24100</v>
      </c>
      <c r="C4126" s="108" t="s">
        <v>18876</v>
      </c>
      <c r="D4126" s="108">
        <v>0.67</v>
      </c>
    </row>
    <row r="4127" spans="1:4" ht="15" customHeight="1">
      <c r="A4127" s="212" t="s">
        <v>24101</v>
      </c>
      <c r="B4127" s="212" t="s">
        <v>24102</v>
      </c>
      <c r="C4127" s="108" t="s">
        <v>18876</v>
      </c>
      <c r="D4127" s="108">
        <v>0.57999999999999996</v>
      </c>
    </row>
    <row r="4128" spans="1:4" ht="15" customHeight="1">
      <c r="A4128" s="212" t="s">
        <v>24103</v>
      </c>
      <c r="B4128" s="212" t="s">
        <v>24104</v>
      </c>
      <c r="C4128" s="108" t="s">
        <v>18876</v>
      </c>
      <c r="D4128" s="108">
        <v>0.5</v>
      </c>
    </row>
    <row r="4129" spans="1:4" ht="15" customHeight="1">
      <c r="A4129" s="212" t="s">
        <v>24105</v>
      </c>
      <c r="B4129" s="212" t="s">
        <v>24106</v>
      </c>
      <c r="C4129" s="108" t="s">
        <v>18876</v>
      </c>
      <c r="D4129" s="108">
        <v>0.42</v>
      </c>
    </row>
    <row r="4130" spans="1:4" ht="15" customHeight="1">
      <c r="A4130" s="212" t="s">
        <v>24107</v>
      </c>
      <c r="B4130" s="212" t="s">
        <v>24108</v>
      </c>
      <c r="C4130" s="108" t="s">
        <v>18876</v>
      </c>
      <c r="D4130" s="108">
        <v>0.34</v>
      </c>
    </row>
    <row r="4131" spans="1:4" ht="15" customHeight="1">
      <c r="A4131" s="212" t="s">
        <v>24109</v>
      </c>
      <c r="B4131" s="212" t="s">
        <v>24110</v>
      </c>
      <c r="C4131" s="108" t="s">
        <v>18876</v>
      </c>
      <c r="D4131" s="108">
        <v>0.26</v>
      </c>
    </row>
    <row r="4132" spans="1:4" ht="15" customHeight="1">
      <c r="A4132" s="212" t="s">
        <v>24111</v>
      </c>
      <c r="B4132" s="212" t="s">
        <v>24112</v>
      </c>
      <c r="C4132" s="108" t="s">
        <v>18876</v>
      </c>
      <c r="D4132" s="108">
        <v>0.05</v>
      </c>
    </row>
    <row r="4133" spans="1:4" ht="15" customHeight="1">
      <c r="A4133" s="212" t="s">
        <v>24113</v>
      </c>
      <c r="B4133" s="212" t="s">
        <v>24114</v>
      </c>
      <c r="C4133" s="108" t="s">
        <v>18876</v>
      </c>
      <c r="D4133" s="108">
        <v>0.4</v>
      </c>
    </row>
    <row r="4134" spans="1:4" ht="15" customHeight="1">
      <c r="A4134" s="212" t="s">
        <v>24115</v>
      </c>
      <c r="B4134" s="212" t="s">
        <v>24116</v>
      </c>
      <c r="C4134" s="108" t="s">
        <v>18876</v>
      </c>
      <c r="D4134" s="108">
        <v>1.64</v>
      </c>
    </row>
    <row r="4135" spans="1:4" ht="15" customHeight="1">
      <c r="A4135" s="212" t="s">
        <v>24117</v>
      </c>
      <c r="B4135" s="212" t="s">
        <v>24118</v>
      </c>
      <c r="C4135" s="108" t="s">
        <v>18876</v>
      </c>
      <c r="D4135" s="108">
        <v>1.44</v>
      </c>
    </row>
    <row r="4136" spans="1:4" ht="15" customHeight="1">
      <c r="A4136" s="212" t="s">
        <v>24119</v>
      </c>
      <c r="B4136" s="212" t="s">
        <v>24120</v>
      </c>
      <c r="C4136" s="108" t="s">
        <v>18876</v>
      </c>
      <c r="D4136" s="108">
        <v>1.23</v>
      </c>
    </row>
    <row r="4137" spans="1:4" ht="15" customHeight="1">
      <c r="A4137" s="212" t="s">
        <v>24121</v>
      </c>
      <c r="B4137" s="212" t="s">
        <v>24122</v>
      </c>
      <c r="C4137" s="108" t="s">
        <v>18876</v>
      </c>
      <c r="D4137" s="108">
        <v>1.02</v>
      </c>
    </row>
    <row r="4138" spans="1:4" ht="15" customHeight="1">
      <c r="A4138" s="212" t="s">
        <v>24123</v>
      </c>
      <c r="B4138" s="212" t="s">
        <v>24124</v>
      </c>
      <c r="C4138" s="108" t="s">
        <v>18876</v>
      </c>
      <c r="D4138" s="108">
        <v>0.81</v>
      </c>
    </row>
    <row r="4139" spans="1:4" ht="15" customHeight="1">
      <c r="A4139" s="212" t="s">
        <v>24125</v>
      </c>
      <c r="B4139" s="212" t="s">
        <v>24126</v>
      </c>
      <c r="C4139" s="108" t="s">
        <v>18876</v>
      </c>
      <c r="D4139" s="108">
        <v>0.61</v>
      </c>
    </row>
    <row r="4140" spans="1:4" ht="15" customHeight="1">
      <c r="A4140" s="212" t="s">
        <v>24127</v>
      </c>
      <c r="B4140" s="212" t="s">
        <v>24128</v>
      </c>
      <c r="C4140" s="108" t="s">
        <v>18876</v>
      </c>
      <c r="D4140" s="108">
        <v>0.05</v>
      </c>
    </row>
    <row r="4141" spans="1:4" ht="15" customHeight="1">
      <c r="A4141" s="212" t="s">
        <v>24129</v>
      </c>
      <c r="B4141" s="212" t="s">
        <v>24130</v>
      </c>
      <c r="C4141" s="108" t="s">
        <v>18876</v>
      </c>
      <c r="D4141" s="108">
        <v>0.09</v>
      </c>
    </row>
    <row r="4142" spans="1:4" ht="15" customHeight="1">
      <c r="A4142" s="212" t="s">
        <v>24131</v>
      </c>
      <c r="B4142" s="212" t="s">
        <v>24132</v>
      </c>
      <c r="C4142" s="108" t="s">
        <v>18876</v>
      </c>
      <c r="D4142" s="108">
        <v>7.0000000000000007E-2</v>
      </c>
    </row>
    <row r="4143" spans="1:4" ht="15" customHeight="1">
      <c r="A4143" s="212" t="s">
        <v>24133</v>
      </c>
      <c r="B4143" s="212" t="s">
        <v>24134</v>
      </c>
      <c r="C4143" s="108" t="s">
        <v>18876</v>
      </c>
      <c r="D4143" s="108">
        <v>0.15</v>
      </c>
    </row>
    <row r="4144" spans="1:4" ht="15" customHeight="1">
      <c r="A4144" s="212" t="s">
        <v>24135</v>
      </c>
      <c r="B4144" s="212" t="s">
        <v>24136</v>
      </c>
      <c r="C4144" s="108" t="s">
        <v>18876</v>
      </c>
      <c r="D4144" s="108">
        <v>0.13</v>
      </c>
    </row>
    <row r="4145" spans="1:4" ht="15" customHeight="1">
      <c r="A4145" s="212" t="s">
        <v>24137</v>
      </c>
      <c r="B4145" s="212" t="s">
        <v>24138</v>
      </c>
      <c r="C4145" s="108" t="s">
        <v>18876</v>
      </c>
      <c r="D4145" s="108">
        <v>0.11</v>
      </c>
    </row>
    <row r="4146" spans="1:4" ht="15" customHeight="1">
      <c r="A4146" s="212" t="s">
        <v>24139</v>
      </c>
      <c r="B4146" s="212" t="s">
        <v>24140</v>
      </c>
      <c r="C4146" s="108" t="s">
        <v>18876</v>
      </c>
      <c r="D4146" s="108">
        <v>0.17</v>
      </c>
    </row>
    <row r="4147" spans="1:4" ht="15" customHeight="1">
      <c r="A4147" s="212" t="s">
        <v>24141</v>
      </c>
      <c r="B4147" s="212" t="s">
        <v>24142</v>
      </c>
      <c r="C4147" s="108" t="s">
        <v>18876</v>
      </c>
      <c r="D4147" s="108">
        <v>0.34</v>
      </c>
    </row>
    <row r="4148" spans="1:4" ht="15" customHeight="1">
      <c r="A4148" s="212" t="s">
        <v>24143</v>
      </c>
      <c r="B4148" s="212" t="s">
        <v>24144</v>
      </c>
      <c r="C4148" s="108" t="s">
        <v>18876</v>
      </c>
      <c r="D4148" s="108">
        <v>1.19</v>
      </c>
    </row>
    <row r="4149" spans="1:4" ht="15" customHeight="1">
      <c r="A4149" s="212" t="s">
        <v>24145</v>
      </c>
      <c r="B4149" s="212" t="s">
        <v>24146</v>
      </c>
      <c r="C4149" s="108" t="s">
        <v>18876</v>
      </c>
      <c r="D4149" s="108">
        <v>1</v>
      </c>
    </row>
    <row r="4150" spans="1:4" ht="15" customHeight="1">
      <c r="A4150" s="212" t="s">
        <v>24147</v>
      </c>
      <c r="B4150" s="212" t="s">
        <v>24148</v>
      </c>
      <c r="C4150" s="108" t="s">
        <v>18876</v>
      </c>
      <c r="D4150" s="108">
        <v>0.84</v>
      </c>
    </row>
    <row r="4151" spans="1:4" ht="15" customHeight="1">
      <c r="A4151" s="212" t="s">
        <v>24149</v>
      </c>
      <c r="B4151" s="212" t="s">
        <v>24150</v>
      </c>
      <c r="C4151" s="108" t="s">
        <v>18876</v>
      </c>
      <c r="D4151" s="108">
        <v>0.68</v>
      </c>
    </row>
    <row r="4152" spans="1:4" ht="15" customHeight="1">
      <c r="A4152" s="212" t="s">
        <v>24151</v>
      </c>
      <c r="B4152" s="212" t="s">
        <v>24152</v>
      </c>
      <c r="C4152" s="108" t="s">
        <v>18876</v>
      </c>
      <c r="D4152" s="108">
        <v>0.51</v>
      </c>
    </row>
    <row r="4153" spans="1:4" ht="15" customHeight="1">
      <c r="A4153" s="212" t="s">
        <v>24153</v>
      </c>
      <c r="B4153" s="212" t="s">
        <v>24154</v>
      </c>
      <c r="C4153" s="108" t="s">
        <v>18876</v>
      </c>
      <c r="D4153" s="108">
        <v>1.34</v>
      </c>
    </row>
    <row r="4154" spans="1:4" ht="15" customHeight="1">
      <c r="A4154" s="212" t="s">
        <v>24155</v>
      </c>
      <c r="B4154" s="212" t="s">
        <v>24156</v>
      </c>
      <c r="C4154" s="108" t="s">
        <v>18876</v>
      </c>
      <c r="D4154" s="108">
        <v>0.51</v>
      </c>
    </row>
    <row r="4155" spans="1:4" ht="15" customHeight="1">
      <c r="A4155" s="212" t="s">
        <v>24157</v>
      </c>
      <c r="B4155" s="212" t="s">
        <v>24158</v>
      </c>
      <c r="C4155" s="108" t="s">
        <v>18876</v>
      </c>
      <c r="D4155" s="108">
        <v>2.02</v>
      </c>
    </row>
    <row r="4156" spans="1:4" ht="15" customHeight="1">
      <c r="A4156" s="212" t="s">
        <v>24159</v>
      </c>
      <c r="B4156" s="212" t="s">
        <v>24160</v>
      </c>
      <c r="C4156" s="108" t="s">
        <v>18876</v>
      </c>
      <c r="D4156" s="108">
        <v>1.75</v>
      </c>
    </row>
    <row r="4157" spans="1:4" ht="15" customHeight="1">
      <c r="A4157" s="212" t="s">
        <v>24161</v>
      </c>
      <c r="B4157" s="212" t="s">
        <v>24162</v>
      </c>
      <c r="C4157" s="108" t="s">
        <v>18876</v>
      </c>
      <c r="D4157" s="108">
        <v>1.5</v>
      </c>
    </row>
    <row r="4158" spans="1:4" ht="15" customHeight="1">
      <c r="A4158" s="212" t="s">
        <v>24163</v>
      </c>
      <c r="B4158" s="212" t="s">
        <v>24164</v>
      </c>
      <c r="C4158" s="108" t="s">
        <v>18876</v>
      </c>
      <c r="D4158" s="108">
        <v>1.26</v>
      </c>
    </row>
    <row r="4159" spans="1:4" ht="15" customHeight="1">
      <c r="A4159" s="212" t="s">
        <v>24165</v>
      </c>
      <c r="B4159" s="212" t="s">
        <v>24166</v>
      </c>
      <c r="C4159" s="108" t="s">
        <v>18876</v>
      </c>
      <c r="D4159" s="108">
        <v>1</v>
      </c>
    </row>
    <row r="4160" spans="1:4" ht="15" customHeight="1">
      <c r="A4160" s="212" t="s">
        <v>24167</v>
      </c>
      <c r="B4160" s="212" t="s">
        <v>24168</v>
      </c>
      <c r="C4160" s="108" t="s">
        <v>18876</v>
      </c>
      <c r="D4160" s="108">
        <v>0.75</v>
      </c>
    </row>
    <row r="4161" spans="1:4" ht="15" customHeight="1">
      <c r="A4161" s="212" t="s">
        <v>24169</v>
      </c>
      <c r="B4161" s="212" t="s">
        <v>24170</v>
      </c>
      <c r="C4161" s="108" t="s">
        <v>18876</v>
      </c>
      <c r="D4161" s="108">
        <v>0.12</v>
      </c>
    </row>
    <row r="4162" spans="1:4" ht="15" customHeight="1">
      <c r="A4162" s="212" t="s">
        <v>24171</v>
      </c>
      <c r="B4162" s="212" t="s">
        <v>24172</v>
      </c>
      <c r="C4162" s="108" t="s">
        <v>18876</v>
      </c>
      <c r="D4162" s="108">
        <v>0.48</v>
      </c>
    </row>
    <row r="4163" spans="1:4" ht="15" customHeight="1">
      <c r="A4163" s="212" t="s">
        <v>24173</v>
      </c>
      <c r="B4163" s="212" t="s">
        <v>24174</v>
      </c>
      <c r="C4163" s="108" t="s">
        <v>18876</v>
      </c>
      <c r="D4163" s="108">
        <v>0.43</v>
      </c>
    </row>
    <row r="4164" spans="1:4" ht="15" customHeight="1">
      <c r="A4164" s="212" t="s">
        <v>24175</v>
      </c>
      <c r="B4164" s="212" t="s">
        <v>24176</v>
      </c>
      <c r="C4164" s="108" t="s">
        <v>18876</v>
      </c>
      <c r="D4164" s="108">
        <v>0.38</v>
      </c>
    </row>
    <row r="4165" spans="1:4" ht="15" customHeight="1">
      <c r="A4165" s="212" t="s">
        <v>24177</v>
      </c>
      <c r="B4165" s="212" t="s">
        <v>24178</v>
      </c>
      <c r="C4165" s="108" t="s">
        <v>18876</v>
      </c>
      <c r="D4165" s="108">
        <v>0.28999999999999998</v>
      </c>
    </row>
    <row r="4166" spans="1:4" ht="15" customHeight="1">
      <c r="A4166" s="212" t="s">
        <v>24179</v>
      </c>
      <c r="B4166" s="212" t="s">
        <v>24180</v>
      </c>
      <c r="C4166" s="108" t="s">
        <v>18876</v>
      </c>
      <c r="D4166" s="108">
        <v>0.24</v>
      </c>
    </row>
    <row r="4167" spans="1:4" ht="15" customHeight="1">
      <c r="A4167" s="212" t="s">
        <v>24181</v>
      </c>
      <c r="B4167" s="212" t="s">
        <v>24182</v>
      </c>
      <c r="C4167" s="108" t="s">
        <v>18876</v>
      </c>
      <c r="D4167" s="108">
        <v>0.19</v>
      </c>
    </row>
    <row r="4168" spans="1:4" ht="15" customHeight="1">
      <c r="A4168" s="212" t="s">
        <v>24183</v>
      </c>
      <c r="B4168" s="212" t="s">
        <v>24184</v>
      </c>
      <c r="C4168" s="108" t="s">
        <v>18876</v>
      </c>
      <c r="D4168" s="108">
        <v>0.1</v>
      </c>
    </row>
    <row r="4169" spans="1:4" ht="15" customHeight="1">
      <c r="A4169" s="212" t="s">
        <v>24185</v>
      </c>
      <c r="B4169" s="212" t="s">
        <v>24186</v>
      </c>
      <c r="C4169" s="108" t="s">
        <v>18876</v>
      </c>
      <c r="D4169" s="108">
        <v>0.35</v>
      </c>
    </row>
    <row r="4170" spans="1:4" ht="15" customHeight="1">
      <c r="A4170" s="212" t="s">
        <v>24187</v>
      </c>
      <c r="B4170" s="212" t="s">
        <v>24188</v>
      </c>
      <c r="C4170" s="108" t="s">
        <v>18876</v>
      </c>
      <c r="D4170" s="108">
        <v>0.31</v>
      </c>
    </row>
    <row r="4171" spans="1:4" ht="15" customHeight="1">
      <c r="A4171" s="212" t="s">
        <v>24189</v>
      </c>
      <c r="B4171" s="212" t="s">
        <v>24190</v>
      </c>
      <c r="C4171" s="108" t="s">
        <v>18876</v>
      </c>
      <c r="D4171" s="108">
        <v>0.24</v>
      </c>
    </row>
    <row r="4172" spans="1:4" ht="15" customHeight="1">
      <c r="A4172" s="212" t="s">
        <v>24191</v>
      </c>
      <c r="B4172" s="212" t="s">
        <v>24192</v>
      </c>
      <c r="C4172" s="108" t="s">
        <v>18876</v>
      </c>
      <c r="D4172" s="108">
        <v>0.19</v>
      </c>
    </row>
    <row r="4173" spans="1:4" ht="15" customHeight="1">
      <c r="A4173" s="212" t="s">
        <v>24193</v>
      </c>
      <c r="B4173" s="212" t="s">
        <v>24194</v>
      </c>
      <c r="C4173" s="108" t="s">
        <v>18876</v>
      </c>
      <c r="D4173" s="108">
        <v>0.16</v>
      </c>
    </row>
    <row r="4174" spans="1:4" ht="15" customHeight="1">
      <c r="A4174" s="212" t="s">
        <v>24195</v>
      </c>
      <c r="B4174" s="212" t="s">
        <v>24196</v>
      </c>
      <c r="C4174" s="108" t="s">
        <v>18876</v>
      </c>
      <c r="D4174" s="108">
        <v>0.41</v>
      </c>
    </row>
    <row r="4175" spans="1:4" ht="15" customHeight="1">
      <c r="A4175" s="212" t="s">
        <v>24197</v>
      </c>
      <c r="B4175" s="212" t="s">
        <v>24198</v>
      </c>
      <c r="C4175" s="108" t="s">
        <v>18876</v>
      </c>
      <c r="D4175" s="108">
        <v>0.15</v>
      </c>
    </row>
    <row r="4176" spans="1:4" ht="15" customHeight="1">
      <c r="A4176" s="212" t="s">
        <v>24199</v>
      </c>
      <c r="B4176" s="212" t="s">
        <v>24200</v>
      </c>
      <c r="C4176" s="108" t="s">
        <v>18876</v>
      </c>
      <c r="D4176" s="108">
        <v>0.53</v>
      </c>
    </row>
    <row r="4177" spans="1:4" ht="15" customHeight="1">
      <c r="A4177" s="212" t="s">
        <v>24201</v>
      </c>
      <c r="B4177" s="212" t="s">
        <v>24202</v>
      </c>
      <c r="C4177" s="108" t="s">
        <v>18876</v>
      </c>
      <c r="D4177" s="108">
        <v>0.38</v>
      </c>
    </row>
    <row r="4178" spans="1:4" ht="15" customHeight="1">
      <c r="A4178" s="212" t="s">
        <v>24203</v>
      </c>
      <c r="B4178" s="212" t="s">
        <v>24204</v>
      </c>
      <c r="C4178" s="108" t="s">
        <v>18876</v>
      </c>
      <c r="D4178" s="108">
        <v>0.32</v>
      </c>
    </row>
    <row r="4179" spans="1:4" ht="15" customHeight="1">
      <c r="A4179" s="212" t="s">
        <v>24205</v>
      </c>
      <c r="B4179" s="212" t="s">
        <v>24206</v>
      </c>
      <c r="C4179" s="108" t="s">
        <v>18876</v>
      </c>
      <c r="D4179" s="108">
        <v>0.23</v>
      </c>
    </row>
    <row r="4180" spans="1:4" ht="15" customHeight="1">
      <c r="A4180" s="212" t="s">
        <v>24207</v>
      </c>
      <c r="B4180" s="212" t="s">
        <v>24208</v>
      </c>
      <c r="C4180" s="108" t="s">
        <v>18876</v>
      </c>
      <c r="D4180" s="108">
        <v>0.63</v>
      </c>
    </row>
    <row r="4181" spans="1:4" ht="15" customHeight="1">
      <c r="A4181" s="212" t="s">
        <v>24209</v>
      </c>
      <c r="B4181" s="212" t="s">
        <v>24210</v>
      </c>
      <c r="C4181" s="108" t="s">
        <v>18876</v>
      </c>
      <c r="D4181" s="108">
        <v>0.45</v>
      </c>
    </row>
    <row r="4182" spans="1:4" ht="15" customHeight="1">
      <c r="A4182" s="212">
        <v>39</v>
      </c>
      <c r="B4182" s="212" t="s">
        <v>24211</v>
      </c>
    </row>
    <row r="4183" spans="1:4" ht="15" customHeight="1">
      <c r="A4183" s="212" t="s">
        <v>24212</v>
      </c>
      <c r="B4183" s="212" t="s">
        <v>24213</v>
      </c>
      <c r="C4183" s="108" t="s">
        <v>24214</v>
      </c>
      <c r="D4183" s="108">
        <v>170</v>
      </c>
    </row>
    <row r="4184" spans="1:4" ht="15" customHeight="1">
      <c r="A4184" s="212" t="s">
        <v>24215</v>
      </c>
      <c r="B4184" s="212" t="s">
        <v>24216</v>
      </c>
      <c r="C4184" s="108" t="s">
        <v>24214</v>
      </c>
      <c r="D4184" s="108">
        <v>130</v>
      </c>
    </row>
    <row r="4185" spans="1:4" ht="15" customHeight="1">
      <c r="A4185" s="212" t="s">
        <v>24217</v>
      </c>
      <c r="B4185" s="212" t="s">
        <v>24218</v>
      </c>
      <c r="C4185" s="108" t="s">
        <v>24214</v>
      </c>
      <c r="D4185" s="108">
        <v>50</v>
      </c>
    </row>
    <row r="4186" spans="1:4" ht="15" customHeight="1">
      <c r="A4186" s="212" t="s">
        <v>24219</v>
      </c>
      <c r="B4186" s="212" t="s">
        <v>24220</v>
      </c>
      <c r="C4186" s="108" t="s">
        <v>24214</v>
      </c>
      <c r="D4186" s="108">
        <v>25</v>
      </c>
    </row>
    <row r="4187" spans="1:4" ht="15" customHeight="1">
      <c r="A4187" s="212">
        <v>245</v>
      </c>
      <c r="B4187" s="212" t="s">
        <v>18879</v>
      </c>
    </row>
    <row r="4188" spans="1:4" ht="15" customHeight="1">
      <c r="A4188" s="212" t="s">
        <v>24221</v>
      </c>
      <c r="B4188" s="212" t="s">
        <v>24222</v>
      </c>
      <c r="C4188" s="108" t="s">
        <v>18893</v>
      </c>
      <c r="D4188" s="108">
        <v>656.84</v>
      </c>
    </row>
    <row r="4189" spans="1:4" ht="15" customHeight="1">
      <c r="A4189" s="212" t="s">
        <v>24223</v>
      </c>
      <c r="B4189" s="212" t="s">
        <v>24224</v>
      </c>
      <c r="C4189" s="108" t="s">
        <v>23037</v>
      </c>
      <c r="D4189" s="108">
        <v>2.5</v>
      </c>
    </row>
    <row r="4190" spans="1:4" ht="15" customHeight="1">
      <c r="A4190" s="212" t="s">
        <v>24225</v>
      </c>
      <c r="B4190" s="212" t="s">
        <v>24226</v>
      </c>
      <c r="C4190" s="108" t="s">
        <v>191</v>
      </c>
      <c r="D4190" s="108">
        <v>72.5</v>
      </c>
    </row>
  </sheetData>
  <autoFilter ref="A1:D1"/>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dimension ref="A2:XDW970"/>
  <sheetViews>
    <sheetView tabSelected="1" topLeftCell="A13" zoomScale="70" zoomScaleNormal="70" workbookViewId="0">
      <selection activeCell="N26" sqref="N26"/>
    </sheetView>
  </sheetViews>
  <sheetFormatPr defaultColWidth="14.42578125" defaultRowHeight="15" customHeight="1"/>
  <cols>
    <col min="1" max="1" width="9.7109375" style="407" customWidth="1"/>
    <col min="2" max="2" width="12.28515625" style="407" customWidth="1"/>
    <col min="3" max="3" width="69.42578125" style="407" customWidth="1"/>
    <col min="4" max="4" width="25.140625" style="407" customWidth="1"/>
    <col min="5" max="5" width="22.5703125" style="407" customWidth="1"/>
    <col min="6" max="6" width="23" style="407" customWidth="1"/>
    <col min="7" max="16384" width="14.42578125" style="407"/>
  </cols>
  <sheetData>
    <row r="2" spans="1:6" ht="15.75" customHeight="1"/>
    <row r="3" spans="1:6" ht="42" customHeight="1">
      <c r="B3" s="1266" t="s">
        <v>37364</v>
      </c>
      <c r="C3" s="1266"/>
      <c r="D3" s="1266"/>
      <c r="E3" s="1266"/>
      <c r="F3" s="1266"/>
    </row>
    <row r="4" spans="1:6" ht="35.25" customHeight="1"/>
    <row r="5" spans="1:6" ht="30.75" customHeight="1">
      <c r="B5" s="1270" t="s">
        <v>37363</v>
      </c>
      <c r="C5" s="1270"/>
      <c r="D5" s="1270"/>
      <c r="E5" s="1270"/>
      <c r="F5" s="1270"/>
    </row>
    <row r="6" spans="1:6" ht="30.75" customHeight="1">
      <c r="A6" s="2"/>
    </row>
    <row r="7" spans="1:6" ht="39" customHeight="1">
      <c r="B7" s="1251" t="s">
        <v>7</v>
      </c>
      <c r="C7" s="1252" t="s">
        <v>8</v>
      </c>
      <c r="D7" s="1253" t="s">
        <v>15</v>
      </c>
      <c r="E7" s="1254" t="s">
        <v>37360</v>
      </c>
      <c r="F7" s="1254" t="s">
        <v>37361</v>
      </c>
    </row>
    <row r="8" spans="1:6" ht="35.1" customHeight="1">
      <c r="A8" s="4"/>
      <c r="B8" s="1255">
        <v>11</v>
      </c>
      <c r="C8" s="1256" t="s">
        <v>18856</v>
      </c>
      <c r="D8" s="1257">
        <v>35619.764497254</v>
      </c>
      <c r="E8" s="1258">
        <f>D8/$D$24</f>
        <v>0.1578253828846489</v>
      </c>
      <c r="F8" s="1258">
        <f>E8</f>
        <v>0.1578253828846489</v>
      </c>
    </row>
    <row r="9" spans="1:6" ht="35.1" customHeight="1">
      <c r="A9" s="4"/>
      <c r="B9" s="1255">
        <v>7</v>
      </c>
      <c r="C9" s="1256" t="s">
        <v>50</v>
      </c>
      <c r="D9" s="1257">
        <v>26950.784412383997</v>
      </c>
      <c r="E9" s="1258">
        <f t="shared" ref="E9:E23" si="0">D9/$D$24</f>
        <v>0.11941454214987984</v>
      </c>
      <c r="F9" s="1258">
        <f>F8+E9</f>
        <v>0.27723992503452877</v>
      </c>
    </row>
    <row r="10" spans="1:6" ht="35.1" customHeight="1">
      <c r="A10" s="4"/>
      <c r="B10" s="1255">
        <v>5</v>
      </c>
      <c r="C10" s="1256" t="s">
        <v>44</v>
      </c>
      <c r="D10" s="1257">
        <v>24763.433880705663</v>
      </c>
      <c r="E10" s="1258">
        <f t="shared" si="0"/>
        <v>0.10972274771952399</v>
      </c>
      <c r="F10" s="1258">
        <f t="shared" ref="F10:F23" si="1">F9+E10</f>
        <v>0.38696267275405277</v>
      </c>
    </row>
    <row r="11" spans="1:6" ht="35.1" customHeight="1">
      <c r="A11" s="4"/>
      <c r="B11" s="1255">
        <v>4</v>
      </c>
      <c r="C11" s="1256" t="s">
        <v>32</v>
      </c>
      <c r="D11" s="1257">
        <v>23757.92009588466</v>
      </c>
      <c r="E11" s="1258">
        <f t="shared" si="0"/>
        <v>0.10526747968715389</v>
      </c>
      <c r="F11" s="1258">
        <f t="shared" si="1"/>
        <v>0.49223015244120666</v>
      </c>
    </row>
    <row r="12" spans="1:6" ht="35.1" customHeight="1">
      <c r="B12" s="1259">
        <v>14</v>
      </c>
      <c r="C12" s="1260" t="s">
        <v>20896</v>
      </c>
      <c r="D12" s="1261">
        <v>20690.141862095999</v>
      </c>
      <c r="E12" s="1262">
        <f t="shared" si="0"/>
        <v>9.1674653311499071E-2</v>
      </c>
      <c r="F12" s="1262">
        <f t="shared" si="1"/>
        <v>0.58390480575270576</v>
      </c>
    </row>
    <row r="13" spans="1:6" ht="35.1" customHeight="1">
      <c r="A13" s="2"/>
      <c r="B13" s="1259">
        <v>12</v>
      </c>
      <c r="C13" s="1260" t="s">
        <v>18857</v>
      </c>
      <c r="D13" s="1261">
        <v>17420.996193299998</v>
      </c>
      <c r="E13" s="1262">
        <f t="shared" si="0"/>
        <v>7.7189600584011323E-2</v>
      </c>
      <c r="F13" s="1262">
        <f t="shared" si="1"/>
        <v>0.66109440633671712</v>
      </c>
    </row>
    <row r="14" spans="1:6" ht="35.1" customHeight="1">
      <c r="A14" s="2"/>
      <c r="B14" s="1259">
        <v>6</v>
      </c>
      <c r="C14" s="1260" t="s">
        <v>18816</v>
      </c>
      <c r="D14" s="1261">
        <v>16943.074291836001</v>
      </c>
      <c r="E14" s="1262">
        <f t="shared" si="0"/>
        <v>7.5072006373265499E-2</v>
      </c>
      <c r="F14" s="1262">
        <f t="shared" si="1"/>
        <v>0.73616641270998262</v>
      </c>
    </row>
    <row r="15" spans="1:6" ht="35.1" customHeight="1">
      <c r="A15" s="2"/>
      <c r="B15" s="1259">
        <v>10</v>
      </c>
      <c r="C15" s="1260" t="s">
        <v>78</v>
      </c>
      <c r="D15" s="1261">
        <v>13676.628218400001</v>
      </c>
      <c r="E15" s="1262">
        <f t="shared" si="0"/>
        <v>6.0598915113725081E-2</v>
      </c>
      <c r="F15" s="1262">
        <f t="shared" si="1"/>
        <v>0.79676532782370768</v>
      </c>
    </row>
    <row r="16" spans="1:6" ht="35.1" customHeight="1">
      <c r="A16" s="2"/>
      <c r="B16" s="1259">
        <v>9</v>
      </c>
      <c r="C16" s="1260" t="s">
        <v>18851</v>
      </c>
      <c r="D16" s="1261">
        <v>10456.727651999998</v>
      </c>
      <c r="E16" s="1262">
        <f t="shared" si="0"/>
        <v>4.6332059425171747E-2</v>
      </c>
      <c r="F16" s="1262">
        <f t="shared" si="1"/>
        <v>0.84309738724887939</v>
      </c>
    </row>
    <row r="17" spans="1:6" ht="35.1" customHeight="1">
      <c r="A17" s="2"/>
      <c r="B17" s="1259">
        <v>8</v>
      </c>
      <c r="C17" s="1260" t="s">
        <v>18829</v>
      </c>
      <c r="D17" s="1261">
        <v>10443.118455</v>
      </c>
      <c r="E17" s="1262">
        <f t="shared" si="0"/>
        <v>4.6271759286818988E-2</v>
      </c>
      <c r="F17" s="1262">
        <f t="shared" si="1"/>
        <v>0.88936914653569843</v>
      </c>
    </row>
    <row r="18" spans="1:6" ht="35.1" customHeight="1">
      <c r="A18" s="2"/>
      <c r="B18" s="1259">
        <v>1</v>
      </c>
      <c r="C18" s="1260" t="s">
        <v>16</v>
      </c>
      <c r="D18" s="1261">
        <v>7499.5255313999996</v>
      </c>
      <c r="E18" s="1262">
        <f t="shared" si="0"/>
        <v>3.3229177821702115E-2</v>
      </c>
      <c r="F18" s="1262">
        <f t="shared" si="1"/>
        <v>0.92259832435740052</v>
      </c>
    </row>
    <row r="19" spans="1:6" ht="35.1" customHeight="1">
      <c r="A19" s="2"/>
      <c r="B19" s="1259">
        <v>13</v>
      </c>
      <c r="C19" s="1260" t="s">
        <v>18861</v>
      </c>
      <c r="D19" s="1261">
        <v>6834.5944046100003</v>
      </c>
      <c r="E19" s="1262">
        <f t="shared" si="0"/>
        <v>3.0282976150839212E-2</v>
      </c>
      <c r="F19" s="1262">
        <f t="shared" si="1"/>
        <v>0.95288130050823971</v>
      </c>
    </row>
    <row r="20" spans="1:6" ht="35.1" customHeight="1">
      <c r="B20" s="1259">
        <v>3</v>
      </c>
      <c r="C20" s="1260" t="s">
        <v>25</v>
      </c>
      <c r="D20" s="1261">
        <v>4616.5720149674989</v>
      </c>
      <c r="E20" s="1262">
        <f t="shared" si="0"/>
        <v>2.0455279706663158E-2</v>
      </c>
      <c r="F20" s="1262">
        <f t="shared" si="1"/>
        <v>0.97333658021490288</v>
      </c>
    </row>
    <row r="21" spans="1:6" ht="35.1" customHeight="1">
      <c r="B21" s="1259">
        <v>2</v>
      </c>
      <c r="C21" s="1260" t="s">
        <v>18752</v>
      </c>
      <c r="D21" s="1261">
        <v>2601.3875384069997</v>
      </c>
      <c r="E21" s="1262">
        <f t="shared" si="0"/>
        <v>1.1526325063493621E-2</v>
      </c>
      <c r="F21" s="1262">
        <f t="shared" si="1"/>
        <v>0.98486290527839648</v>
      </c>
    </row>
    <row r="22" spans="1:6" ht="35.1" customHeight="1">
      <c r="B22" s="1259">
        <v>16</v>
      </c>
      <c r="C22" s="1260" t="s">
        <v>231</v>
      </c>
      <c r="D22" s="1261">
        <v>2375.9567999999999</v>
      </c>
      <c r="E22" s="1262">
        <f t="shared" si="0"/>
        <v>1.0527478128225513E-2</v>
      </c>
      <c r="F22" s="1262">
        <f t="shared" si="1"/>
        <v>0.995390383406622</v>
      </c>
    </row>
    <row r="23" spans="1:6" ht="35.1" customHeight="1">
      <c r="B23" s="1263">
        <v>15</v>
      </c>
      <c r="C23" s="1264" t="s">
        <v>174</v>
      </c>
      <c r="D23" s="1265">
        <v>1040.3488619999998</v>
      </c>
      <c r="E23" s="1262">
        <f t="shared" si="0"/>
        <v>4.6096165933780034E-3</v>
      </c>
      <c r="F23" s="1262">
        <f t="shared" si="1"/>
        <v>1</v>
      </c>
    </row>
    <row r="24" spans="1:6" ht="30" customHeight="1">
      <c r="B24" s="1247" t="s">
        <v>37362</v>
      </c>
      <c r="C24" s="1247"/>
      <c r="D24" s="1249">
        <f>SUM(D8:D23)</f>
        <v>225690.97471024483</v>
      </c>
      <c r="E24" s="1248">
        <f>SUM(E8:E23)</f>
        <v>1</v>
      </c>
      <c r="F24" s="311"/>
    </row>
    <row r="26" spans="1:6" ht="22.5" customHeight="1">
      <c r="B26" s="1269" t="s">
        <v>185</v>
      </c>
      <c r="C26" s="1269"/>
      <c r="D26" s="660"/>
      <c r="E26" s="1175"/>
      <c r="F26" s="1198"/>
    </row>
    <row r="27" spans="1:6" ht="22.5" customHeight="1">
      <c r="B27" s="651"/>
      <c r="C27" s="651"/>
      <c r="D27" s="660"/>
      <c r="E27" s="661"/>
      <c r="F27" s="659"/>
    </row>
    <row r="28" spans="1:6" ht="22.5" customHeight="1">
      <c r="B28" s="651"/>
      <c r="C28" s="651"/>
      <c r="D28" s="660"/>
      <c r="E28" s="661"/>
      <c r="F28" s="659"/>
    </row>
    <row r="29" spans="1:6" ht="15.75" customHeight="1">
      <c r="B29" s="661"/>
      <c r="C29" s="661"/>
      <c r="D29" s="660"/>
      <c r="E29" s="661"/>
      <c r="F29" s="659"/>
    </row>
    <row r="30" spans="1:6" ht="15.75" customHeight="1">
      <c r="B30" s="661"/>
      <c r="C30" s="661"/>
      <c r="D30" s="660"/>
      <c r="E30" s="661"/>
      <c r="F30" s="659"/>
    </row>
    <row r="31" spans="1:6" ht="20.100000000000001" customHeight="1">
      <c r="A31" s="2"/>
      <c r="B31" s="660"/>
      <c r="C31" s="1267" t="s">
        <v>4836</v>
      </c>
      <c r="D31" s="1267"/>
      <c r="E31" s="1250"/>
      <c r="F31" s="1250"/>
    </row>
    <row r="32" spans="1:6" ht="20.100000000000001" customHeight="1">
      <c r="B32" s="660"/>
      <c r="C32" s="1268" t="s">
        <v>186</v>
      </c>
      <c r="D32" s="1268"/>
      <c r="E32" s="1250"/>
      <c r="F32" s="1250"/>
    </row>
    <row r="33" spans="1:3" ht="28.5" customHeight="1"/>
    <row r="34" spans="1:3" ht="30.75" customHeight="1"/>
    <row r="37" spans="1:3" ht="30" customHeight="1"/>
    <row r="40" spans="1:3" ht="15.75" customHeight="1"/>
    <row r="41" spans="1:3" ht="15.75" customHeight="1"/>
    <row r="42" spans="1:3" ht="36" customHeight="1"/>
    <row r="45" spans="1:3" ht="15.75" customHeight="1">
      <c r="A45" s="2"/>
      <c r="B45" s="2"/>
      <c r="C45" s="2"/>
    </row>
    <row r="48" spans="1:3" ht="33" customHeight="1"/>
    <row r="49" spans="1:3" ht="30" customHeight="1"/>
    <row r="52" spans="1:3" ht="15.75" customHeight="1"/>
    <row r="53" spans="1:3" ht="31.5" customHeight="1">
      <c r="A53" s="10"/>
      <c r="B53" s="10"/>
      <c r="C53" s="10"/>
    </row>
    <row r="55" spans="1:3" ht="30.75" customHeight="1"/>
    <row r="56" spans="1:3" ht="15" customHeight="1">
      <c r="A56" s="10"/>
      <c r="B56" s="10"/>
      <c r="C56" s="10"/>
    </row>
    <row r="58" spans="1:3" s="97" customFormat="1" ht="33" customHeight="1"/>
    <row r="59" spans="1:3" ht="35.25" customHeight="1"/>
    <row r="61" spans="1:3" ht="15.75" customHeight="1">
      <c r="A61" s="2"/>
      <c r="B61" s="2"/>
      <c r="C61" s="2"/>
    </row>
    <row r="63" spans="1:3" ht="38.25" customHeight="1"/>
    <row r="64" spans="1:3" ht="37.5" customHeight="1"/>
    <row r="66" spans="1:3" ht="39" customHeight="1"/>
    <row r="68" spans="1:3" ht="47.25" customHeight="1"/>
    <row r="70" spans="1:3" s="97" customFormat="1" ht="15" customHeight="1"/>
    <row r="76" spans="1:3" ht="15.75" customHeight="1">
      <c r="A76" s="2"/>
      <c r="B76" s="2"/>
      <c r="C76" s="2"/>
    </row>
    <row r="77" spans="1:3" s="97" customFormat="1" ht="31.5" customHeight="1">
      <c r="A77" s="95"/>
      <c r="B77" s="95"/>
      <c r="C77" s="95"/>
    </row>
    <row r="78" spans="1:3" s="97" customFormat="1" ht="15" customHeight="1">
      <c r="A78" s="95"/>
      <c r="B78" s="95"/>
      <c r="C78" s="95"/>
    </row>
    <row r="79" spans="1:3" s="97" customFormat="1" ht="15" customHeight="1">
      <c r="A79" s="95"/>
      <c r="B79" s="95"/>
      <c r="C79" s="95"/>
    </row>
    <row r="81" spans="1:3" ht="30.75" customHeight="1"/>
    <row r="83" spans="1:3" ht="15.75" customHeight="1">
      <c r="A83" s="2"/>
      <c r="B83" s="2"/>
      <c r="C83" s="2"/>
    </row>
    <row r="84" spans="1:3" ht="15.75" customHeight="1">
      <c r="A84" s="2"/>
      <c r="B84" s="2"/>
      <c r="C84" s="2"/>
    </row>
    <row r="85" spans="1:3" ht="37.5" customHeight="1">
      <c r="C85" s="15"/>
    </row>
    <row r="86" spans="1:3" ht="36" customHeight="1">
      <c r="C86" s="15"/>
    </row>
    <row r="87" spans="1:3" ht="15" customHeight="1">
      <c r="C87" s="15"/>
    </row>
    <row r="88" spans="1:3" ht="29.25" customHeight="1">
      <c r="C88" s="15"/>
    </row>
    <row r="89" spans="1:3" ht="33" customHeight="1"/>
    <row r="91" spans="1:3" ht="33.75" customHeight="1"/>
    <row r="93" spans="1:3" ht="15.75" customHeight="1">
      <c r="A93" s="2"/>
      <c r="B93" s="2"/>
      <c r="C93" s="2"/>
    </row>
    <row r="94" spans="1:3" ht="34.5" customHeight="1"/>
    <row r="95" spans="1:3" ht="32.25" customHeight="1"/>
    <row r="97" spans="1:16351" ht="46.5" customHeight="1"/>
    <row r="98" spans="1:16351" ht="47.25" customHeight="1"/>
    <row r="104" spans="1:16351" ht="15.75" customHeight="1">
      <c r="A104" s="2"/>
      <c r="B104" s="2"/>
      <c r="C104" s="2"/>
    </row>
    <row r="105" spans="1:16351" ht="47.25" customHeight="1"/>
    <row r="106" spans="1:16351" ht="48" customHeight="1"/>
    <row r="107" spans="1:16351" ht="33" customHeight="1"/>
    <row r="109" spans="1:16351" ht="15.75" customHeight="1">
      <c r="A109" s="2"/>
      <c r="B109" s="2"/>
      <c r="C109" s="2"/>
    </row>
    <row r="110" spans="1:16351" ht="31.5" customHeight="1"/>
    <row r="111" spans="1:16351" ht="15" customHeight="1">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c r="DA111" s="104"/>
      <c r="DB111" s="104"/>
      <c r="DC111" s="104"/>
      <c r="DD111" s="104"/>
      <c r="DE111" s="104"/>
      <c r="DF111" s="104"/>
      <c r="DG111" s="104"/>
      <c r="DH111" s="104"/>
      <c r="DI111" s="104"/>
      <c r="DJ111" s="104"/>
      <c r="DK111" s="104"/>
      <c r="DL111" s="104"/>
      <c r="DM111" s="104"/>
      <c r="DN111" s="104"/>
      <c r="DO111" s="104"/>
      <c r="DP111" s="104"/>
      <c r="DQ111" s="104"/>
      <c r="DR111" s="104"/>
      <c r="DS111" s="104"/>
      <c r="DT111" s="104"/>
      <c r="DU111" s="104"/>
      <c r="DV111" s="104"/>
      <c r="DW111" s="104"/>
      <c r="DX111" s="104"/>
      <c r="DY111" s="104"/>
      <c r="DZ111" s="104"/>
      <c r="EA111" s="104"/>
      <c r="EB111" s="104"/>
      <c r="EC111" s="104"/>
      <c r="ED111" s="104"/>
      <c r="EE111" s="104"/>
      <c r="EF111" s="104"/>
      <c r="EG111" s="104"/>
      <c r="EH111" s="104"/>
      <c r="EI111" s="104"/>
      <c r="EJ111" s="104"/>
      <c r="EK111" s="104"/>
      <c r="EL111" s="104"/>
      <c r="EM111" s="104"/>
      <c r="EN111" s="104"/>
      <c r="EO111" s="104"/>
      <c r="EP111" s="104"/>
      <c r="EQ111" s="104"/>
      <c r="ER111" s="104"/>
      <c r="ES111" s="104"/>
      <c r="ET111" s="104"/>
      <c r="EU111" s="104"/>
      <c r="EV111" s="104"/>
      <c r="EW111" s="104"/>
      <c r="EX111" s="104"/>
      <c r="EY111" s="104"/>
      <c r="EZ111" s="104"/>
      <c r="FA111" s="104"/>
      <c r="FB111" s="104"/>
      <c r="FC111" s="104"/>
      <c r="FD111" s="104"/>
      <c r="FE111" s="104"/>
      <c r="FF111" s="104"/>
      <c r="FG111" s="104"/>
      <c r="FH111" s="104"/>
      <c r="FI111" s="104"/>
      <c r="FJ111" s="104"/>
      <c r="FK111" s="104"/>
      <c r="FL111" s="104"/>
      <c r="FM111" s="104"/>
      <c r="FN111" s="104"/>
      <c r="FO111" s="104"/>
      <c r="FP111" s="104"/>
      <c r="FQ111" s="104"/>
      <c r="FR111" s="104"/>
      <c r="FS111" s="104"/>
      <c r="FT111" s="104"/>
      <c r="FU111" s="104"/>
      <c r="FV111" s="104"/>
      <c r="FW111" s="104"/>
      <c r="FX111" s="104"/>
      <c r="FY111" s="104"/>
      <c r="FZ111" s="104"/>
      <c r="GA111" s="104"/>
      <c r="GB111" s="104"/>
      <c r="GC111" s="104"/>
      <c r="GD111" s="104"/>
      <c r="GE111" s="104"/>
      <c r="GF111" s="104"/>
      <c r="GG111" s="104"/>
      <c r="GH111" s="104"/>
      <c r="GI111" s="104"/>
      <c r="GJ111" s="104"/>
      <c r="GK111" s="104"/>
      <c r="GL111" s="104"/>
      <c r="GM111" s="104"/>
      <c r="GN111" s="104"/>
      <c r="GO111" s="104"/>
      <c r="GP111" s="104"/>
      <c r="GQ111" s="104"/>
      <c r="GR111" s="104"/>
      <c r="GS111" s="104"/>
      <c r="GT111" s="104"/>
      <c r="GU111" s="104"/>
      <c r="GV111" s="104"/>
      <c r="GW111" s="104"/>
      <c r="GX111" s="104"/>
      <c r="GY111" s="104"/>
      <c r="GZ111" s="104"/>
      <c r="HA111" s="104"/>
      <c r="HB111" s="104"/>
      <c r="HC111" s="104"/>
      <c r="HD111" s="104"/>
      <c r="HE111" s="104"/>
      <c r="HF111" s="104"/>
      <c r="HG111" s="104"/>
      <c r="HH111" s="104"/>
      <c r="HI111" s="104"/>
      <c r="HJ111" s="104"/>
      <c r="HK111" s="104"/>
      <c r="HL111" s="104"/>
      <c r="HM111" s="104"/>
      <c r="HN111" s="104"/>
      <c r="HO111" s="104"/>
      <c r="HP111" s="104"/>
      <c r="HQ111" s="104"/>
      <c r="HR111" s="104"/>
      <c r="HS111" s="104"/>
      <c r="HT111" s="104"/>
      <c r="HU111" s="104"/>
      <c r="HV111" s="104"/>
      <c r="HW111" s="104"/>
      <c r="HX111" s="104"/>
      <c r="HY111" s="104"/>
      <c r="HZ111" s="104"/>
      <c r="IA111" s="104"/>
      <c r="IB111" s="104"/>
      <c r="IC111" s="104"/>
      <c r="ID111" s="104"/>
      <c r="IE111" s="104"/>
      <c r="IF111" s="104"/>
      <c r="IG111" s="104"/>
      <c r="IH111" s="104"/>
      <c r="II111" s="104"/>
      <c r="IJ111" s="104"/>
      <c r="IK111" s="104"/>
      <c r="IL111" s="104"/>
      <c r="IM111" s="104"/>
      <c r="IN111" s="104"/>
      <c r="IO111" s="104"/>
      <c r="IP111" s="104"/>
      <c r="IQ111" s="104"/>
      <c r="IR111" s="104"/>
      <c r="IS111" s="104"/>
      <c r="IT111" s="104"/>
      <c r="IU111" s="104"/>
      <c r="IV111" s="104"/>
      <c r="IW111" s="104"/>
      <c r="IX111" s="104"/>
      <c r="IY111" s="104"/>
      <c r="IZ111" s="104"/>
      <c r="JA111" s="104"/>
      <c r="JB111" s="104"/>
      <c r="JC111" s="104"/>
      <c r="JD111" s="104"/>
      <c r="JE111" s="104"/>
      <c r="JF111" s="104"/>
      <c r="JG111" s="104"/>
      <c r="JH111" s="104"/>
      <c r="JI111" s="104"/>
      <c r="JJ111" s="104"/>
      <c r="JK111" s="104"/>
      <c r="JL111" s="104"/>
      <c r="JM111" s="104"/>
      <c r="JN111" s="104"/>
      <c r="JO111" s="104"/>
      <c r="JP111" s="104"/>
      <c r="JQ111" s="104"/>
      <c r="JR111" s="104"/>
      <c r="JS111" s="104"/>
      <c r="JT111" s="104"/>
      <c r="JU111" s="104"/>
      <c r="JV111" s="104"/>
      <c r="JW111" s="104"/>
      <c r="JX111" s="104"/>
      <c r="JY111" s="104"/>
      <c r="JZ111" s="104"/>
      <c r="KA111" s="104"/>
      <c r="KB111" s="104"/>
      <c r="KC111" s="104"/>
      <c r="KD111" s="104"/>
      <c r="KE111" s="104"/>
      <c r="KF111" s="104"/>
      <c r="KG111" s="104"/>
      <c r="KH111" s="104"/>
      <c r="KI111" s="104"/>
      <c r="KJ111" s="104"/>
      <c r="KK111" s="104"/>
      <c r="KL111" s="104"/>
      <c r="KM111" s="104"/>
      <c r="KN111" s="104"/>
      <c r="KO111" s="104"/>
      <c r="KP111" s="104"/>
      <c r="KQ111" s="104"/>
      <c r="KR111" s="104"/>
      <c r="KS111" s="104"/>
      <c r="KT111" s="104"/>
      <c r="KU111" s="104"/>
      <c r="KV111" s="104"/>
      <c r="KW111" s="104"/>
      <c r="KX111" s="104"/>
      <c r="KY111" s="104"/>
      <c r="KZ111" s="104"/>
      <c r="LA111" s="104"/>
      <c r="LB111" s="104"/>
      <c r="LC111" s="104"/>
      <c r="LD111" s="104"/>
      <c r="LE111" s="104"/>
      <c r="LF111" s="104"/>
      <c r="LG111" s="104"/>
      <c r="LH111" s="104"/>
      <c r="LI111" s="104"/>
      <c r="LJ111" s="104"/>
      <c r="LK111" s="104"/>
      <c r="LL111" s="104"/>
      <c r="LM111" s="104"/>
      <c r="LN111" s="104"/>
      <c r="LO111" s="104"/>
      <c r="LP111" s="104"/>
      <c r="LQ111" s="104"/>
      <c r="LR111" s="104"/>
      <c r="LS111" s="104"/>
      <c r="LT111" s="104"/>
      <c r="LU111" s="104"/>
      <c r="LV111" s="104"/>
      <c r="LW111" s="104"/>
      <c r="LX111" s="104"/>
      <c r="LY111" s="104"/>
      <c r="LZ111" s="104"/>
      <c r="MA111" s="104"/>
      <c r="MB111" s="104"/>
      <c r="MC111" s="104"/>
      <c r="MD111" s="104"/>
      <c r="ME111" s="104"/>
      <c r="MF111" s="104"/>
      <c r="MG111" s="104"/>
      <c r="MH111" s="104"/>
      <c r="MI111" s="104"/>
      <c r="MJ111" s="104"/>
      <c r="MK111" s="104"/>
      <c r="ML111" s="104"/>
      <c r="MM111" s="104"/>
      <c r="MN111" s="104"/>
      <c r="MO111" s="104"/>
      <c r="MP111" s="104"/>
      <c r="MQ111" s="104"/>
      <c r="MR111" s="104"/>
      <c r="MS111" s="104"/>
      <c r="MT111" s="104"/>
      <c r="MU111" s="104"/>
      <c r="MV111" s="104"/>
      <c r="MW111" s="104"/>
      <c r="MX111" s="104"/>
      <c r="MY111" s="104"/>
      <c r="MZ111" s="104"/>
      <c r="NA111" s="104"/>
      <c r="NB111" s="104"/>
      <c r="NC111" s="104"/>
      <c r="ND111" s="104"/>
      <c r="NE111" s="104"/>
      <c r="NF111" s="104"/>
      <c r="NG111" s="104"/>
      <c r="NH111" s="104"/>
      <c r="NI111" s="104"/>
      <c r="NJ111" s="104"/>
      <c r="NK111" s="104"/>
      <c r="NL111" s="104"/>
      <c r="NM111" s="104"/>
      <c r="NN111" s="104"/>
      <c r="NO111" s="104"/>
      <c r="NP111" s="104"/>
      <c r="NQ111" s="104"/>
      <c r="NR111" s="104"/>
      <c r="NS111" s="104"/>
      <c r="NT111" s="104"/>
      <c r="NU111" s="104"/>
      <c r="NV111" s="104"/>
      <c r="NW111" s="104"/>
      <c r="NX111" s="104"/>
      <c r="NY111" s="104"/>
      <c r="NZ111" s="104"/>
      <c r="OA111" s="104"/>
      <c r="OB111" s="104"/>
      <c r="OC111" s="104"/>
      <c r="OD111" s="104"/>
      <c r="OE111" s="104"/>
      <c r="OF111" s="104"/>
      <c r="OG111" s="104"/>
      <c r="OH111" s="104"/>
      <c r="OI111" s="104"/>
      <c r="OJ111" s="104"/>
      <c r="OK111" s="104"/>
      <c r="OL111" s="104"/>
      <c r="OM111" s="104"/>
      <c r="ON111" s="104"/>
      <c r="OO111" s="104"/>
      <c r="OP111" s="104"/>
      <c r="OQ111" s="104"/>
      <c r="OR111" s="104"/>
      <c r="OS111" s="104"/>
      <c r="OT111" s="104"/>
      <c r="OU111" s="104"/>
      <c r="OV111" s="104"/>
      <c r="OW111" s="104"/>
      <c r="OX111" s="104"/>
      <c r="OY111" s="104"/>
      <c r="OZ111" s="104"/>
      <c r="PA111" s="104"/>
      <c r="PB111" s="104"/>
      <c r="PC111" s="104"/>
      <c r="PD111" s="104"/>
      <c r="PE111" s="104"/>
      <c r="PF111" s="104"/>
      <c r="PG111" s="104"/>
      <c r="PH111" s="104"/>
      <c r="PI111" s="104"/>
      <c r="PJ111" s="104"/>
      <c r="PK111" s="104"/>
      <c r="PL111" s="104"/>
      <c r="PM111" s="104"/>
      <c r="PN111" s="104"/>
      <c r="PO111" s="104"/>
      <c r="PP111" s="104"/>
      <c r="PQ111" s="104"/>
      <c r="PR111" s="104"/>
      <c r="PS111" s="104"/>
      <c r="PT111" s="104"/>
      <c r="PU111" s="104"/>
      <c r="PV111" s="104"/>
      <c r="PW111" s="104"/>
      <c r="PX111" s="104"/>
      <c r="PY111" s="104"/>
      <c r="PZ111" s="104"/>
      <c r="QA111" s="104"/>
      <c r="QB111" s="104"/>
      <c r="QC111" s="104"/>
      <c r="QD111" s="104"/>
      <c r="QE111" s="104"/>
      <c r="QF111" s="104"/>
      <c r="QG111" s="104"/>
      <c r="QH111" s="104"/>
      <c r="QI111" s="104"/>
      <c r="QJ111" s="104"/>
      <c r="QK111" s="104"/>
      <c r="QL111" s="104"/>
      <c r="QM111" s="104"/>
      <c r="QN111" s="104"/>
      <c r="QO111" s="104"/>
      <c r="QP111" s="104"/>
      <c r="QQ111" s="104"/>
      <c r="QR111" s="104"/>
      <c r="QS111" s="104"/>
      <c r="QT111" s="104"/>
      <c r="QU111" s="104"/>
      <c r="QV111" s="104"/>
      <c r="QW111" s="104"/>
      <c r="QX111" s="104"/>
      <c r="QY111" s="104"/>
      <c r="QZ111" s="104"/>
      <c r="RA111" s="104"/>
      <c r="RB111" s="104"/>
      <c r="RC111" s="104"/>
      <c r="RD111" s="104"/>
      <c r="RE111" s="104"/>
      <c r="RF111" s="104"/>
      <c r="RG111" s="104"/>
      <c r="RH111" s="104"/>
      <c r="RI111" s="104"/>
      <c r="RJ111" s="104"/>
      <c r="RK111" s="104"/>
      <c r="RL111" s="104"/>
      <c r="RM111" s="104"/>
      <c r="RN111" s="104"/>
      <c r="RO111" s="104"/>
      <c r="RP111" s="104"/>
      <c r="RQ111" s="104"/>
      <c r="RR111" s="104"/>
      <c r="RS111" s="104"/>
      <c r="RT111" s="104"/>
      <c r="RU111" s="104"/>
      <c r="RV111" s="104"/>
      <c r="RW111" s="104"/>
      <c r="RX111" s="104"/>
      <c r="RY111" s="104"/>
      <c r="RZ111" s="104"/>
      <c r="SA111" s="104"/>
      <c r="SB111" s="104"/>
      <c r="SC111" s="104"/>
      <c r="SD111" s="104"/>
      <c r="SE111" s="104"/>
      <c r="SF111" s="104"/>
      <c r="SG111" s="104"/>
      <c r="SH111" s="104"/>
      <c r="SI111" s="104"/>
      <c r="SJ111" s="104"/>
      <c r="SK111" s="104"/>
      <c r="SL111" s="104"/>
      <c r="SM111" s="104"/>
      <c r="SN111" s="104"/>
      <c r="SO111" s="104"/>
      <c r="SP111" s="104"/>
      <c r="SQ111" s="104"/>
      <c r="SR111" s="104"/>
      <c r="SS111" s="104"/>
      <c r="ST111" s="104"/>
      <c r="SU111" s="104"/>
      <c r="SV111" s="104"/>
      <c r="SW111" s="104"/>
      <c r="SX111" s="104"/>
      <c r="SY111" s="104"/>
      <c r="SZ111" s="104"/>
      <c r="TA111" s="104"/>
      <c r="TB111" s="104"/>
      <c r="TC111" s="104"/>
      <c r="TD111" s="104"/>
      <c r="TE111" s="104"/>
      <c r="TF111" s="104"/>
      <c r="TG111" s="104"/>
      <c r="TH111" s="104"/>
      <c r="TI111" s="104"/>
      <c r="TJ111" s="104"/>
      <c r="TK111" s="104"/>
      <c r="TL111" s="104"/>
      <c r="TM111" s="104"/>
      <c r="TN111" s="104"/>
      <c r="TO111" s="104"/>
      <c r="TP111" s="104"/>
      <c r="TQ111" s="104"/>
      <c r="TR111" s="104"/>
      <c r="TS111" s="104"/>
      <c r="TT111" s="104"/>
      <c r="TU111" s="104"/>
      <c r="TV111" s="104"/>
      <c r="TW111" s="104"/>
      <c r="TX111" s="104"/>
      <c r="TY111" s="104"/>
      <c r="TZ111" s="104"/>
      <c r="UA111" s="104"/>
      <c r="UB111" s="104"/>
      <c r="UC111" s="104"/>
      <c r="UD111" s="104"/>
      <c r="UE111" s="104"/>
      <c r="UF111" s="104"/>
      <c r="UG111" s="104"/>
      <c r="UH111" s="104"/>
      <c r="UI111" s="104"/>
      <c r="UJ111" s="104"/>
      <c r="UK111" s="104"/>
      <c r="UL111" s="104"/>
      <c r="UM111" s="104"/>
      <c r="UN111" s="104"/>
      <c r="UO111" s="104"/>
      <c r="UP111" s="104"/>
      <c r="UQ111" s="104"/>
      <c r="UR111" s="104"/>
      <c r="US111" s="104"/>
      <c r="UT111" s="104"/>
      <c r="UU111" s="104"/>
      <c r="UV111" s="104"/>
      <c r="UW111" s="104"/>
      <c r="UX111" s="104"/>
      <c r="UY111" s="104"/>
      <c r="UZ111" s="104"/>
      <c r="VA111" s="104"/>
      <c r="VB111" s="104"/>
      <c r="VC111" s="104"/>
      <c r="VD111" s="104"/>
      <c r="VE111" s="104"/>
      <c r="VF111" s="104"/>
      <c r="VG111" s="104"/>
      <c r="VH111" s="104"/>
      <c r="VI111" s="104"/>
      <c r="VJ111" s="104"/>
      <c r="VK111" s="104"/>
      <c r="VL111" s="104"/>
      <c r="VM111" s="104"/>
      <c r="VN111" s="104"/>
      <c r="VO111" s="104"/>
      <c r="VP111" s="104"/>
      <c r="VQ111" s="104"/>
      <c r="VR111" s="104"/>
      <c r="VS111" s="104"/>
      <c r="VT111" s="104"/>
      <c r="VU111" s="104"/>
      <c r="VV111" s="104"/>
      <c r="VW111" s="104"/>
      <c r="VX111" s="104"/>
      <c r="VY111" s="104"/>
      <c r="VZ111" s="104"/>
      <c r="WA111" s="104"/>
      <c r="WB111" s="104"/>
      <c r="WC111" s="104"/>
      <c r="WD111" s="104"/>
      <c r="WE111" s="104"/>
      <c r="WF111" s="104"/>
      <c r="WG111" s="104"/>
      <c r="WH111" s="104"/>
      <c r="WI111" s="104"/>
      <c r="WJ111" s="104"/>
      <c r="WK111" s="104"/>
      <c r="WL111" s="104"/>
      <c r="WM111" s="104"/>
      <c r="WN111" s="104"/>
      <c r="WO111" s="104"/>
      <c r="WP111" s="104"/>
      <c r="WQ111" s="104"/>
      <c r="WR111" s="104"/>
      <c r="WS111" s="104"/>
      <c r="WT111" s="104"/>
      <c r="WU111" s="104"/>
      <c r="WV111" s="104"/>
      <c r="WW111" s="104"/>
      <c r="WX111" s="104"/>
      <c r="WY111" s="104"/>
      <c r="WZ111" s="104"/>
      <c r="XA111" s="104"/>
      <c r="XB111" s="104"/>
      <c r="XC111" s="104"/>
      <c r="XD111" s="104"/>
      <c r="XE111" s="104"/>
      <c r="XF111" s="104"/>
      <c r="XG111" s="104"/>
      <c r="XH111" s="104"/>
      <c r="XI111" s="104"/>
      <c r="XJ111" s="104"/>
      <c r="XK111" s="104"/>
      <c r="XL111" s="104"/>
      <c r="XM111" s="104"/>
      <c r="XN111" s="104"/>
      <c r="XO111" s="104"/>
      <c r="XP111" s="104"/>
      <c r="XQ111" s="104"/>
      <c r="XR111" s="104"/>
      <c r="XS111" s="104"/>
      <c r="XT111" s="104"/>
      <c r="XU111" s="104"/>
      <c r="XV111" s="104"/>
      <c r="XW111" s="104"/>
      <c r="XX111" s="104"/>
      <c r="XY111" s="104"/>
      <c r="XZ111" s="104"/>
      <c r="YA111" s="104"/>
      <c r="YB111" s="104"/>
      <c r="YC111" s="104"/>
      <c r="YD111" s="104"/>
      <c r="YE111" s="104"/>
      <c r="YF111" s="104"/>
      <c r="YG111" s="104"/>
      <c r="YH111" s="104"/>
      <c r="YI111" s="104"/>
      <c r="YJ111" s="104"/>
      <c r="YK111" s="104"/>
      <c r="YL111" s="104"/>
      <c r="YM111" s="104"/>
      <c r="YN111" s="104"/>
      <c r="YO111" s="104"/>
      <c r="YP111" s="104"/>
      <c r="YQ111" s="104"/>
      <c r="YR111" s="104"/>
      <c r="YS111" s="104"/>
      <c r="YT111" s="104"/>
      <c r="YU111" s="104"/>
      <c r="YV111" s="104"/>
      <c r="YW111" s="104"/>
      <c r="YX111" s="104"/>
      <c r="YY111" s="104"/>
      <c r="YZ111" s="104"/>
      <c r="ZA111" s="104"/>
      <c r="ZB111" s="104"/>
      <c r="ZC111" s="104"/>
      <c r="ZD111" s="104"/>
      <c r="ZE111" s="104"/>
      <c r="ZF111" s="104"/>
      <c r="ZG111" s="104"/>
      <c r="ZH111" s="104"/>
      <c r="ZI111" s="104"/>
      <c r="ZJ111" s="104"/>
      <c r="ZK111" s="104"/>
      <c r="ZL111" s="104"/>
      <c r="ZM111" s="104"/>
      <c r="ZN111" s="104"/>
      <c r="ZO111" s="104"/>
      <c r="ZP111" s="104"/>
      <c r="ZQ111" s="104"/>
      <c r="ZR111" s="104"/>
      <c r="ZS111" s="104"/>
      <c r="ZT111" s="104"/>
      <c r="ZU111" s="104"/>
      <c r="ZV111" s="104"/>
      <c r="ZW111" s="104"/>
      <c r="ZX111" s="104"/>
      <c r="ZY111" s="104"/>
      <c r="ZZ111" s="104"/>
      <c r="AAA111" s="104"/>
      <c r="AAB111" s="104"/>
      <c r="AAC111" s="104"/>
      <c r="AAD111" s="104"/>
      <c r="AAE111" s="104"/>
      <c r="AAF111" s="104"/>
      <c r="AAG111" s="104"/>
      <c r="AAH111" s="104"/>
      <c r="AAI111" s="104"/>
      <c r="AAJ111" s="104"/>
      <c r="AAK111" s="104"/>
      <c r="AAL111" s="104"/>
      <c r="AAM111" s="104"/>
      <c r="AAN111" s="104"/>
      <c r="AAO111" s="104"/>
      <c r="AAP111" s="104"/>
      <c r="AAQ111" s="104"/>
      <c r="AAR111" s="104"/>
      <c r="AAS111" s="104"/>
      <c r="AAT111" s="104"/>
      <c r="AAU111" s="104"/>
      <c r="AAV111" s="104"/>
      <c r="AAW111" s="104"/>
      <c r="AAX111" s="104"/>
      <c r="AAY111" s="104"/>
      <c r="AAZ111" s="104"/>
      <c r="ABA111" s="104"/>
      <c r="ABB111" s="104"/>
      <c r="ABC111" s="104"/>
      <c r="ABD111" s="104"/>
      <c r="ABE111" s="104"/>
      <c r="ABF111" s="104"/>
      <c r="ABG111" s="104"/>
      <c r="ABH111" s="104"/>
      <c r="ABI111" s="104"/>
      <c r="ABJ111" s="104"/>
      <c r="ABK111" s="104"/>
      <c r="ABL111" s="104"/>
      <c r="ABM111" s="104"/>
      <c r="ABN111" s="104"/>
      <c r="ABO111" s="104"/>
      <c r="ABP111" s="104"/>
      <c r="ABQ111" s="104"/>
      <c r="ABR111" s="104"/>
      <c r="ABS111" s="104"/>
      <c r="ABT111" s="104"/>
      <c r="ABU111" s="104"/>
      <c r="ABV111" s="104"/>
      <c r="ABW111" s="104"/>
      <c r="ABX111" s="104"/>
      <c r="ABY111" s="104"/>
      <c r="ABZ111" s="104"/>
      <c r="ACA111" s="104"/>
      <c r="ACB111" s="104"/>
      <c r="ACC111" s="104"/>
      <c r="ACD111" s="104"/>
      <c r="ACE111" s="104"/>
      <c r="ACF111" s="104"/>
      <c r="ACG111" s="104"/>
      <c r="ACH111" s="104"/>
      <c r="ACI111" s="104"/>
      <c r="ACJ111" s="104"/>
      <c r="ACK111" s="104"/>
      <c r="ACL111" s="104"/>
      <c r="ACM111" s="104"/>
      <c r="ACN111" s="104"/>
      <c r="ACO111" s="104"/>
      <c r="ACP111" s="104"/>
      <c r="ACQ111" s="104"/>
      <c r="ACR111" s="104"/>
      <c r="ACS111" s="104"/>
      <c r="ACT111" s="104"/>
      <c r="ACU111" s="104"/>
      <c r="ACV111" s="104"/>
      <c r="ACW111" s="104"/>
      <c r="ACX111" s="104"/>
      <c r="ACY111" s="104"/>
      <c r="ACZ111" s="104"/>
      <c r="ADA111" s="104"/>
      <c r="ADB111" s="104"/>
      <c r="ADC111" s="104"/>
      <c r="ADD111" s="104"/>
      <c r="ADE111" s="104"/>
      <c r="ADF111" s="104"/>
      <c r="ADG111" s="104"/>
      <c r="ADH111" s="104"/>
      <c r="ADI111" s="104"/>
      <c r="ADJ111" s="104"/>
      <c r="ADK111" s="104"/>
      <c r="ADL111" s="104"/>
      <c r="ADM111" s="104"/>
      <c r="ADN111" s="104"/>
      <c r="ADO111" s="104"/>
      <c r="ADP111" s="104"/>
      <c r="ADQ111" s="104"/>
      <c r="ADR111" s="104"/>
      <c r="ADS111" s="104"/>
      <c r="ADT111" s="104"/>
      <c r="ADU111" s="104"/>
      <c r="ADV111" s="104"/>
      <c r="ADW111" s="104"/>
      <c r="ADX111" s="104"/>
      <c r="ADY111" s="104"/>
      <c r="ADZ111" s="104"/>
      <c r="AEA111" s="104"/>
      <c r="AEB111" s="104"/>
      <c r="AEC111" s="104"/>
      <c r="AED111" s="104"/>
      <c r="AEE111" s="104"/>
      <c r="AEF111" s="104"/>
      <c r="AEG111" s="104"/>
      <c r="AEH111" s="104"/>
      <c r="AEI111" s="104"/>
      <c r="AEJ111" s="104"/>
      <c r="AEK111" s="104"/>
      <c r="AEL111" s="104"/>
      <c r="AEM111" s="104"/>
      <c r="AEN111" s="104"/>
      <c r="AEO111" s="104"/>
      <c r="AEP111" s="104"/>
      <c r="AEQ111" s="104"/>
      <c r="AER111" s="104"/>
      <c r="AES111" s="104"/>
      <c r="AET111" s="104"/>
      <c r="AEU111" s="104"/>
      <c r="AEV111" s="104"/>
      <c r="AEW111" s="104"/>
      <c r="AEX111" s="104"/>
      <c r="AEY111" s="104"/>
      <c r="AEZ111" s="104"/>
      <c r="AFA111" s="104"/>
      <c r="AFB111" s="104"/>
      <c r="AFC111" s="104"/>
      <c r="AFD111" s="104"/>
      <c r="AFE111" s="104"/>
      <c r="AFF111" s="104"/>
      <c r="AFG111" s="104"/>
      <c r="AFH111" s="104"/>
      <c r="AFI111" s="104"/>
      <c r="AFJ111" s="104"/>
      <c r="AFK111" s="104"/>
      <c r="AFL111" s="104"/>
      <c r="AFM111" s="104"/>
      <c r="AFN111" s="104"/>
      <c r="AFO111" s="104"/>
      <c r="AFP111" s="104"/>
      <c r="AFQ111" s="104"/>
      <c r="AFR111" s="104"/>
      <c r="AFS111" s="104"/>
      <c r="AFT111" s="104"/>
      <c r="AFU111" s="104"/>
      <c r="AFV111" s="104"/>
      <c r="AFW111" s="104"/>
      <c r="AFX111" s="104"/>
      <c r="AFY111" s="104"/>
      <c r="AFZ111" s="104"/>
      <c r="AGA111" s="104"/>
      <c r="AGB111" s="104"/>
      <c r="AGC111" s="104"/>
      <c r="AGD111" s="104"/>
      <c r="AGE111" s="104"/>
      <c r="AGF111" s="104"/>
      <c r="AGG111" s="104"/>
      <c r="AGH111" s="104"/>
      <c r="AGI111" s="104"/>
      <c r="AGJ111" s="104"/>
      <c r="AGK111" s="104"/>
      <c r="AGL111" s="104"/>
      <c r="AGM111" s="104"/>
      <c r="AGN111" s="104"/>
      <c r="AGO111" s="104"/>
      <c r="AGP111" s="104"/>
      <c r="AGQ111" s="104"/>
      <c r="AGR111" s="104"/>
      <c r="AGS111" s="104"/>
      <c r="AGT111" s="104"/>
      <c r="AGU111" s="104"/>
      <c r="AGV111" s="104"/>
      <c r="AGW111" s="104"/>
      <c r="AGX111" s="104"/>
      <c r="AGY111" s="104"/>
      <c r="AGZ111" s="104"/>
      <c r="AHA111" s="104"/>
      <c r="AHB111" s="104"/>
      <c r="AHC111" s="104"/>
      <c r="AHD111" s="104"/>
      <c r="AHE111" s="104"/>
      <c r="AHF111" s="104"/>
      <c r="AHG111" s="104"/>
      <c r="AHH111" s="104"/>
      <c r="AHI111" s="104"/>
      <c r="AHJ111" s="104"/>
      <c r="AHK111" s="104"/>
      <c r="AHL111" s="104"/>
      <c r="AHM111" s="104"/>
      <c r="AHN111" s="104"/>
      <c r="AHO111" s="104"/>
      <c r="AHP111" s="104"/>
      <c r="AHQ111" s="104"/>
      <c r="AHR111" s="104"/>
      <c r="AHS111" s="104"/>
      <c r="AHT111" s="104"/>
      <c r="AHU111" s="104"/>
      <c r="AHV111" s="104"/>
      <c r="AHW111" s="104"/>
      <c r="AHX111" s="104"/>
      <c r="AHY111" s="104"/>
      <c r="AHZ111" s="104"/>
      <c r="AIA111" s="104"/>
      <c r="AIB111" s="104"/>
      <c r="AIC111" s="104"/>
      <c r="AID111" s="104"/>
      <c r="AIE111" s="104"/>
      <c r="AIF111" s="104"/>
      <c r="AIG111" s="104"/>
      <c r="AIH111" s="104"/>
      <c r="AII111" s="104"/>
      <c r="AIJ111" s="104"/>
      <c r="AIK111" s="104"/>
      <c r="AIL111" s="104"/>
      <c r="AIM111" s="104"/>
      <c r="AIN111" s="104"/>
      <c r="AIO111" s="104"/>
      <c r="AIP111" s="104"/>
      <c r="AIQ111" s="104"/>
      <c r="AIR111" s="104"/>
      <c r="AIS111" s="104"/>
      <c r="AIT111" s="104"/>
      <c r="AIU111" s="104"/>
      <c r="AIV111" s="104"/>
      <c r="AIW111" s="104"/>
      <c r="AIX111" s="104"/>
      <c r="AIY111" s="104"/>
      <c r="AIZ111" s="104"/>
      <c r="AJA111" s="104"/>
      <c r="AJB111" s="104"/>
      <c r="AJC111" s="104"/>
      <c r="AJD111" s="104"/>
      <c r="AJE111" s="104"/>
      <c r="AJF111" s="104"/>
      <c r="AJG111" s="104"/>
      <c r="AJH111" s="104"/>
      <c r="AJI111" s="104"/>
      <c r="AJJ111" s="104"/>
      <c r="AJK111" s="104"/>
      <c r="AJL111" s="104"/>
      <c r="AJM111" s="104"/>
      <c r="AJN111" s="104"/>
      <c r="AJO111" s="104"/>
      <c r="AJP111" s="104"/>
      <c r="AJQ111" s="104"/>
      <c r="AJR111" s="104"/>
      <c r="AJS111" s="104"/>
      <c r="AJT111" s="104"/>
      <c r="AJU111" s="104"/>
      <c r="AJV111" s="104"/>
      <c r="AJW111" s="104"/>
      <c r="AJX111" s="104"/>
      <c r="AJY111" s="104"/>
      <c r="AJZ111" s="104"/>
      <c r="AKA111" s="104"/>
      <c r="AKB111" s="104"/>
      <c r="AKC111" s="104"/>
      <c r="AKD111" s="104"/>
      <c r="AKE111" s="104"/>
      <c r="AKF111" s="104"/>
      <c r="AKG111" s="104"/>
      <c r="AKH111" s="104"/>
      <c r="AKI111" s="104"/>
      <c r="AKJ111" s="104"/>
      <c r="AKK111" s="104"/>
      <c r="AKL111" s="104"/>
      <c r="AKM111" s="104"/>
      <c r="AKN111" s="104"/>
      <c r="AKO111" s="104"/>
      <c r="AKP111" s="104"/>
      <c r="AKQ111" s="104"/>
      <c r="AKR111" s="104"/>
      <c r="AKS111" s="104"/>
      <c r="AKT111" s="104"/>
      <c r="AKU111" s="104"/>
      <c r="AKV111" s="104"/>
      <c r="AKW111" s="104"/>
      <c r="AKX111" s="104"/>
      <c r="AKY111" s="104"/>
      <c r="AKZ111" s="104"/>
      <c r="ALA111" s="104"/>
      <c r="ALB111" s="104"/>
      <c r="ALC111" s="104"/>
      <c r="ALD111" s="104"/>
      <c r="ALE111" s="104"/>
      <c r="ALF111" s="104"/>
      <c r="ALG111" s="104"/>
      <c r="ALH111" s="104"/>
      <c r="ALI111" s="104"/>
      <c r="ALJ111" s="104"/>
      <c r="ALK111" s="104"/>
      <c r="ALL111" s="104"/>
      <c r="ALM111" s="104"/>
      <c r="ALN111" s="104"/>
      <c r="ALO111" s="104"/>
      <c r="ALP111" s="104"/>
      <c r="ALQ111" s="104"/>
      <c r="ALR111" s="104"/>
      <c r="ALS111" s="104"/>
      <c r="ALT111" s="104"/>
      <c r="ALU111" s="104"/>
      <c r="ALV111" s="104"/>
      <c r="ALW111" s="104"/>
      <c r="ALX111" s="104"/>
      <c r="ALY111" s="104"/>
      <c r="ALZ111" s="104"/>
      <c r="AMA111" s="104"/>
      <c r="AMB111" s="104"/>
      <c r="AMC111" s="104"/>
      <c r="AMD111" s="104"/>
      <c r="AME111" s="104"/>
      <c r="AMF111" s="104"/>
      <c r="AMG111" s="104"/>
      <c r="AMH111" s="104"/>
      <c r="AMI111" s="104"/>
      <c r="AMJ111" s="104"/>
      <c r="AMK111" s="104"/>
      <c r="AML111" s="104"/>
      <c r="AMM111" s="104"/>
      <c r="AMN111" s="104"/>
      <c r="AMO111" s="104"/>
      <c r="AMP111" s="104"/>
      <c r="AMQ111" s="104"/>
      <c r="AMR111" s="104"/>
      <c r="AMS111" s="104"/>
      <c r="AMT111" s="104"/>
      <c r="AMU111" s="104"/>
      <c r="AMV111" s="104"/>
      <c r="AMW111" s="104"/>
      <c r="AMX111" s="104"/>
      <c r="AMY111" s="104"/>
      <c r="AMZ111" s="104"/>
      <c r="ANA111" s="104"/>
      <c r="ANB111" s="104"/>
      <c r="ANC111" s="104"/>
      <c r="AND111" s="104"/>
      <c r="ANE111" s="104"/>
      <c r="ANF111" s="104"/>
      <c r="ANG111" s="104"/>
      <c r="ANH111" s="104"/>
      <c r="ANI111" s="104"/>
      <c r="ANJ111" s="104"/>
      <c r="ANK111" s="104"/>
      <c r="ANL111" s="104"/>
      <c r="ANM111" s="104"/>
      <c r="ANN111" s="104"/>
      <c r="ANO111" s="104"/>
      <c r="ANP111" s="104"/>
      <c r="ANQ111" s="104"/>
      <c r="ANR111" s="104"/>
      <c r="ANS111" s="104"/>
      <c r="ANT111" s="104"/>
      <c r="ANU111" s="104"/>
      <c r="ANV111" s="104"/>
      <c r="ANW111" s="104"/>
      <c r="ANX111" s="104"/>
      <c r="ANY111" s="104"/>
      <c r="ANZ111" s="104"/>
      <c r="AOA111" s="104"/>
      <c r="AOB111" s="104"/>
      <c r="AOC111" s="104"/>
      <c r="AOD111" s="104"/>
      <c r="AOE111" s="104"/>
      <c r="AOF111" s="104"/>
      <c r="AOG111" s="104"/>
      <c r="AOH111" s="104"/>
      <c r="AOI111" s="104"/>
      <c r="AOJ111" s="104"/>
      <c r="AOK111" s="104"/>
      <c r="AOL111" s="104"/>
      <c r="AOM111" s="104"/>
      <c r="AON111" s="104"/>
      <c r="AOO111" s="104"/>
      <c r="AOP111" s="104"/>
      <c r="AOQ111" s="104"/>
      <c r="AOR111" s="104"/>
      <c r="AOS111" s="104"/>
      <c r="AOT111" s="104"/>
      <c r="AOU111" s="104"/>
      <c r="AOV111" s="104"/>
      <c r="AOW111" s="104"/>
      <c r="AOX111" s="104"/>
      <c r="AOY111" s="104"/>
      <c r="AOZ111" s="104"/>
      <c r="APA111" s="104"/>
      <c r="APB111" s="104"/>
      <c r="APC111" s="104"/>
      <c r="APD111" s="104"/>
      <c r="APE111" s="104"/>
      <c r="APF111" s="104"/>
      <c r="APG111" s="104"/>
      <c r="APH111" s="104"/>
      <c r="API111" s="104"/>
      <c r="APJ111" s="104"/>
      <c r="APK111" s="104"/>
      <c r="APL111" s="104"/>
      <c r="APM111" s="104"/>
      <c r="APN111" s="104"/>
      <c r="APO111" s="104"/>
      <c r="APP111" s="104"/>
      <c r="APQ111" s="104"/>
      <c r="APR111" s="104"/>
      <c r="APS111" s="104"/>
      <c r="APT111" s="104"/>
      <c r="APU111" s="104"/>
      <c r="APV111" s="104"/>
      <c r="APW111" s="104"/>
      <c r="APX111" s="104"/>
      <c r="APY111" s="104"/>
      <c r="APZ111" s="104"/>
      <c r="AQA111" s="104"/>
      <c r="AQB111" s="104"/>
      <c r="AQC111" s="104"/>
      <c r="AQD111" s="104"/>
      <c r="AQE111" s="104"/>
      <c r="AQF111" s="104"/>
      <c r="AQG111" s="104"/>
      <c r="AQH111" s="104"/>
      <c r="AQI111" s="104"/>
      <c r="AQJ111" s="104"/>
      <c r="AQK111" s="104"/>
      <c r="AQL111" s="104"/>
      <c r="AQM111" s="104"/>
      <c r="AQN111" s="104"/>
      <c r="AQO111" s="104"/>
      <c r="AQP111" s="104"/>
      <c r="AQQ111" s="104"/>
      <c r="AQR111" s="104"/>
      <c r="AQS111" s="104"/>
      <c r="AQT111" s="104"/>
      <c r="AQU111" s="104"/>
      <c r="AQV111" s="104"/>
      <c r="AQW111" s="104"/>
      <c r="AQX111" s="104"/>
      <c r="AQY111" s="104"/>
      <c r="AQZ111" s="104"/>
      <c r="ARA111" s="104"/>
      <c r="ARB111" s="104"/>
      <c r="ARC111" s="104"/>
      <c r="ARD111" s="104"/>
      <c r="ARE111" s="104"/>
      <c r="ARF111" s="104"/>
      <c r="ARG111" s="104"/>
      <c r="ARH111" s="104"/>
      <c r="ARI111" s="104"/>
      <c r="ARJ111" s="104"/>
      <c r="ARK111" s="104"/>
      <c r="ARL111" s="104"/>
      <c r="ARM111" s="104"/>
      <c r="ARN111" s="104"/>
      <c r="ARO111" s="104"/>
      <c r="ARP111" s="104"/>
      <c r="ARQ111" s="104"/>
      <c r="ARR111" s="104"/>
      <c r="ARS111" s="104"/>
      <c r="ART111" s="104"/>
      <c r="ARU111" s="104"/>
      <c r="ARV111" s="104"/>
      <c r="ARW111" s="104"/>
      <c r="ARX111" s="104"/>
      <c r="ARY111" s="104"/>
      <c r="ARZ111" s="104"/>
      <c r="ASA111" s="104"/>
      <c r="ASB111" s="104"/>
      <c r="ASC111" s="104"/>
      <c r="ASD111" s="104"/>
      <c r="ASE111" s="104"/>
      <c r="ASF111" s="104"/>
      <c r="ASG111" s="104"/>
      <c r="ASH111" s="104"/>
      <c r="ASI111" s="104"/>
      <c r="ASJ111" s="104"/>
      <c r="ASK111" s="104"/>
      <c r="ASL111" s="104"/>
      <c r="ASM111" s="104"/>
      <c r="ASN111" s="104"/>
      <c r="ASO111" s="104"/>
      <c r="ASP111" s="104"/>
      <c r="ASQ111" s="104"/>
      <c r="ASR111" s="104"/>
      <c r="ASS111" s="104"/>
      <c r="AST111" s="104"/>
      <c r="ASU111" s="104"/>
      <c r="ASV111" s="104"/>
      <c r="ASW111" s="104"/>
      <c r="ASX111" s="104"/>
      <c r="ASY111" s="104"/>
      <c r="ASZ111" s="104"/>
      <c r="ATA111" s="104"/>
      <c r="ATB111" s="104"/>
      <c r="ATC111" s="104"/>
      <c r="ATD111" s="104"/>
      <c r="ATE111" s="104"/>
      <c r="ATF111" s="104"/>
      <c r="ATG111" s="104"/>
      <c r="ATH111" s="104"/>
      <c r="ATI111" s="104"/>
      <c r="ATJ111" s="104"/>
      <c r="ATK111" s="104"/>
      <c r="ATL111" s="104"/>
      <c r="ATM111" s="104"/>
      <c r="ATN111" s="104"/>
      <c r="ATO111" s="104"/>
      <c r="ATP111" s="104"/>
      <c r="ATQ111" s="104"/>
      <c r="ATR111" s="104"/>
      <c r="ATS111" s="104"/>
      <c r="ATT111" s="104"/>
      <c r="ATU111" s="104"/>
      <c r="ATV111" s="104"/>
      <c r="ATW111" s="104"/>
      <c r="ATX111" s="104"/>
      <c r="ATY111" s="104"/>
      <c r="ATZ111" s="104"/>
      <c r="AUA111" s="104"/>
      <c r="AUB111" s="104"/>
      <c r="AUC111" s="104"/>
      <c r="AUD111" s="104"/>
      <c r="AUE111" s="104"/>
      <c r="AUF111" s="104"/>
      <c r="AUG111" s="104"/>
      <c r="AUH111" s="104"/>
      <c r="AUI111" s="104"/>
      <c r="AUJ111" s="104"/>
      <c r="AUK111" s="104"/>
      <c r="AUL111" s="104"/>
      <c r="AUM111" s="104"/>
      <c r="AUN111" s="104"/>
      <c r="AUO111" s="104"/>
      <c r="AUP111" s="104"/>
      <c r="AUQ111" s="104"/>
      <c r="AUR111" s="104"/>
      <c r="AUS111" s="104"/>
      <c r="AUT111" s="104"/>
      <c r="AUU111" s="104"/>
      <c r="AUV111" s="104"/>
      <c r="AUW111" s="104"/>
      <c r="AUX111" s="104"/>
      <c r="AUY111" s="104"/>
      <c r="AUZ111" s="104"/>
      <c r="AVA111" s="104"/>
      <c r="AVB111" s="104"/>
      <c r="AVC111" s="104"/>
      <c r="AVD111" s="104"/>
      <c r="AVE111" s="104"/>
      <c r="AVF111" s="104"/>
      <c r="AVG111" s="104"/>
      <c r="AVH111" s="104"/>
      <c r="AVI111" s="104"/>
      <c r="AVJ111" s="104"/>
      <c r="AVK111" s="104"/>
      <c r="AVL111" s="104"/>
      <c r="AVM111" s="104"/>
      <c r="AVN111" s="104"/>
      <c r="AVO111" s="104"/>
      <c r="AVP111" s="104"/>
      <c r="AVQ111" s="104"/>
      <c r="AVR111" s="104"/>
      <c r="AVS111" s="104"/>
      <c r="AVT111" s="104"/>
      <c r="AVU111" s="104"/>
      <c r="AVV111" s="104"/>
      <c r="AVW111" s="104"/>
      <c r="AVX111" s="104"/>
      <c r="AVY111" s="104"/>
      <c r="AVZ111" s="104"/>
      <c r="AWA111" s="104"/>
      <c r="AWB111" s="104"/>
      <c r="AWC111" s="104"/>
      <c r="AWD111" s="104"/>
      <c r="AWE111" s="104"/>
      <c r="AWF111" s="104"/>
      <c r="AWG111" s="104"/>
      <c r="AWH111" s="104"/>
      <c r="AWI111" s="104"/>
      <c r="AWJ111" s="104"/>
      <c r="AWK111" s="104"/>
      <c r="AWL111" s="104"/>
      <c r="AWM111" s="104"/>
      <c r="AWN111" s="104"/>
      <c r="AWO111" s="104"/>
      <c r="AWP111" s="104"/>
      <c r="AWQ111" s="104"/>
      <c r="AWR111" s="104"/>
      <c r="AWS111" s="104"/>
      <c r="AWT111" s="104"/>
      <c r="AWU111" s="104"/>
      <c r="AWV111" s="104"/>
      <c r="AWW111" s="104"/>
      <c r="AWX111" s="104"/>
      <c r="AWY111" s="104"/>
      <c r="AWZ111" s="104"/>
      <c r="AXA111" s="104"/>
      <c r="AXB111" s="104"/>
      <c r="AXC111" s="104"/>
      <c r="AXD111" s="104"/>
      <c r="AXE111" s="104"/>
      <c r="AXF111" s="104"/>
      <c r="AXG111" s="104"/>
      <c r="AXH111" s="104"/>
      <c r="AXI111" s="104"/>
      <c r="AXJ111" s="104"/>
      <c r="AXK111" s="104"/>
      <c r="AXL111" s="104"/>
      <c r="AXM111" s="104"/>
      <c r="AXN111" s="104"/>
      <c r="AXO111" s="104"/>
      <c r="AXP111" s="104"/>
      <c r="AXQ111" s="104"/>
      <c r="AXR111" s="104"/>
      <c r="AXS111" s="104"/>
      <c r="AXT111" s="104"/>
      <c r="AXU111" s="104"/>
      <c r="AXV111" s="104"/>
      <c r="AXW111" s="104"/>
      <c r="AXX111" s="104"/>
      <c r="AXY111" s="104"/>
      <c r="AXZ111" s="104"/>
      <c r="AYA111" s="104"/>
      <c r="AYB111" s="104"/>
      <c r="AYC111" s="104"/>
      <c r="AYD111" s="104"/>
      <c r="AYE111" s="104"/>
      <c r="AYF111" s="104"/>
      <c r="AYG111" s="104"/>
      <c r="AYH111" s="104"/>
      <c r="AYI111" s="104"/>
      <c r="AYJ111" s="104"/>
      <c r="AYK111" s="104"/>
      <c r="AYL111" s="104"/>
      <c r="AYM111" s="104"/>
      <c r="AYN111" s="104"/>
      <c r="AYO111" s="104"/>
      <c r="AYP111" s="104"/>
      <c r="AYQ111" s="104"/>
      <c r="AYR111" s="104"/>
      <c r="AYS111" s="104"/>
      <c r="AYT111" s="104"/>
      <c r="AYU111" s="104"/>
      <c r="AYV111" s="104"/>
      <c r="AYW111" s="104"/>
      <c r="AYX111" s="104"/>
      <c r="AYY111" s="104"/>
      <c r="AYZ111" s="104"/>
      <c r="AZA111" s="104"/>
      <c r="AZB111" s="104"/>
      <c r="AZC111" s="104"/>
      <c r="AZD111" s="104"/>
      <c r="AZE111" s="104"/>
      <c r="AZF111" s="104"/>
      <c r="AZG111" s="104"/>
      <c r="AZH111" s="104"/>
      <c r="AZI111" s="104"/>
      <c r="AZJ111" s="104"/>
      <c r="AZK111" s="104"/>
      <c r="AZL111" s="104"/>
      <c r="AZM111" s="104"/>
      <c r="AZN111" s="104"/>
      <c r="AZO111" s="104"/>
      <c r="AZP111" s="104"/>
      <c r="AZQ111" s="104"/>
      <c r="AZR111" s="104"/>
      <c r="AZS111" s="104"/>
      <c r="AZT111" s="104"/>
      <c r="AZU111" s="104"/>
      <c r="AZV111" s="104"/>
      <c r="AZW111" s="104"/>
      <c r="AZX111" s="104"/>
      <c r="AZY111" s="104"/>
      <c r="AZZ111" s="104"/>
      <c r="BAA111" s="104"/>
      <c r="BAB111" s="104"/>
      <c r="BAC111" s="104"/>
      <c r="BAD111" s="104"/>
      <c r="BAE111" s="104"/>
      <c r="BAF111" s="104"/>
      <c r="BAG111" s="104"/>
      <c r="BAH111" s="104"/>
      <c r="BAI111" s="104"/>
      <c r="BAJ111" s="104"/>
      <c r="BAK111" s="104"/>
      <c r="BAL111" s="104"/>
      <c r="BAM111" s="104"/>
      <c r="BAN111" s="104"/>
      <c r="BAO111" s="104"/>
      <c r="BAP111" s="104"/>
      <c r="BAQ111" s="104"/>
      <c r="BAR111" s="104"/>
      <c r="BAS111" s="104"/>
      <c r="BAT111" s="104"/>
      <c r="BAU111" s="104"/>
      <c r="BAV111" s="104"/>
      <c r="BAW111" s="104"/>
      <c r="BAX111" s="104"/>
      <c r="BAY111" s="104"/>
      <c r="BAZ111" s="104"/>
      <c r="BBA111" s="104"/>
      <c r="BBB111" s="104"/>
      <c r="BBC111" s="104"/>
      <c r="BBD111" s="104"/>
      <c r="BBE111" s="104"/>
      <c r="BBF111" s="104"/>
      <c r="BBG111" s="104"/>
      <c r="BBH111" s="104"/>
      <c r="BBI111" s="104"/>
      <c r="BBJ111" s="104"/>
      <c r="BBK111" s="104"/>
      <c r="BBL111" s="104"/>
      <c r="BBM111" s="104"/>
      <c r="BBN111" s="104"/>
      <c r="BBO111" s="104"/>
      <c r="BBP111" s="104"/>
      <c r="BBQ111" s="104"/>
      <c r="BBR111" s="104"/>
      <c r="BBS111" s="104"/>
      <c r="BBT111" s="104"/>
      <c r="BBU111" s="104"/>
      <c r="BBV111" s="104"/>
      <c r="BBW111" s="104"/>
      <c r="BBX111" s="104"/>
      <c r="BBY111" s="104"/>
      <c r="BBZ111" s="104"/>
      <c r="BCA111" s="104"/>
      <c r="BCB111" s="104"/>
      <c r="BCC111" s="104"/>
      <c r="BCD111" s="104"/>
      <c r="BCE111" s="104"/>
      <c r="BCF111" s="104"/>
      <c r="BCG111" s="104"/>
      <c r="BCH111" s="104"/>
      <c r="BCI111" s="104"/>
      <c r="BCJ111" s="104"/>
      <c r="BCK111" s="104"/>
      <c r="BCL111" s="104"/>
      <c r="BCM111" s="104"/>
      <c r="BCN111" s="104"/>
      <c r="BCO111" s="104"/>
      <c r="BCP111" s="104"/>
      <c r="BCQ111" s="104"/>
      <c r="BCR111" s="104"/>
      <c r="BCS111" s="104"/>
      <c r="BCT111" s="104"/>
      <c r="BCU111" s="104"/>
      <c r="BCV111" s="104"/>
      <c r="BCW111" s="104"/>
      <c r="BCX111" s="104"/>
      <c r="BCY111" s="104"/>
      <c r="BCZ111" s="104"/>
      <c r="BDA111" s="104"/>
      <c r="BDB111" s="104"/>
      <c r="BDC111" s="104"/>
      <c r="BDD111" s="104"/>
      <c r="BDE111" s="104"/>
      <c r="BDF111" s="104"/>
      <c r="BDG111" s="104"/>
      <c r="BDH111" s="104"/>
      <c r="BDI111" s="104"/>
      <c r="BDJ111" s="104"/>
      <c r="BDK111" s="104"/>
      <c r="BDL111" s="104"/>
      <c r="BDM111" s="104"/>
      <c r="BDN111" s="104"/>
      <c r="BDO111" s="104"/>
      <c r="BDP111" s="104"/>
      <c r="BDQ111" s="104"/>
      <c r="BDR111" s="104"/>
      <c r="BDS111" s="104"/>
      <c r="BDT111" s="104"/>
      <c r="BDU111" s="104"/>
      <c r="BDV111" s="104"/>
      <c r="BDW111" s="104"/>
      <c r="BDX111" s="104"/>
      <c r="BDY111" s="104"/>
      <c r="BDZ111" s="104"/>
      <c r="BEA111" s="104"/>
      <c r="BEB111" s="104"/>
      <c r="BEC111" s="104"/>
      <c r="BED111" s="104"/>
      <c r="BEE111" s="104"/>
      <c r="BEF111" s="104"/>
      <c r="BEG111" s="104"/>
      <c r="BEH111" s="104"/>
      <c r="BEI111" s="104"/>
      <c r="BEJ111" s="104"/>
      <c r="BEK111" s="104"/>
      <c r="BEL111" s="104"/>
      <c r="BEM111" s="104"/>
      <c r="BEN111" s="104"/>
      <c r="BEO111" s="104"/>
      <c r="BEP111" s="104"/>
      <c r="BEQ111" s="104"/>
      <c r="BER111" s="104"/>
      <c r="BES111" s="104"/>
      <c r="BET111" s="104"/>
      <c r="BEU111" s="104"/>
      <c r="BEV111" s="104"/>
      <c r="BEW111" s="104"/>
      <c r="BEX111" s="104"/>
      <c r="BEY111" s="104"/>
      <c r="BEZ111" s="104"/>
      <c r="BFA111" s="104"/>
      <c r="BFB111" s="104"/>
      <c r="BFC111" s="104"/>
      <c r="BFD111" s="104"/>
      <c r="BFE111" s="104"/>
      <c r="BFF111" s="104"/>
      <c r="BFG111" s="104"/>
      <c r="BFH111" s="104"/>
      <c r="BFI111" s="104"/>
      <c r="BFJ111" s="104"/>
      <c r="BFK111" s="104"/>
      <c r="BFL111" s="104"/>
      <c r="BFM111" s="104"/>
      <c r="BFN111" s="104"/>
      <c r="BFO111" s="104"/>
      <c r="BFP111" s="104"/>
      <c r="BFQ111" s="104"/>
      <c r="BFR111" s="104"/>
      <c r="BFS111" s="104"/>
      <c r="BFT111" s="104"/>
      <c r="BFU111" s="104"/>
      <c r="BFV111" s="104"/>
      <c r="BFW111" s="104"/>
      <c r="BFX111" s="104"/>
      <c r="BFY111" s="104"/>
      <c r="BFZ111" s="104"/>
      <c r="BGA111" s="104"/>
      <c r="BGB111" s="104"/>
      <c r="BGC111" s="104"/>
      <c r="BGD111" s="104"/>
      <c r="BGE111" s="104"/>
      <c r="BGF111" s="104"/>
      <c r="BGG111" s="104"/>
      <c r="BGH111" s="104"/>
      <c r="BGI111" s="104"/>
      <c r="BGJ111" s="104"/>
      <c r="BGK111" s="104"/>
      <c r="BGL111" s="104"/>
      <c r="BGM111" s="104"/>
      <c r="BGN111" s="104"/>
      <c r="BGO111" s="104"/>
      <c r="BGP111" s="104"/>
      <c r="BGQ111" s="104"/>
      <c r="BGR111" s="104"/>
      <c r="BGS111" s="104"/>
      <c r="BGT111" s="104"/>
      <c r="BGU111" s="104"/>
      <c r="BGV111" s="104"/>
      <c r="BGW111" s="104"/>
      <c r="BGX111" s="104"/>
      <c r="BGY111" s="104"/>
      <c r="BGZ111" s="104"/>
      <c r="BHA111" s="104"/>
      <c r="BHB111" s="104"/>
      <c r="BHC111" s="104"/>
      <c r="BHD111" s="104"/>
      <c r="BHE111" s="104"/>
      <c r="BHF111" s="104"/>
      <c r="BHG111" s="104"/>
      <c r="BHH111" s="104"/>
      <c r="BHI111" s="104"/>
      <c r="BHJ111" s="104"/>
      <c r="BHK111" s="104"/>
      <c r="BHL111" s="104"/>
      <c r="BHM111" s="104"/>
      <c r="BHN111" s="104"/>
      <c r="BHO111" s="104"/>
      <c r="BHP111" s="104"/>
      <c r="BHQ111" s="104"/>
      <c r="BHR111" s="104"/>
      <c r="BHS111" s="104"/>
      <c r="BHT111" s="104"/>
      <c r="BHU111" s="104"/>
      <c r="BHV111" s="104"/>
      <c r="BHW111" s="104"/>
      <c r="BHX111" s="104"/>
      <c r="BHY111" s="104"/>
      <c r="BHZ111" s="104"/>
      <c r="BIA111" s="104"/>
      <c r="BIB111" s="104"/>
      <c r="BIC111" s="104"/>
      <c r="BID111" s="104"/>
      <c r="BIE111" s="104"/>
      <c r="BIF111" s="104"/>
      <c r="BIG111" s="104"/>
      <c r="BIH111" s="104"/>
      <c r="BII111" s="104"/>
      <c r="BIJ111" s="104"/>
      <c r="BIK111" s="104"/>
      <c r="BIL111" s="104"/>
      <c r="BIM111" s="104"/>
      <c r="BIN111" s="104"/>
      <c r="BIO111" s="104"/>
      <c r="BIP111" s="104"/>
      <c r="BIQ111" s="104"/>
      <c r="BIR111" s="104"/>
      <c r="BIS111" s="104"/>
      <c r="BIT111" s="104"/>
      <c r="BIU111" s="104"/>
      <c r="BIV111" s="104"/>
      <c r="BIW111" s="104"/>
      <c r="BIX111" s="104"/>
      <c r="BIY111" s="104"/>
      <c r="BIZ111" s="104"/>
      <c r="BJA111" s="104"/>
      <c r="BJB111" s="104"/>
      <c r="BJC111" s="104"/>
      <c r="BJD111" s="104"/>
      <c r="BJE111" s="104"/>
      <c r="BJF111" s="104"/>
      <c r="BJG111" s="104"/>
      <c r="BJH111" s="104"/>
      <c r="BJI111" s="104"/>
      <c r="BJJ111" s="104"/>
      <c r="BJK111" s="104"/>
      <c r="BJL111" s="104"/>
      <c r="BJM111" s="104"/>
      <c r="BJN111" s="104"/>
      <c r="BJO111" s="104"/>
      <c r="BJP111" s="104"/>
      <c r="BJQ111" s="104"/>
      <c r="BJR111" s="104"/>
      <c r="BJS111" s="104"/>
      <c r="BJT111" s="104"/>
      <c r="BJU111" s="104"/>
      <c r="BJV111" s="104"/>
      <c r="BJW111" s="104"/>
      <c r="BJX111" s="104"/>
      <c r="BJY111" s="104"/>
      <c r="BJZ111" s="104"/>
      <c r="BKA111" s="104"/>
      <c r="BKB111" s="104"/>
      <c r="BKC111" s="104"/>
      <c r="BKD111" s="104"/>
      <c r="BKE111" s="104"/>
      <c r="BKF111" s="104"/>
      <c r="BKG111" s="104"/>
      <c r="BKH111" s="104"/>
      <c r="BKI111" s="104"/>
      <c r="BKJ111" s="104"/>
      <c r="BKK111" s="104"/>
      <c r="BKL111" s="104"/>
      <c r="BKM111" s="104"/>
      <c r="BKN111" s="104"/>
      <c r="BKO111" s="104"/>
      <c r="BKP111" s="104"/>
      <c r="BKQ111" s="104"/>
      <c r="BKR111" s="104"/>
      <c r="BKS111" s="104"/>
      <c r="BKT111" s="104"/>
      <c r="BKU111" s="104"/>
      <c r="BKV111" s="104"/>
      <c r="BKW111" s="104"/>
      <c r="BKX111" s="104"/>
      <c r="BKY111" s="104"/>
      <c r="BKZ111" s="104"/>
      <c r="BLA111" s="104"/>
      <c r="BLB111" s="104"/>
      <c r="BLC111" s="104"/>
      <c r="BLD111" s="104"/>
      <c r="BLE111" s="104"/>
      <c r="BLF111" s="104"/>
      <c r="BLG111" s="104"/>
      <c r="BLH111" s="104"/>
      <c r="BLI111" s="104"/>
      <c r="BLJ111" s="104"/>
      <c r="BLK111" s="104"/>
      <c r="BLL111" s="104"/>
      <c r="BLM111" s="104"/>
      <c r="BLN111" s="104"/>
      <c r="BLO111" s="104"/>
      <c r="BLP111" s="104"/>
      <c r="BLQ111" s="104"/>
      <c r="BLR111" s="104"/>
      <c r="BLS111" s="104"/>
      <c r="BLT111" s="104"/>
      <c r="BLU111" s="104"/>
      <c r="BLV111" s="104"/>
      <c r="BLW111" s="104"/>
      <c r="BLX111" s="104"/>
      <c r="BLY111" s="104"/>
      <c r="BLZ111" s="104"/>
      <c r="BMA111" s="104"/>
      <c r="BMB111" s="104"/>
      <c r="BMC111" s="104"/>
      <c r="BMD111" s="104"/>
      <c r="BME111" s="104"/>
      <c r="BMF111" s="104"/>
      <c r="BMG111" s="104"/>
      <c r="BMH111" s="104"/>
      <c r="BMI111" s="104"/>
      <c r="BMJ111" s="104"/>
      <c r="BMK111" s="104"/>
      <c r="BML111" s="104"/>
      <c r="BMM111" s="104"/>
      <c r="BMN111" s="104"/>
      <c r="BMO111" s="104"/>
      <c r="BMP111" s="104"/>
      <c r="BMQ111" s="104"/>
      <c r="BMR111" s="104"/>
      <c r="BMS111" s="104"/>
      <c r="BMT111" s="104"/>
      <c r="BMU111" s="104"/>
      <c r="BMV111" s="104"/>
      <c r="BMW111" s="104"/>
      <c r="BMX111" s="104"/>
      <c r="BMY111" s="104"/>
      <c r="BMZ111" s="104"/>
      <c r="BNA111" s="104"/>
      <c r="BNB111" s="104"/>
      <c r="BNC111" s="104"/>
      <c r="BND111" s="104"/>
      <c r="BNE111" s="104"/>
      <c r="BNF111" s="104"/>
      <c r="BNG111" s="104"/>
      <c r="BNH111" s="104"/>
      <c r="BNI111" s="104"/>
      <c r="BNJ111" s="104"/>
      <c r="BNK111" s="104"/>
      <c r="BNL111" s="104"/>
      <c r="BNM111" s="104"/>
      <c r="BNN111" s="104"/>
      <c r="BNO111" s="104"/>
      <c r="BNP111" s="104"/>
      <c r="BNQ111" s="104"/>
      <c r="BNR111" s="104"/>
      <c r="BNS111" s="104"/>
      <c r="BNT111" s="104"/>
      <c r="BNU111" s="104"/>
      <c r="BNV111" s="104"/>
      <c r="BNW111" s="104"/>
      <c r="BNX111" s="104"/>
      <c r="BNY111" s="104"/>
      <c r="BNZ111" s="104"/>
      <c r="BOA111" s="104"/>
      <c r="BOB111" s="104"/>
      <c r="BOC111" s="104"/>
      <c r="BOD111" s="104"/>
      <c r="BOE111" s="104"/>
      <c r="BOF111" s="104"/>
      <c r="BOG111" s="104"/>
      <c r="BOH111" s="104"/>
      <c r="BOI111" s="104"/>
      <c r="BOJ111" s="104"/>
      <c r="BOK111" s="104"/>
      <c r="BOL111" s="104"/>
      <c r="BOM111" s="104"/>
      <c r="BON111" s="104"/>
      <c r="BOO111" s="104"/>
      <c r="BOP111" s="104"/>
      <c r="BOQ111" s="104"/>
      <c r="BOR111" s="104"/>
      <c r="BOS111" s="104"/>
      <c r="BOT111" s="104"/>
      <c r="BOU111" s="104"/>
      <c r="BOV111" s="104"/>
      <c r="BOW111" s="104"/>
      <c r="BOX111" s="104"/>
      <c r="BOY111" s="104"/>
      <c r="BOZ111" s="104"/>
      <c r="BPA111" s="104"/>
      <c r="BPB111" s="104"/>
      <c r="BPC111" s="104"/>
      <c r="BPD111" s="104"/>
      <c r="BPE111" s="104"/>
      <c r="BPF111" s="104"/>
      <c r="BPG111" s="104"/>
      <c r="BPH111" s="104"/>
      <c r="BPI111" s="104"/>
      <c r="BPJ111" s="104"/>
      <c r="BPK111" s="104"/>
      <c r="BPL111" s="104"/>
      <c r="BPM111" s="104"/>
      <c r="BPN111" s="104"/>
      <c r="BPO111" s="104"/>
      <c r="BPP111" s="104"/>
      <c r="BPQ111" s="104"/>
      <c r="BPR111" s="104"/>
      <c r="BPS111" s="104"/>
      <c r="BPT111" s="104"/>
      <c r="BPU111" s="104"/>
      <c r="BPV111" s="104"/>
      <c r="BPW111" s="104"/>
      <c r="BPX111" s="104"/>
      <c r="BPY111" s="104"/>
      <c r="BPZ111" s="104"/>
      <c r="BQA111" s="104"/>
      <c r="BQB111" s="104"/>
      <c r="BQC111" s="104"/>
      <c r="BQD111" s="104"/>
      <c r="BQE111" s="104"/>
      <c r="BQF111" s="104"/>
      <c r="BQG111" s="104"/>
      <c r="BQH111" s="104"/>
      <c r="BQI111" s="104"/>
      <c r="BQJ111" s="104"/>
      <c r="BQK111" s="104"/>
      <c r="BQL111" s="104"/>
      <c r="BQM111" s="104"/>
      <c r="BQN111" s="104"/>
      <c r="BQO111" s="104"/>
      <c r="BQP111" s="104"/>
      <c r="BQQ111" s="104"/>
      <c r="BQR111" s="104"/>
      <c r="BQS111" s="104"/>
      <c r="BQT111" s="104"/>
      <c r="BQU111" s="104"/>
      <c r="BQV111" s="104"/>
      <c r="BQW111" s="104"/>
      <c r="BQX111" s="104"/>
      <c r="BQY111" s="104"/>
      <c r="BQZ111" s="104"/>
      <c r="BRA111" s="104"/>
      <c r="BRB111" s="104"/>
      <c r="BRC111" s="104"/>
      <c r="BRD111" s="104"/>
      <c r="BRE111" s="104"/>
      <c r="BRF111" s="104"/>
      <c r="BRG111" s="104"/>
      <c r="BRH111" s="104"/>
      <c r="BRI111" s="104"/>
      <c r="BRJ111" s="104"/>
      <c r="BRK111" s="104"/>
      <c r="BRL111" s="104"/>
      <c r="BRM111" s="104"/>
      <c r="BRN111" s="104"/>
      <c r="BRO111" s="104"/>
      <c r="BRP111" s="104"/>
      <c r="BRQ111" s="104"/>
      <c r="BRR111" s="104"/>
      <c r="BRS111" s="104"/>
      <c r="BRT111" s="104"/>
      <c r="BRU111" s="104"/>
      <c r="BRV111" s="104"/>
      <c r="BRW111" s="104"/>
      <c r="BRX111" s="104"/>
      <c r="BRY111" s="104"/>
      <c r="BRZ111" s="104"/>
      <c r="BSA111" s="104"/>
      <c r="BSB111" s="104"/>
      <c r="BSC111" s="104"/>
      <c r="BSD111" s="104"/>
      <c r="BSE111" s="104"/>
      <c r="BSF111" s="104"/>
      <c r="BSG111" s="104"/>
      <c r="BSH111" s="104"/>
      <c r="BSI111" s="104"/>
      <c r="BSJ111" s="104"/>
      <c r="BSK111" s="104"/>
      <c r="BSL111" s="104"/>
      <c r="BSM111" s="104"/>
      <c r="BSN111" s="104"/>
      <c r="BSO111" s="104"/>
      <c r="BSP111" s="104"/>
      <c r="BSQ111" s="104"/>
      <c r="BSR111" s="104"/>
      <c r="BSS111" s="104"/>
      <c r="BST111" s="104"/>
      <c r="BSU111" s="104"/>
      <c r="BSV111" s="104"/>
      <c r="BSW111" s="104"/>
      <c r="BSX111" s="104"/>
      <c r="BSY111" s="104"/>
      <c r="BSZ111" s="104"/>
      <c r="BTA111" s="104"/>
      <c r="BTB111" s="104"/>
      <c r="BTC111" s="104"/>
      <c r="BTD111" s="104"/>
      <c r="BTE111" s="104"/>
      <c r="BTF111" s="104"/>
      <c r="BTG111" s="104"/>
      <c r="BTH111" s="104"/>
      <c r="BTI111" s="104"/>
      <c r="BTJ111" s="104"/>
      <c r="BTK111" s="104"/>
      <c r="BTL111" s="104"/>
      <c r="BTM111" s="104"/>
      <c r="BTN111" s="104"/>
      <c r="BTO111" s="104"/>
      <c r="BTP111" s="104"/>
      <c r="BTQ111" s="104"/>
      <c r="BTR111" s="104"/>
      <c r="BTS111" s="104"/>
      <c r="BTT111" s="104"/>
      <c r="BTU111" s="104"/>
      <c r="BTV111" s="104"/>
      <c r="BTW111" s="104"/>
      <c r="BTX111" s="104"/>
      <c r="BTY111" s="104"/>
      <c r="BTZ111" s="104"/>
      <c r="BUA111" s="104"/>
      <c r="BUB111" s="104"/>
      <c r="BUC111" s="104"/>
      <c r="BUD111" s="104"/>
      <c r="BUE111" s="104"/>
      <c r="BUF111" s="104"/>
      <c r="BUG111" s="104"/>
      <c r="BUH111" s="104"/>
      <c r="BUI111" s="104"/>
      <c r="BUJ111" s="104"/>
      <c r="BUK111" s="104"/>
      <c r="BUL111" s="104"/>
      <c r="BUM111" s="104"/>
      <c r="BUN111" s="104"/>
      <c r="BUO111" s="104"/>
      <c r="BUP111" s="104"/>
      <c r="BUQ111" s="104"/>
      <c r="BUR111" s="104"/>
      <c r="BUS111" s="104"/>
      <c r="BUT111" s="104"/>
      <c r="BUU111" s="104"/>
      <c r="BUV111" s="104"/>
      <c r="BUW111" s="104"/>
      <c r="BUX111" s="104"/>
      <c r="BUY111" s="104"/>
      <c r="BUZ111" s="104"/>
      <c r="BVA111" s="104"/>
      <c r="BVB111" s="104"/>
      <c r="BVC111" s="104"/>
      <c r="BVD111" s="104"/>
      <c r="BVE111" s="104"/>
      <c r="BVF111" s="104"/>
      <c r="BVG111" s="104"/>
      <c r="BVH111" s="104"/>
      <c r="BVI111" s="104"/>
      <c r="BVJ111" s="104"/>
      <c r="BVK111" s="104"/>
      <c r="BVL111" s="104"/>
      <c r="BVM111" s="104"/>
      <c r="BVN111" s="104"/>
      <c r="BVO111" s="104"/>
      <c r="BVP111" s="104"/>
      <c r="BVQ111" s="104"/>
      <c r="BVR111" s="104"/>
      <c r="BVS111" s="104"/>
      <c r="BVT111" s="104"/>
      <c r="BVU111" s="104"/>
      <c r="BVV111" s="104"/>
      <c r="BVW111" s="104"/>
      <c r="BVX111" s="104"/>
      <c r="BVY111" s="104"/>
      <c r="BVZ111" s="104"/>
      <c r="BWA111" s="104"/>
      <c r="BWB111" s="104"/>
      <c r="BWC111" s="104"/>
      <c r="BWD111" s="104"/>
      <c r="BWE111" s="104"/>
      <c r="BWF111" s="104"/>
      <c r="BWG111" s="104"/>
      <c r="BWH111" s="104"/>
      <c r="BWI111" s="104"/>
      <c r="BWJ111" s="104"/>
      <c r="BWK111" s="104"/>
      <c r="BWL111" s="104"/>
      <c r="BWM111" s="104"/>
      <c r="BWN111" s="104"/>
      <c r="BWO111" s="104"/>
      <c r="BWP111" s="104"/>
      <c r="BWQ111" s="104"/>
      <c r="BWR111" s="104"/>
      <c r="BWS111" s="104"/>
      <c r="BWT111" s="104"/>
      <c r="BWU111" s="104"/>
      <c r="BWV111" s="104"/>
      <c r="BWW111" s="104"/>
      <c r="BWX111" s="104"/>
      <c r="BWY111" s="104"/>
      <c r="BWZ111" s="104"/>
      <c r="BXA111" s="104"/>
      <c r="BXB111" s="104"/>
      <c r="BXC111" s="104"/>
      <c r="BXD111" s="104"/>
      <c r="BXE111" s="104"/>
      <c r="BXF111" s="104"/>
      <c r="BXG111" s="104"/>
      <c r="BXH111" s="104"/>
      <c r="BXI111" s="104"/>
      <c r="BXJ111" s="104"/>
      <c r="BXK111" s="104"/>
      <c r="BXL111" s="104"/>
      <c r="BXM111" s="104"/>
      <c r="BXN111" s="104"/>
      <c r="BXO111" s="104"/>
      <c r="BXP111" s="104"/>
      <c r="BXQ111" s="104"/>
      <c r="BXR111" s="104"/>
      <c r="BXS111" s="104"/>
      <c r="BXT111" s="104"/>
      <c r="BXU111" s="104"/>
      <c r="BXV111" s="104"/>
      <c r="BXW111" s="104"/>
      <c r="BXX111" s="104"/>
      <c r="BXY111" s="104"/>
      <c r="BXZ111" s="104"/>
      <c r="BYA111" s="104"/>
      <c r="BYB111" s="104"/>
      <c r="BYC111" s="104"/>
      <c r="BYD111" s="104"/>
      <c r="BYE111" s="104"/>
      <c r="BYF111" s="104"/>
      <c r="BYG111" s="104"/>
      <c r="BYH111" s="104"/>
      <c r="BYI111" s="104"/>
      <c r="BYJ111" s="104"/>
      <c r="BYK111" s="104"/>
      <c r="BYL111" s="104"/>
      <c r="BYM111" s="104"/>
      <c r="BYN111" s="104"/>
      <c r="BYO111" s="104"/>
      <c r="BYP111" s="104"/>
      <c r="BYQ111" s="104"/>
      <c r="BYR111" s="104"/>
      <c r="BYS111" s="104"/>
      <c r="BYT111" s="104"/>
      <c r="BYU111" s="104"/>
      <c r="BYV111" s="104"/>
      <c r="BYW111" s="104"/>
      <c r="BYX111" s="104"/>
      <c r="BYY111" s="104"/>
      <c r="BYZ111" s="104"/>
      <c r="BZA111" s="104"/>
      <c r="BZB111" s="104"/>
      <c r="BZC111" s="104"/>
      <c r="BZD111" s="104"/>
      <c r="BZE111" s="104"/>
      <c r="BZF111" s="104"/>
      <c r="BZG111" s="104"/>
      <c r="BZH111" s="104"/>
      <c r="BZI111" s="104"/>
      <c r="BZJ111" s="104"/>
      <c r="BZK111" s="104"/>
      <c r="BZL111" s="104"/>
      <c r="BZM111" s="104"/>
      <c r="BZN111" s="104"/>
      <c r="BZO111" s="104"/>
      <c r="BZP111" s="104"/>
      <c r="BZQ111" s="104"/>
      <c r="BZR111" s="104"/>
      <c r="BZS111" s="104"/>
      <c r="BZT111" s="104"/>
      <c r="BZU111" s="104"/>
      <c r="BZV111" s="104"/>
      <c r="BZW111" s="104"/>
      <c r="BZX111" s="104"/>
      <c r="BZY111" s="104"/>
      <c r="BZZ111" s="104"/>
      <c r="CAA111" s="104"/>
      <c r="CAB111" s="104"/>
      <c r="CAC111" s="104"/>
      <c r="CAD111" s="104"/>
      <c r="CAE111" s="104"/>
      <c r="CAF111" s="104"/>
      <c r="CAG111" s="104"/>
      <c r="CAH111" s="104"/>
      <c r="CAI111" s="104"/>
      <c r="CAJ111" s="104"/>
      <c r="CAK111" s="104"/>
      <c r="CAL111" s="104"/>
      <c r="CAM111" s="104"/>
      <c r="CAN111" s="104"/>
      <c r="CAO111" s="104"/>
      <c r="CAP111" s="104"/>
      <c r="CAQ111" s="104"/>
      <c r="CAR111" s="104"/>
      <c r="CAS111" s="104"/>
      <c r="CAT111" s="104"/>
      <c r="CAU111" s="104"/>
      <c r="CAV111" s="104"/>
      <c r="CAW111" s="104"/>
      <c r="CAX111" s="104"/>
      <c r="CAY111" s="104"/>
      <c r="CAZ111" s="104"/>
      <c r="CBA111" s="104"/>
      <c r="CBB111" s="104"/>
      <c r="CBC111" s="104"/>
      <c r="CBD111" s="104"/>
      <c r="CBE111" s="104"/>
      <c r="CBF111" s="104"/>
      <c r="CBG111" s="104"/>
      <c r="CBH111" s="104"/>
      <c r="CBI111" s="104"/>
      <c r="CBJ111" s="104"/>
      <c r="CBK111" s="104"/>
      <c r="CBL111" s="104"/>
      <c r="CBM111" s="104"/>
      <c r="CBN111" s="104"/>
      <c r="CBO111" s="104"/>
      <c r="CBP111" s="104"/>
      <c r="CBQ111" s="104"/>
      <c r="CBR111" s="104"/>
      <c r="CBS111" s="104"/>
      <c r="CBT111" s="104"/>
      <c r="CBU111" s="104"/>
      <c r="CBV111" s="104"/>
      <c r="CBW111" s="104"/>
      <c r="CBX111" s="104"/>
      <c r="CBY111" s="104"/>
      <c r="CBZ111" s="104"/>
      <c r="CCA111" s="104"/>
      <c r="CCB111" s="104"/>
      <c r="CCC111" s="104"/>
      <c r="CCD111" s="104"/>
      <c r="CCE111" s="104"/>
      <c r="CCF111" s="104"/>
      <c r="CCG111" s="104"/>
      <c r="CCH111" s="104"/>
      <c r="CCI111" s="104"/>
      <c r="CCJ111" s="104"/>
      <c r="CCK111" s="104"/>
      <c r="CCL111" s="104"/>
      <c r="CCM111" s="104"/>
      <c r="CCN111" s="104"/>
      <c r="CCO111" s="104"/>
      <c r="CCP111" s="104"/>
      <c r="CCQ111" s="104"/>
      <c r="CCR111" s="104"/>
      <c r="CCS111" s="104"/>
      <c r="CCT111" s="104"/>
      <c r="CCU111" s="104"/>
      <c r="CCV111" s="104"/>
      <c r="CCW111" s="104"/>
      <c r="CCX111" s="104"/>
      <c r="CCY111" s="104"/>
      <c r="CCZ111" s="104"/>
      <c r="CDA111" s="104"/>
      <c r="CDB111" s="104"/>
      <c r="CDC111" s="104"/>
      <c r="CDD111" s="104"/>
      <c r="CDE111" s="104"/>
      <c r="CDF111" s="104"/>
      <c r="CDG111" s="104"/>
      <c r="CDH111" s="104"/>
      <c r="CDI111" s="104"/>
      <c r="CDJ111" s="104"/>
      <c r="CDK111" s="104"/>
      <c r="CDL111" s="104"/>
      <c r="CDM111" s="104"/>
      <c r="CDN111" s="104"/>
      <c r="CDO111" s="104"/>
      <c r="CDP111" s="104"/>
      <c r="CDQ111" s="104"/>
      <c r="CDR111" s="104"/>
      <c r="CDS111" s="104"/>
      <c r="CDT111" s="104"/>
      <c r="CDU111" s="104"/>
      <c r="CDV111" s="104"/>
      <c r="CDW111" s="104"/>
      <c r="CDX111" s="104"/>
      <c r="CDY111" s="104"/>
      <c r="CDZ111" s="104"/>
      <c r="CEA111" s="104"/>
      <c r="CEB111" s="104"/>
      <c r="CEC111" s="104"/>
      <c r="CED111" s="104"/>
      <c r="CEE111" s="104"/>
      <c r="CEF111" s="104"/>
      <c r="CEG111" s="104"/>
      <c r="CEH111" s="104"/>
      <c r="CEI111" s="104"/>
      <c r="CEJ111" s="104"/>
      <c r="CEK111" s="104"/>
      <c r="CEL111" s="104"/>
      <c r="CEM111" s="104"/>
      <c r="CEN111" s="104"/>
      <c r="CEO111" s="104"/>
      <c r="CEP111" s="104"/>
      <c r="CEQ111" s="104"/>
      <c r="CER111" s="104"/>
      <c r="CES111" s="104"/>
      <c r="CET111" s="104"/>
      <c r="CEU111" s="104"/>
      <c r="CEV111" s="104"/>
      <c r="CEW111" s="104"/>
      <c r="CEX111" s="104"/>
      <c r="CEY111" s="104"/>
      <c r="CEZ111" s="104"/>
      <c r="CFA111" s="104"/>
      <c r="CFB111" s="104"/>
      <c r="CFC111" s="104"/>
      <c r="CFD111" s="104"/>
      <c r="CFE111" s="104"/>
      <c r="CFF111" s="104"/>
      <c r="CFG111" s="104"/>
      <c r="CFH111" s="104"/>
      <c r="CFI111" s="104"/>
      <c r="CFJ111" s="104"/>
      <c r="CFK111" s="104"/>
      <c r="CFL111" s="104"/>
      <c r="CFM111" s="104"/>
      <c r="CFN111" s="104"/>
      <c r="CFO111" s="104"/>
      <c r="CFP111" s="104"/>
      <c r="CFQ111" s="104"/>
      <c r="CFR111" s="104"/>
      <c r="CFS111" s="104"/>
      <c r="CFT111" s="104"/>
      <c r="CFU111" s="104"/>
      <c r="CFV111" s="104"/>
      <c r="CFW111" s="104"/>
      <c r="CFX111" s="104"/>
      <c r="CFY111" s="104"/>
      <c r="CFZ111" s="104"/>
      <c r="CGA111" s="104"/>
      <c r="CGB111" s="104"/>
      <c r="CGC111" s="104"/>
      <c r="CGD111" s="104"/>
      <c r="CGE111" s="104"/>
      <c r="CGF111" s="104"/>
      <c r="CGG111" s="104"/>
      <c r="CGH111" s="104"/>
      <c r="CGI111" s="104"/>
      <c r="CGJ111" s="104"/>
      <c r="CGK111" s="104"/>
      <c r="CGL111" s="104"/>
      <c r="CGM111" s="104"/>
      <c r="CGN111" s="104"/>
      <c r="CGO111" s="104"/>
      <c r="CGP111" s="104"/>
      <c r="CGQ111" s="104"/>
      <c r="CGR111" s="104"/>
      <c r="CGS111" s="104"/>
      <c r="CGT111" s="104"/>
      <c r="CGU111" s="104"/>
      <c r="CGV111" s="104"/>
      <c r="CGW111" s="104"/>
      <c r="CGX111" s="104"/>
      <c r="CGY111" s="104"/>
      <c r="CGZ111" s="104"/>
      <c r="CHA111" s="104"/>
      <c r="CHB111" s="104"/>
      <c r="CHC111" s="104"/>
      <c r="CHD111" s="104"/>
      <c r="CHE111" s="104"/>
      <c r="CHF111" s="104"/>
      <c r="CHG111" s="104"/>
      <c r="CHH111" s="104"/>
      <c r="CHI111" s="104"/>
      <c r="CHJ111" s="104"/>
      <c r="CHK111" s="104"/>
      <c r="CHL111" s="104"/>
      <c r="CHM111" s="104"/>
      <c r="CHN111" s="104"/>
      <c r="CHO111" s="104"/>
      <c r="CHP111" s="104"/>
      <c r="CHQ111" s="104"/>
      <c r="CHR111" s="104"/>
      <c r="CHS111" s="104"/>
      <c r="CHT111" s="104"/>
      <c r="CHU111" s="104"/>
      <c r="CHV111" s="104"/>
      <c r="CHW111" s="104"/>
      <c r="CHX111" s="104"/>
      <c r="CHY111" s="104"/>
      <c r="CHZ111" s="104"/>
      <c r="CIA111" s="104"/>
      <c r="CIB111" s="104"/>
      <c r="CIC111" s="104"/>
      <c r="CID111" s="104"/>
      <c r="CIE111" s="104"/>
      <c r="CIF111" s="104"/>
      <c r="CIG111" s="104"/>
      <c r="CIH111" s="104"/>
      <c r="CII111" s="104"/>
      <c r="CIJ111" s="104"/>
      <c r="CIK111" s="104"/>
      <c r="CIL111" s="104"/>
      <c r="CIM111" s="104"/>
      <c r="CIN111" s="104"/>
      <c r="CIO111" s="104"/>
      <c r="CIP111" s="104"/>
      <c r="CIQ111" s="104"/>
      <c r="CIR111" s="104"/>
      <c r="CIS111" s="104"/>
      <c r="CIT111" s="104"/>
      <c r="CIU111" s="104"/>
      <c r="CIV111" s="104"/>
      <c r="CIW111" s="104"/>
      <c r="CIX111" s="104"/>
      <c r="CIY111" s="104"/>
      <c r="CIZ111" s="104"/>
      <c r="CJA111" s="104"/>
      <c r="CJB111" s="104"/>
      <c r="CJC111" s="104"/>
      <c r="CJD111" s="104"/>
      <c r="CJE111" s="104"/>
      <c r="CJF111" s="104"/>
      <c r="CJG111" s="104"/>
      <c r="CJH111" s="104"/>
      <c r="CJI111" s="104"/>
      <c r="CJJ111" s="104"/>
      <c r="CJK111" s="104"/>
      <c r="CJL111" s="104"/>
      <c r="CJM111" s="104"/>
      <c r="CJN111" s="104"/>
      <c r="CJO111" s="104"/>
      <c r="CJP111" s="104"/>
      <c r="CJQ111" s="104"/>
      <c r="CJR111" s="104"/>
      <c r="CJS111" s="104"/>
      <c r="CJT111" s="104"/>
      <c r="CJU111" s="104"/>
      <c r="CJV111" s="104"/>
      <c r="CJW111" s="104"/>
      <c r="CJX111" s="104"/>
      <c r="CJY111" s="104"/>
      <c r="CJZ111" s="104"/>
      <c r="CKA111" s="104"/>
      <c r="CKB111" s="104"/>
      <c r="CKC111" s="104"/>
      <c r="CKD111" s="104"/>
      <c r="CKE111" s="104"/>
      <c r="CKF111" s="104"/>
      <c r="CKG111" s="104"/>
      <c r="CKH111" s="104"/>
      <c r="CKI111" s="104"/>
      <c r="CKJ111" s="104"/>
      <c r="CKK111" s="104"/>
      <c r="CKL111" s="104"/>
      <c r="CKM111" s="104"/>
      <c r="CKN111" s="104"/>
      <c r="CKO111" s="104"/>
      <c r="CKP111" s="104"/>
      <c r="CKQ111" s="104"/>
      <c r="CKR111" s="104"/>
      <c r="CKS111" s="104"/>
      <c r="CKT111" s="104"/>
      <c r="CKU111" s="104"/>
      <c r="CKV111" s="104"/>
      <c r="CKW111" s="104"/>
      <c r="CKX111" s="104"/>
      <c r="CKY111" s="104"/>
      <c r="CKZ111" s="104"/>
      <c r="CLA111" s="104"/>
      <c r="CLB111" s="104"/>
      <c r="CLC111" s="104"/>
      <c r="CLD111" s="104"/>
      <c r="CLE111" s="104"/>
      <c r="CLF111" s="104"/>
      <c r="CLG111" s="104"/>
      <c r="CLH111" s="104"/>
      <c r="CLI111" s="104"/>
      <c r="CLJ111" s="104"/>
      <c r="CLK111" s="104"/>
      <c r="CLL111" s="104"/>
      <c r="CLM111" s="104"/>
      <c r="CLN111" s="104"/>
      <c r="CLO111" s="104"/>
      <c r="CLP111" s="104"/>
      <c r="CLQ111" s="104"/>
      <c r="CLR111" s="104"/>
      <c r="CLS111" s="104"/>
      <c r="CLT111" s="104"/>
      <c r="CLU111" s="104"/>
      <c r="CLV111" s="104"/>
      <c r="CLW111" s="104"/>
      <c r="CLX111" s="104"/>
      <c r="CLY111" s="104"/>
      <c r="CLZ111" s="104"/>
      <c r="CMA111" s="104"/>
      <c r="CMB111" s="104"/>
      <c r="CMC111" s="104"/>
      <c r="CMD111" s="104"/>
      <c r="CME111" s="104"/>
      <c r="CMF111" s="104"/>
      <c r="CMG111" s="104"/>
      <c r="CMH111" s="104"/>
      <c r="CMI111" s="104"/>
      <c r="CMJ111" s="104"/>
      <c r="CMK111" s="104"/>
      <c r="CML111" s="104"/>
      <c r="CMM111" s="104"/>
      <c r="CMN111" s="104"/>
      <c r="CMO111" s="104"/>
      <c r="CMP111" s="104"/>
      <c r="CMQ111" s="104"/>
      <c r="CMR111" s="104"/>
      <c r="CMS111" s="104"/>
      <c r="CMT111" s="104"/>
      <c r="CMU111" s="104"/>
      <c r="CMV111" s="104"/>
      <c r="CMW111" s="104"/>
      <c r="CMX111" s="104"/>
      <c r="CMY111" s="104"/>
      <c r="CMZ111" s="104"/>
      <c r="CNA111" s="104"/>
      <c r="CNB111" s="104"/>
      <c r="CNC111" s="104"/>
      <c r="CND111" s="104"/>
      <c r="CNE111" s="104"/>
      <c r="CNF111" s="104"/>
      <c r="CNG111" s="104"/>
      <c r="CNH111" s="104"/>
      <c r="CNI111" s="104"/>
      <c r="CNJ111" s="104"/>
      <c r="CNK111" s="104"/>
      <c r="CNL111" s="104"/>
      <c r="CNM111" s="104"/>
      <c r="CNN111" s="104"/>
      <c r="CNO111" s="104"/>
      <c r="CNP111" s="104"/>
      <c r="CNQ111" s="104"/>
      <c r="CNR111" s="104"/>
      <c r="CNS111" s="104"/>
      <c r="CNT111" s="104"/>
      <c r="CNU111" s="104"/>
      <c r="CNV111" s="104"/>
      <c r="CNW111" s="104"/>
      <c r="CNX111" s="104"/>
      <c r="CNY111" s="104"/>
      <c r="CNZ111" s="104"/>
      <c r="COA111" s="104"/>
      <c r="COB111" s="104"/>
      <c r="COC111" s="104"/>
      <c r="COD111" s="104"/>
      <c r="COE111" s="104"/>
      <c r="COF111" s="104"/>
      <c r="COG111" s="104"/>
      <c r="COH111" s="104"/>
      <c r="COI111" s="104"/>
      <c r="COJ111" s="104"/>
      <c r="COK111" s="104"/>
      <c r="COL111" s="104"/>
      <c r="COM111" s="104"/>
      <c r="CON111" s="104"/>
      <c r="COO111" s="104"/>
      <c r="COP111" s="104"/>
      <c r="COQ111" s="104"/>
      <c r="COR111" s="104"/>
      <c r="COS111" s="104"/>
      <c r="COT111" s="104"/>
      <c r="COU111" s="104"/>
      <c r="COV111" s="104"/>
      <c r="COW111" s="104"/>
      <c r="COX111" s="104"/>
      <c r="COY111" s="104"/>
      <c r="COZ111" s="104"/>
      <c r="CPA111" s="104"/>
      <c r="CPB111" s="104"/>
      <c r="CPC111" s="104"/>
      <c r="CPD111" s="104"/>
      <c r="CPE111" s="104"/>
      <c r="CPF111" s="104"/>
      <c r="CPG111" s="104"/>
      <c r="CPH111" s="104"/>
      <c r="CPI111" s="104"/>
      <c r="CPJ111" s="104"/>
      <c r="CPK111" s="104"/>
      <c r="CPL111" s="104"/>
      <c r="CPM111" s="104"/>
      <c r="CPN111" s="104"/>
      <c r="CPO111" s="104"/>
      <c r="CPP111" s="104"/>
      <c r="CPQ111" s="104"/>
      <c r="CPR111" s="104"/>
      <c r="CPS111" s="104"/>
      <c r="CPT111" s="104"/>
      <c r="CPU111" s="104"/>
      <c r="CPV111" s="104"/>
      <c r="CPW111" s="104"/>
      <c r="CPX111" s="104"/>
      <c r="CPY111" s="104"/>
      <c r="CPZ111" s="104"/>
      <c r="CQA111" s="104"/>
      <c r="CQB111" s="104"/>
      <c r="CQC111" s="104"/>
      <c r="CQD111" s="104"/>
      <c r="CQE111" s="104"/>
      <c r="CQF111" s="104"/>
      <c r="CQG111" s="104"/>
      <c r="CQH111" s="104"/>
      <c r="CQI111" s="104"/>
      <c r="CQJ111" s="104"/>
      <c r="CQK111" s="104"/>
      <c r="CQL111" s="104"/>
      <c r="CQM111" s="104"/>
      <c r="CQN111" s="104"/>
      <c r="CQO111" s="104"/>
      <c r="CQP111" s="104"/>
      <c r="CQQ111" s="104"/>
      <c r="CQR111" s="104"/>
      <c r="CQS111" s="104"/>
      <c r="CQT111" s="104"/>
      <c r="CQU111" s="104"/>
      <c r="CQV111" s="104"/>
      <c r="CQW111" s="104"/>
      <c r="CQX111" s="104"/>
      <c r="CQY111" s="104"/>
      <c r="CQZ111" s="104"/>
      <c r="CRA111" s="104"/>
      <c r="CRB111" s="104"/>
      <c r="CRC111" s="104"/>
      <c r="CRD111" s="104"/>
      <c r="CRE111" s="104"/>
      <c r="CRF111" s="104"/>
      <c r="CRG111" s="104"/>
      <c r="CRH111" s="104"/>
      <c r="CRI111" s="104"/>
      <c r="CRJ111" s="104"/>
      <c r="CRK111" s="104"/>
      <c r="CRL111" s="104"/>
      <c r="CRM111" s="104"/>
      <c r="CRN111" s="104"/>
      <c r="CRO111" s="104"/>
      <c r="CRP111" s="104"/>
      <c r="CRQ111" s="104"/>
      <c r="CRR111" s="104"/>
      <c r="CRS111" s="104"/>
      <c r="CRT111" s="104"/>
      <c r="CRU111" s="104"/>
      <c r="CRV111" s="104"/>
      <c r="CRW111" s="104"/>
      <c r="CRX111" s="104"/>
      <c r="CRY111" s="104"/>
      <c r="CRZ111" s="104"/>
      <c r="CSA111" s="104"/>
      <c r="CSB111" s="104"/>
      <c r="CSC111" s="104"/>
      <c r="CSD111" s="104"/>
      <c r="CSE111" s="104"/>
      <c r="CSF111" s="104"/>
      <c r="CSG111" s="104"/>
      <c r="CSH111" s="104"/>
      <c r="CSI111" s="104"/>
      <c r="CSJ111" s="104"/>
      <c r="CSK111" s="104"/>
      <c r="CSL111" s="104"/>
      <c r="CSM111" s="104"/>
      <c r="CSN111" s="104"/>
      <c r="CSO111" s="104"/>
      <c r="CSP111" s="104"/>
      <c r="CSQ111" s="104"/>
      <c r="CSR111" s="104"/>
      <c r="CSS111" s="104"/>
      <c r="CST111" s="104"/>
      <c r="CSU111" s="104"/>
      <c r="CSV111" s="104"/>
      <c r="CSW111" s="104"/>
      <c r="CSX111" s="104"/>
      <c r="CSY111" s="104"/>
      <c r="CSZ111" s="104"/>
      <c r="CTA111" s="104"/>
      <c r="CTB111" s="104"/>
      <c r="CTC111" s="104"/>
      <c r="CTD111" s="104"/>
      <c r="CTE111" s="104"/>
      <c r="CTF111" s="104"/>
      <c r="CTG111" s="104"/>
      <c r="CTH111" s="104"/>
      <c r="CTI111" s="104"/>
      <c r="CTJ111" s="104"/>
      <c r="CTK111" s="104"/>
      <c r="CTL111" s="104"/>
      <c r="CTM111" s="104"/>
      <c r="CTN111" s="104"/>
      <c r="CTO111" s="104"/>
      <c r="CTP111" s="104"/>
      <c r="CTQ111" s="104"/>
      <c r="CTR111" s="104"/>
      <c r="CTS111" s="104"/>
      <c r="CTT111" s="104"/>
      <c r="CTU111" s="104"/>
      <c r="CTV111" s="104"/>
      <c r="CTW111" s="104"/>
      <c r="CTX111" s="104"/>
      <c r="CTY111" s="104"/>
      <c r="CTZ111" s="104"/>
      <c r="CUA111" s="104"/>
      <c r="CUB111" s="104"/>
      <c r="CUC111" s="104"/>
      <c r="CUD111" s="104"/>
      <c r="CUE111" s="104"/>
      <c r="CUF111" s="104"/>
      <c r="CUG111" s="104"/>
      <c r="CUH111" s="104"/>
      <c r="CUI111" s="104"/>
      <c r="CUJ111" s="104"/>
      <c r="CUK111" s="104"/>
      <c r="CUL111" s="104"/>
      <c r="CUM111" s="104"/>
      <c r="CUN111" s="104"/>
      <c r="CUO111" s="104"/>
      <c r="CUP111" s="104"/>
      <c r="CUQ111" s="104"/>
      <c r="CUR111" s="104"/>
      <c r="CUS111" s="104"/>
      <c r="CUT111" s="104"/>
      <c r="CUU111" s="104"/>
      <c r="CUV111" s="104"/>
      <c r="CUW111" s="104"/>
      <c r="CUX111" s="104"/>
      <c r="CUY111" s="104"/>
      <c r="CUZ111" s="104"/>
      <c r="CVA111" s="104"/>
      <c r="CVB111" s="104"/>
      <c r="CVC111" s="104"/>
      <c r="CVD111" s="104"/>
      <c r="CVE111" s="104"/>
      <c r="CVF111" s="104"/>
      <c r="CVG111" s="104"/>
      <c r="CVH111" s="104"/>
      <c r="CVI111" s="104"/>
      <c r="CVJ111" s="104"/>
      <c r="CVK111" s="104"/>
      <c r="CVL111" s="104"/>
      <c r="CVM111" s="104"/>
      <c r="CVN111" s="104"/>
      <c r="CVO111" s="104"/>
      <c r="CVP111" s="104"/>
      <c r="CVQ111" s="104"/>
      <c r="CVR111" s="104"/>
      <c r="CVS111" s="104"/>
      <c r="CVT111" s="104"/>
      <c r="CVU111" s="104"/>
      <c r="CVV111" s="104"/>
      <c r="CVW111" s="104"/>
      <c r="CVX111" s="104"/>
      <c r="CVY111" s="104"/>
      <c r="CVZ111" s="104"/>
      <c r="CWA111" s="104"/>
      <c r="CWB111" s="104"/>
      <c r="CWC111" s="104"/>
      <c r="CWD111" s="104"/>
      <c r="CWE111" s="104"/>
      <c r="CWF111" s="104"/>
      <c r="CWG111" s="104"/>
      <c r="CWH111" s="104"/>
      <c r="CWI111" s="104"/>
      <c r="CWJ111" s="104"/>
      <c r="CWK111" s="104"/>
      <c r="CWL111" s="104"/>
      <c r="CWM111" s="104"/>
      <c r="CWN111" s="104"/>
      <c r="CWO111" s="104"/>
      <c r="CWP111" s="104"/>
      <c r="CWQ111" s="104"/>
      <c r="CWR111" s="104"/>
      <c r="CWS111" s="104"/>
      <c r="CWT111" s="104"/>
      <c r="CWU111" s="104"/>
      <c r="CWV111" s="104"/>
      <c r="CWW111" s="104"/>
      <c r="CWX111" s="104"/>
      <c r="CWY111" s="104"/>
      <c r="CWZ111" s="104"/>
      <c r="CXA111" s="104"/>
      <c r="CXB111" s="104"/>
      <c r="CXC111" s="104"/>
      <c r="CXD111" s="104"/>
      <c r="CXE111" s="104"/>
      <c r="CXF111" s="104"/>
      <c r="CXG111" s="104"/>
      <c r="CXH111" s="104"/>
      <c r="CXI111" s="104"/>
      <c r="CXJ111" s="104"/>
      <c r="CXK111" s="104"/>
      <c r="CXL111" s="104"/>
      <c r="CXM111" s="104"/>
      <c r="CXN111" s="104"/>
      <c r="CXO111" s="104"/>
      <c r="CXP111" s="104"/>
      <c r="CXQ111" s="104"/>
      <c r="CXR111" s="104"/>
      <c r="CXS111" s="104"/>
      <c r="CXT111" s="104"/>
      <c r="CXU111" s="104"/>
      <c r="CXV111" s="104"/>
      <c r="CXW111" s="104"/>
      <c r="CXX111" s="104"/>
      <c r="CXY111" s="104"/>
      <c r="CXZ111" s="104"/>
      <c r="CYA111" s="104"/>
      <c r="CYB111" s="104"/>
      <c r="CYC111" s="104"/>
      <c r="CYD111" s="104"/>
      <c r="CYE111" s="104"/>
      <c r="CYF111" s="104"/>
      <c r="CYG111" s="104"/>
      <c r="CYH111" s="104"/>
      <c r="CYI111" s="104"/>
      <c r="CYJ111" s="104"/>
      <c r="CYK111" s="104"/>
      <c r="CYL111" s="104"/>
      <c r="CYM111" s="104"/>
      <c r="CYN111" s="104"/>
      <c r="CYO111" s="104"/>
      <c r="CYP111" s="104"/>
      <c r="CYQ111" s="104"/>
      <c r="CYR111" s="104"/>
      <c r="CYS111" s="104"/>
      <c r="CYT111" s="104"/>
      <c r="CYU111" s="104"/>
      <c r="CYV111" s="104"/>
      <c r="CYW111" s="104"/>
      <c r="CYX111" s="104"/>
      <c r="CYY111" s="104"/>
      <c r="CYZ111" s="104"/>
      <c r="CZA111" s="104"/>
      <c r="CZB111" s="104"/>
      <c r="CZC111" s="104"/>
      <c r="CZD111" s="104"/>
      <c r="CZE111" s="104"/>
      <c r="CZF111" s="104"/>
      <c r="CZG111" s="104"/>
      <c r="CZH111" s="104"/>
      <c r="CZI111" s="104"/>
      <c r="CZJ111" s="104"/>
      <c r="CZK111" s="104"/>
      <c r="CZL111" s="104"/>
      <c r="CZM111" s="104"/>
      <c r="CZN111" s="104"/>
      <c r="CZO111" s="104"/>
      <c r="CZP111" s="104"/>
      <c r="CZQ111" s="104"/>
      <c r="CZR111" s="104"/>
      <c r="CZS111" s="104"/>
      <c r="CZT111" s="104"/>
      <c r="CZU111" s="104"/>
      <c r="CZV111" s="104"/>
      <c r="CZW111" s="104"/>
      <c r="CZX111" s="104"/>
      <c r="CZY111" s="104"/>
      <c r="CZZ111" s="104"/>
      <c r="DAA111" s="104"/>
      <c r="DAB111" s="104"/>
      <c r="DAC111" s="104"/>
      <c r="DAD111" s="104"/>
      <c r="DAE111" s="104"/>
      <c r="DAF111" s="104"/>
      <c r="DAG111" s="104"/>
      <c r="DAH111" s="104"/>
      <c r="DAI111" s="104"/>
      <c r="DAJ111" s="104"/>
      <c r="DAK111" s="104"/>
      <c r="DAL111" s="104"/>
      <c r="DAM111" s="104"/>
      <c r="DAN111" s="104"/>
      <c r="DAO111" s="104"/>
      <c r="DAP111" s="104"/>
      <c r="DAQ111" s="104"/>
      <c r="DAR111" s="104"/>
      <c r="DAS111" s="104"/>
      <c r="DAT111" s="104"/>
      <c r="DAU111" s="104"/>
      <c r="DAV111" s="104"/>
      <c r="DAW111" s="104"/>
      <c r="DAX111" s="104"/>
      <c r="DAY111" s="104"/>
      <c r="DAZ111" s="104"/>
      <c r="DBA111" s="104"/>
      <c r="DBB111" s="104"/>
      <c r="DBC111" s="104"/>
      <c r="DBD111" s="104"/>
      <c r="DBE111" s="104"/>
      <c r="DBF111" s="104"/>
      <c r="DBG111" s="104"/>
      <c r="DBH111" s="104"/>
      <c r="DBI111" s="104"/>
      <c r="DBJ111" s="104"/>
      <c r="DBK111" s="104"/>
      <c r="DBL111" s="104"/>
      <c r="DBM111" s="104"/>
      <c r="DBN111" s="104"/>
      <c r="DBO111" s="104"/>
      <c r="DBP111" s="104"/>
      <c r="DBQ111" s="104"/>
      <c r="DBR111" s="104"/>
      <c r="DBS111" s="104"/>
      <c r="DBT111" s="104"/>
      <c r="DBU111" s="104"/>
      <c r="DBV111" s="104"/>
      <c r="DBW111" s="104"/>
      <c r="DBX111" s="104"/>
      <c r="DBY111" s="104"/>
      <c r="DBZ111" s="104"/>
      <c r="DCA111" s="104"/>
      <c r="DCB111" s="104"/>
      <c r="DCC111" s="104"/>
      <c r="DCD111" s="104"/>
      <c r="DCE111" s="104"/>
      <c r="DCF111" s="104"/>
      <c r="DCG111" s="104"/>
      <c r="DCH111" s="104"/>
      <c r="DCI111" s="104"/>
      <c r="DCJ111" s="104"/>
      <c r="DCK111" s="104"/>
      <c r="DCL111" s="104"/>
      <c r="DCM111" s="104"/>
      <c r="DCN111" s="104"/>
      <c r="DCO111" s="104"/>
      <c r="DCP111" s="104"/>
      <c r="DCQ111" s="104"/>
      <c r="DCR111" s="104"/>
      <c r="DCS111" s="104"/>
      <c r="DCT111" s="104"/>
      <c r="DCU111" s="104"/>
      <c r="DCV111" s="104"/>
      <c r="DCW111" s="104"/>
      <c r="DCX111" s="104"/>
      <c r="DCY111" s="104"/>
      <c r="DCZ111" s="104"/>
      <c r="DDA111" s="104"/>
      <c r="DDB111" s="104"/>
      <c r="DDC111" s="104"/>
      <c r="DDD111" s="104"/>
      <c r="DDE111" s="104"/>
      <c r="DDF111" s="104"/>
      <c r="DDG111" s="104"/>
      <c r="DDH111" s="104"/>
      <c r="DDI111" s="104"/>
      <c r="DDJ111" s="104"/>
      <c r="DDK111" s="104"/>
      <c r="DDL111" s="104"/>
      <c r="DDM111" s="104"/>
      <c r="DDN111" s="104"/>
      <c r="DDO111" s="104"/>
      <c r="DDP111" s="104"/>
      <c r="DDQ111" s="104"/>
      <c r="DDR111" s="104"/>
      <c r="DDS111" s="104"/>
      <c r="DDT111" s="104"/>
      <c r="DDU111" s="104"/>
      <c r="DDV111" s="104"/>
      <c r="DDW111" s="104"/>
      <c r="DDX111" s="104"/>
      <c r="DDY111" s="104"/>
      <c r="DDZ111" s="104"/>
      <c r="DEA111" s="104"/>
      <c r="DEB111" s="104"/>
      <c r="DEC111" s="104"/>
      <c r="DED111" s="104"/>
      <c r="DEE111" s="104"/>
      <c r="DEF111" s="104"/>
      <c r="DEG111" s="104"/>
      <c r="DEH111" s="104"/>
      <c r="DEI111" s="104"/>
      <c r="DEJ111" s="104"/>
      <c r="DEK111" s="104"/>
      <c r="DEL111" s="104"/>
      <c r="DEM111" s="104"/>
      <c r="DEN111" s="104"/>
      <c r="DEO111" s="104"/>
      <c r="DEP111" s="104"/>
      <c r="DEQ111" s="104"/>
      <c r="DER111" s="104"/>
      <c r="DES111" s="104"/>
      <c r="DET111" s="104"/>
      <c r="DEU111" s="104"/>
      <c r="DEV111" s="104"/>
      <c r="DEW111" s="104"/>
      <c r="DEX111" s="104"/>
      <c r="DEY111" s="104"/>
      <c r="DEZ111" s="104"/>
      <c r="DFA111" s="104"/>
      <c r="DFB111" s="104"/>
      <c r="DFC111" s="104"/>
      <c r="DFD111" s="104"/>
      <c r="DFE111" s="104"/>
      <c r="DFF111" s="104"/>
      <c r="DFG111" s="104"/>
      <c r="DFH111" s="104"/>
      <c r="DFI111" s="104"/>
      <c r="DFJ111" s="104"/>
      <c r="DFK111" s="104"/>
      <c r="DFL111" s="104"/>
      <c r="DFM111" s="104"/>
      <c r="DFN111" s="104"/>
      <c r="DFO111" s="104"/>
      <c r="DFP111" s="104"/>
      <c r="DFQ111" s="104"/>
      <c r="DFR111" s="104"/>
      <c r="DFS111" s="104"/>
      <c r="DFT111" s="104"/>
      <c r="DFU111" s="104"/>
      <c r="DFV111" s="104"/>
      <c r="DFW111" s="104"/>
      <c r="DFX111" s="104"/>
      <c r="DFY111" s="104"/>
      <c r="DFZ111" s="104"/>
      <c r="DGA111" s="104"/>
      <c r="DGB111" s="104"/>
      <c r="DGC111" s="104"/>
      <c r="DGD111" s="104"/>
      <c r="DGE111" s="104"/>
      <c r="DGF111" s="104"/>
      <c r="DGG111" s="104"/>
      <c r="DGH111" s="104"/>
      <c r="DGI111" s="104"/>
      <c r="DGJ111" s="104"/>
      <c r="DGK111" s="104"/>
      <c r="DGL111" s="104"/>
      <c r="DGM111" s="104"/>
      <c r="DGN111" s="104"/>
      <c r="DGO111" s="104"/>
      <c r="DGP111" s="104"/>
      <c r="DGQ111" s="104"/>
      <c r="DGR111" s="104"/>
      <c r="DGS111" s="104"/>
      <c r="DGT111" s="104"/>
      <c r="DGU111" s="104"/>
      <c r="DGV111" s="104"/>
      <c r="DGW111" s="104"/>
      <c r="DGX111" s="104"/>
      <c r="DGY111" s="104"/>
      <c r="DGZ111" s="104"/>
      <c r="DHA111" s="104"/>
      <c r="DHB111" s="104"/>
      <c r="DHC111" s="104"/>
      <c r="DHD111" s="104"/>
      <c r="DHE111" s="104"/>
      <c r="DHF111" s="104"/>
      <c r="DHG111" s="104"/>
      <c r="DHH111" s="104"/>
      <c r="DHI111" s="104"/>
      <c r="DHJ111" s="104"/>
      <c r="DHK111" s="104"/>
      <c r="DHL111" s="104"/>
      <c r="DHM111" s="104"/>
      <c r="DHN111" s="104"/>
      <c r="DHO111" s="104"/>
      <c r="DHP111" s="104"/>
      <c r="DHQ111" s="104"/>
      <c r="DHR111" s="104"/>
      <c r="DHS111" s="104"/>
      <c r="DHT111" s="104"/>
      <c r="DHU111" s="104"/>
      <c r="DHV111" s="104"/>
      <c r="DHW111" s="104"/>
      <c r="DHX111" s="104"/>
      <c r="DHY111" s="104"/>
      <c r="DHZ111" s="104"/>
      <c r="DIA111" s="104"/>
      <c r="DIB111" s="104"/>
      <c r="DIC111" s="104"/>
      <c r="DID111" s="104"/>
      <c r="DIE111" s="104"/>
      <c r="DIF111" s="104"/>
      <c r="DIG111" s="104"/>
      <c r="DIH111" s="104"/>
      <c r="DII111" s="104"/>
      <c r="DIJ111" s="104"/>
      <c r="DIK111" s="104"/>
      <c r="DIL111" s="104"/>
      <c r="DIM111" s="104"/>
      <c r="DIN111" s="104"/>
      <c r="DIO111" s="104"/>
      <c r="DIP111" s="104"/>
      <c r="DIQ111" s="104"/>
      <c r="DIR111" s="104"/>
      <c r="DIS111" s="104"/>
      <c r="DIT111" s="104"/>
      <c r="DIU111" s="104"/>
      <c r="DIV111" s="104"/>
      <c r="DIW111" s="104"/>
      <c r="DIX111" s="104"/>
      <c r="DIY111" s="104"/>
      <c r="DIZ111" s="104"/>
      <c r="DJA111" s="104"/>
      <c r="DJB111" s="104"/>
      <c r="DJC111" s="104"/>
      <c r="DJD111" s="104"/>
      <c r="DJE111" s="104"/>
      <c r="DJF111" s="104"/>
      <c r="DJG111" s="104"/>
      <c r="DJH111" s="104"/>
      <c r="DJI111" s="104"/>
      <c r="DJJ111" s="104"/>
      <c r="DJK111" s="104"/>
      <c r="DJL111" s="104"/>
      <c r="DJM111" s="104"/>
      <c r="DJN111" s="104"/>
      <c r="DJO111" s="104"/>
      <c r="DJP111" s="104"/>
      <c r="DJQ111" s="104"/>
      <c r="DJR111" s="104"/>
      <c r="DJS111" s="104"/>
      <c r="DJT111" s="104"/>
      <c r="DJU111" s="104"/>
      <c r="DJV111" s="104"/>
      <c r="DJW111" s="104"/>
      <c r="DJX111" s="104"/>
      <c r="DJY111" s="104"/>
      <c r="DJZ111" s="104"/>
      <c r="DKA111" s="104"/>
      <c r="DKB111" s="104"/>
      <c r="DKC111" s="104"/>
      <c r="DKD111" s="104"/>
      <c r="DKE111" s="104"/>
      <c r="DKF111" s="104"/>
      <c r="DKG111" s="104"/>
      <c r="DKH111" s="104"/>
      <c r="DKI111" s="104"/>
      <c r="DKJ111" s="104"/>
      <c r="DKK111" s="104"/>
      <c r="DKL111" s="104"/>
      <c r="DKM111" s="104"/>
      <c r="DKN111" s="104"/>
      <c r="DKO111" s="104"/>
      <c r="DKP111" s="104"/>
      <c r="DKQ111" s="104"/>
      <c r="DKR111" s="104"/>
      <c r="DKS111" s="104"/>
      <c r="DKT111" s="104"/>
      <c r="DKU111" s="104"/>
      <c r="DKV111" s="104"/>
      <c r="DKW111" s="104"/>
      <c r="DKX111" s="104"/>
      <c r="DKY111" s="104"/>
      <c r="DKZ111" s="104"/>
      <c r="DLA111" s="104"/>
      <c r="DLB111" s="104"/>
      <c r="DLC111" s="104"/>
      <c r="DLD111" s="104"/>
      <c r="DLE111" s="104"/>
      <c r="DLF111" s="104"/>
      <c r="DLG111" s="104"/>
      <c r="DLH111" s="104"/>
      <c r="DLI111" s="104"/>
      <c r="DLJ111" s="104"/>
      <c r="DLK111" s="104"/>
      <c r="DLL111" s="104"/>
      <c r="DLM111" s="104"/>
      <c r="DLN111" s="104"/>
      <c r="DLO111" s="104"/>
      <c r="DLP111" s="104"/>
      <c r="DLQ111" s="104"/>
      <c r="DLR111" s="104"/>
      <c r="DLS111" s="104"/>
      <c r="DLT111" s="104"/>
      <c r="DLU111" s="104"/>
      <c r="DLV111" s="104"/>
      <c r="DLW111" s="104"/>
      <c r="DLX111" s="104"/>
      <c r="DLY111" s="104"/>
      <c r="DLZ111" s="104"/>
      <c r="DMA111" s="104"/>
      <c r="DMB111" s="104"/>
      <c r="DMC111" s="104"/>
      <c r="DMD111" s="104"/>
      <c r="DME111" s="104"/>
      <c r="DMF111" s="104"/>
      <c r="DMG111" s="104"/>
      <c r="DMH111" s="104"/>
      <c r="DMI111" s="104"/>
      <c r="DMJ111" s="104"/>
      <c r="DMK111" s="104"/>
      <c r="DML111" s="104"/>
      <c r="DMM111" s="104"/>
      <c r="DMN111" s="104"/>
      <c r="DMO111" s="104"/>
      <c r="DMP111" s="104"/>
      <c r="DMQ111" s="104"/>
      <c r="DMR111" s="104"/>
      <c r="DMS111" s="104"/>
      <c r="DMT111" s="104"/>
      <c r="DMU111" s="104"/>
      <c r="DMV111" s="104"/>
      <c r="DMW111" s="104"/>
      <c r="DMX111" s="104"/>
      <c r="DMY111" s="104"/>
      <c r="DMZ111" s="104"/>
      <c r="DNA111" s="104"/>
      <c r="DNB111" s="104"/>
      <c r="DNC111" s="104"/>
      <c r="DND111" s="104"/>
      <c r="DNE111" s="104"/>
      <c r="DNF111" s="104"/>
      <c r="DNG111" s="104"/>
      <c r="DNH111" s="104"/>
      <c r="DNI111" s="104"/>
      <c r="DNJ111" s="104"/>
      <c r="DNK111" s="104"/>
      <c r="DNL111" s="104"/>
      <c r="DNM111" s="104"/>
      <c r="DNN111" s="104"/>
      <c r="DNO111" s="104"/>
      <c r="DNP111" s="104"/>
      <c r="DNQ111" s="104"/>
      <c r="DNR111" s="104"/>
      <c r="DNS111" s="104"/>
      <c r="DNT111" s="104"/>
      <c r="DNU111" s="104"/>
      <c r="DNV111" s="104"/>
      <c r="DNW111" s="104"/>
      <c r="DNX111" s="104"/>
      <c r="DNY111" s="104"/>
      <c r="DNZ111" s="104"/>
      <c r="DOA111" s="104"/>
      <c r="DOB111" s="104"/>
      <c r="DOC111" s="104"/>
      <c r="DOD111" s="104"/>
      <c r="DOE111" s="104"/>
      <c r="DOF111" s="104"/>
      <c r="DOG111" s="104"/>
      <c r="DOH111" s="104"/>
      <c r="DOI111" s="104"/>
      <c r="DOJ111" s="104"/>
      <c r="DOK111" s="104"/>
      <c r="DOL111" s="104"/>
      <c r="DOM111" s="104"/>
      <c r="DON111" s="104"/>
      <c r="DOO111" s="104"/>
      <c r="DOP111" s="104"/>
      <c r="DOQ111" s="104"/>
      <c r="DOR111" s="104"/>
      <c r="DOS111" s="104"/>
      <c r="DOT111" s="104"/>
      <c r="DOU111" s="104"/>
      <c r="DOV111" s="104"/>
      <c r="DOW111" s="104"/>
      <c r="DOX111" s="104"/>
      <c r="DOY111" s="104"/>
      <c r="DOZ111" s="104"/>
      <c r="DPA111" s="104"/>
      <c r="DPB111" s="104"/>
      <c r="DPC111" s="104"/>
      <c r="DPD111" s="104"/>
      <c r="DPE111" s="104"/>
      <c r="DPF111" s="104"/>
      <c r="DPG111" s="104"/>
      <c r="DPH111" s="104"/>
      <c r="DPI111" s="104"/>
      <c r="DPJ111" s="104"/>
      <c r="DPK111" s="104"/>
      <c r="DPL111" s="104"/>
      <c r="DPM111" s="104"/>
      <c r="DPN111" s="104"/>
      <c r="DPO111" s="104"/>
      <c r="DPP111" s="104"/>
      <c r="DPQ111" s="104"/>
      <c r="DPR111" s="104"/>
      <c r="DPS111" s="104"/>
      <c r="DPT111" s="104"/>
      <c r="DPU111" s="104"/>
      <c r="DPV111" s="104"/>
      <c r="DPW111" s="104"/>
      <c r="DPX111" s="104"/>
      <c r="DPY111" s="104"/>
      <c r="DPZ111" s="104"/>
      <c r="DQA111" s="104"/>
      <c r="DQB111" s="104"/>
      <c r="DQC111" s="104"/>
      <c r="DQD111" s="104"/>
      <c r="DQE111" s="104"/>
      <c r="DQF111" s="104"/>
      <c r="DQG111" s="104"/>
      <c r="DQH111" s="104"/>
      <c r="DQI111" s="104"/>
      <c r="DQJ111" s="104"/>
      <c r="DQK111" s="104"/>
      <c r="DQL111" s="104"/>
      <c r="DQM111" s="104"/>
      <c r="DQN111" s="104"/>
      <c r="DQO111" s="104"/>
      <c r="DQP111" s="104"/>
      <c r="DQQ111" s="104"/>
      <c r="DQR111" s="104"/>
      <c r="DQS111" s="104"/>
      <c r="DQT111" s="104"/>
      <c r="DQU111" s="104"/>
      <c r="DQV111" s="104"/>
      <c r="DQW111" s="104"/>
      <c r="DQX111" s="104"/>
      <c r="DQY111" s="104"/>
      <c r="DQZ111" s="104"/>
      <c r="DRA111" s="104"/>
      <c r="DRB111" s="104"/>
      <c r="DRC111" s="104"/>
      <c r="DRD111" s="104"/>
      <c r="DRE111" s="104"/>
      <c r="DRF111" s="104"/>
      <c r="DRG111" s="104"/>
      <c r="DRH111" s="104"/>
      <c r="DRI111" s="104"/>
      <c r="DRJ111" s="104"/>
      <c r="DRK111" s="104"/>
      <c r="DRL111" s="104"/>
      <c r="DRM111" s="104"/>
      <c r="DRN111" s="104"/>
      <c r="DRO111" s="104"/>
      <c r="DRP111" s="104"/>
      <c r="DRQ111" s="104"/>
      <c r="DRR111" s="104"/>
      <c r="DRS111" s="104"/>
      <c r="DRT111" s="104"/>
      <c r="DRU111" s="104"/>
      <c r="DRV111" s="104"/>
      <c r="DRW111" s="104"/>
      <c r="DRX111" s="104"/>
      <c r="DRY111" s="104"/>
      <c r="DRZ111" s="104"/>
      <c r="DSA111" s="104"/>
      <c r="DSB111" s="104"/>
      <c r="DSC111" s="104"/>
      <c r="DSD111" s="104"/>
      <c r="DSE111" s="104"/>
      <c r="DSF111" s="104"/>
      <c r="DSG111" s="104"/>
      <c r="DSH111" s="104"/>
      <c r="DSI111" s="104"/>
      <c r="DSJ111" s="104"/>
      <c r="DSK111" s="104"/>
      <c r="DSL111" s="104"/>
      <c r="DSM111" s="104"/>
      <c r="DSN111" s="104"/>
      <c r="DSO111" s="104"/>
      <c r="DSP111" s="104"/>
      <c r="DSQ111" s="104"/>
      <c r="DSR111" s="104"/>
      <c r="DSS111" s="104"/>
      <c r="DST111" s="104"/>
      <c r="DSU111" s="104"/>
      <c r="DSV111" s="104"/>
      <c r="DSW111" s="104"/>
      <c r="DSX111" s="104"/>
      <c r="DSY111" s="104"/>
      <c r="DSZ111" s="104"/>
      <c r="DTA111" s="104"/>
      <c r="DTB111" s="104"/>
      <c r="DTC111" s="104"/>
      <c r="DTD111" s="104"/>
      <c r="DTE111" s="104"/>
      <c r="DTF111" s="104"/>
      <c r="DTG111" s="104"/>
      <c r="DTH111" s="104"/>
      <c r="DTI111" s="104"/>
      <c r="DTJ111" s="104"/>
      <c r="DTK111" s="104"/>
      <c r="DTL111" s="104"/>
      <c r="DTM111" s="104"/>
      <c r="DTN111" s="104"/>
      <c r="DTO111" s="104"/>
      <c r="DTP111" s="104"/>
      <c r="DTQ111" s="104"/>
      <c r="DTR111" s="104"/>
      <c r="DTS111" s="104"/>
      <c r="DTT111" s="104"/>
      <c r="DTU111" s="104"/>
      <c r="DTV111" s="104"/>
      <c r="DTW111" s="104"/>
      <c r="DTX111" s="104"/>
      <c r="DTY111" s="104"/>
      <c r="DTZ111" s="104"/>
      <c r="DUA111" s="104"/>
      <c r="DUB111" s="104"/>
      <c r="DUC111" s="104"/>
      <c r="DUD111" s="104"/>
      <c r="DUE111" s="104"/>
      <c r="DUF111" s="104"/>
      <c r="DUG111" s="104"/>
      <c r="DUH111" s="104"/>
      <c r="DUI111" s="104"/>
      <c r="DUJ111" s="104"/>
      <c r="DUK111" s="104"/>
      <c r="DUL111" s="104"/>
      <c r="DUM111" s="104"/>
      <c r="DUN111" s="104"/>
      <c r="DUO111" s="104"/>
      <c r="DUP111" s="104"/>
      <c r="DUQ111" s="104"/>
      <c r="DUR111" s="104"/>
      <c r="DUS111" s="104"/>
      <c r="DUT111" s="104"/>
      <c r="DUU111" s="104"/>
      <c r="DUV111" s="104"/>
      <c r="DUW111" s="104"/>
      <c r="DUX111" s="104"/>
      <c r="DUY111" s="104"/>
      <c r="DUZ111" s="104"/>
      <c r="DVA111" s="104"/>
      <c r="DVB111" s="104"/>
      <c r="DVC111" s="104"/>
      <c r="DVD111" s="104"/>
      <c r="DVE111" s="104"/>
      <c r="DVF111" s="104"/>
      <c r="DVG111" s="104"/>
      <c r="DVH111" s="104"/>
      <c r="DVI111" s="104"/>
      <c r="DVJ111" s="104"/>
      <c r="DVK111" s="104"/>
      <c r="DVL111" s="104"/>
      <c r="DVM111" s="104"/>
      <c r="DVN111" s="104"/>
      <c r="DVO111" s="104"/>
      <c r="DVP111" s="104"/>
      <c r="DVQ111" s="104"/>
      <c r="DVR111" s="104"/>
      <c r="DVS111" s="104"/>
      <c r="DVT111" s="104"/>
      <c r="DVU111" s="104"/>
      <c r="DVV111" s="104"/>
      <c r="DVW111" s="104"/>
      <c r="DVX111" s="104"/>
      <c r="DVY111" s="104"/>
      <c r="DVZ111" s="104"/>
      <c r="DWA111" s="104"/>
      <c r="DWB111" s="104"/>
      <c r="DWC111" s="104"/>
      <c r="DWD111" s="104"/>
      <c r="DWE111" s="104"/>
      <c r="DWF111" s="104"/>
      <c r="DWG111" s="104"/>
      <c r="DWH111" s="104"/>
      <c r="DWI111" s="104"/>
      <c r="DWJ111" s="104"/>
      <c r="DWK111" s="104"/>
      <c r="DWL111" s="104"/>
      <c r="DWM111" s="104"/>
      <c r="DWN111" s="104"/>
      <c r="DWO111" s="104"/>
      <c r="DWP111" s="104"/>
      <c r="DWQ111" s="104"/>
      <c r="DWR111" s="104"/>
      <c r="DWS111" s="104"/>
      <c r="DWT111" s="104"/>
      <c r="DWU111" s="104"/>
      <c r="DWV111" s="104"/>
      <c r="DWW111" s="104"/>
      <c r="DWX111" s="104"/>
      <c r="DWY111" s="104"/>
      <c r="DWZ111" s="104"/>
      <c r="DXA111" s="104"/>
      <c r="DXB111" s="104"/>
      <c r="DXC111" s="104"/>
      <c r="DXD111" s="104"/>
      <c r="DXE111" s="104"/>
      <c r="DXF111" s="104"/>
      <c r="DXG111" s="104"/>
      <c r="DXH111" s="104"/>
      <c r="DXI111" s="104"/>
      <c r="DXJ111" s="104"/>
      <c r="DXK111" s="104"/>
      <c r="DXL111" s="104"/>
      <c r="DXM111" s="104"/>
      <c r="DXN111" s="104"/>
      <c r="DXO111" s="104"/>
      <c r="DXP111" s="104"/>
      <c r="DXQ111" s="104"/>
      <c r="DXR111" s="104"/>
      <c r="DXS111" s="104"/>
      <c r="DXT111" s="104"/>
      <c r="DXU111" s="104"/>
      <c r="DXV111" s="104"/>
      <c r="DXW111" s="104"/>
      <c r="DXX111" s="104"/>
      <c r="DXY111" s="104"/>
      <c r="DXZ111" s="104"/>
      <c r="DYA111" s="104"/>
      <c r="DYB111" s="104"/>
      <c r="DYC111" s="104"/>
      <c r="DYD111" s="104"/>
      <c r="DYE111" s="104"/>
      <c r="DYF111" s="104"/>
      <c r="DYG111" s="104"/>
      <c r="DYH111" s="104"/>
      <c r="DYI111" s="104"/>
      <c r="DYJ111" s="104"/>
      <c r="DYK111" s="104"/>
      <c r="DYL111" s="104"/>
      <c r="DYM111" s="104"/>
      <c r="DYN111" s="104"/>
      <c r="DYO111" s="104"/>
      <c r="DYP111" s="104"/>
      <c r="DYQ111" s="104"/>
      <c r="DYR111" s="104"/>
      <c r="DYS111" s="104"/>
      <c r="DYT111" s="104"/>
      <c r="DYU111" s="104"/>
      <c r="DYV111" s="104"/>
      <c r="DYW111" s="104"/>
      <c r="DYX111" s="104"/>
      <c r="DYY111" s="104"/>
      <c r="DYZ111" s="104"/>
      <c r="DZA111" s="104"/>
      <c r="DZB111" s="104"/>
      <c r="DZC111" s="104"/>
      <c r="DZD111" s="104"/>
      <c r="DZE111" s="104"/>
      <c r="DZF111" s="104"/>
      <c r="DZG111" s="104"/>
      <c r="DZH111" s="104"/>
      <c r="DZI111" s="104"/>
      <c r="DZJ111" s="104"/>
      <c r="DZK111" s="104"/>
      <c r="DZL111" s="104"/>
      <c r="DZM111" s="104"/>
      <c r="DZN111" s="104"/>
      <c r="DZO111" s="104"/>
      <c r="DZP111" s="104"/>
      <c r="DZQ111" s="104"/>
      <c r="DZR111" s="104"/>
      <c r="DZS111" s="104"/>
      <c r="DZT111" s="104"/>
      <c r="DZU111" s="104"/>
      <c r="DZV111" s="104"/>
      <c r="DZW111" s="104"/>
      <c r="DZX111" s="104"/>
      <c r="DZY111" s="104"/>
      <c r="DZZ111" s="104"/>
      <c r="EAA111" s="104"/>
      <c r="EAB111" s="104"/>
      <c r="EAC111" s="104"/>
      <c r="EAD111" s="104"/>
      <c r="EAE111" s="104"/>
      <c r="EAF111" s="104"/>
      <c r="EAG111" s="104"/>
      <c r="EAH111" s="104"/>
      <c r="EAI111" s="104"/>
      <c r="EAJ111" s="104"/>
      <c r="EAK111" s="104"/>
      <c r="EAL111" s="104"/>
      <c r="EAM111" s="104"/>
      <c r="EAN111" s="104"/>
      <c r="EAO111" s="104"/>
      <c r="EAP111" s="104"/>
      <c r="EAQ111" s="104"/>
      <c r="EAR111" s="104"/>
      <c r="EAS111" s="104"/>
      <c r="EAT111" s="104"/>
      <c r="EAU111" s="104"/>
      <c r="EAV111" s="104"/>
      <c r="EAW111" s="104"/>
      <c r="EAX111" s="104"/>
      <c r="EAY111" s="104"/>
      <c r="EAZ111" s="104"/>
      <c r="EBA111" s="104"/>
      <c r="EBB111" s="104"/>
      <c r="EBC111" s="104"/>
      <c r="EBD111" s="104"/>
      <c r="EBE111" s="104"/>
      <c r="EBF111" s="104"/>
      <c r="EBG111" s="104"/>
      <c r="EBH111" s="104"/>
      <c r="EBI111" s="104"/>
      <c r="EBJ111" s="104"/>
      <c r="EBK111" s="104"/>
      <c r="EBL111" s="104"/>
      <c r="EBM111" s="104"/>
      <c r="EBN111" s="104"/>
      <c r="EBO111" s="104"/>
      <c r="EBP111" s="104"/>
      <c r="EBQ111" s="104"/>
      <c r="EBR111" s="104"/>
      <c r="EBS111" s="104"/>
      <c r="EBT111" s="104"/>
      <c r="EBU111" s="104"/>
      <c r="EBV111" s="104"/>
      <c r="EBW111" s="104"/>
      <c r="EBX111" s="104"/>
      <c r="EBY111" s="104"/>
      <c r="EBZ111" s="104"/>
      <c r="ECA111" s="104"/>
      <c r="ECB111" s="104"/>
      <c r="ECC111" s="104"/>
      <c r="ECD111" s="104"/>
      <c r="ECE111" s="104"/>
      <c r="ECF111" s="104"/>
      <c r="ECG111" s="104"/>
      <c r="ECH111" s="104"/>
      <c r="ECI111" s="104"/>
      <c r="ECJ111" s="104"/>
      <c r="ECK111" s="104"/>
      <c r="ECL111" s="104"/>
      <c r="ECM111" s="104"/>
      <c r="ECN111" s="104"/>
      <c r="ECO111" s="104"/>
      <c r="ECP111" s="104"/>
      <c r="ECQ111" s="104"/>
      <c r="ECR111" s="104"/>
      <c r="ECS111" s="104"/>
      <c r="ECT111" s="104"/>
      <c r="ECU111" s="104"/>
      <c r="ECV111" s="104"/>
      <c r="ECW111" s="104"/>
      <c r="ECX111" s="104"/>
      <c r="ECY111" s="104"/>
      <c r="ECZ111" s="104"/>
      <c r="EDA111" s="104"/>
      <c r="EDB111" s="104"/>
      <c r="EDC111" s="104"/>
      <c r="EDD111" s="104"/>
      <c r="EDE111" s="104"/>
      <c r="EDF111" s="104"/>
      <c r="EDG111" s="104"/>
      <c r="EDH111" s="104"/>
      <c r="EDI111" s="104"/>
      <c r="EDJ111" s="104"/>
      <c r="EDK111" s="104"/>
      <c r="EDL111" s="104"/>
      <c r="EDM111" s="104"/>
      <c r="EDN111" s="104"/>
      <c r="EDO111" s="104"/>
      <c r="EDP111" s="104"/>
      <c r="EDQ111" s="104"/>
      <c r="EDR111" s="104"/>
      <c r="EDS111" s="104"/>
      <c r="EDT111" s="104"/>
      <c r="EDU111" s="104"/>
      <c r="EDV111" s="104"/>
      <c r="EDW111" s="104"/>
      <c r="EDX111" s="104"/>
      <c r="EDY111" s="104"/>
      <c r="EDZ111" s="104"/>
      <c r="EEA111" s="104"/>
      <c r="EEB111" s="104"/>
      <c r="EEC111" s="104"/>
      <c r="EED111" s="104"/>
      <c r="EEE111" s="104"/>
      <c r="EEF111" s="104"/>
      <c r="EEG111" s="104"/>
      <c r="EEH111" s="104"/>
      <c r="EEI111" s="104"/>
      <c r="EEJ111" s="104"/>
      <c r="EEK111" s="104"/>
      <c r="EEL111" s="104"/>
      <c r="EEM111" s="104"/>
      <c r="EEN111" s="104"/>
      <c r="EEO111" s="104"/>
      <c r="EEP111" s="104"/>
      <c r="EEQ111" s="104"/>
      <c r="EER111" s="104"/>
      <c r="EES111" s="104"/>
      <c r="EET111" s="104"/>
      <c r="EEU111" s="104"/>
      <c r="EEV111" s="104"/>
      <c r="EEW111" s="104"/>
      <c r="EEX111" s="104"/>
      <c r="EEY111" s="104"/>
      <c r="EEZ111" s="104"/>
      <c r="EFA111" s="104"/>
      <c r="EFB111" s="104"/>
      <c r="EFC111" s="104"/>
      <c r="EFD111" s="104"/>
      <c r="EFE111" s="104"/>
      <c r="EFF111" s="104"/>
      <c r="EFG111" s="104"/>
      <c r="EFH111" s="104"/>
      <c r="EFI111" s="104"/>
      <c r="EFJ111" s="104"/>
      <c r="EFK111" s="104"/>
      <c r="EFL111" s="104"/>
      <c r="EFM111" s="104"/>
      <c r="EFN111" s="104"/>
      <c r="EFO111" s="104"/>
      <c r="EFP111" s="104"/>
      <c r="EFQ111" s="104"/>
      <c r="EFR111" s="104"/>
      <c r="EFS111" s="104"/>
      <c r="EFT111" s="104"/>
      <c r="EFU111" s="104"/>
      <c r="EFV111" s="104"/>
      <c r="EFW111" s="104"/>
      <c r="EFX111" s="104"/>
      <c r="EFY111" s="104"/>
      <c r="EFZ111" s="104"/>
      <c r="EGA111" s="104"/>
      <c r="EGB111" s="104"/>
      <c r="EGC111" s="104"/>
      <c r="EGD111" s="104"/>
      <c r="EGE111" s="104"/>
      <c r="EGF111" s="104"/>
      <c r="EGG111" s="104"/>
      <c r="EGH111" s="104"/>
      <c r="EGI111" s="104"/>
      <c r="EGJ111" s="104"/>
      <c r="EGK111" s="104"/>
      <c r="EGL111" s="104"/>
      <c r="EGM111" s="104"/>
      <c r="EGN111" s="104"/>
      <c r="EGO111" s="104"/>
      <c r="EGP111" s="104"/>
      <c r="EGQ111" s="104"/>
      <c r="EGR111" s="104"/>
      <c r="EGS111" s="104"/>
      <c r="EGT111" s="104"/>
      <c r="EGU111" s="104"/>
      <c r="EGV111" s="104"/>
      <c r="EGW111" s="104"/>
      <c r="EGX111" s="104"/>
      <c r="EGY111" s="104"/>
      <c r="EGZ111" s="104"/>
      <c r="EHA111" s="104"/>
      <c r="EHB111" s="104"/>
      <c r="EHC111" s="104"/>
      <c r="EHD111" s="104"/>
      <c r="EHE111" s="104"/>
      <c r="EHF111" s="104"/>
      <c r="EHG111" s="104"/>
      <c r="EHH111" s="104"/>
      <c r="EHI111" s="104"/>
      <c r="EHJ111" s="104"/>
      <c r="EHK111" s="104"/>
      <c r="EHL111" s="104"/>
      <c r="EHM111" s="104"/>
      <c r="EHN111" s="104"/>
      <c r="EHO111" s="104"/>
      <c r="EHP111" s="104"/>
      <c r="EHQ111" s="104"/>
      <c r="EHR111" s="104"/>
      <c r="EHS111" s="104"/>
      <c r="EHT111" s="104"/>
      <c r="EHU111" s="104"/>
      <c r="EHV111" s="104"/>
      <c r="EHW111" s="104"/>
      <c r="EHX111" s="104"/>
      <c r="EHY111" s="104"/>
      <c r="EHZ111" s="104"/>
      <c r="EIA111" s="104"/>
      <c r="EIB111" s="104"/>
      <c r="EIC111" s="104"/>
      <c r="EID111" s="104"/>
      <c r="EIE111" s="104"/>
      <c r="EIF111" s="104"/>
      <c r="EIG111" s="104"/>
      <c r="EIH111" s="104"/>
      <c r="EII111" s="104"/>
      <c r="EIJ111" s="104"/>
      <c r="EIK111" s="104"/>
      <c r="EIL111" s="104"/>
      <c r="EIM111" s="104"/>
      <c r="EIN111" s="104"/>
      <c r="EIO111" s="104"/>
      <c r="EIP111" s="104"/>
      <c r="EIQ111" s="104"/>
      <c r="EIR111" s="104"/>
      <c r="EIS111" s="104"/>
      <c r="EIT111" s="104"/>
      <c r="EIU111" s="104"/>
      <c r="EIV111" s="104"/>
      <c r="EIW111" s="104"/>
      <c r="EIX111" s="104"/>
      <c r="EIY111" s="104"/>
      <c r="EIZ111" s="104"/>
      <c r="EJA111" s="104"/>
      <c r="EJB111" s="104"/>
      <c r="EJC111" s="104"/>
      <c r="EJD111" s="104"/>
      <c r="EJE111" s="104"/>
      <c r="EJF111" s="104"/>
      <c r="EJG111" s="104"/>
      <c r="EJH111" s="104"/>
      <c r="EJI111" s="104"/>
      <c r="EJJ111" s="104"/>
      <c r="EJK111" s="104"/>
      <c r="EJL111" s="104"/>
      <c r="EJM111" s="104"/>
      <c r="EJN111" s="104"/>
      <c r="EJO111" s="104"/>
      <c r="EJP111" s="104"/>
      <c r="EJQ111" s="104"/>
      <c r="EJR111" s="104"/>
      <c r="EJS111" s="104"/>
      <c r="EJT111" s="104"/>
      <c r="EJU111" s="104"/>
      <c r="EJV111" s="104"/>
      <c r="EJW111" s="104"/>
      <c r="EJX111" s="104"/>
      <c r="EJY111" s="104"/>
      <c r="EJZ111" s="104"/>
      <c r="EKA111" s="104"/>
      <c r="EKB111" s="104"/>
      <c r="EKC111" s="104"/>
      <c r="EKD111" s="104"/>
      <c r="EKE111" s="104"/>
      <c r="EKF111" s="104"/>
      <c r="EKG111" s="104"/>
      <c r="EKH111" s="104"/>
      <c r="EKI111" s="104"/>
      <c r="EKJ111" s="104"/>
      <c r="EKK111" s="104"/>
      <c r="EKL111" s="104"/>
      <c r="EKM111" s="104"/>
      <c r="EKN111" s="104"/>
      <c r="EKO111" s="104"/>
      <c r="EKP111" s="104"/>
      <c r="EKQ111" s="104"/>
      <c r="EKR111" s="104"/>
      <c r="EKS111" s="104"/>
      <c r="EKT111" s="104"/>
      <c r="EKU111" s="104"/>
      <c r="EKV111" s="104"/>
      <c r="EKW111" s="104"/>
      <c r="EKX111" s="104"/>
      <c r="EKY111" s="104"/>
      <c r="EKZ111" s="104"/>
      <c r="ELA111" s="104"/>
      <c r="ELB111" s="104"/>
      <c r="ELC111" s="104"/>
      <c r="ELD111" s="104"/>
      <c r="ELE111" s="104"/>
      <c r="ELF111" s="104"/>
      <c r="ELG111" s="104"/>
      <c r="ELH111" s="104"/>
      <c r="ELI111" s="104"/>
      <c r="ELJ111" s="104"/>
      <c r="ELK111" s="104"/>
      <c r="ELL111" s="104"/>
      <c r="ELM111" s="104"/>
      <c r="ELN111" s="104"/>
      <c r="ELO111" s="104"/>
      <c r="ELP111" s="104"/>
      <c r="ELQ111" s="104"/>
      <c r="ELR111" s="104"/>
      <c r="ELS111" s="104"/>
      <c r="ELT111" s="104"/>
      <c r="ELU111" s="104"/>
      <c r="ELV111" s="104"/>
      <c r="ELW111" s="104"/>
      <c r="ELX111" s="104"/>
      <c r="ELY111" s="104"/>
      <c r="ELZ111" s="104"/>
      <c r="EMA111" s="104"/>
      <c r="EMB111" s="104"/>
      <c r="EMC111" s="104"/>
      <c r="EMD111" s="104"/>
      <c r="EME111" s="104"/>
      <c r="EMF111" s="104"/>
      <c r="EMG111" s="104"/>
      <c r="EMH111" s="104"/>
      <c r="EMI111" s="104"/>
      <c r="EMJ111" s="104"/>
      <c r="EMK111" s="104"/>
      <c r="EML111" s="104"/>
      <c r="EMM111" s="104"/>
      <c r="EMN111" s="104"/>
      <c r="EMO111" s="104"/>
      <c r="EMP111" s="104"/>
      <c r="EMQ111" s="104"/>
      <c r="EMR111" s="104"/>
      <c r="EMS111" s="104"/>
      <c r="EMT111" s="104"/>
      <c r="EMU111" s="104"/>
      <c r="EMV111" s="104"/>
      <c r="EMW111" s="104"/>
      <c r="EMX111" s="104"/>
      <c r="EMY111" s="104"/>
      <c r="EMZ111" s="104"/>
      <c r="ENA111" s="104"/>
      <c r="ENB111" s="104"/>
      <c r="ENC111" s="104"/>
      <c r="END111" s="104"/>
      <c r="ENE111" s="104"/>
      <c r="ENF111" s="104"/>
      <c r="ENG111" s="104"/>
      <c r="ENH111" s="104"/>
      <c r="ENI111" s="104"/>
      <c r="ENJ111" s="104"/>
      <c r="ENK111" s="104"/>
      <c r="ENL111" s="104"/>
      <c r="ENM111" s="104"/>
      <c r="ENN111" s="104"/>
      <c r="ENO111" s="104"/>
      <c r="ENP111" s="104"/>
      <c r="ENQ111" s="104"/>
      <c r="ENR111" s="104"/>
      <c r="ENS111" s="104"/>
      <c r="ENT111" s="104"/>
      <c r="ENU111" s="104"/>
      <c r="ENV111" s="104"/>
      <c r="ENW111" s="104"/>
      <c r="ENX111" s="104"/>
      <c r="ENY111" s="104"/>
      <c r="ENZ111" s="104"/>
      <c r="EOA111" s="104"/>
      <c r="EOB111" s="104"/>
      <c r="EOC111" s="104"/>
      <c r="EOD111" s="104"/>
      <c r="EOE111" s="104"/>
      <c r="EOF111" s="104"/>
      <c r="EOG111" s="104"/>
      <c r="EOH111" s="104"/>
      <c r="EOI111" s="104"/>
      <c r="EOJ111" s="104"/>
      <c r="EOK111" s="104"/>
      <c r="EOL111" s="104"/>
      <c r="EOM111" s="104"/>
      <c r="EON111" s="104"/>
      <c r="EOO111" s="104"/>
      <c r="EOP111" s="104"/>
      <c r="EOQ111" s="104"/>
      <c r="EOR111" s="104"/>
      <c r="EOS111" s="104"/>
      <c r="EOT111" s="104"/>
      <c r="EOU111" s="104"/>
      <c r="EOV111" s="104"/>
      <c r="EOW111" s="104"/>
      <c r="EOX111" s="104"/>
      <c r="EOY111" s="104"/>
      <c r="EOZ111" s="104"/>
      <c r="EPA111" s="104"/>
      <c r="EPB111" s="104"/>
      <c r="EPC111" s="104"/>
      <c r="EPD111" s="104"/>
      <c r="EPE111" s="104"/>
      <c r="EPF111" s="104"/>
      <c r="EPG111" s="104"/>
      <c r="EPH111" s="104"/>
      <c r="EPI111" s="104"/>
      <c r="EPJ111" s="104"/>
      <c r="EPK111" s="104"/>
      <c r="EPL111" s="104"/>
      <c r="EPM111" s="104"/>
      <c r="EPN111" s="104"/>
      <c r="EPO111" s="104"/>
      <c r="EPP111" s="104"/>
      <c r="EPQ111" s="104"/>
      <c r="EPR111" s="104"/>
      <c r="EPS111" s="104"/>
      <c r="EPT111" s="104"/>
      <c r="EPU111" s="104"/>
      <c r="EPV111" s="104"/>
      <c r="EPW111" s="104"/>
      <c r="EPX111" s="104"/>
      <c r="EPY111" s="104"/>
      <c r="EPZ111" s="104"/>
      <c r="EQA111" s="104"/>
      <c r="EQB111" s="104"/>
      <c r="EQC111" s="104"/>
      <c r="EQD111" s="104"/>
      <c r="EQE111" s="104"/>
      <c r="EQF111" s="104"/>
      <c r="EQG111" s="104"/>
      <c r="EQH111" s="104"/>
      <c r="EQI111" s="104"/>
      <c r="EQJ111" s="104"/>
      <c r="EQK111" s="104"/>
      <c r="EQL111" s="104"/>
      <c r="EQM111" s="104"/>
      <c r="EQN111" s="104"/>
      <c r="EQO111" s="104"/>
      <c r="EQP111" s="104"/>
      <c r="EQQ111" s="104"/>
      <c r="EQR111" s="104"/>
      <c r="EQS111" s="104"/>
      <c r="EQT111" s="104"/>
      <c r="EQU111" s="104"/>
      <c r="EQV111" s="104"/>
      <c r="EQW111" s="104"/>
      <c r="EQX111" s="104"/>
      <c r="EQY111" s="104"/>
      <c r="EQZ111" s="104"/>
      <c r="ERA111" s="104"/>
      <c r="ERB111" s="104"/>
      <c r="ERC111" s="104"/>
      <c r="ERD111" s="104"/>
      <c r="ERE111" s="104"/>
      <c r="ERF111" s="104"/>
      <c r="ERG111" s="104"/>
      <c r="ERH111" s="104"/>
      <c r="ERI111" s="104"/>
      <c r="ERJ111" s="104"/>
      <c r="ERK111" s="104"/>
      <c r="ERL111" s="104"/>
      <c r="ERM111" s="104"/>
      <c r="ERN111" s="104"/>
      <c r="ERO111" s="104"/>
      <c r="ERP111" s="104"/>
      <c r="ERQ111" s="104"/>
      <c r="ERR111" s="104"/>
      <c r="ERS111" s="104"/>
      <c r="ERT111" s="104"/>
      <c r="ERU111" s="104"/>
      <c r="ERV111" s="104"/>
      <c r="ERW111" s="104"/>
      <c r="ERX111" s="104"/>
      <c r="ERY111" s="104"/>
      <c r="ERZ111" s="104"/>
      <c r="ESA111" s="104"/>
      <c r="ESB111" s="104"/>
      <c r="ESC111" s="104"/>
      <c r="ESD111" s="104"/>
      <c r="ESE111" s="104"/>
      <c r="ESF111" s="104"/>
      <c r="ESG111" s="104"/>
      <c r="ESH111" s="104"/>
      <c r="ESI111" s="104"/>
      <c r="ESJ111" s="104"/>
      <c r="ESK111" s="104"/>
      <c r="ESL111" s="104"/>
      <c r="ESM111" s="104"/>
      <c r="ESN111" s="104"/>
      <c r="ESO111" s="104"/>
      <c r="ESP111" s="104"/>
      <c r="ESQ111" s="104"/>
      <c r="ESR111" s="104"/>
      <c r="ESS111" s="104"/>
      <c r="EST111" s="104"/>
      <c r="ESU111" s="104"/>
      <c r="ESV111" s="104"/>
      <c r="ESW111" s="104"/>
      <c r="ESX111" s="104"/>
      <c r="ESY111" s="104"/>
      <c r="ESZ111" s="104"/>
      <c r="ETA111" s="104"/>
      <c r="ETB111" s="104"/>
      <c r="ETC111" s="104"/>
      <c r="ETD111" s="104"/>
      <c r="ETE111" s="104"/>
      <c r="ETF111" s="104"/>
      <c r="ETG111" s="104"/>
      <c r="ETH111" s="104"/>
      <c r="ETI111" s="104"/>
      <c r="ETJ111" s="104"/>
      <c r="ETK111" s="104"/>
      <c r="ETL111" s="104"/>
      <c r="ETM111" s="104"/>
      <c r="ETN111" s="104"/>
      <c r="ETO111" s="104"/>
      <c r="ETP111" s="104"/>
      <c r="ETQ111" s="104"/>
      <c r="ETR111" s="104"/>
      <c r="ETS111" s="104"/>
      <c r="ETT111" s="104"/>
      <c r="ETU111" s="104"/>
      <c r="ETV111" s="104"/>
      <c r="ETW111" s="104"/>
      <c r="ETX111" s="104"/>
      <c r="ETY111" s="104"/>
      <c r="ETZ111" s="104"/>
      <c r="EUA111" s="104"/>
      <c r="EUB111" s="104"/>
      <c r="EUC111" s="104"/>
      <c r="EUD111" s="104"/>
      <c r="EUE111" s="104"/>
      <c r="EUF111" s="104"/>
      <c r="EUG111" s="104"/>
      <c r="EUH111" s="104"/>
      <c r="EUI111" s="104"/>
      <c r="EUJ111" s="104"/>
      <c r="EUK111" s="104"/>
      <c r="EUL111" s="104"/>
      <c r="EUM111" s="104"/>
      <c r="EUN111" s="104"/>
      <c r="EUO111" s="104"/>
      <c r="EUP111" s="104"/>
      <c r="EUQ111" s="104"/>
      <c r="EUR111" s="104"/>
      <c r="EUS111" s="104"/>
      <c r="EUT111" s="104"/>
      <c r="EUU111" s="104"/>
      <c r="EUV111" s="104"/>
      <c r="EUW111" s="104"/>
      <c r="EUX111" s="104"/>
      <c r="EUY111" s="104"/>
      <c r="EUZ111" s="104"/>
      <c r="EVA111" s="104"/>
      <c r="EVB111" s="104"/>
      <c r="EVC111" s="104"/>
      <c r="EVD111" s="104"/>
      <c r="EVE111" s="104"/>
      <c r="EVF111" s="104"/>
      <c r="EVG111" s="104"/>
      <c r="EVH111" s="104"/>
      <c r="EVI111" s="104"/>
      <c r="EVJ111" s="104"/>
      <c r="EVK111" s="104"/>
      <c r="EVL111" s="104"/>
      <c r="EVM111" s="104"/>
      <c r="EVN111" s="104"/>
      <c r="EVO111" s="104"/>
      <c r="EVP111" s="104"/>
      <c r="EVQ111" s="104"/>
      <c r="EVR111" s="104"/>
      <c r="EVS111" s="104"/>
      <c r="EVT111" s="104"/>
      <c r="EVU111" s="104"/>
      <c r="EVV111" s="104"/>
      <c r="EVW111" s="104"/>
      <c r="EVX111" s="104"/>
      <c r="EVY111" s="104"/>
      <c r="EVZ111" s="104"/>
      <c r="EWA111" s="104"/>
      <c r="EWB111" s="104"/>
      <c r="EWC111" s="104"/>
      <c r="EWD111" s="104"/>
      <c r="EWE111" s="104"/>
      <c r="EWF111" s="104"/>
      <c r="EWG111" s="104"/>
      <c r="EWH111" s="104"/>
      <c r="EWI111" s="104"/>
      <c r="EWJ111" s="104"/>
      <c r="EWK111" s="104"/>
      <c r="EWL111" s="104"/>
      <c r="EWM111" s="104"/>
      <c r="EWN111" s="104"/>
      <c r="EWO111" s="104"/>
      <c r="EWP111" s="104"/>
      <c r="EWQ111" s="104"/>
      <c r="EWR111" s="104"/>
      <c r="EWS111" s="104"/>
      <c r="EWT111" s="104"/>
      <c r="EWU111" s="104"/>
      <c r="EWV111" s="104"/>
      <c r="EWW111" s="104"/>
      <c r="EWX111" s="104"/>
      <c r="EWY111" s="104"/>
      <c r="EWZ111" s="104"/>
      <c r="EXA111" s="104"/>
      <c r="EXB111" s="104"/>
      <c r="EXC111" s="104"/>
      <c r="EXD111" s="104"/>
      <c r="EXE111" s="104"/>
      <c r="EXF111" s="104"/>
      <c r="EXG111" s="104"/>
      <c r="EXH111" s="104"/>
      <c r="EXI111" s="104"/>
      <c r="EXJ111" s="104"/>
      <c r="EXK111" s="104"/>
      <c r="EXL111" s="104"/>
      <c r="EXM111" s="104"/>
      <c r="EXN111" s="104"/>
      <c r="EXO111" s="104"/>
      <c r="EXP111" s="104"/>
      <c r="EXQ111" s="104"/>
      <c r="EXR111" s="104"/>
      <c r="EXS111" s="104"/>
      <c r="EXT111" s="104"/>
      <c r="EXU111" s="104"/>
      <c r="EXV111" s="104"/>
      <c r="EXW111" s="104"/>
      <c r="EXX111" s="104"/>
      <c r="EXY111" s="104"/>
      <c r="EXZ111" s="104"/>
      <c r="EYA111" s="104"/>
      <c r="EYB111" s="104"/>
      <c r="EYC111" s="104"/>
      <c r="EYD111" s="104"/>
      <c r="EYE111" s="104"/>
      <c r="EYF111" s="104"/>
      <c r="EYG111" s="104"/>
      <c r="EYH111" s="104"/>
      <c r="EYI111" s="104"/>
      <c r="EYJ111" s="104"/>
      <c r="EYK111" s="104"/>
      <c r="EYL111" s="104"/>
      <c r="EYM111" s="104"/>
      <c r="EYN111" s="104"/>
      <c r="EYO111" s="104"/>
      <c r="EYP111" s="104"/>
      <c r="EYQ111" s="104"/>
      <c r="EYR111" s="104"/>
      <c r="EYS111" s="104"/>
      <c r="EYT111" s="104"/>
      <c r="EYU111" s="104"/>
      <c r="EYV111" s="104"/>
      <c r="EYW111" s="104"/>
      <c r="EYX111" s="104"/>
      <c r="EYY111" s="104"/>
      <c r="EYZ111" s="104"/>
      <c r="EZA111" s="104"/>
      <c r="EZB111" s="104"/>
      <c r="EZC111" s="104"/>
      <c r="EZD111" s="104"/>
      <c r="EZE111" s="104"/>
      <c r="EZF111" s="104"/>
      <c r="EZG111" s="104"/>
      <c r="EZH111" s="104"/>
      <c r="EZI111" s="104"/>
      <c r="EZJ111" s="104"/>
      <c r="EZK111" s="104"/>
      <c r="EZL111" s="104"/>
      <c r="EZM111" s="104"/>
      <c r="EZN111" s="104"/>
      <c r="EZO111" s="104"/>
      <c r="EZP111" s="104"/>
      <c r="EZQ111" s="104"/>
      <c r="EZR111" s="104"/>
      <c r="EZS111" s="104"/>
      <c r="EZT111" s="104"/>
      <c r="EZU111" s="104"/>
      <c r="EZV111" s="104"/>
      <c r="EZW111" s="104"/>
      <c r="EZX111" s="104"/>
      <c r="EZY111" s="104"/>
      <c r="EZZ111" s="104"/>
      <c r="FAA111" s="104"/>
      <c r="FAB111" s="104"/>
      <c r="FAC111" s="104"/>
      <c r="FAD111" s="104"/>
      <c r="FAE111" s="104"/>
      <c r="FAF111" s="104"/>
      <c r="FAG111" s="104"/>
      <c r="FAH111" s="104"/>
      <c r="FAI111" s="104"/>
      <c r="FAJ111" s="104"/>
      <c r="FAK111" s="104"/>
      <c r="FAL111" s="104"/>
      <c r="FAM111" s="104"/>
      <c r="FAN111" s="104"/>
      <c r="FAO111" s="104"/>
      <c r="FAP111" s="104"/>
      <c r="FAQ111" s="104"/>
      <c r="FAR111" s="104"/>
      <c r="FAS111" s="104"/>
      <c r="FAT111" s="104"/>
      <c r="FAU111" s="104"/>
      <c r="FAV111" s="104"/>
      <c r="FAW111" s="104"/>
      <c r="FAX111" s="104"/>
      <c r="FAY111" s="104"/>
      <c r="FAZ111" s="104"/>
      <c r="FBA111" s="104"/>
      <c r="FBB111" s="104"/>
      <c r="FBC111" s="104"/>
      <c r="FBD111" s="104"/>
      <c r="FBE111" s="104"/>
      <c r="FBF111" s="104"/>
      <c r="FBG111" s="104"/>
      <c r="FBH111" s="104"/>
      <c r="FBI111" s="104"/>
      <c r="FBJ111" s="104"/>
      <c r="FBK111" s="104"/>
      <c r="FBL111" s="104"/>
      <c r="FBM111" s="104"/>
      <c r="FBN111" s="104"/>
      <c r="FBO111" s="104"/>
      <c r="FBP111" s="104"/>
      <c r="FBQ111" s="104"/>
      <c r="FBR111" s="104"/>
      <c r="FBS111" s="104"/>
      <c r="FBT111" s="104"/>
      <c r="FBU111" s="104"/>
      <c r="FBV111" s="104"/>
      <c r="FBW111" s="104"/>
      <c r="FBX111" s="104"/>
      <c r="FBY111" s="104"/>
      <c r="FBZ111" s="104"/>
      <c r="FCA111" s="104"/>
      <c r="FCB111" s="104"/>
      <c r="FCC111" s="104"/>
      <c r="FCD111" s="104"/>
      <c r="FCE111" s="104"/>
      <c r="FCF111" s="104"/>
      <c r="FCG111" s="104"/>
      <c r="FCH111" s="104"/>
      <c r="FCI111" s="104"/>
      <c r="FCJ111" s="104"/>
      <c r="FCK111" s="104"/>
      <c r="FCL111" s="104"/>
      <c r="FCM111" s="104"/>
      <c r="FCN111" s="104"/>
      <c r="FCO111" s="104"/>
      <c r="FCP111" s="104"/>
      <c r="FCQ111" s="104"/>
      <c r="FCR111" s="104"/>
      <c r="FCS111" s="104"/>
      <c r="FCT111" s="104"/>
      <c r="FCU111" s="104"/>
      <c r="FCV111" s="104"/>
      <c r="FCW111" s="104"/>
      <c r="FCX111" s="104"/>
      <c r="FCY111" s="104"/>
      <c r="FCZ111" s="104"/>
      <c r="FDA111" s="104"/>
      <c r="FDB111" s="104"/>
      <c r="FDC111" s="104"/>
      <c r="FDD111" s="104"/>
      <c r="FDE111" s="104"/>
      <c r="FDF111" s="104"/>
      <c r="FDG111" s="104"/>
      <c r="FDH111" s="104"/>
      <c r="FDI111" s="104"/>
      <c r="FDJ111" s="104"/>
      <c r="FDK111" s="104"/>
      <c r="FDL111" s="104"/>
      <c r="FDM111" s="104"/>
      <c r="FDN111" s="104"/>
      <c r="FDO111" s="104"/>
      <c r="FDP111" s="104"/>
      <c r="FDQ111" s="104"/>
      <c r="FDR111" s="104"/>
      <c r="FDS111" s="104"/>
      <c r="FDT111" s="104"/>
      <c r="FDU111" s="104"/>
      <c r="FDV111" s="104"/>
      <c r="FDW111" s="104"/>
      <c r="FDX111" s="104"/>
      <c r="FDY111" s="104"/>
      <c r="FDZ111" s="104"/>
      <c r="FEA111" s="104"/>
      <c r="FEB111" s="104"/>
      <c r="FEC111" s="104"/>
      <c r="FED111" s="104"/>
      <c r="FEE111" s="104"/>
      <c r="FEF111" s="104"/>
      <c r="FEG111" s="104"/>
      <c r="FEH111" s="104"/>
      <c r="FEI111" s="104"/>
      <c r="FEJ111" s="104"/>
      <c r="FEK111" s="104"/>
      <c r="FEL111" s="104"/>
      <c r="FEM111" s="104"/>
      <c r="FEN111" s="104"/>
      <c r="FEO111" s="104"/>
      <c r="FEP111" s="104"/>
      <c r="FEQ111" s="104"/>
      <c r="FER111" s="104"/>
      <c r="FES111" s="104"/>
      <c r="FET111" s="104"/>
      <c r="FEU111" s="104"/>
      <c r="FEV111" s="104"/>
      <c r="FEW111" s="104"/>
      <c r="FEX111" s="104"/>
      <c r="FEY111" s="104"/>
      <c r="FEZ111" s="104"/>
      <c r="FFA111" s="104"/>
      <c r="FFB111" s="104"/>
      <c r="FFC111" s="104"/>
      <c r="FFD111" s="104"/>
      <c r="FFE111" s="104"/>
      <c r="FFF111" s="104"/>
      <c r="FFG111" s="104"/>
      <c r="FFH111" s="104"/>
      <c r="FFI111" s="104"/>
      <c r="FFJ111" s="104"/>
      <c r="FFK111" s="104"/>
      <c r="FFL111" s="104"/>
      <c r="FFM111" s="104"/>
      <c r="FFN111" s="104"/>
      <c r="FFO111" s="104"/>
      <c r="FFP111" s="104"/>
      <c r="FFQ111" s="104"/>
      <c r="FFR111" s="104"/>
      <c r="FFS111" s="104"/>
      <c r="FFT111" s="104"/>
      <c r="FFU111" s="104"/>
      <c r="FFV111" s="104"/>
      <c r="FFW111" s="104"/>
      <c r="FFX111" s="104"/>
      <c r="FFY111" s="104"/>
      <c r="FFZ111" s="104"/>
      <c r="FGA111" s="104"/>
      <c r="FGB111" s="104"/>
      <c r="FGC111" s="104"/>
      <c r="FGD111" s="104"/>
      <c r="FGE111" s="104"/>
      <c r="FGF111" s="104"/>
      <c r="FGG111" s="104"/>
      <c r="FGH111" s="104"/>
      <c r="FGI111" s="104"/>
      <c r="FGJ111" s="104"/>
      <c r="FGK111" s="104"/>
      <c r="FGL111" s="104"/>
      <c r="FGM111" s="104"/>
      <c r="FGN111" s="104"/>
      <c r="FGO111" s="104"/>
      <c r="FGP111" s="104"/>
      <c r="FGQ111" s="104"/>
      <c r="FGR111" s="104"/>
      <c r="FGS111" s="104"/>
      <c r="FGT111" s="104"/>
      <c r="FGU111" s="104"/>
      <c r="FGV111" s="104"/>
      <c r="FGW111" s="104"/>
      <c r="FGX111" s="104"/>
      <c r="FGY111" s="104"/>
      <c r="FGZ111" s="104"/>
      <c r="FHA111" s="104"/>
      <c r="FHB111" s="104"/>
      <c r="FHC111" s="104"/>
      <c r="FHD111" s="104"/>
      <c r="FHE111" s="104"/>
      <c r="FHF111" s="104"/>
      <c r="FHG111" s="104"/>
      <c r="FHH111" s="104"/>
      <c r="FHI111" s="104"/>
      <c r="FHJ111" s="104"/>
      <c r="FHK111" s="104"/>
      <c r="FHL111" s="104"/>
      <c r="FHM111" s="104"/>
      <c r="FHN111" s="104"/>
      <c r="FHO111" s="104"/>
      <c r="FHP111" s="104"/>
      <c r="FHQ111" s="104"/>
      <c r="FHR111" s="104"/>
      <c r="FHS111" s="104"/>
      <c r="FHT111" s="104"/>
      <c r="FHU111" s="104"/>
      <c r="FHV111" s="104"/>
      <c r="FHW111" s="104"/>
      <c r="FHX111" s="104"/>
      <c r="FHY111" s="104"/>
      <c r="FHZ111" s="104"/>
      <c r="FIA111" s="104"/>
      <c r="FIB111" s="104"/>
      <c r="FIC111" s="104"/>
      <c r="FID111" s="104"/>
      <c r="FIE111" s="104"/>
      <c r="FIF111" s="104"/>
      <c r="FIG111" s="104"/>
      <c r="FIH111" s="104"/>
      <c r="FII111" s="104"/>
      <c r="FIJ111" s="104"/>
      <c r="FIK111" s="104"/>
      <c r="FIL111" s="104"/>
      <c r="FIM111" s="104"/>
      <c r="FIN111" s="104"/>
      <c r="FIO111" s="104"/>
      <c r="FIP111" s="104"/>
      <c r="FIQ111" s="104"/>
      <c r="FIR111" s="104"/>
      <c r="FIS111" s="104"/>
      <c r="FIT111" s="104"/>
      <c r="FIU111" s="104"/>
      <c r="FIV111" s="104"/>
      <c r="FIW111" s="104"/>
      <c r="FIX111" s="104"/>
      <c r="FIY111" s="104"/>
      <c r="FIZ111" s="104"/>
      <c r="FJA111" s="104"/>
      <c r="FJB111" s="104"/>
      <c r="FJC111" s="104"/>
      <c r="FJD111" s="104"/>
      <c r="FJE111" s="104"/>
      <c r="FJF111" s="104"/>
      <c r="FJG111" s="104"/>
      <c r="FJH111" s="104"/>
      <c r="FJI111" s="104"/>
      <c r="FJJ111" s="104"/>
      <c r="FJK111" s="104"/>
      <c r="FJL111" s="104"/>
      <c r="FJM111" s="104"/>
      <c r="FJN111" s="104"/>
      <c r="FJO111" s="104"/>
      <c r="FJP111" s="104"/>
      <c r="FJQ111" s="104"/>
      <c r="FJR111" s="104"/>
      <c r="FJS111" s="104"/>
      <c r="FJT111" s="104"/>
      <c r="FJU111" s="104"/>
      <c r="FJV111" s="104"/>
      <c r="FJW111" s="104"/>
      <c r="FJX111" s="104"/>
      <c r="FJY111" s="104"/>
      <c r="FJZ111" s="104"/>
      <c r="FKA111" s="104"/>
      <c r="FKB111" s="104"/>
      <c r="FKC111" s="104"/>
      <c r="FKD111" s="104"/>
      <c r="FKE111" s="104"/>
      <c r="FKF111" s="104"/>
      <c r="FKG111" s="104"/>
      <c r="FKH111" s="104"/>
      <c r="FKI111" s="104"/>
      <c r="FKJ111" s="104"/>
      <c r="FKK111" s="104"/>
      <c r="FKL111" s="104"/>
      <c r="FKM111" s="104"/>
      <c r="FKN111" s="104"/>
      <c r="FKO111" s="104"/>
      <c r="FKP111" s="104"/>
      <c r="FKQ111" s="104"/>
      <c r="FKR111" s="104"/>
      <c r="FKS111" s="104"/>
      <c r="FKT111" s="104"/>
      <c r="FKU111" s="104"/>
      <c r="FKV111" s="104"/>
      <c r="FKW111" s="104"/>
      <c r="FKX111" s="104"/>
      <c r="FKY111" s="104"/>
      <c r="FKZ111" s="104"/>
      <c r="FLA111" s="104"/>
      <c r="FLB111" s="104"/>
      <c r="FLC111" s="104"/>
      <c r="FLD111" s="104"/>
      <c r="FLE111" s="104"/>
      <c r="FLF111" s="104"/>
      <c r="FLG111" s="104"/>
      <c r="FLH111" s="104"/>
      <c r="FLI111" s="104"/>
      <c r="FLJ111" s="104"/>
      <c r="FLK111" s="104"/>
      <c r="FLL111" s="104"/>
      <c r="FLM111" s="104"/>
      <c r="FLN111" s="104"/>
      <c r="FLO111" s="104"/>
      <c r="FLP111" s="104"/>
      <c r="FLQ111" s="104"/>
      <c r="FLR111" s="104"/>
      <c r="FLS111" s="104"/>
      <c r="FLT111" s="104"/>
      <c r="FLU111" s="104"/>
      <c r="FLV111" s="104"/>
      <c r="FLW111" s="104"/>
      <c r="FLX111" s="104"/>
      <c r="FLY111" s="104"/>
      <c r="FLZ111" s="104"/>
      <c r="FMA111" s="104"/>
      <c r="FMB111" s="104"/>
      <c r="FMC111" s="104"/>
      <c r="FMD111" s="104"/>
      <c r="FME111" s="104"/>
      <c r="FMF111" s="104"/>
      <c r="FMG111" s="104"/>
      <c r="FMH111" s="104"/>
      <c r="FMI111" s="104"/>
      <c r="FMJ111" s="104"/>
      <c r="FMK111" s="104"/>
      <c r="FML111" s="104"/>
      <c r="FMM111" s="104"/>
      <c r="FMN111" s="104"/>
      <c r="FMO111" s="104"/>
      <c r="FMP111" s="104"/>
      <c r="FMQ111" s="104"/>
      <c r="FMR111" s="104"/>
      <c r="FMS111" s="104"/>
      <c r="FMT111" s="104"/>
      <c r="FMU111" s="104"/>
      <c r="FMV111" s="104"/>
      <c r="FMW111" s="104"/>
      <c r="FMX111" s="104"/>
      <c r="FMY111" s="104"/>
      <c r="FMZ111" s="104"/>
      <c r="FNA111" s="104"/>
      <c r="FNB111" s="104"/>
      <c r="FNC111" s="104"/>
      <c r="FND111" s="104"/>
      <c r="FNE111" s="104"/>
      <c r="FNF111" s="104"/>
      <c r="FNG111" s="104"/>
      <c r="FNH111" s="104"/>
      <c r="FNI111" s="104"/>
      <c r="FNJ111" s="104"/>
      <c r="FNK111" s="104"/>
      <c r="FNL111" s="104"/>
      <c r="FNM111" s="104"/>
      <c r="FNN111" s="104"/>
      <c r="FNO111" s="104"/>
      <c r="FNP111" s="104"/>
      <c r="FNQ111" s="104"/>
      <c r="FNR111" s="104"/>
      <c r="FNS111" s="104"/>
      <c r="FNT111" s="104"/>
      <c r="FNU111" s="104"/>
      <c r="FNV111" s="104"/>
      <c r="FNW111" s="104"/>
      <c r="FNX111" s="104"/>
      <c r="FNY111" s="104"/>
      <c r="FNZ111" s="104"/>
      <c r="FOA111" s="104"/>
      <c r="FOB111" s="104"/>
      <c r="FOC111" s="104"/>
      <c r="FOD111" s="104"/>
      <c r="FOE111" s="104"/>
      <c r="FOF111" s="104"/>
      <c r="FOG111" s="104"/>
      <c r="FOH111" s="104"/>
      <c r="FOI111" s="104"/>
      <c r="FOJ111" s="104"/>
      <c r="FOK111" s="104"/>
      <c r="FOL111" s="104"/>
      <c r="FOM111" s="104"/>
      <c r="FON111" s="104"/>
      <c r="FOO111" s="104"/>
      <c r="FOP111" s="104"/>
      <c r="FOQ111" s="104"/>
      <c r="FOR111" s="104"/>
      <c r="FOS111" s="104"/>
      <c r="FOT111" s="104"/>
      <c r="FOU111" s="104"/>
      <c r="FOV111" s="104"/>
      <c r="FOW111" s="104"/>
      <c r="FOX111" s="104"/>
      <c r="FOY111" s="104"/>
      <c r="FOZ111" s="104"/>
      <c r="FPA111" s="104"/>
      <c r="FPB111" s="104"/>
      <c r="FPC111" s="104"/>
      <c r="FPD111" s="104"/>
      <c r="FPE111" s="104"/>
      <c r="FPF111" s="104"/>
      <c r="FPG111" s="104"/>
      <c r="FPH111" s="104"/>
      <c r="FPI111" s="104"/>
      <c r="FPJ111" s="104"/>
      <c r="FPK111" s="104"/>
      <c r="FPL111" s="104"/>
      <c r="FPM111" s="104"/>
      <c r="FPN111" s="104"/>
      <c r="FPO111" s="104"/>
      <c r="FPP111" s="104"/>
      <c r="FPQ111" s="104"/>
      <c r="FPR111" s="104"/>
      <c r="FPS111" s="104"/>
      <c r="FPT111" s="104"/>
      <c r="FPU111" s="104"/>
      <c r="FPV111" s="104"/>
      <c r="FPW111" s="104"/>
      <c r="FPX111" s="104"/>
      <c r="FPY111" s="104"/>
      <c r="FPZ111" s="104"/>
      <c r="FQA111" s="104"/>
      <c r="FQB111" s="104"/>
      <c r="FQC111" s="104"/>
      <c r="FQD111" s="104"/>
      <c r="FQE111" s="104"/>
      <c r="FQF111" s="104"/>
      <c r="FQG111" s="104"/>
      <c r="FQH111" s="104"/>
      <c r="FQI111" s="104"/>
      <c r="FQJ111" s="104"/>
      <c r="FQK111" s="104"/>
      <c r="FQL111" s="104"/>
      <c r="FQM111" s="104"/>
      <c r="FQN111" s="104"/>
      <c r="FQO111" s="104"/>
      <c r="FQP111" s="104"/>
      <c r="FQQ111" s="104"/>
      <c r="FQR111" s="104"/>
      <c r="FQS111" s="104"/>
      <c r="FQT111" s="104"/>
      <c r="FQU111" s="104"/>
      <c r="FQV111" s="104"/>
      <c r="FQW111" s="104"/>
      <c r="FQX111" s="104"/>
      <c r="FQY111" s="104"/>
      <c r="FQZ111" s="104"/>
      <c r="FRA111" s="104"/>
      <c r="FRB111" s="104"/>
      <c r="FRC111" s="104"/>
      <c r="FRD111" s="104"/>
      <c r="FRE111" s="104"/>
      <c r="FRF111" s="104"/>
      <c r="FRG111" s="104"/>
      <c r="FRH111" s="104"/>
      <c r="FRI111" s="104"/>
      <c r="FRJ111" s="104"/>
      <c r="FRK111" s="104"/>
      <c r="FRL111" s="104"/>
      <c r="FRM111" s="104"/>
      <c r="FRN111" s="104"/>
      <c r="FRO111" s="104"/>
      <c r="FRP111" s="104"/>
      <c r="FRQ111" s="104"/>
      <c r="FRR111" s="104"/>
      <c r="FRS111" s="104"/>
      <c r="FRT111" s="104"/>
      <c r="FRU111" s="104"/>
      <c r="FRV111" s="104"/>
      <c r="FRW111" s="104"/>
      <c r="FRX111" s="104"/>
      <c r="FRY111" s="104"/>
      <c r="FRZ111" s="104"/>
      <c r="FSA111" s="104"/>
      <c r="FSB111" s="104"/>
      <c r="FSC111" s="104"/>
      <c r="FSD111" s="104"/>
      <c r="FSE111" s="104"/>
      <c r="FSF111" s="104"/>
      <c r="FSG111" s="104"/>
      <c r="FSH111" s="104"/>
      <c r="FSI111" s="104"/>
      <c r="FSJ111" s="104"/>
      <c r="FSK111" s="104"/>
      <c r="FSL111" s="104"/>
      <c r="FSM111" s="104"/>
      <c r="FSN111" s="104"/>
      <c r="FSO111" s="104"/>
      <c r="FSP111" s="104"/>
      <c r="FSQ111" s="104"/>
      <c r="FSR111" s="104"/>
      <c r="FSS111" s="104"/>
      <c r="FST111" s="104"/>
      <c r="FSU111" s="104"/>
      <c r="FSV111" s="104"/>
      <c r="FSW111" s="104"/>
      <c r="FSX111" s="104"/>
      <c r="FSY111" s="104"/>
      <c r="FSZ111" s="104"/>
      <c r="FTA111" s="104"/>
      <c r="FTB111" s="104"/>
      <c r="FTC111" s="104"/>
      <c r="FTD111" s="104"/>
      <c r="FTE111" s="104"/>
      <c r="FTF111" s="104"/>
      <c r="FTG111" s="104"/>
      <c r="FTH111" s="104"/>
      <c r="FTI111" s="104"/>
      <c r="FTJ111" s="104"/>
      <c r="FTK111" s="104"/>
      <c r="FTL111" s="104"/>
      <c r="FTM111" s="104"/>
      <c r="FTN111" s="104"/>
      <c r="FTO111" s="104"/>
      <c r="FTP111" s="104"/>
      <c r="FTQ111" s="104"/>
      <c r="FTR111" s="104"/>
      <c r="FTS111" s="104"/>
      <c r="FTT111" s="104"/>
      <c r="FTU111" s="104"/>
      <c r="FTV111" s="104"/>
      <c r="FTW111" s="104"/>
      <c r="FTX111" s="104"/>
      <c r="FTY111" s="104"/>
      <c r="FTZ111" s="104"/>
      <c r="FUA111" s="104"/>
      <c r="FUB111" s="104"/>
      <c r="FUC111" s="104"/>
      <c r="FUD111" s="104"/>
      <c r="FUE111" s="104"/>
      <c r="FUF111" s="104"/>
      <c r="FUG111" s="104"/>
      <c r="FUH111" s="104"/>
      <c r="FUI111" s="104"/>
      <c r="FUJ111" s="104"/>
      <c r="FUK111" s="104"/>
      <c r="FUL111" s="104"/>
      <c r="FUM111" s="104"/>
      <c r="FUN111" s="104"/>
      <c r="FUO111" s="104"/>
      <c r="FUP111" s="104"/>
      <c r="FUQ111" s="104"/>
      <c r="FUR111" s="104"/>
      <c r="FUS111" s="104"/>
      <c r="FUT111" s="104"/>
      <c r="FUU111" s="104"/>
      <c r="FUV111" s="104"/>
      <c r="FUW111" s="104"/>
      <c r="FUX111" s="104"/>
      <c r="FUY111" s="104"/>
      <c r="FUZ111" s="104"/>
      <c r="FVA111" s="104"/>
      <c r="FVB111" s="104"/>
      <c r="FVC111" s="104"/>
      <c r="FVD111" s="104"/>
      <c r="FVE111" s="104"/>
      <c r="FVF111" s="104"/>
      <c r="FVG111" s="104"/>
      <c r="FVH111" s="104"/>
      <c r="FVI111" s="104"/>
      <c r="FVJ111" s="104"/>
      <c r="FVK111" s="104"/>
      <c r="FVL111" s="104"/>
      <c r="FVM111" s="104"/>
      <c r="FVN111" s="104"/>
      <c r="FVO111" s="104"/>
      <c r="FVP111" s="104"/>
      <c r="FVQ111" s="104"/>
      <c r="FVR111" s="104"/>
      <c r="FVS111" s="104"/>
      <c r="FVT111" s="104"/>
      <c r="FVU111" s="104"/>
      <c r="FVV111" s="104"/>
      <c r="FVW111" s="104"/>
      <c r="FVX111" s="104"/>
      <c r="FVY111" s="104"/>
      <c r="FVZ111" s="104"/>
      <c r="FWA111" s="104"/>
      <c r="FWB111" s="104"/>
      <c r="FWC111" s="104"/>
      <c r="FWD111" s="104"/>
      <c r="FWE111" s="104"/>
      <c r="FWF111" s="104"/>
      <c r="FWG111" s="104"/>
      <c r="FWH111" s="104"/>
      <c r="FWI111" s="104"/>
      <c r="FWJ111" s="104"/>
      <c r="FWK111" s="104"/>
      <c r="FWL111" s="104"/>
      <c r="FWM111" s="104"/>
      <c r="FWN111" s="104"/>
      <c r="FWO111" s="104"/>
      <c r="FWP111" s="104"/>
      <c r="FWQ111" s="104"/>
      <c r="FWR111" s="104"/>
      <c r="FWS111" s="104"/>
      <c r="FWT111" s="104"/>
      <c r="FWU111" s="104"/>
      <c r="FWV111" s="104"/>
      <c r="FWW111" s="104"/>
      <c r="FWX111" s="104"/>
      <c r="FWY111" s="104"/>
      <c r="FWZ111" s="104"/>
      <c r="FXA111" s="104"/>
      <c r="FXB111" s="104"/>
      <c r="FXC111" s="104"/>
      <c r="FXD111" s="104"/>
      <c r="FXE111" s="104"/>
      <c r="FXF111" s="104"/>
      <c r="FXG111" s="104"/>
      <c r="FXH111" s="104"/>
      <c r="FXI111" s="104"/>
      <c r="FXJ111" s="104"/>
      <c r="FXK111" s="104"/>
      <c r="FXL111" s="104"/>
      <c r="FXM111" s="104"/>
      <c r="FXN111" s="104"/>
      <c r="FXO111" s="104"/>
      <c r="FXP111" s="104"/>
      <c r="FXQ111" s="104"/>
      <c r="FXR111" s="104"/>
      <c r="FXS111" s="104"/>
      <c r="FXT111" s="104"/>
      <c r="FXU111" s="104"/>
      <c r="FXV111" s="104"/>
      <c r="FXW111" s="104"/>
      <c r="FXX111" s="104"/>
      <c r="FXY111" s="104"/>
      <c r="FXZ111" s="104"/>
      <c r="FYA111" s="104"/>
      <c r="FYB111" s="104"/>
      <c r="FYC111" s="104"/>
      <c r="FYD111" s="104"/>
      <c r="FYE111" s="104"/>
      <c r="FYF111" s="104"/>
      <c r="FYG111" s="104"/>
      <c r="FYH111" s="104"/>
      <c r="FYI111" s="104"/>
      <c r="FYJ111" s="104"/>
      <c r="FYK111" s="104"/>
      <c r="FYL111" s="104"/>
      <c r="FYM111" s="104"/>
      <c r="FYN111" s="104"/>
      <c r="FYO111" s="104"/>
      <c r="FYP111" s="104"/>
      <c r="FYQ111" s="104"/>
      <c r="FYR111" s="104"/>
      <c r="FYS111" s="104"/>
      <c r="FYT111" s="104"/>
      <c r="FYU111" s="104"/>
      <c r="FYV111" s="104"/>
      <c r="FYW111" s="104"/>
      <c r="FYX111" s="104"/>
      <c r="FYY111" s="104"/>
      <c r="FYZ111" s="104"/>
      <c r="FZA111" s="104"/>
      <c r="FZB111" s="104"/>
      <c r="FZC111" s="104"/>
      <c r="FZD111" s="104"/>
      <c r="FZE111" s="104"/>
      <c r="FZF111" s="104"/>
      <c r="FZG111" s="104"/>
      <c r="FZH111" s="104"/>
      <c r="FZI111" s="104"/>
      <c r="FZJ111" s="104"/>
      <c r="FZK111" s="104"/>
      <c r="FZL111" s="104"/>
      <c r="FZM111" s="104"/>
      <c r="FZN111" s="104"/>
      <c r="FZO111" s="104"/>
      <c r="FZP111" s="104"/>
      <c r="FZQ111" s="104"/>
      <c r="FZR111" s="104"/>
      <c r="FZS111" s="104"/>
      <c r="FZT111" s="104"/>
      <c r="FZU111" s="104"/>
      <c r="FZV111" s="104"/>
      <c r="FZW111" s="104"/>
      <c r="FZX111" s="104"/>
      <c r="FZY111" s="104"/>
      <c r="FZZ111" s="104"/>
      <c r="GAA111" s="104"/>
      <c r="GAB111" s="104"/>
      <c r="GAC111" s="104"/>
      <c r="GAD111" s="104"/>
      <c r="GAE111" s="104"/>
      <c r="GAF111" s="104"/>
      <c r="GAG111" s="104"/>
      <c r="GAH111" s="104"/>
      <c r="GAI111" s="104"/>
      <c r="GAJ111" s="104"/>
      <c r="GAK111" s="104"/>
      <c r="GAL111" s="104"/>
      <c r="GAM111" s="104"/>
      <c r="GAN111" s="104"/>
      <c r="GAO111" s="104"/>
      <c r="GAP111" s="104"/>
      <c r="GAQ111" s="104"/>
      <c r="GAR111" s="104"/>
      <c r="GAS111" s="104"/>
      <c r="GAT111" s="104"/>
      <c r="GAU111" s="104"/>
      <c r="GAV111" s="104"/>
      <c r="GAW111" s="104"/>
      <c r="GAX111" s="104"/>
      <c r="GAY111" s="104"/>
      <c r="GAZ111" s="104"/>
      <c r="GBA111" s="104"/>
      <c r="GBB111" s="104"/>
      <c r="GBC111" s="104"/>
      <c r="GBD111" s="104"/>
      <c r="GBE111" s="104"/>
      <c r="GBF111" s="104"/>
      <c r="GBG111" s="104"/>
      <c r="GBH111" s="104"/>
      <c r="GBI111" s="104"/>
      <c r="GBJ111" s="104"/>
      <c r="GBK111" s="104"/>
      <c r="GBL111" s="104"/>
      <c r="GBM111" s="104"/>
      <c r="GBN111" s="104"/>
      <c r="GBO111" s="104"/>
      <c r="GBP111" s="104"/>
      <c r="GBQ111" s="104"/>
      <c r="GBR111" s="104"/>
      <c r="GBS111" s="104"/>
      <c r="GBT111" s="104"/>
      <c r="GBU111" s="104"/>
      <c r="GBV111" s="104"/>
      <c r="GBW111" s="104"/>
      <c r="GBX111" s="104"/>
      <c r="GBY111" s="104"/>
      <c r="GBZ111" s="104"/>
      <c r="GCA111" s="104"/>
      <c r="GCB111" s="104"/>
      <c r="GCC111" s="104"/>
      <c r="GCD111" s="104"/>
      <c r="GCE111" s="104"/>
      <c r="GCF111" s="104"/>
      <c r="GCG111" s="104"/>
      <c r="GCH111" s="104"/>
      <c r="GCI111" s="104"/>
      <c r="GCJ111" s="104"/>
      <c r="GCK111" s="104"/>
      <c r="GCL111" s="104"/>
      <c r="GCM111" s="104"/>
      <c r="GCN111" s="104"/>
      <c r="GCO111" s="104"/>
      <c r="GCP111" s="104"/>
      <c r="GCQ111" s="104"/>
      <c r="GCR111" s="104"/>
      <c r="GCS111" s="104"/>
      <c r="GCT111" s="104"/>
      <c r="GCU111" s="104"/>
      <c r="GCV111" s="104"/>
      <c r="GCW111" s="104"/>
      <c r="GCX111" s="104"/>
      <c r="GCY111" s="104"/>
      <c r="GCZ111" s="104"/>
      <c r="GDA111" s="104"/>
      <c r="GDB111" s="104"/>
      <c r="GDC111" s="104"/>
      <c r="GDD111" s="104"/>
      <c r="GDE111" s="104"/>
      <c r="GDF111" s="104"/>
      <c r="GDG111" s="104"/>
      <c r="GDH111" s="104"/>
      <c r="GDI111" s="104"/>
      <c r="GDJ111" s="104"/>
      <c r="GDK111" s="104"/>
      <c r="GDL111" s="104"/>
      <c r="GDM111" s="104"/>
      <c r="GDN111" s="104"/>
      <c r="GDO111" s="104"/>
      <c r="GDP111" s="104"/>
      <c r="GDQ111" s="104"/>
      <c r="GDR111" s="104"/>
      <c r="GDS111" s="104"/>
      <c r="GDT111" s="104"/>
      <c r="GDU111" s="104"/>
      <c r="GDV111" s="104"/>
      <c r="GDW111" s="104"/>
      <c r="GDX111" s="104"/>
      <c r="GDY111" s="104"/>
      <c r="GDZ111" s="104"/>
      <c r="GEA111" s="104"/>
      <c r="GEB111" s="104"/>
      <c r="GEC111" s="104"/>
      <c r="GED111" s="104"/>
      <c r="GEE111" s="104"/>
      <c r="GEF111" s="104"/>
      <c r="GEG111" s="104"/>
      <c r="GEH111" s="104"/>
      <c r="GEI111" s="104"/>
      <c r="GEJ111" s="104"/>
      <c r="GEK111" s="104"/>
      <c r="GEL111" s="104"/>
      <c r="GEM111" s="104"/>
      <c r="GEN111" s="104"/>
      <c r="GEO111" s="104"/>
      <c r="GEP111" s="104"/>
      <c r="GEQ111" s="104"/>
      <c r="GER111" s="104"/>
      <c r="GES111" s="104"/>
      <c r="GET111" s="104"/>
      <c r="GEU111" s="104"/>
      <c r="GEV111" s="104"/>
      <c r="GEW111" s="104"/>
      <c r="GEX111" s="104"/>
      <c r="GEY111" s="104"/>
      <c r="GEZ111" s="104"/>
      <c r="GFA111" s="104"/>
      <c r="GFB111" s="104"/>
      <c r="GFC111" s="104"/>
      <c r="GFD111" s="104"/>
      <c r="GFE111" s="104"/>
      <c r="GFF111" s="104"/>
      <c r="GFG111" s="104"/>
      <c r="GFH111" s="104"/>
      <c r="GFI111" s="104"/>
      <c r="GFJ111" s="104"/>
      <c r="GFK111" s="104"/>
      <c r="GFL111" s="104"/>
      <c r="GFM111" s="104"/>
      <c r="GFN111" s="104"/>
      <c r="GFO111" s="104"/>
      <c r="GFP111" s="104"/>
      <c r="GFQ111" s="104"/>
      <c r="GFR111" s="104"/>
      <c r="GFS111" s="104"/>
      <c r="GFT111" s="104"/>
      <c r="GFU111" s="104"/>
      <c r="GFV111" s="104"/>
      <c r="GFW111" s="104"/>
      <c r="GFX111" s="104"/>
      <c r="GFY111" s="104"/>
      <c r="GFZ111" s="104"/>
      <c r="GGA111" s="104"/>
      <c r="GGB111" s="104"/>
      <c r="GGC111" s="104"/>
      <c r="GGD111" s="104"/>
      <c r="GGE111" s="104"/>
      <c r="GGF111" s="104"/>
      <c r="GGG111" s="104"/>
      <c r="GGH111" s="104"/>
      <c r="GGI111" s="104"/>
      <c r="GGJ111" s="104"/>
      <c r="GGK111" s="104"/>
      <c r="GGL111" s="104"/>
      <c r="GGM111" s="104"/>
      <c r="GGN111" s="104"/>
      <c r="GGO111" s="104"/>
      <c r="GGP111" s="104"/>
      <c r="GGQ111" s="104"/>
      <c r="GGR111" s="104"/>
      <c r="GGS111" s="104"/>
      <c r="GGT111" s="104"/>
      <c r="GGU111" s="104"/>
      <c r="GGV111" s="104"/>
      <c r="GGW111" s="104"/>
      <c r="GGX111" s="104"/>
      <c r="GGY111" s="104"/>
      <c r="GGZ111" s="104"/>
      <c r="GHA111" s="104"/>
      <c r="GHB111" s="104"/>
      <c r="GHC111" s="104"/>
      <c r="GHD111" s="104"/>
      <c r="GHE111" s="104"/>
      <c r="GHF111" s="104"/>
      <c r="GHG111" s="104"/>
      <c r="GHH111" s="104"/>
      <c r="GHI111" s="104"/>
      <c r="GHJ111" s="104"/>
      <c r="GHK111" s="104"/>
      <c r="GHL111" s="104"/>
      <c r="GHM111" s="104"/>
      <c r="GHN111" s="104"/>
      <c r="GHO111" s="104"/>
      <c r="GHP111" s="104"/>
      <c r="GHQ111" s="104"/>
      <c r="GHR111" s="104"/>
      <c r="GHS111" s="104"/>
      <c r="GHT111" s="104"/>
      <c r="GHU111" s="104"/>
      <c r="GHV111" s="104"/>
      <c r="GHW111" s="104"/>
      <c r="GHX111" s="104"/>
      <c r="GHY111" s="104"/>
      <c r="GHZ111" s="104"/>
      <c r="GIA111" s="104"/>
      <c r="GIB111" s="104"/>
      <c r="GIC111" s="104"/>
      <c r="GID111" s="104"/>
      <c r="GIE111" s="104"/>
      <c r="GIF111" s="104"/>
      <c r="GIG111" s="104"/>
      <c r="GIH111" s="104"/>
      <c r="GII111" s="104"/>
      <c r="GIJ111" s="104"/>
      <c r="GIK111" s="104"/>
      <c r="GIL111" s="104"/>
      <c r="GIM111" s="104"/>
      <c r="GIN111" s="104"/>
      <c r="GIO111" s="104"/>
      <c r="GIP111" s="104"/>
      <c r="GIQ111" s="104"/>
      <c r="GIR111" s="104"/>
      <c r="GIS111" s="104"/>
      <c r="GIT111" s="104"/>
      <c r="GIU111" s="104"/>
      <c r="GIV111" s="104"/>
      <c r="GIW111" s="104"/>
      <c r="GIX111" s="104"/>
      <c r="GIY111" s="104"/>
      <c r="GIZ111" s="104"/>
      <c r="GJA111" s="104"/>
      <c r="GJB111" s="104"/>
      <c r="GJC111" s="104"/>
      <c r="GJD111" s="104"/>
      <c r="GJE111" s="104"/>
      <c r="GJF111" s="104"/>
      <c r="GJG111" s="104"/>
      <c r="GJH111" s="104"/>
      <c r="GJI111" s="104"/>
      <c r="GJJ111" s="104"/>
      <c r="GJK111" s="104"/>
      <c r="GJL111" s="104"/>
      <c r="GJM111" s="104"/>
      <c r="GJN111" s="104"/>
      <c r="GJO111" s="104"/>
      <c r="GJP111" s="104"/>
      <c r="GJQ111" s="104"/>
      <c r="GJR111" s="104"/>
      <c r="GJS111" s="104"/>
      <c r="GJT111" s="104"/>
      <c r="GJU111" s="104"/>
      <c r="GJV111" s="104"/>
      <c r="GJW111" s="104"/>
      <c r="GJX111" s="104"/>
      <c r="GJY111" s="104"/>
      <c r="GJZ111" s="104"/>
      <c r="GKA111" s="104"/>
      <c r="GKB111" s="104"/>
      <c r="GKC111" s="104"/>
      <c r="GKD111" s="104"/>
      <c r="GKE111" s="104"/>
      <c r="GKF111" s="104"/>
      <c r="GKG111" s="104"/>
      <c r="GKH111" s="104"/>
      <c r="GKI111" s="104"/>
      <c r="GKJ111" s="104"/>
      <c r="GKK111" s="104"/>
      <c r="GKL111" s="104"/>
      <c r="GKM111" s="104"/>
      <c r="GKN111" s="104"/>
      <c r="GKO111" s="104"/>
      <c r="GKP111" s="104"/>
      <c r="GKQ111" s="104"/>
      <c r="GKR111" s="104"/>
      <c r="GKS111" s="104"/>
      <c r="GKT111" s="104"/>
      <c r="GKU111" s="104"/>
      <c r="GKV111" s="104"/>
      <c r="GKW111" s="104"/>
      <c r="GKX111" s="104"/>
      <c r="GKY111" s="104"/>
      <c r="GKZ111" s="104"/>
      <c r="GLA111" s="104"/>
      <c r="GLB111" s="104"/>
      <c r="GLC111" s="104"/>
      <c r="GLD111" s="104"/>
      <c r="GLE111" s="104"/>
      <c r="GLF111" s="104"/>
      <c r="GLG111" s="104"/>
      <c r="GLH111" s="104"/>
      <c r="GLI111" s="104"/>
      <c r="GLJ111" s="104"/>
      <c r="GLK111" s="104"/>
      <c r="GLL111" s="104"/>
      <c r="GLM111" s="104"/>
      <c r="GLN111" s="104"/>
      <c r="GLO111" s="104"/>
      <c r="GLP111" s="104"/>
      <c r="GLQ111" s="104"/>
      <c r="GLR111" s="104"/>
      <c r="GLS111" s="104"/>
      <c r="GLT111" s="104"/>
      <c r="GLU111" s="104"/>
      <c r="GLV111" s="104"/>
      <c r="GLW111" s="104"/>
      <c r="GLX111" s="104"/>
      <c r="GLY111" s="104"/>
      <c r="GLZ111" s="104"/>
      <c r="GMA111" s="104"/>
      <c r="GMB111" s="104"/>
      <c r="GMC111" s="104"/>
      <c r="GMD111" s="104"/>
      <c r="GME111" s="104"/>
      <c r="GMF111" s="104"/>
      <c r="GMG111" s="104"/>
      <c r="GMH111" s="104"/>
      <c r="GMI111" s="104"/>
      <c r="GMJ111" s="104"/>
      <c r="GMK111" s="104"/>
      <c r="GML111" s="104"/>
      <c r="GMM111" s="104"/>
      <c r="GMN111" s="104"/>
      <c r="GMO111" s="104"/>
      <c r="GMP111" s="104"/>
      <c r="GMQ111" s="104"/>
      <c r="GMR111" s="104"/>
      <c r="GMS111" s="104"/>
      <c r="GMT111" s="104"/>
      <c r="GMU111" s="104"/>
      <c r="GMV111" s="104"/>
      <c r="GMW111" s="104"/>
      <c r="GMX111" s="104"/>
      <c r="GMY111" s="104"/>
      <c r="GMZ111" s="104"/>
      <c r="GNA111" s="104"/>
      <c r="GNB111" s="104"/>
      <c r="GNC111" s="104"/>
      <c r="GND111" s="104"/>
      <c r="GNE111" s="104"/>
      <c r="GNF111" s="104"/>
      <c r="GNG111" s="104"/>
      <c r="GNH111" s="104"/>
      <c r="GNI111" s="104"/>
      <c r="GNJ111" s="104"/>
      <c r="GNK111" s="104"/>
      <c r="GNL111" s="104"/>
      <c r="GNM111" s="104"/>
      <c r="GNN111" s="104"/>
      <c r="GNO111" s="104"/>
      <c r="GNP111" s="104"/>
      <c r="GNQ111" s="104"/>
      <c r="GNR111" s="104"/>
      <c r="GNS111" s="104"/>
      <c r="GNT111" s="104"/>
      <c r="GNU111" s="104"/>
      <c r="GNV111" s="104"/>
      <c r="GNW111" s="104"/>
      <c r="GNX111" s="104"/>
      <c r="GNY111" s="104"/>
      <c r="GNZ111" s="104"/>
      <c r="GOA111" s="104"/>
      <c r="GOB111" s="104"/>
      <c r="GOC111" s="104"/>
      <c r="GOD111" s="104"/>
      <c r="GOE111" s="104"/>
      <c r="GOF111" s="104"/>
      <c r="GOG111" s="104"/>
      <c r="GOH111" s="104"/>
      <c r="GOI111" s="104"/>
      <c r="GOJ111" s="104"/>
      <c r="GOK111" s="104"/>
      <c r="GOL111" s="104"/>
      <c r="GOM111" s="104"/>
      <c r="GON111" s="104"/>
      <c r="GOO111" s="104"/>
      <c r="GOP111" s="104"/>
      <c r="GOQ111" s="104"/>
      <c r="GOR111" s="104"/>
      <c r="GOS111" s="104"/>
      <c r="GOT111" s="104"/>
      <c r="GOU111" s="104"/>
      <c r="GOV111" s="104"/>
      <c r="GOW111" s="104"/>
      <c r="GOX111" s="104"/>
      <c r="GOY111" s="104"/>
      <c r="GOZ111" s="104"/>
      <c r="GPA111" s="104"/>
      <c r="GPB111" s="104"/>
      <c r="GPC111" s="104"/>
      <c r="GPD111" s="104"/>
      <c r="GPE111" s="104"/>
      <c r="GPF111" s="104"/>
      <c r="GPG111" s="104"/>
      <c r="GPH111" s="104"/>
      <c r="GPI111" s="104"/>
      <c r="GPJ111" s="104"/>
      <c r="GPK111" s="104"/>
      <c r="GPL111" s="104"/>
      <c r="GPM111" s="104"/>
      <c r="GPN111" s="104"/>
      <c r="GPO111" s="104"/>
      <c r="GPP111" s="104"/>
      <c r="GPQ111" s="104"/>
      <c r="GPR111" s="104"/>
      <c r="GPS111" s="104"/>
      <c r="GPT111" s="104"/>
      <c r="GPU111" s="104"/>
      <c r="GPV111" s="104"/>
      <c r="GPW111" s="104"/>
      <c r="GPX111" s="104"/>
      <c r="GPY111" s="104"/>
      <c r="GPZ111" s="104"/>
      <c r="GQA111" s="104"/>
      <c r="GQB111" s="104"/>
      <c r="GQC111" s="104"/>
      <c r="GQD111" s="104"/>
      <c r="GQE111" s="104"/>
      <c r="GQF111" s="104"/>
      <c r="GQG111" s="104"/>
      <c r="GQH111" s="104"/>
      <c r="GQI111" s="104"/>
      <c r="GQJ111" s="104"/>
      <c r="GQK111" s="104"/>
      <c r="GQL111" s="104"/>
      <c r="GQM111" s="104"/>
      <c r="GQN111" s="104"/>
      <c r="GQO111" s="104"/>
      <c r="GQP111" s="104"/>
      <c r="GQQ111" s="104"/>
      <c r="GQR111" s="104"/>
      <c r="GQS111" s="104"/>
      <c r="GQT111" s="104"/>
      <c r="GQU111" s="104"/>
      <c r="GQV111" s="104"/>
      <c r="GQW111" s="104"/>
      <c r="GQX111" s="104"/>
      <c r="GQY111" s="104"/>
      <c r="GQZ111" s="104"/>
      <c r="GRA111" s="104"/>
      <c r="GRB111" s="104"/>
      <c r="GRC111" s="104"/>
      <c r="GRD111" s="104"/>
      <c r="GRE111" s="104"/>
      <c r="GRF111" s="104"/>
      <c r="GRG111" s="104"/>
      <c r="GRH111" s="104"/>
      <c r="GRI111" s="104"/>
      <c r="GRJ111" s="104"/>
      <c r="GRK111" s="104"/>
      <c r="GRL111" s="104"/>
      <c r="GRM111" s="104"/>
      <c r="GRN111" s="104"/>
      <c r="GRO111" s="104"/>
      <c r="GRP111" s="104"/>
      <c r="GRQ111" s="104"/>
      <c r="GRR111" s="104"/>
      <c r="GRS111" s="104"/>
      <c r="GRT111" s="104"/>
      <c r="GRU111" s="104"/>
      <c r="GRV111" s="104"/>
      <c r="GRW111" s="104"/>
      <c r="GRX111" s="104"/>
      <c r="GRY111" s="104"/>
      <c r="GRZ111" s="104"/>
      <c r="GSA111" s="104"/>
      <c r="GSB111" s="104"/>
      <c r="GSC111" s="104"/>
      <c r="GSD111" s="104"/>
      <c r="GSE111" s="104"/>
      <c r="GSF111" s="104"/>
      <c r="GSG111" s="104"/>
      <c r="GSH111" s="104"/>
      <c r="GSI111" s="104"/>
      <c r="GSJ111" s="104"/>
      <c r="GSK111" s="104"/>
      <c r="GSL111" s="104"/>
      <c r="GSM111" s="104"/>
      <c r="GSN111" s="104"/>
      <c r="GSO111" s="104"/>
      <c r="GSP111" s="104"/>
      <c r="GSQ111" s="104"/>
      <c r="GSR111" s="104"/>
      <c r="GSS111" s="104"/>
      <c r="GST111" s="104"/>
      <c r="GSU111" s="104"/>
      <c r="GSV111" s="104"/>
      <c r="GSW111" s="104"/>
      <c r="GSX111" s="104"/>
      <c r="GSY111" s="104"/>
      <c r="GSZ111" s="104"/>
      <c r="GTA111" s="104"/>
      <c r="GTB111" s="104"/>
      <c r="GTC111" s="104"/>
      <c r="GTD111" s="104"/>
      <c r="GTE111" s="104"/>
      <c r="GTF111" s="104"/>
      <c r="GTG111" s="104"/>
      <c r="GTH111" s="104"/>
      <c r="GTI111" s="104"/>
      <c r="GTJ111" s="104"/>
      <c r="GTK111" s="104"/>
      <c r="GTL111" s="104"/>
      <c r="GTM111" s="104"/>
      <c r="GTN111" s="104"/>
      <c r="GTO111" s="104"/>
      <c r="GTP111" s="104"/>
      <c r="GTQ111" s="104"/>
      <c r="GTR111" s="104"/>
      <c r="GTS111" s="104"/>
      <c r="GTT111" s="104"/>
      <c r="GTU111" s="104"/>
      <c r="GTV111" s="104"/>
      <c r="GTW111" s="104"/>
      <c r="GTX111" s="104"/>
      <c r="GTY111" s="104"/>
      <c r="GTZ111" s="104"/>
      <c r="GUA111" s="104"/>
      <c r="GUB111" s="104"/>
      <c r="GUC111" s="104"/>
      <c r="GUD111" s="104"/>
      <c r="GUE111" s="104"/>
      <c r="GUF111" s="104"/>
      <c r="GUG111" s="104"/>
      <c r="GUH111" s="104"/>
      <c r="GUI111" s="104"/>
      <c r="GUJ111" s="104"/>
      <c r="GUK111" s="104"/>
      <c r="GUL111" s="104"/>
      <c r="GUM111" s="104"/>
      <c r="GUN111" s="104"/>
      <c r="GUO111" s="104"/>
      <c r="GUP111" s="104"/>
      <c r="GUQ111" s="104"/>
      <c r="GUR111" s="104"/>
      <c r="GUS111" s="104"/>
      <c r="GUT111" s="104"/>
      <c r="GUU111" s="104"/>
      <c r="GUV111" s="104"/>
      <c r="GUW111" s="104"/>
      <c r="GUX111" s="104"/>
      <c r="GUY111" s="104"/>
      <c r="GUZ111" s="104"/>
      <c r="GVA111" s="104"/>
      <c r="GVB111" s="104"/>
      <c r="GVC111" s="104"/>
      <c r="GVD111" s="104"/>
      <c r="GVE111" s="104"/>
      <c r="GVF111" s="104"/>
      <c r="GVG111" s="104"/>
      <c r="GVH111" s="104"/>
      <c r="GVI111" s="104"/>
      <c r="GVJ111" s="104"/>
      <c r="GVK111" s="104"/>
      <c r="GVL111" s="104"/>
      <c r="GVM111" s="104"/>
      <c r="GVN111" s="104"/>
      <c r="GVO111" s="104"/>
      <c r="GVP111" s="104"/>
      <c r="GVQ111" s="104"/>
      <c r="GVR111" s="104"/>
      <c r="GVS111" s="104"/>
      <c r="GVT111" s="104"/>
      <c r="GVU111" s="104"/>
      <c r="GVV111" s="104"/>
      <c r="GVW111" s="104"/>
      <c r="GVX111" s="104"/>
      <c r="GVY111" s="104"/>
      <c r="GVZ111" s="104"/>
      <c r="GWA111" s="104"/>
      <c r="GWB111" s="104"/>
      <c r="GWC111" s="104"/>
      <c r="GWD111" s="104"/>
      <c r="GWE111" s="104"/>
      <c r="GWF111" s="104"/>
      <c r="GWG111" s="104"/>
      <c r="GWH111" s="104"/>
      <c r="GWI111" s="104"/>
      <c r="GWJ111" s="104"/>
      <c r="GWK111" s="104"/>
      <c r="GWL111" s="104"/>
      <c r="GWM111" s="104"/>
      <c r="GWN111" s="104"/>
      <c r="GWO111" s="104"/>
      <c r="GWP111" s="104"/>
      <c r="GWQ111" s="104"/>
      <c r="GWR111" s="104"/>
      <c r="GWS111" s="104"/>
      <c r="GWT111" s="104"/>
      <c r="GWU111" s="104"/>
      <c r="GWV111" s="104"/>
      <c r="GWW111" s="104"/>
      <c r="GWX111" s="104"/>
      <c r="GWY111" s="104"/>
      <c r="GWZ111" s="104"/>
      <c r="GXA111" s="104"/>
      <c r="GXB111" s="104"/>
      <c r="GXC111" s="104"/>
      <c r="GXD111" s="104"/>
      <c r="GXE111" s="104"/>
      <c r="GXF111" s="104"/>
      <c r="GXG111" s="104"/>
      <c r="GXH111" s="104"/>
      <c r="GXI111" s="104"/>
      <c r="GXJ111" s="104"/>
      <c r="GXK111" s="104"/>
      <c r="GXL111" s="104"/>
      <c r="GXM111" s="104"/>
      <c r="GXN111" s="104"/>
      <c r="GXO111" s="104"/>
      <c r="GXP111" s="104"/>
      <c r="GXQ111" s="104"/>
      <c r="GXR111" s="104"/>
      <c r="GXS111" s="104"/>
      <c r="GXT111" s="104"/>
      <c r="GXU111" s="104"/>
      <c r="GXV111" s="104"/>
      <c r="GXW111" s="104"/>
      <c r="GXX111" s="104"/>
      <c r="GXY111" s="104"/>
      <c r="GXZ111" s="104"/>
      <c r="GYA111" s="104"/>
      <c r="GYB111" s="104"/>
      <c r="GYC111" s="104"/>
      <c r="GYD111" s="104"/>
      <c r="GYE111" s="104"/>
      <c r="GYF111" s="104"/>
      <c r="GYG111" s="104"/>
      <c r="GYH111" s="104"/>
      <c r="GYI111" s="104"/>
      <c r="GYJ111" s="104"/>
      <c r="GYK111" s="104"/>
      <c r="GYL111" s="104"/>
      <c r="GYM111" s="104"/>
      <c r="GYN111" s="104"/>
      <c r="GYO111" s="104"/>
      <c r="GYP111" s="104"/>
      <c r="GYQ111" s="104"/>
      <c r="GYR111" s="104"/>
      <c r="GYS111" s="104"/>
      <c r="GYT111" s="104"/>
      <c r="GYU111" s="104"/>
      <c r="GYV111" s="104"/>
      <c r="GYW111" s="104"/>
      <c r="GYX111" s="104"/>
      <c r="GYY111" s="104"/>
      <c r="GYZ111" s="104"/>
      <c r="GZA111" s="104"/>
      <c r="GZB111" s="104"/>
      <c r="GZC111" s="104"/>
      <c r="GZD111" s="104"/>
      <c r="GZE111" s="104"/>
      <c r="GZF111" s="104"/>
      <c r="GZG111" s="104"/>
      <c r="GZH111" s="104"/>
      <c r="GZI111" s="104"/>
      <c r="GZJ111" s="104"/>
      <c r="GZK111" s="104"/>
      <c r="GZL111" s="104"/>
      <c r="GZM111" s="104"/>
      <c r="GZN111" s="104"/>
      <c r="GZO111" s="104"/>
      <c r="GZP111" s="104"/>
      <c r="GZQ111" s="104"/>
      <c r="GZR111" s="104"/>
      <c r="GZS111" s="104"/>
      <c r="GZT111" s="104"/>
      <c r="GZU111" s="104"/>
      <c r="GZV111" s="104"/>
      <c r="GZW111" s="104"/>
      <c r="GZX111" s="104"/>
      <c r="GZY111" s="104"/>
      <c r="GZZ111" s="104"/>
      <c r="HAA111" s="104"/>
      <c r="HAB111" s="104"/>
      <c r="HAC111" s="104"/>
      <c r="HAD111" s="104"/>
      <c r="HAE111" s="104"/>
      <c r="HAF111" s="104"/>
      <c r="HAG111" s="104"/>
      <c r="HAH111" s="104"/>
      <c r="HAI111" s="104"/>
      <c r="HAJ111" s="104"/>
      <c r="HAK111" s="104"/>
      <c r="HAL111" s="104"/>
      <c r="HAM111" s="104"/>
      <c r="HAN111" s="104"/>
      <c r="HAO111" s="104"/>
      <c r="HAP111" s="104"/>
      <c r="HAQ111" s="104"/>
      <c r="HAR111" s="104"/>
      <c r="HAS111" s="104"/>
      <c r="HAT111" s="104"/>
      <c r="HAU111" s="104"/>
      <c r="HAV111" s="104"/>
      <c r="HAW111" s="104"/>
      <c r="HAX111" s="104"/>
      <c r="HAY111" s="104"/>
      <c r="HAZ111" s="104"/>
      <c r="HBA111" s="104"/>
      <c r="HBB111" s="104"/>
      <c r="HBC111" s="104"/>
      <c r="HBD111" s="104"/>
      <c r="HBE111" s="104"/>
      <c r="HBF111" s="104"/>
      <c r="HBG111" s="104"/>
      <c r="HBH111" s="104"/>
      <c r="HBI111" s="104"/>
      <c r="HBJ111" s="104"/>
      <c r="HBK111" s="104"/>
      <c r="HBL111" s="104"/>
      <c r="HBM111" s="104"/>
      <c r="HBN111" s="104"/>
      <c r="HBO111" s="104"/>
      <c r="HBP111" s="104"/>
      <c r="HBQ111" s="104"/>
      <c r="HBR111" s="104"/>
      <c r="HBS111" s="104"/>
      <c r="HBT111" s="104"/>
      <c r="HBU111" s="104"/>
      <c r="HBV111" s="104"/>
      <c r="HBW111" s="104"/>
      <c r="HBX111" s="104"/>
      <c r="HBY111" s="104"/>
      <c r="HBZ111" s="104"/>
      <c r="HCA111" s="104"/>
      <c r="HCB111" s="104"/>
      <c r="HCC111" s="104"/>
      <c r="HCD111" s="104"/>
      <c r="HCE111" s="104"/>
      <c r="HCF111" s="104"/>
      <c r="HCG111" s="104"/>
      <c r="HCH111" s="104"/>
      <c r="HCI111" s="104"/>
      <c r="HCJ111" s="104"/>
      <c r="HCK111" s="104"/>
      <c r="HCL111" s="104"/>
      <c r="HCM111" s="104"/>
      <c r="HCN111" s="104"/>
      <c r="HCO111" s="104"/>
      <c r="HCP111" s="104"/>
      <c r="HCQ111" s="104"/>
      <c r="HCR111" s="104"/>
      <c r="HCS111" s="104"/>
      <c r="HCT111" s="104"/>
      <c r="HCU111" s="104"/>
      <c r="HCV111" s="104"/>
      <c r="HCW111" s="104"/>
      <c r="HCX111" s="104"/>
      <c r="HCY111" s="104"/>
      <c r="HCZ111" s="104"/>
      <c r="HDA111" s="104"/>
      <c r="HDB111" s="104"/>
      <c r="HDC111" s="104"/>
      <c r="HDD111" s="104"/>
      <c r="HDE111" s="104"/>
      <c r="HDF111" s="104"/>
      <c r="HDG111" s="104"/>
      <c r="HDH111" s="104"/>
      <c r="HDI111" s="104"/>
      <c r="HDJ111" s="104"/>
      <c r="HDK111" s="104"/>
      <c r="HDL111" s="104"/>
      <c r="HDM111" s="104"/>
      <c r="HDN111" s="104"/>
      <c r="HDO111" s="104"/>
      <c r="HDP111" s="104"/>
      <c r="HDQ111" s="104"/>
      <c r="HDR111" s="104"/>
      <c r="HDS111" s="104"/>
      <c r="HDT111" s="104"/>
      <c r="HDU111" s="104"/>
      <c r="HDV111" s="104"/>
      <c r="HDW111" s="104"/>
      <c r="HDX111" s="104"/>
      <c r="HDY111" s="104"/>
      <c r="HDZ111" s="104"/>
      <c r="HEA111" s="104"/>
      <c r="HEB111" s="104"/>
      <c r="HEC111" s="104"/>
      <c r="HED111" s="104"/>
      <c r="HEE111" s="104"/>
      <c r="HEF111" s="104"/>
      <c r="HEG111" s="104"/>
      <c r="HEH111" s="104"/>
      <c r="HEI111" s="104"/>
      <c r="HEJ111" s="104"/>
      <c r="HEK111" s="104"/>
      <c r="HEL111" s="104"/>
      <c r="HEM111" s="104"/>
      <c r="HEN111" s="104"/>
      <c r="HEO111" s="104"/>
      <c r="HEP111" s="104"/>
      <c r="HEQ111" s="104"/>
      <c r="HER111" s="104"/>
      <c r="HES111" s="104"/>
      <c r="HET111" s="104"/>
      <c r="HEU111" s="104"/>
      <c r="HEV111" s="104"/>
      <c r="HEW111" s="104"/>
      <c r="HEX111" s="104"/>
      <c r="HEY111" s="104"/>
      <c r="HEZ111" s="104"/>
      <c r="HFA111" s="104"/>
      <c r="HFB111" s="104"/>
      <c r="HFC111" s="104"/>
      <c r="HFD111" s="104"/>
      <c r="HFE111" s="104"/>
      <c r="HFF111" s="104"/>
      <c r="HFG111" s="104"/>
      <c r="HFH111" s="104"/>
      <c r="HFI111" s="104"/>
      <c r="HFJ111" s="104"/>
      <c r="HFK111" s="104"/>
      <c r="HFL111" s="104"/>
      <c r="HFM111" s="104"/>
      <c r="HFN111" s="104"/>
      <c r="HFO111" s="104"/>
      <c r="HFP111" s="104"/>
      <c r="HFQ111" s="104"/>
      <c r="HFR111" s="104"/>
      <c r="HFS111" s="104"/>
      <c r="HFT111" s="104"/>
      <c r="HFU111" s="104"/>
      <c r="HFV111" s="104"/>
      <c r="HFW111" s="104"/>
      <c r="HFX111" s="104"/>
      <c r="HFY111" s="104"/>
      <c r="HFZ111" s="104"/>
      <c r="HGA111" s="104"/>
      <c r="HGB111" s="104"/>
      <c r="HGC111" s="104"/>
      <c r="HGD111" s="104"/>
      <c r="HGE111" s="104"/>
      <c r="HGF111" s="104"/>
      <c r="HGG111" s="104"/>
      <c r="HGH111" s="104"/>
      <c r="HGI111" s="104"/>
      <c r="HGJ111" s="104"/>
      <c r="HGK111" s="104"/>
      <c r="HGL111" s="104"/>
      <c r="HGM111" s="104"/>
      <c r="HGN111" s="104"/>
      <c r="HGO111" s="104"/>
      <c r="HGP111" s="104"/>
      <c r="HGQ111" s="104"/>
      <c r="HGR111" s="104"/>
      <c r="HGS111" s="104"/>
      <c r="HGT111" s="104"/>
      <c r="HGU111" s="104"/>
      <c r="HGV111" s="104"/>
      <c r="HGW111" s="104"/>
      <c r="HGX111" s="104"/>
      <c r="HGY111" s="104"/>
      <c r="HGZ111" s="104"/>
      <c r="HHA111" s="104"/>
      <c r="HHB111" s="104"/>
      <c r="HHC111" s="104"/>
      <c r="HHD111" s="104"/>
      <c r="HHE111" s="104"/>
      <c r="HHF111" s="104"/>
      <c r="HHG111" s="104"/>
      <c r="HHH111" s="104"/>
      <c r="HHI111" s="104"/>
      <c r="HHJ111" s="104"/>
      <c r="HHK111" s="104"/>
      <c r="HHL111" s="104"/>
      <c r="HHM111" s="104"/>
      <c r="HHN111" s="104"/>
      <c r="HHO111" s="104"/>
      <c r="HHP111" s="104"/>
      <c r="HHQ111" s="104"/>
      <c r="HHR111" s="104"/>
      <c r="HHS111" s="104"/>
      <c r="HHT111" s="104"/>
      <c r="HHU111" s="104"/>
      <c r="HHV111" s="104"/>
      <c r="HHW111" s="104"/>
      <c r="HHX111" s="104"/>
      <c r="HHY111" s="104"/>
      <c r="HHZ111" s="104"/>
      <c r="HIA111" s="104"/>
      <c r="HIB111" s="104"/>
      <c r="HIC111" s="104"/>
      <c r="HID111" s="104"/>
      <c r="HIE111" s="104"/>
      <c r="HIF111" s="104"/>
      <c r="HIG111" s="104"/>
      <c r="HIH111" s="104"/>
      <c r="HII111" s="104"/>
      <c r="HIJ111" s="104"/>
      <c r="HIK111" s="104"/>
      <c r="HIL111" s="104"/>
      <c r="HIM111" s="104"/>
      <c r="HIN111" s="104"/>
      <c r="HIO111" s="104"/>
      <c r="HIP111" s="104"/>
      <c r="HIQ111" s="104"/>
      <c r="HIR111" s="104"/>
      <c r="HIS111" s="104"/>
      <c r="HIT111" s="104"/>
      <c r="HIU111" s="104"/>
      <c r="HIV111" s="104"/>
      <c r="HIW111" s="104"/>
      <c r="HIX111" s="104"/>
      <c r="HIY111" s="104"/>
      <c r="HIZ111" s="104"/>
      <c r="HJA111" s="104"/>
      <c r="HJB111" s="104"/>
      <c r="HJC111" s="104"/>
      <c r="HJD111" s="104"/>
      <c r="HJE111" s="104"/>
      <c r="HJF111" s="104"/>
      <c r="HJG111" s="104"/>
      <c r="HJH111" s="104"/>
      <c r="HJI111" s="104"/>
      <c r="HJJ111" s="104"/>
      <c r="HJK111" s="104"/>
      <c r="HJL111" s="104"/>
      <c r="HJM111" s="104"/>
      <c r="HJN111" s="104"/>
      <c r="HJO111" s="104"/>
      <c r="HJP111" s="104"/>
      <c r="HJQ111" s="104"/>
      <c r="HJR111" s="104"/>
      <c r="HJS111" s="104"/>
      <c r="HJT111" s="104"/>
      <c r="HJU111" s="104"/>
      <c r="HJV111" s="104"/>
      <c r="HJW111" s="104"/>
      <c r="HJX111" s="104"/>
      <c r="HJY111" s="104"/>
      <c r="HJZ111" s="104"/>
      <c r="HKA111" s="104"/>
      <c r="HKB111" s="104"/>
      <c r="HKC111" s="104"/>
      <c r="HKD111" s="104"/>
      <c r="HKE111" s="104"/>
      <c r="HKF111" s="104"/>
      <c r="HKG111" s="104"/>
      <c r="HKH111" s="104"/>
      <c r="HKI111" s="104"/>
      <c r="HKJ111" s="104"/>
      <c r="HKK111" s="104"/>
      <c r="HKL111" s="104"/>
      <c r="HKM111" s="104"/>
      <c r="HKN111" s="104"/>
      <c r="HKO111" s="104"/>
      <c r="HKP111" s="104"/>
      <c r="HKQ111" s="104"/>
      <c r="HKR111" s="104"/>
      <c r="HKS111" s="104"/>
      <c r="HKT111" s="104"/>
      <c r="HKU111" s="104"/>
      <c r="HKV111" s="104"/>
      <c r="HKW111" s="104"/>
      <c r="HKX111" s="104"/>
      <c r="HKY111" s="104"/>
      <c r="HKZ111" s="104"/>
      <c r="HLA111" s="104"/>
      <c r="HLB111" s="104"/>
      <c r="HLC111" s="104"/>
      <c r="HLD111" s="104"/>
      <c r="HLE111" s="104"/>
      <c r="HLF111" s="104"/>
      <c r="HLG111" s="104"/>
      <c r="HLH111" s="104"/>
      <c r="HLI111" s="104"/>
      <c r="HLJ111" s="104"/>
      <c r="HLK111" s="104"/>
      <c r="HLL111" s="104"/>
      <c r="HLM111" s="104"/>
      <c r="HLN111" s="104"/>
      <c r="HLO111" s="104"/>
      <c r="HLP111" s="104"/>
      <c r="HLQ111" s="104"/>
      <c r="HLR111" s="104"/>
      <c r="HLS111" s="104"/>
      <c r="HLT111" s="104"/>
      <c r="HLU111" s="104"/>
      <c r="HLV111" s="104"/>
      <c r="HLW111" s="104"/>
      <c r="HLX111" s="104"/>
      <c r="HLY111" s="104"/>
      <c r="HLZ111" s="104"/>
      <c r="HMA111" s="104"/>
      <c r="HMB111" s="104"/>
      <c r="HMC111" s="104"/>
      <c r="HMD111" s="104"/>
      <c r="HME111" s="104"/>
      <c r="HMF111" s="104"/>
      <c r="HMG111" s="104"/>
      <c r="HMH111" s="104"/>
      <c r="HMI111" s="104"/>
      <c r="HMJ111" s="104"/>
      <c r="HMK111" s="104"/>
      <c r="HML111" s="104"/>
      <c r="HMM111" s="104"/>
      <c r="HMN111" s="104"/>
      <c r="HMO111" s="104"/>
      <c r="HMP111" s="104"/>
      <c r="HMQ111" s="104"/>
      <c r="HMR111" s="104"/>
      <c r="HMS111" s="104"/>
      <c r="HMT111" s="104"/>
      <c r="HMU111" s="104"/>
      <c r="HMV111" s="104"/>
      <c r="HMW111" s="104"/>
      <c r="HMX111" s="104"/>
      <c r="HMY111" s="104"/>
      <c r="HMZ111" s="104"/>
      <c r="HNA111" s="104"/>
      <c r="HNB111" s="104"/>
      <c r="HNC111" s="104"/>
      <c r="HND111" s="104"/>
      <c r="HNE111" s="104"/>
      <c r="HNF111" s="104"/>
      <c r="HNG111" s="104"/>
      <c r="HNH111" s="104"/>
      <c r="HNI111" s="104"/>
      <c r="HNJ111" s="104"/>
      <c r="HNK111" s="104"/>
      <c r="HNL111" s="104"/>
      <c r="HNM111" s="104"/>
      <c r="HNN111" s="104"/>
      <c r="HNO111" s="104"/>
      <c r="HNP111" s="104"/>
      <c r="HNQ111" s="104"/>
      <c r="HNR111" s="104"/>
      <c r="HNS111" s="104"/>
      <c r="HNT111" s="104"/>
      <c r="HNU111" s="104"/>
      <c r="HNV111" s="104"/>
      <c r="HNW111" s="104"/>
      <c r="HNX111" s="104"/>
      <c r="HNY111" s="104"/>
      <c r="HNZ111" s="104"/>
      <c r="HOA111" s="104"/>
      <c r="HOB111" s="104"/>
      <c r="HOC111" s="104"/>
      <c r="HOD111" s="104"/>
      <c r="HOE111" s="104"/>
      <c r="HOF111" s="104"/>
      <c r="HOG111" s="104"/>
      <c r="HOH111" s="104"/>
      <c r="HOI111" s="104"/>
      <c r="HOJ111" s="104"/>
      <c r="HOK111" s="104"/>
      <c r="HOL111" s="104"/>
      <c r="HOM111" s="104"/>
      <c r="HON111" s="104"/>
      <c r="HOO111" s="104"/>
      <c r="HOP111" s="104"/>
      <c r="HOQ111" s="104"/>
      <c r="HOR111" s="104"/>
      <c r="HOS111" s="104"/>
      <c r="HOT111" s="104"/>
      <c r="HOU111" s="104"/>
      <c r="HOV111" s="104"/>
      <c r="HOW111" s="104"/>
      <c r="HOX111" s="104"/>
      <c r="HOY111" s="104"/>
      <c r="HOZ111" s="104"/>
      <c r="HPA111" s="104"/>
      <c r="HPB111" s="104"/>
      <c r="HPC111" s="104"/>
      <c r="HPD111" s="104"/>
      <c r="HPE111" s="104"/>
      <c r="HPF111" s="104"/>
      <c r="HPG111" s="104"/>
      <c r="HPH111" s="104"/>
      <c r="HPI111" s="104"/>
      <c r="HPJ111" s="104"/>
      <c r="HPK111" s="104"/>
      <c r="HPL111" s="104"/>
      <c r="HPM111" s="104"/>
      <c r="HPN111" s="104"/>
      <c r="HPO111" s="104"/>
      <c r="HPP111" s="104"/>
      <c r="HPQ111" s="104"/>
      <c r="HPR111" s="104"/>
      <c r="HPS111" s="104"/>
      <c r="HPT111" s="104"/>
      <c r="HPU111" s="104"/>
      <c r="HPV111" s="104"/>
      <c r="HPW111" s="104"/>
      <c r="HPX111" s="104"/>
      <c r="HPY111" s="104"/>
      <c r="HPZ111" s="104"/>
      <c r="HQA111" s="104"/>
      <c r="HQB111" s="104"/>
      <c r="HQC111" s="104"/>
      <c r="HQD111" s="104"/>
      <c r="HQE111" s="104"/>
      <c r="HQF111" s="104"/>
      <c r="HQG111" s="104"/>
      <c r="HQH111" s="104"/>
      <c r="HQI111" s="104"/>
      <c r="HQJ111" s="104"/>
      <c r="HQK111" s="104"/>
      <c r="HQL111" s="104"/>
      <c r="HQM111" s="104"/>
      <c r="HQN111" s="104"/>
      <c r="HQO111" s="104"/>
      <c r="HQP111" s="104"/>
      <c r="HQQ111" s="104"/>
      <c r="HQR111" s="104"/>
      <c r="HQS111" s="104"/>
      <c r="HQT111" s="104"/>
      <c r="HQU111" s="104"/>
      <c r="HQV111" s="104"/>
      <c r="HQW111" s="104"/>
      <c r="HQX111" s="104"/>
      <c r="HQY111" s="104"/>
      <c r="HQZ111" s="104"/>
      <c r="HRA111" s="104"/>
      <c r="HRB111" s="104"/>
      <c r="HRC111" s="104"/>
      <c r="HRD111" s="104"/>
      <c r="HRE111" s="104"/>
      <c r="HRF111" s="104"/>
      <c r="HRG111" s="104"/>
      <c r="HRH111" s="104"/>
      <c r="HRI111" s="104"/>
      <c r="HRJ111" s="104"/>
      <c r="HRK111" s="104"/>
      <c r="HRL111" s="104"/>
      <c r="HRM111" s="104"/>
      <c r="HRN111" s="104"/>
      <c r="HRO111" s="104"/>
      <c r="HRP111" s="104"/>
      <c r="HRQ111" s="104"/>
      <c r="HRR111" s="104"/>
      <c r="HRS111" s="104"/>
      <c r="HRT111" s="104"/>
      <c r="HRU111" s="104"/>
      <c r="HRV111" s="104"/>
      <c r="HRW111" s="104"/>
      <c r="HRX111" s="104"/>
      <c r="HRY111" s="104"/>
      <c r="HRZ111" s="104"/>
      <c r="HSA111" s="104"/>
      <c r="HSB111" s="104"/>
      <c r="HSC111" s="104"/>
      <c r="HSD111" s="104"/>
      <c r="HSE111" s="104"/>
      <c r="HSF111" s="104"/>
      <c r="HSG111" s="104"/>
      <c r="HSH111" s="104"/>
      <c r="HSI111" s="104"/>
      <c r="HSJ111" s="104"/>
      <c r="HSK111" s="104"/>
      <c r="HSL111" s="104"/>
      <c r="HSM111" s="104"/>
      <c r="HSN111" s="104"/>
      <c r="HSO111" s="104"/>
      <c r="HSP111" s="104"/>
      <c r="HSQ111" s="104"/>
      <c r="HSR111" s="104"/>
      <c r="HSS111" s="104"/>
      <c r="HST111" s="104"/>
      <c r="HSU111" s="104"/>
      <c r="HSV111" s="104"/>
      <c r="HSW111" s="104"/>
      <c r="HSX111" s="104"/>
      <c r="HSY111" s="104"/>
      <c r="HSZ111" s="104"/>
      <c r="HTA111" s="104"/>
      <c r="HTB111" s="104"/>
      <c r="HTC111" s="104"/>
      <c r="HTD111" s="104"/>
      <c r="HTE111" s="104"/>
      <c r="HTF111" s="104"/>
      <c r="HTG111" s="104"/>
      <c r="HTH111" s="104"/>
      <c r="HTI111" s="104"/>
      <c r="HTJ111" s="104"/>
      <c r="HTK111" s="104"/>
      <c r="HTL111" s="104"/>
      <c r="HTM111" s="104"/>
      <c r="HTN111" s="104"/>
      <c r="HTO111" s="104"/>
      <c r="HTP111" s="104"/>
      <c r="HTQ111" s="104"/>
      <c r="HTR111" s="104"/>
      <c r="HTS111" s="104"/>
      <c r="HTT111" s="104"/>
      <c r="HTU111" s="104"/>
      <c r="HTV111" s="104"/>
      <c r="HTW111" s="104"/>
      <c r="HTX111" s="104"/>
      <c r="HTY111" s="104"/>
      <c r="HTZ111" s="104"/>
      <c r="HUA111" s="104"/>
      <c r="HUB111" s="104"/>
      <c r="HUC111" s="104"/>
      <c r="HUD111" s="104"/>
      <c r="HUE111" s="104"/>
      <c r="HUF111" s="104"/>
      <c r="HUG111" s="104"/>
      <c r="HUH111" s="104"/>
      <c r="HUI111" s="104"/>
      <c r="HUJ111" s="104"/>
      <c r="HUK111" s="104"/>
      <c r="HUL111" s="104"/>
      <c r="HUM111" s="104"/>
      <c r="HUN111" s="104"/>
      <c r="HUO111" s="104"/>
      <c r="HUP111" s="104"/>
      <c r="HUQ111" s="104"/>
      <c r="HUR111" s="104"/>
      <c r="HUS111" s="104"/>
      <c r="HUT111" s="104"/>
      <c r="HUU111" s="104"/>
      <c r="HUV111" s="104"/>
      <c r="HUW111" s="104"/>
      <c r="HUX111" s="104"/>
      <c r="HUY111" s="104"/>
      <c r="HUZ111" s="104"/>
      <c r="HVA111" s="104"/>
      <c r="HVB111" s="104"/>
      <c r="HVC111" s="104"/>
      <c r="HVD111" s="104"/>
      <c r="HVE111" s="104"/>
      <c r="HVF111" s="104"/>
      <c r="HVG111" s="104"/>
      <c r="HVH111" s="104"/>
      <c r="HVI111" s="104"/>
      <c r="HVJ111" s="104"/>
      <c r="HVK111" s="104"/>
      <c r="HVL111" s="104"/>
      <c r="HVM111" s="104"/>
      <c r="HVN111" s="104"/>
      <c r="HVO111" s="104"/>
      <c r="HVP111" s="104"/>
      <c r="HVQ111" s="104"/>
      <c r="HVR111" s="104"/>
      <c r="HVS111" s="104"/>
      <c r="HVT111" s="104"/>
      <c r="HVU111" s="104"/>
      <c r="HVV111" s="104"/>
      <c r="HVW111" s="104"/>
      <c r="HVX111" s="104"/>
      <c r="HVY111" s="104"/>
      <c r="HVZ111" s="104"/>
      <c r="HWA111" s="104"/>
      <c r="HWB111" s="104"/>
      <c r="HWC111" s="104"/>
      <c r="HWD111" s="104"/>
      <c r="HWE111" s="104"/>
      <c r="HWF111" s="104"/>
      <c r="HWG111" s="104"/>
      <c r="HWH111" s="104"/>
      <c r="HWI111" s="104"/>
      <c r="HWJ111" s="104"/>
      <c r="HWK111" s="104"/>
      <c r="HWL111" s="104"/>
      <c r="HWM111" s="104"/>
      <c r="HWN111" s="104"/>
      <c r="HWO111" s="104"/>
      <c r="HWP111" s="104"/>
      <c r="HWQ111" s="104"/>
      <c r="HWR111" s="104"/>
      <c r="HWS111" s="104"/>
      <c r="HWT111" s="104"/>
      <c r="HWU111" s="104"/>
      <c r="HWV111" s="104"/>
      <c r="HWW111" s="104"/>
      <c r="HWX111" s="104"/>
      <c r="HWY111" s="104"/>
      <c r="HWZ111" s="104"/>
      <c r="HXA111" s="104"/>
      <c r="HXB111" s="104"/>
      <c r="HXC111" s="104"/>
      <c r="HXD111" s="104"/>
      <c r="HXE111" s="104"/>
      <c r="HXF111" s="104"/>
      <c r="HXG111" s="104"/>
      <c r="HXH111" s="104"/>
      <c r="HXI111" s="104"/>
      <c r="HXJ111" s="104"/>
      <c r="HXK111" s="104"/>
      <c r="HXL111" s="104"/>
      <c r="HXM111" s="104"/>
      <c r="HXN111" s="104"/>
      <c r="HXO111" s="104"/>
      <c r="HXP111" s="104"/>
      <c r="HXQ111" s="104"/>
      <c r="HXR111" s="104"/>
      <c r="HXS111" s="104"/>
      <c r="HXT111" s="104"/>
      <c r="HXU111" s="104"/>
      <c r="HXV111" s="104"/>
      <c r="HXW111" s="104"/>
      <c r="HXX111" s="104"/>
      <c r="HXY111" s="104"/>
      <c r="HXZ111" s="104"/>
      <c r="HYA111" s="104"/>
      <c r="HYB111" s="104"/>
      <c r="HYC111" s="104"/>
      <c r="HYD111" s="104"/>
      <c r="HYE111" s="104"/>
      <c r="HYF111" s="104"/>
      <c r="HYG111" s="104"/>
      <c r="HYH111" s="104"/>
      <c r="HYI111" s="104"/>
      <c r="HYJ111" s="104"/>
      <c r="HYK111" s="104"/>
      <c r="HYL111" s="104"/>
      <c r="HYM111" s="104"/>
      <c r="HYN111" s="104"/>
      <c r="HYO111" s="104"/>
      <c r="HYP111" s="104"/>
      <c r="HYQ111" s="104"/>
      <c r="HYR111" s="104"/>
      <c r="HYS111" s="104"/>
      <c r="HYT111" s="104"/>
      <c r="HYU111" s="104"/>
      <c r="HYV111" s="104"/>
      <c r="HYW111" s="104"/>
      <c r="HYX111" s="104"/>
      <c r="HYY111" s="104"/>
      <c r="HYZ111" s="104"/>
      <c r="HZA111" s="104"/>
      <c r="HZB111" s="104"/>
      <c r="HZC111" s="104"/>
      <c r="HZD111" s="104"/>
      <c r="HZE111" s="104"/>
      <c r="HZF111" s="104"/>
      <c r="HZG111" s="104"/>
      <c r="HZH111" s="104"/>
      <c r="HZI111" s="104"/>
      <c r="HZJ111" s="104"/>
      <c r="HZK111" s="104"/>
      <c r="HZL111" s="104"/>
      <c r="HZM111" s="104"/>
      <c r="HZN111" s="104"/>
      <c r="HZO111" s="104"/>
      <c r="HZP111" s="104"/>
      <c r="HZQ111" s="104"/>
      <c r="HZR111" s="104"/>
      <c r="HZS111" s="104"/>
      <c r="HZT111" s="104"/>
      <c r="HZU111" s="104"/>
      <c r="HZV111" s="104"/>
      <c r="HZW111" s="104"/>
      <c r="HZX111" s="104"/>
      <c r="HZY111" s="104"/>
      <c r="HZZ111" s="104"/>
      <c r="IAA111" s="104"/>
      <c r="IAB111" s="104"/>
      <c r="IAC111" s="104"/>
      <c r="IAD111" s="104"/>
      <c r="IAE111" s="104"/>
      <c r="IAF111" s="104"/>
      <c r="IAG111" s="104"/>
      <c r="IAH111" s="104"/>
      <c r="IAI111" s="104"/>
      <c r="IAJ111" s="104"/>
      <c r="IAK111" s="104"/>
      <c r="IAL111" s="104"/>
      <c r="IAM111" s="104"/>
      <c r="IAN111" s="104"/>
      <c r="IAO111" s="104"/>
      <c r="IAP111" s="104"/>
      <c r="IAQ111" s="104"/>
      <c r="IAR111" s="104"/>
      <c r="IAS111" s="104"/>
      <c r="IAT111" s="104"/>
      <c r="IAU111" s="104"/>
      <c r="IAV111" s="104"/>
      <c r="IAW111" s="104"/>
      <c r="IAX111" s="104"/>
      <c r="IAY111" s="104"/>
      <c r="IAZ111" s="104"/>
      <c r="IBA111" s="104"/>
      <c r="IBB111" s="104"/>
      <c r="IBC111" s="104"/>
      <c r="IBD111" s="104"/>
      <c r="IBE111" s="104"/>
      <c r="IBF111" s="104"/>
      <c r="IBG111" s="104"/>
      <c r="IBH111" s="104"/>
      <c r="IBI111" s="104"/>
      <c r="IBJ111" s="104"/>
      <c r="IBK111" s="104"/>
      <c r="IBL111" s="104"/>
      <c r="IBM111" s="104"/>
      <c r="IBN111" s="104"/>
      <c r="IBO111" s="104"/>
      <c r="IBP111" s="104"/>
      <c r="IBQ111" s="104"/>
      <c r="IBR111" s="104"/>
      <c r="IBS111" s="104"/>
      <c r="IBT111" s="104"/>
      <c r="IBU111" s="104"/>
      <c r="IBV111" s="104"/>
      <c r="IBW111" s="104"/>
      <c r="IBX111" s="104"/>
      <c r="IBY111" s="104"/>
      <c r="IBZ111" s="104"/>
      <c r="ICA111" s="104"/>
      <c r="ICB111" s="104"/>
      <c r="ICC111" s="104"/>
      <c r="ICD111" s="104"/>
      <c r="ICE111" s="104"/>
      <c r="ICF111" s="104"/>
      <c r="ICG111" s="104"/>
      <c r="ICH111" s="104"/>
      <c r="ICI111" s="104"/>
      <c r="ICJ111" s="104"/>
      <c r="ICK111" s="104"/>
      <c r="ICL111" s="104"/>
      <c r="ICM111" s="104"/>
      <c r="ICN111" s="104"/>
      <c r="ICO111" s="104"/>
      <c r="ICP111" s="104"/>
      <c r="ICQ111" s="104"/>
      <c r="ICR111" s="104"/>
      <c r="ICS111" s="104"/>
      <c r="ICT111" s="104"/>
      <c r="ICU111" s="104"/>
      <c r="ICV111" s="104"/>
      <c r="ICW111" s="104"/>
      <c r="ICX111" s="104"/>
      <c r="ICY111" s="104"/>
      <c r="ICZ111" s="104"/>
      <c r="IDA111" s="104"/>
      <c r="IDB111" s="104"/>
      <c r="IDC111" s="104"/>
      <c r="IDD111" s="104"/>
      <c r="IDE111" s="104"/>
      <c r="IDF111" s="104"/>
      <c r="IDG111" s="104"/>
      <c r="IDH111" s="104"/>
      <c r="IDI111" s="104"/>
      <c r="IDJ111" s="104"/>
      <c r="IDK111" s="104"/>
      <c r="IDL111" s="104"/>
      <c r="IDM111" s="104"/>
      <c r="IDN111" s="104"/>
      <c r="IDO111" s="104"/>
      <c r="IDP111" s="104"/>
      <c r="IDQ111" s="104"/>
      <c r="IDR111" s="104"/>
      <c r="IDS111" s="104"/>
      <c r="IDT111" s="104"/>
      <c r="IDU111" s="104"/>
      <c r="IDV111" s="104"/>
      <c r="IDW111" s="104"/>
      <c r="IDX111" s="104"/>
      <c r="IDY111" s="104"/>
      <c r="IDZ111" s="104"/>
      <c r="IEA111" s="104"/>
      <c r="IEB111" s="104"/>
      <c r="IEC111" s="104"/>
      <c r="IED111" s="104"/>
      <c r="IEE111" s="104"/>
      <c r="IEF111" s="104"/>
      <c r="IEG111" s="104"/>
      <c r="IEH111" s="104"/>
      <c r="IEI111" s="104"/>
      <c r="IEJ111" s="104"/>
      <c r="IEK111" s="104"/>
      <c r="IEL111" s="104"/>
      <c r="IEM111" s="104"/>
      <c r="IEN111" s="104"/>
      <c r="IEO111" s="104"/>
      <c r="IEP111" s="104"/>
      <c r="IEQ111" s="104"/>
      <c r="IER111" s="104"/>
      <c r="IES111" s="104"/>
      <c r="IET111" s="104"/>
      <c r="IEU111" s="104"/>
      <c r="IEV111" s="104"/>
      <c r="IEW111" s="104"/>
      <c r="IEX111" s="104"/>
      <c r="IEY111" s="104"/>
      <c r="IEZ111" s="104"/>
      <c r="IFA111" s="104"/>
      <c r="IFB111" s="104"/>
      <c r="IFC111" s="104"/>
      <c r="IFD111" s="104"/>
      <c r="IFE111" s="104"/>
      <c r="IFF111" s="104"/>
      <c r="IFG111" s="104"/>
      <c r="IFH111" s="104"/>
      <c r="IFI111" s="104"/>
      <c r="IFJ111" s="104"/>
      <c r="IFK111" s="104"/>
      <c r="IFL111" s="104"/>
      <c r="IFM111" s="104"/>
      <c r="IFN111" s="104"/>
      <c r="IFO111" s="104"/>
      <c r="IFP111" s="104"/>
      <c r="IFQ111" s="104"/>
      <c r="IFR111" s="104"/>
      <c r="IFS111" s="104"/>
      <c r="IFT111" s="104"/>
      <c r="IFU111" s="104"/>
      <c r="IFV111" s="104"/>
      <c r="IFW111" s="104"/>
      <c r="IFX111" s="104"/>
      <c r="IFY111" s="104"/>
      <c r="IFZ111" s="104"/>
      <c r="IGA111" s="104"/>
      <c r="IGB111" s="104"/>
      <c r="IGC111" s="104"/>
      <c r="IGD111" s="104"/>
      <c r="IGE111" s="104"/>
      <c r="IGF111" s="104"/>
      <c r="IGG111" s="104"/>
      <c r="IGH111" s="104"/>
      <c r="IGI111" s="104"/>
      <c r="IGJ111" s="104"/>
      <c r="IGK111" s="104"/>
      <c r="IGL111" s="104"/>
      <c r="IGM111" s="104"/>
      <c r="IGN111" s="104"/>
      <c r="IGO111" s="104"/>
      <c r="IGP111" s="104"/>
      <c r="IGQ111" s="104"/>
      <c r="IGR111" s="104"/>
      <c r="IGS111" s="104"/>
      <c r="IGT111" s="104"/>
      <c r="IGU111" s="104"/>
      <c r="IGV111" s="104"/>
      <c r="IGW111" s="104"/>
      <c r="IGX111" s="104"/>
      <c r="IGY111" s="104"/>
      <c r="IGZ111" s="104"/>
      <c r="IHA111" s="104"/>
      <c r="IHB111" s="104"/>
      <c r="IHC111" s="104"/>
      <c r="IHD111" s="104"/>
      <c r="IHE111" s="104"/>
      <c r="IHF111" s="104"/>
      <c r="IHG111" s="104"/>
      <c r="IHH111" s="104"/>
      <c r="IHI111" s="104"/>
      <c r="IHJ111" s="104"/>
      <c r="IHK111" s="104"/>
      <c r="IHL111" s="104"/>
      <c r="IHM111" s="104"/>
      <c r="IHN111" s="104"/>
      <c r="IHO111" s="104"/>
      <c r="IHP111" s="104"/>
      <c r="IHQ111" s="104"/>
      <c r="IHR111" s="104"/>
      <c r="IHS111" s="104"/>
      <c r="IHT111" s="104"/>
      <c r="IHU111" s="104"/>
      <c r="IHV111" s="104"/>
      <c r="IHW111" s="104"/>
      <c r="IHX111" s="104"/>
      <c r="IHY111" s="104"/>
      <c r="IHZ111" s="104"/>
      <c r="IIA111" s="104"/>
      <c r="IIB111" s="104"/>
      <c r="IIC111" s="104"/>
      <c r="IID111" s="104"/>
      <c r="IIE111" s="104"/>
      <c r="IIF111" s="104"/>
      <c r="IIG111" s="104"/>
      <c r="IIH111" s="104"/>
      <c r="III111" s="104"/>
      <c r="IIJ111" s="104"/>
      <c r="IIK111" s="104"/>
      <c r="IIL111" s="104"/>
      <c r="IIM111" s="104"/>
      <c r="IIN111" s="104"/>
      <c r="IIO111" s="104"/>
      <c r="IIP111" s="104"/>
      <c r="IIQ111" s="104"/>
      <c r="IIR111" s="104"/>
      <c r="IIS111" s="104"/>
      <c r="IIT111" s="104"/>
      <c r="IIU111" s="104"/>
      <c r="IIV111" s="104"/>
      <c r="IIW111" s="104"/>
      <c r="IIX111" s="104"/>
      <c r="IIY111" s="104"/>
      <c r="IIZ111" s="104"/>
      <c r="IJA111" s="104"/>
      <c r="IJB111" s="104"/>
      <c r="IJC111" s="104"/>
      <c r="IJD111" s="104"/>
      <c r="IJE111" s="104"/>
      <c r="IJF111" s="104"/>
      <c r="IJG111" s="104"/>
      <c r="IJH111" s="104"/>
      <c r="IJI111" s="104"/>
      <c r="IJJ111" s="104"/>
      <c r="IJK111" s="104"/>
      <c r="IJL111" s="104"/>
      <c r="IJM111" s="104"/>
      <c r="IJN111" s="104"/>
      <c r="IJO111" s="104"/>
      <c r="IJP111" s="104"/>
      <c r="IJQ111" s="104"/>
      <c r="IJR111" s="104"/>
      <c r="IJS111" s="104"/>
      <c r="IJT111" s="104"/>
      <c r="IJU111" s="104"/>
      <c r="IJV111" s="104"/>
      <c r="IJW111" s="104"/>
      <c r="IJX111" s="104"/>
      <c r="IJY111" s="104"/>
      <c r="IJZ111" s="104"/>
      <c r="IKA111" s="104"/>
      <c r="IKB111" s="104"/>
      <c r="IKC111" s="104"/>
      <c r="IKD111" s="104"/>
      <c r="IKE111" s="104"/>
      <c r="IKF111" s="104"/>
      <c r="IKG111" s="104"/>
      <c r="IKH111" s="104"/>
      <c r="IKI111" s="104"/>
      <c r="IKJ111" s="104"/>
      <c r="IKK111" s="104"/>
      <c r="IKL111" s="104"/>
      <c r="IKM111" s="104"/>
      <c r="IKN111" s="104"/>
      <c r="IKO111" s="104"/>
      <c r="IKP111" s="104"/>
      <c r="IKQ111" s="104"/>
      <c r="IKR111" s="104"/>
      <c r="IKS111" s="104"/>
      <c r="IKT111" s="104"/>
      <c r="IKU111" s="104"/>
      <c r="IKV111" s="104"/>
      <c r="IKW111" s="104"/>
      <c r="IKX111" s="104"/>
      <c r="IKY111" s="104"/>
      <c r="IKZ111" s="104"/>
      <c r="ILA111" s="104"/>
      <c r="ILB111" s="104"/>
      <c r="ILC111" s="104"/>
      <c r="ILD111" s="104"/>
      <c r="ILE111" s="104"/>
      <c r="ILF111" s="104"/>
      <c r="ILG111" s="104"/>
      <c r="ILH111" s="104"/>
      <c r="ILI111" s="104"/>
      <c r="ILJ111" s="104"/>
      <c r="ILK111" s="104"/>
      <c r="ILL111" s="104"/>
      <c r="ILM111" s="104"/>
      <c r="ILN111" s="104"/>
      <c r="ILO111" s="104"/>
      <c r="ILP111" s="104"/>
      <c r="ILQ111" s="104"/>
      <c r="ILR111" s="104"/>
      <c r="ILS111" s="104"/>
      <c r="ILT111" s="104"/>
      <c r="ILU111" s="104"/>
      <c r="ILV111" s="104"/>
      <c r="ILW111" s="104"/>
      <c r="ILX111" s="104"/>
      <c r="ILY111" s="104"/>
      <c r="ILZ111" s="104"/>
      <c r="IMA111" s="104"/>
      <c r="IMB111" s="104"/>
      <c r="IMC111" s="104"/>
      <c r="IMD111" s="104"/>
      <c r="IME111" s="104"/>
      <c r="IMF111" s="104"/>
      <c r="IMG111" s="104"/>
      <c r="IMH111" s="104"/>
      <c r="IMI111" s="104"/>
      <c r="IMJ111" s="104"/>
      <c r="IMK111" s="104"/>
      <c r="IML111" s="104"/>
      <c r="IMM111" s="104"/>
      <c r="IMN111" s="104"/>
      <c r="IMO111" s="104"/>
      <c r="IMP111" s="104"/>
      <c r="IMQ111" s="104"/>
      <c r="IMR111" s="104"/>
      <c r="IMS111" s="104"/>
      <c r="IMT111" s="104"/>
      <c r="IMU111" s="104"/>
      <c r="IMV111" s="104"/>
      <c r="IMW111" s="104"/>
      <c r="IMX111" s="104"/>
      <c r="IMY111" s="104"/>
      <c r="IMZ111" s="104"/>
      <c r="INA111" s="104"/>
      <c r="INB111" s="104"/>
      <c r="INC111" s="104"/>
      <c r="IND111" s="104"/>
      <c r="INE111" s="104"/>
      <c r="INF111" s="104"/>
      <c r="ING111" s="104"/>
      <c r="INH111" s="104"/>
      <c r="INI111" s="104"/>
      <c r="INJ111" s="104"/>
      <c r="INK111" s="104"/>
      <c r="INL111" s="104"/>
      <c r="INM111" s="104"/>
      <c r="INN111" s="104"/>
      <c r="INO111" s="104"/>
      <c r="INP111" s="104"/>
      <c r="INQ111" s="104"/>
      <c r="INR111" s="104"/>
      <c r="INS111" s="104"/>
      <c r="INT111" s="104"/>
      <c r="INU111" s="104"/>
      <c r="INV111" s="104"/>
      <c r="INW111" s="104"/>
      <c r="INX111" s="104"/>
      <c r="INY111" s="104"/>
      <c r="INZ111" s="104"/>
      <c r="IOA111" s="104"/>
      <c r="IOB111" s="104"/>
      <c r="IOC111" s="104"/>
      <c r="IOD111" s="104"/>
      <c r="IOE111" s="104"/>
      <c r="IOF111" s="104"/>
      <c r="IOG111" s="104"/>
      <c r="IOH111" s="104"/>
      <c r="IOI111" s="104"/>
      <c r="IOJ111" s="104"/>
      <c r="IOK111" s="104"/>
      <c r="IOL111" s="104"/>
      <c r="IOM111" s="104"/>
      <c r="ION111" s="104"/>
      <c r="IOO111" s="104"/>
      <c r="IOP111" s="104"/>
      <c r="IOQ111" s="104"/>
      <c r="IOR111" s="104"/>
      <c r="IOS111" s="104"/>
      <c r="IOT111" s="104"/>
      <c r="IOU111" s="104"/>
      <c r="IOV111" s="104"/>
      <c r="IOW111" s="104"/>
      <c r="IOX111" s="104"/>
      <c r="IOY111" s="104"/>
      <c r="IOZ111" s="104"/>
      <c r="IPA111" s="104"/>
      <c r="IPB111" s="104"/>
      <c r="IPC111" s="104"/>
      <c r="IPD111" s="104"/>
      <c r="IPE111" s="104"/>
      <c r="IPF111" s="104"/>
      <c r="IPG111" s="104"/>
      <c r="IPH111" s="104"/>
      <c r="IPI111" s="104"/>
      <c r="IPJ111" s="104"/>
      <c r="IPK111" s="104"/>
      <c r="IPL111" s="104"/>
      <c r="IPM111" s="104"/>
      <c r="IPN111" s="104"/>
      <c r="IPO111" s="104"/>
      <c r="IPP111" s="104"/>
      <c r="IPQ111" s="104"/>
      <c r="IPR111" s="104"/>
      <c r="IPS111" s="104"/>
      <c r="IPT111" s="104"/>
      <c r="IPU111" s="104"/>
      <c r="IPV111" s="104"/>
      <c r="IPW111" s="104"/>
      <c r="IPX111" s="104"/>
      <c r="IPY111" s="104"/>
      <c r="IPZ111" s="104"/>
      <c r="IQA111" s="104"/>
      <c r="IQB111" s="104"/>
      <c r="IQC111" s="104"/>
      <c r="IQD111" s="104"/>
      <c r="IQE111" s="104"/>
      <c r="IQF111" s="104"/>
      <c r="IQG111" s="104"/>
      <c r="IQH111" s="104"/>
      <c r="IQI111" s="104"/>
      <c r="IQJ111" s="104"/>
      <c r="IQK111" s="104"/>
      <c r="IQL111" s="104"/>
      <c r="IQM111" s="104"/>
      <c r="IQN111" s="104"/>
      <c r="IQO111" s="104"/>
      <c r="IQP111" s="104"/>
      <c r="IQQ111" s="104"/>
      <c r="IQR111" s="104"/>
      <c r="IQS111" s="104"/>
      <c r="IQT111" s="104"/>
      <c r="IQU111" s="104"/>
      <c r="IQV111" s="104"/>
      <c r="IQW111" s="104"/>
      <c r="IQX111" s="104"/>
      <c r="IQY111" s="104"/>
      <c r="IQZ111" s="104"/>
      <c r="IRA111" s="104"/>
      <c r="IRB111" s="104"/>
      <c r="IRC111" s="104"/>
      <c r="IRD111" s="104"/>
      <c r="IRE111" s="104"/>
      <c r="IRF111" s="104"/>
      <c r="IRG111" s="104"/>
      <c r="IRH111" s="104"/>
      <c r="IRI111" s="104"/>
      <c r="IRJ111" s="104"/>
      <c r="IRK111" s="104"/>
      <c r="IRL111" s="104"/>
      <c r="IRM111" s="104"/>
      <c r="IRN111" s="104"/>
      <c r="IRO111" s="104"/>
      <c r="IRP111" s="104"/>
      <c r="IRQ111" s="104"/>
      <c r="IRR111" s="104"/>
      <c r="IRS111" s="104"/>
      <c r="IRT111" s="104"/>
      <c r="IRU111" s="104"/>
      <c r="IRV111" s="104"/>
      <c r="IRW111" s="104"/>
      <c r="IRX111" s="104"/>
      <c r="IRY111" s="104"/>
      <c r="IRZ111" s="104"/>
      <c r="ISA111" s="104"/>
      <c r="ISB111" s="104"/>
      <c r="ISC111" s="104"/>
      <c r="ISD111" s="104"/>
      <c r="ISE111" s="104"/>
      <c r="ISF111" s="104"/>
      <c r="ISG111" s="104"/>
      <c r="ISH111" s="104"/>
      <c r="ISI111" s="104"/>
      <c r="ISJ111" s="104"/>
      <c r="ISK111" s="104"/>
      <c r="ISL111" s="104"/>
      <c r="ISM111" s="104"/>
      <c r="ISN111" s="104"/>
      <c r="ISO111" s="104"/>
      <c r="ISP111" s="104"/>
      <c r="ISQ111" s="104"/>
      <c r="ISR111" s="104"/>
      <c r="ISS111" s="104"/>
      <c r="IST111" s="104"/>
      <c r="ISU111" s="104"/>
      <c r="ISV111" s="104"/>
      <c r="ISW111" s="104"/>
      <c r="ISX111" s="104"/>
      <c r="ISY111" s="104"/>
      <c r="ISZ111" s="104"/>
      <c r="ITA111" s="104"/>
      <c r="ITB111" s="104"/>
      <c r="ITC111" s="104"/>
      <c r="ITD111" s="104"/>
      <c r="ITE111" s="104"/>
      <c r="ITF111" s="104"/>
      <c r="ITG111" s="104"/>
      <c r="ITH111" s="104"/>
      <c r="ITI111" s="104"/>
      <c r="ITJ111" s="104"/>
      <c r="ITK111" s="104"/>
      <c r="ITL111" s="104"/>
      <c r="ITM111" s="104"/>
      <c r="ITN111" s="104"/>
      <c r="ITO111" s="104"/>
      <c r="ITP111" s="104"/>
      <c r="ITQ111" s="104"/>
      <c r="ITR111" s="104"/>
      <c r="ITS111" s="104"/>
      <c r="ITT111" s="104"/>
      <c r="ITU111" s="104"/>
      <c r="ITV111" s="104"/>
      <c r="ITW111" s="104"/>
      <c r="ITX111" s="104"/>
      <c r="ITY111" s="104"/>
      <c r="ITZ111" s="104"/>
      <c r="IUA111" s="104"/>
      <c r="IUB111" s="104"/>
      <c r="IUC111" s="104"/>
      <c r="IUD111" s="104"/>
      <c r="IUE111" s="104"/>
      <c r="IUF111" s="104"/>
      <c r="IUG111" s="104"/>
      <c r="IUH111" s="104"/>
      <c r="IUI111" s="104"/>
      <c r="IUJ111" s="104"/>
      <c r="IUK111" s="104"/>
      <c r="IUL111" s="104"/>
      <c r="IUM111" s="104"/>
      <c r="IUN111" s="104"/>
      <c r="IUO111" s="104"/>
      <c r="IUP111" s="104"/>
      <c r="IUQ111" s="104"/>
      <c r="IUR111" s="104"/>
      <c r="IUS111" s="104"/>
      <c r="IUT111" s="104"/>
      <c r="IUU111" s="104"/>
      <c r="IUV111" s="104"/>
      <c r="IUW111" s="104"/>
      <c r="IUX111" s="104"/>
      <c r="IUY111" s="104"/>
      <c r="IUZ111" s="104"/>
      <c r="IVA111" s="104"/>
      <c r="IVB111" s="104"/>
      <c r="IVC111" s="104"/>
      <c r="IVD111" s="104"/>
      <c r="IVE111" s="104"/>
      <c r="IVF111" s="104"/>
      <c r="IVG111" s="104"/>
      <c r="IVH111" s="104"/>
      <c r="IVI111" s="104"/>
      <c r="IVJ111" s="104"/>
      <c r="IVK111" s="104"/>
      <c r="IVL111" s="104"/>
      <c r="IVM111" s="104"/>
      <c r="IVN111" s="104"/>
      <c r="IVO111" s="104"/>
      <c r="IVP111" s="104"/>
      <c r="IVQ111" s="104"/>
      <c r="IVR111" s="104"/>
      <c r="IVS111" s="104"/>
      <c r="IVT111" s="104"/>
      <c r="IVU111" s="104"/>
      <c r="IVV111" s="104"/>
      <c r="IVW111" s="104"/>
      <c r="IVX111" s="104"/>
      <c r="IVY111" s="104"/>
      <c r="IVZ111" s="104"/>
      <c r="IWA111" s="104"/>
      <c r="IWB111" s="104"/>
      <c r="IWC111" s="104"/>
      <c r="IWD111" s="104"/>
      <c r="IWE111" s="104"/>
      <c r="IWF111" s="104"/>
      <c r="IWG111" s="104"/>
      <c r="IWH111" s="104"/>
      <c r="IWI111" s="104"/>
      <c r="IWJ111" s="104"/>
      <c r="IWK111" s="104"/>
      <c r="IWL111" s="104"/>
      <c r="IWM111" s="104"/>
      <c r="IWN111" s="104"/>
      <c r="IWO111" s="104"/>
      <c r="IWP111" s="104"/>
      <c r="IWQ111" s="104"/>
      <c r="IWR111" s="104"/>
      <c r="IWS111" s="104"/>
      <c r="IWT111" s="104"/>
      <c r="IWU111" s="104"/>
      <c r="IWV111" s="104"/>
      <c r="IWW111" s="104"/>
      <c r="IWX111" s="104"/>
      <c r="IWY111" s="104"/>
      <c r="IWZ111" s="104"/>
      <c r="IXA111" s="104"/>
      <c r="IXB111" s="104"/>
      <c r="IXC111" s="104"/>
      <c r="IXD111" s="104"/>
      <c r="IXE111" s="104"/>
      <c r="IXF111" s="104"/>
      <c r="IXG111" s="104"/>
      <c r="IXH111" s="104"/>
      <c r="IXI111" s="104"/>
      <c r="IXJ111" s="104"/>
      <c r="IXK111" s="104"/>
      <c r="IXL111" s="104"/>
      <c r="IXM111" s="104"/>
      <c r="IXN111" s="104"/>
      <c r="IXO111" s="104"/>
      <c r="IXP111" s="104"/>
      <c r="IXQ111" s="104"/>
      <c r="IXR111" s="104"/>
      <c r="IXS111" s="104"/>
      <c r="IXT111" s="104"/>
      <c r="IXU111" s="104"/>
      <c r="IXV111" s="104"/>
      <c r="IXW111" s="104"/>
      <c r="IXX111" s="104"/>
      <c r="IXY111" s="104"/>
      <c r="IXZ111" s="104"/>
      <c r="IYA111" s="104"/>
      <c r="IYB111" s="104"/>
      <c r="IYC111" s="104"/>
      <c r="IYD111" s="104"/>
      <c r="IYE111" s="104"/>
      <c r="IYF111" s="104"/>
      <c r="IYG111" s="104"/>
      <c r="IYH111" s="104"/>
      <c r="IYI111" s="104"/>
      <c r="IYJ111" s="104"/>
      <c r="IYK111" s="104"/>
      <c r="IYL111" s="104"/>
      <c r="IYM111" s="104"/>
      <c r="IYN111" s="104"/>
      <c r="IYO111" s="104"/>
      <c r="IYP111" s="104"/>
      <c r="IYQ111" s="104"/>
      <c r="IYR111" s="104"/>
      <c r="IYS111" s="104"/>
      <c r="IYT111" s="104"/>
      <c r="IYU111" s="104"/>
      <c r="IYV111" s="104"/>
      <c r="IYW111" s="104"/>
      <c r="IYX111" s="104"/>
      <c r="IYY111" s="104"/>
      <c r="IYZ111" s="104"/>
      <c r="IZA111" s="104"/>
      <c r="IZB111" s="104"/>
      <c r="IZC111" s="104"/>
      <c r="IZD111" s="104"/>
      <c r="IZE111" s="104"/>
      <c r="IZF111" s="104"/>
      <c r="IZG111" s="104"/>
      <c r="IZH111" s="104"/>
      <c r="IZI111" s="104"/>
      <c r="IZJ111" s="104"/>
      <c r="IZK111" s="104"/>
      <c r="IZL111" s="104"/>
      <c r="IZM111" s="104"/>
      <c r="IZN111" s="104"/>
      <c r="IZO111" s="104"/>
      <c r="IZP111" s="104"/>
      <c r="IZQ111" s="104"/>
      <c r="IZR111" s="104"/>
      <c r="IZS111" s="104"/>
      <c r="IZT111" s="104"/>
      <c r="IZU111" s="104"/>
      <c r="IZV111" s="104"/>
      <c r="IZW111" s="104"/>
      <c r="IZX111" s="104"/>
      <c r="IZY111" s="104"/>
      <c r="IZZ111" s="104"/>
      <c r="JAA111" s="104"/>
      <c r="JAB111" s="104"/>
      <c r="JAC111" s="104"/>
      <c r="JAD111" s="104"/>
      <c r="JAE111" s="104"/>
      <c r="JAF111" s="104"/>
      <c r="JAG111" s="104"/>
      <c r="JAH111" s="104"/>
      <c r="JAI111" s="104"/>
      <c r="JAJ111" s="104"/>
      <c r="JAK111" s="104"/>
      <c r="JAL111" s="104"/>
      <c r="JAM111" s="104"/>
      <c r="JAN111" s="104"/>
      <c r="JAO111" s="104"/>
      <c r="JAP111" s="104"/>
      <c r="JAQ111" s="104"/>
      <c r="JAR111" s="104"/>
      <c r="JAS111" s="104"/>
      <c r="JAT111" s="104"/>
      <c r="JAU111" s="104"/>
      <c r="JAV111" s="104"/>
      <c r="JAW111" s="104"/>
      <c r="JAX111" s="104"/>
      <c r="JAY111" s="104"/>
      <c r="JAZ111" s="104"/>
      <c r="JBA111" s="104"/>
      <c r="JBB111" s="104"/>
      <c r="JBC111" s="104"/>
      <c r="JBD111" s="104"/>
      <c r="JBE111" s="104"/>
      <c r="JBF111" s="104"/>
      <c r="JBG111" s="104"/>
      <c r="JBH111" s="104"/>
      <c r="JBI111" s="104"/>
      <c r="JBJ111" s="104"/>
      <c r="JBK111" s="104"/>
      <c r="JBL111" s="104"/>
      <c r="JBM111" s="104"/>
      <c r="JBN111" s="104"/>
      <c r="JBO111" s="104"/>
      <c r="JBP111" s="104"/>
      <c r="JBQ111" s="104"/>
      <c r="JBR111" s="104"/>
      <c r="JBS111" s="104"/>
      <c r="JBT111" s="104"/>
      <c r="JBU111" s="104"/>
      <c r="JBV111" s="104"/>
      <c r="JBW111" s="104"/>
      <c r="JBX111" s="104"/>
      <c r="JBY111" s="104"/>
      <c r="JBZ111" s="104"/>
      <c r="JCA111" s="104"/>
      <c r="JCB111" s="104"/>
      <c r="JCC111" s="104"/>
      <c r="JCD111" s="104"/>
      <c r="JCE111" s="104"/>
      <c r="JCF111" s="104"/>
      <c r="JCG111" s="104"/>
      <c r="JCH111" s="104"/>
      <c r="JCI111" s="104"/>
      <c r="JCJ111" s="104"/>
      <c r="JCK111" s="104"/>
      <c r="JCL111" s="104"/>
      <c r="JCM111" s="104"/>
      <c r="JCN111" s="104"/>
      <c r="JCO111" s="104"/>
      <c r="JCP111" s="104"/>
      <c r="JCQ111" s="104"/>
      <c r="JCR111" s="104"/>
      <c r="JCS111" s="104"/>
      <c r="JCT111" s="104"/>
      <c r="JCU111" s="104"/>
      <c r="JCV111" s="104"/>
      <c r="JCW111" s="104"/>
      <c r="JCX111" s="104"/>
      <c r="JCY111" s="104"/>
      <c r="JCZ111" s="104"/>
      <c r="JDA111" s="104"/>
      <c r="JDB111" s="104"/>
      <c r="JDC111" s="104"/>
      <c r="JDD111" s="104"/>
      <c r="JDE111" s="104"/>
      <c r="JDF111" s="104"/>
      <c r="JDG111" s="104"/>
      <c r="JDH111" s="104"/>
      <c r="JDI111" s="104"/>
      <c r="JDJ111" s="104"/>
      <c r="JDK111" s="104"/>
      <c r="JDL111" s="104"/>
      <c r="JDM111" s="104"/>
      <c r="JDN111" s="104"/>
      <c r="JDO111" s="104"/>
      <c r="JDP111" s="104"/>
      <c r="JDQ111" s="104"/>
      <c r="JDR111" s="104"/>
      <c r="JDS111" s="104"/>
      <c r="JDT111" s="104"/>
      <c r="JDU111" s="104"/>
      <c r="JDV111" s="104"/>
      <c r="JDW111" s="104"/>
      <c r="JDX111" s="104"/>
      <c r="JDY111" s="104"/>
      <c r="JDZ111" s="104"/>
      <c r="JEA111" s="104"/>
      <c r="JEB111" s="104"/>
      <c r="JEC111" s="104"/>
      <c r="JED111" s="104"/>
      <c r="JEE111" s="104"/>
      <c r="JEF111" s="104"/>
      <c r="JEG111" s="104"/>
      <c r="JEH111" s="104"/>
      <c r="JEI111" s="104"/>
      <c r="JEJ111" s="104"/>
      <c r="JEK111" s="104"/>
      <c r="JEL111" s="104"/>
      <c r="JEM111" s="104"/>
      <c r="JEN111" s="104"/>
      <c r="JEO111" s="104"/>
      <c r="JEP111" s="104"/>
      <c r="JEQ111" s="104"/>
      <c r="JER111" s="104"/>
      <c r="JES111" s="104"/>
      <c r="JET111" s="104"/>
      <c r="JEU111" s="104"/>
      <c r="JEV111" s="104"/>
      <c r="JEW111" s="104"/>
      <c r="JEX111" s="104"/>
      <c r="JEY111" s="104"/>
      <c r="JEZ111" s="104"/>
      <c r="JFA111" s="104"/>
      <c r="JFB111" s="104"/>
      <c r="JFC111" s="104"/>
      <c r="JFD111" s="104"/>
      <c r="JFE111" s="104"/>
      <c r="JFF111" s="104"/>
      <c r="JFG111" s="104"/>
      <c r="JFH111" s="104"/>
      <c r="JFI111" s="104"/>
      <c r="JFJ111" s="104"/>
      <c r="JFK111" s="104"/>
      <c r="JFL111" s="104"/>
      <c r="JFM111" s="104"/>
      <c r="JFN111" s="104"/>
      <c r="JFO111" s="104"/>
      <c r="JFP111" s="104"/>
      <c r="JFQ111" s="104"/>
      <c r="JFR111" s="104"/>
      <c r="JFS111" s="104"/>
      <c r="JFT111" s="104"/>
      <c r="JFU111" s="104"/>
      <c r="JFV111" s="104"/>
      <c r="JFW111" s="104"/>
      <c r="JFX111" s="104"/>
      <c r="JFY111" s="104"/>
      <c r="JFZ111" s="104"/>
      <c r="JGA111" s="104"/>
      <c r="JGB111" s="104"/>
      <c r="JGC111" s="104"/>
      <c r="JGD111" s="104"/>
      <c r="JGE111" s="104"/>
      <c r="JGF111" s="104"/>
      <c r="JGG111" s="104"/>
      <c r="JGH111" s="104"/>
      <c r="JGI111" s="104"/>
      <c r="JGJ111" s="104"/>
      <c r="JGK111" s="104"/>
      <c r="JGL111" s="104"/>
      <c r="JGM111" s="104"/>
      <c r="JGN111" s="104"/>
      <c r="JGO111" s="104"/>
      <c r="JGP111" s="104"/>
      <c r="JGQ111" s="104"/>
      <c r="JGR111" s="104"/>
      <c r="JGS111" s="104"/>
      <c r="JGT111" s="104"/>
      <c r="JGU111" s="104"/>
      <c r="JGV111" s="104"/>
      <c r="JGW111" s="104"/>
      <c r="JGX111" s="104"/>
      <c r="JGY111" s="104"/>
      <c r="JGZ111" s="104"/>
      <c r="JHA111" s="104"/>
      <c r="JHB111" s="104"/>
      <c r="JHC111" s="104"/>
      <c r="JHD111" s="104"/>
      <c r="JHE111" s="104"/>
      <c r="JHF111" s="104"/>
      <c r="JHG111" s="104"/>
      <c r="JHH111" s="104"/>
      <c r="JHI111" s="104"/>
      <c r="JHJ111" s="104"/>
      <c r="JHK111" s="104"/>
      <c r="JHL111" s="104"/>
      <c r="JHM111" s="104"/>
      <c r="JHN111" s="104"/>
      <c r="JHO111" s="104"/>
      <c r="JHP111" s="104"/>
      <c r="JHQ111" s="104"/>
      <c r="JHR111" s="104"/>
      <c r="JHS111" s="104"/>
      <c r="JHT111" s="104"/>
      <c r="JHU111" s="104"/>
      <c r="JHV111" s="104"/>
      <c r="JHW111" s="104"/>
      <c r="JHX111" s="104"/>
      <c r="JHY111" s="104"/>
      <c r="JHZ111" s="104"/>
      <c r="JIA111" s="104"/>
      <c r="JIB111" s="104"/>
      <c r="JIC111" s="104"/>
      <c r="JID111" s="104"/>
      <c r="JIE111" s="104"/>
      <c r="JIF111" s="104"/>
      <c r="JIG111" s="104"/>
      <c r="JIH111" s="104"/>
      <c r="JII111" s="104"/>
      <c r="JIJ111" s="104"/>
      <c r="JIK111" s="104"/>
      <c r="JIL111" s="104"/>
      <c r="JIM111" s="104"/>
      <c r="JIN111" s="104"/>
      <c r="JIO111" s="104"/>
      <c r="JIP111" s="104"/>
      <c r="JIQ111" s="104"/>
      <c r="JIR111" s="104"/>
      <c r="JIS111" s="104"/>
      <c r="JIT111" s="104"/>
      <c r="JIU111" s="104"/>
      <c r="JIV111" s="104"/>
      <c r="JIW111" s="104"/>
      <c r="JIX111" s="104"/>
      <c r="JIY111" s="104"/>
      <c r="JIZ111" s="104"/>
      <c r="JJA111" s="104"/>
      <c r="JJB111" s="104"/>
      <c r="JJC111" s="104"/>
      <c r="JJD111" s="104"/>
      <c r="JJE111" s="104"/>
      <c r="JJF111" s="104"/>
      <c r="JJG111" s="104"/>
      <c r="JJH111" s="104"/>
      <c r="JJI111" s="104"/>
      <c r="JJJ111" s="104"/>
      <c r="JJK111" s="104"/>
      <c r="JJL111" s="104"/>
      <c r="JJM111" s="104"/>
      <c r="JJN111" s="104"/>
      <c r="JJO111" s="104"/>
      <c r="JJP111" s="104"/>
      <c r="JJQ111" s="104"/>
      <c r="JJR111" s="104"/>
      <c r="JJS111" s="104"/>
      <c r="JJT111" s="104"/>
      <c r="JJU111" s="104"/>
      <c r="JJV111" s="104"/>
      <c r="JJW111" s="104"/>
      <c r="JJX111" s="104"/>
      <c r="JJY111" s="104"/>
      <c r="JJZ111" s="104"/>
      <c r="JKA111" s="104"/>
      <c r="JKB111" s="104"/>
      <c r="JKC111" s="104"/>
      <c r="JKD111" s="104"/>
      <c r="JKE111" s="104"/>
      <c r="JKF111" s="104"/>
      <c r="JKG111" s="104"/>
      <c r="JKH111" s="104"/>
      <c r="JKI111" s="104"/>
      <c r="JKJ111" s="104"/>
      <c r="JKK111" s="104"/>
      <c r="JKL111" s="104"/>
      <c r="JKM111" s="104"/>
      <c r="JKN111" s="104"/>
      <c r="JKO111" s="104"/>
      <c r="JKP111" s="104"/>
      <c r="JKQ111" s="104"/>
      <c r="JKR111" s="104"/>
      <c r="JKS111" s="104"/>
      <c r="JKT111" s="104"/>
      <c r="JKU111" s="104"/>
      <c r="JKV111" s="104"/>
      <c r="JKW111" s="104"/>
      <c r="JKX111" s="104"/>
      <c r="JKY111" s="104"/>
      <c r="JKZ111" s="104"/>
      <c r="JLA111" s="104"/>
      <c r="JLB111" s="104"/>
      <c r="JLC111" s="104"/>
      <c r="JLD111" s="104"/>
      <c r="JLE111" s="104"/>
      <c r="JLF111" s="104"/>
      <c r="JLG111" s="104"/>
      <c r="JLH111" s="104"/>
      <c r="JLI111" s="104"/>
      <c r="JLJ111" s="104"/>
      <c r="JLK111" s="104"/>
      <c r="JLL111" s="104"/>
      <c r="JLM111" s="104"/>
      <c r="JLN111" s="104"/>
      <c r="JLO111" s="104"/>
      <c r="JLP111" s="104"/>
      <c r="JLQ111" s="104"/>
      <c r="JLR111" s="104"/>
      <c r="JLS111" s="104"/>
      <c r="JLT111" s="104"/>
      <c r="JLU111" s="104"/>
      <c r="JLV111" s="104"/>
      <c r="JLW111" s="104"/>
      <c r="JLX111" s="104"/>
      <c r="JLY111" s="104"/>
      <c r="JLZ111" s="104"/>
      <c r="JMA111" s="104"/>
      <c r="JMB111" s="104"/>
      <c r="JMC111" s="104"/>
      <c r="JMD111" s="104"/>
      <c r="JME111" s="104"/>
      <c r="JMF111" s="104"/>
      <c r="JMG111" s="104"/>
      <c r="JMH111" s="104"/>
      <c r="JMI111" s="104"/>
      <c r="JMJ111" s="104"/>
      <c r="JMK111" s="104"/>
      <c r="JML111" s="104"/>
      <c r="JMM111" s="104"/>
      <c r="JMN111" s="104"/>
      <c r="JMO111" s="104"/>
      <c r="JMP111" s="104"/>
      <c r="JMQ111" s="104"/>
      <c r="JMR111" s="104"/>
      <c r="JMS111" s="104"/>
      <c r="JMT111" s="104"/>
      <c r="JMU111" s="104"/>
      <c r="JMV111" s="104"/>
      <c r="JMW111" s="104"/>
      <c r="JMX111" s="104"/>
      <c r="JMY111" s="104"/>
      <c r="JMZ111" s="104"/>
      <c r="JNA111" s="104"/>
      <c r="JNB111" s="104"/>
      <c r="JNC111" s="104"/>
      <c r="JND111" s="104"/>
      <c r="JNE111" s="104"/>
      <c r="JNF111" s="104"/>
      <c r="JNG111" s="104"/>
      <c r="JNH111" s="104"/>
      <c r="JNI111" s="104"/>
      <c r="JNJ111" s="104"/>
      <c r="JNK111" s="104"/>
      <c r="JNL111" s="104"/>
      <c r="JNM111" s="104"/>
      <c r="JNN111" s="104"/>
      <c r="JNO111" s="104"/>
      <c r="JNP111" s="104"/>
      <c r="JNQ111" s="104"/>
      <c r="JNR111" s="104"/>
      <c r="JNS111" s="104"/>
      <c r="JNT111" s="104"/>
      <c r="JNU111" s="104"/>
      <c r="JNV111" s="104"/>
      <c r="JNW111" s="104"/>
      <c r="JNX111" s="104"/>
      <c r="JNY111" s="104"/>
      <c r="JNZ111" s="104"/>
      <c r="JOA111" s="104"/>
      <c r="JOB111" s="104"/>
      <c r="JOC111" s="104"/>
      <c r="JOD111" s="104"/>
      <c r="JOE111" s="104"/>
      <c r="JOF111" s="104"/>
      <c r="JOG111" s="104"/>
      <c r="JOH111" s="104"/>
      <c r="JOI111" s="104"/>
      <c r="JOJ111" s="104"/>
      <c r="JOK111" s="104"/>
      <c r="JOL111" s="104"/>
      <c r="JOM111" s="104"/>
      <c r="JON111" s="104"/>
      <c r="JOO111" s="104"/>
      <c r="JOP111" s="104"/>
      <c r="JOQ111" s="104"/>
      <c r="JOR111" s="104"/>
      <c r="JOS111" s="104"/>
      <c r="JOT111" s="104"/>
      <c r="JOU111" s="104"/>
      <c r="JOV111" s="104"/>
      <c r="JOW111" s="104"/>
      <c r="JOX111" s="104"/>
      <c r="JOY111" s="104"/>
      <c r="JOZ111" s="104"/>
      <c r="JPA111" s="104"/>
      <c r="JPB111" s="104"/>
      <c r="JPC111" s="104"/>
      <c r="JPD111" s="104"/>
      <c r="JPE111" s="104"/>
      <c r="JPF111" s="104"/>
      <c r="JPG111" s="104"/>
      <c r="JPH111" s="104"/>
      <c r="JPI111" s="104"/>
      <c r="JPJ111" s="104"/>
      <c r="JPK111" s="104"/>
      <c r="JPL111" s="104"/>
      <c r="JPM111" s="104"/>
      <c r="JPN111" s="104"/>
      <c r="JPO111" s="104"/>
      <c r="JPP111" s="104"/>
      <c r="JPQ111" s="104"/>
      <c r="JPR111" s="104"/>
      <c r="JPS111" s="104"/>
      <c r="JPT111" s="104"/>
      <c r="JPU111" s="104"/>
      <c r="JPV111" s="104"/>
      <c r="JPW111" s="104"/>
      <c r="JPX111" s="104"/>
      <c r="JPY111" s="104"/>
      <c r="JPZ111" s="104"/>
      <c r="JQA111" s="104"/>
      <c r="JQB111" s="104"/>
      <c r="JQC111" s="104"/>
      <c r="JQD111" s="104"/>
      <c r="JQE111" s="104"/>
      <c r="JQF111" s="104"/>
      <c r="JQG111" s="104"/>
      <c r="JQH111" s="104"/>
      <c r="JQI111" s="104"/>
      <c r="JQJ111" s="104"/>
      <c r="JQK111" s="104"/>
      <c r="JQL111" s="104"/>
      <c r="JQM111" s="104"/>
      <c r="JQN111" s="104"/>
      <c r="JQO111" s="104"/>
      <c r="JQP111" s="104"/>
      <c r="JQQ111" s="104"/>
      <c r="JQR111" s="104"/>
      <c r="JQS111" s="104"/>
      <c r="JQT111" s="104"/>
      <c r="JQU111" s="104"/>
      <c r="JQV111" s="104"/>
      <c r="JQW111" s="104"/>
      <c r="JQX111" s="104"/>
      <c r="JQY111" s="104"/>
      <c r="JQZ111" s="104"/>
      <c r="JRA111" s="104"/>
      <c r="JRB111" s="104"/>
      <c r="JRC111" s="104"/>
      <c r="JRD111" s="104"/>
      <c r="JRE111" s="104"/>
      <c r="JRF111" s="104"/>
      <c r="JRG111" s="104"/>
      <c r="JRH111" s="104"/>
      <c r="JRI111" s="104"/>
      <c r="JRJ111" s="104"/>
      <c r="JRK111" s="104"/>
      <c r="JRL111" s="104"/>
      <c r="JRM111" s="104"/>
      <c r="JRN111" s="104"/>
      <c r="JRO111" s="104"/>
      <c r="JRP111" s="104"/>
      <c r="JRQ111" s="104"/>
      <c r="JRR111" s="104"/>
      <c r="JRS111" s="104"/>
      <c r="JRT111" s="104"/>
      <c r="JRU111" s="104"/>
      <c r="JRV111" s="104"/>
      <c r="JRW111" s="104"/>
      <c r="JRX111" s="104"/>
      <c r="JRY111" s="104"/>
      <c r="JRZ111" s="104"/>
      <c r="JSA111" s="104"/>
      <c r="JSB111" s="104"/>
      <c r="JSC111" s="104"/>
      <c r="JSD111" s="104"/>
      <c r="JSE111" s="104"/>
      <c r="JSF111" s="104"/>
      <c r="JSG111" s="104"/>
      <c r="JSH111" s="104"/>
      <c r="JSI111" s="104"/>
      <c r="JSJ111" s="104"/>
      <c r="JSK111" s="104"/>
      <c r="JSL111" s="104"/>
      <c r="JSM111" s="104"/>
      <c r="JSN111" s="104"/>
      <c r="JSO111" s="104"/>
      <c r="JSP111" s="104"/>
      <c r="JSQ111" s="104"/>
      <c r="JSR111" s="104"/>
      <c r="JSS111" s="104"/>
      <c r="JST111" s="104"/>
      <c r="JSU111" s="104"/>
      <c r="JSV111" s="104"/>
      <c r="JSW111" s="104"/>
      <c r="JSX111" s="104"/>
      <c r="JSY111" s="104"/>
      <c r="JSZ111" s="104"/>
      <c r="JTA111" s="104"/>
      <c r="JTB111" s="104"/>
      <c r="JTC111" s="104"/>
      <c r="JTD111" s="104"/>
      <c r="JTE111" s="104"/>
      <c r="JTF111" s="104"/>
      <c r="JTG111" s="104"/>
      <c r="JTH111" s="104"/>
      <c r="JTI111" s="104"/>
      <c r="JTJ111" s="104"/>
      <c r="JTK111" s="104"/>
      <c r="JTL111" s="104"/>
      <c r="JTM111" s="104"/>
      <c r="JTN111" s="104"/>
      <c r="JTO111" s="104"/>
      <c r="JTP111" s="104"/>
      <c r="JTQ111" s="104"/>
      <c r="JTR111" s="104"/>
      <c r="JTS111" s="104"/>
      <c r="JTT111" s="104"/>
      <c r="JTU111" s="104"/>
      <c r="JTV111" s="104"/>
      <c r="JTW111" s="104"/>
      <c r="JTX111" s="104"/>
      <c r="JTY111" s="104"/>
      <c r="JTZ111" s="104"/>
      <c r="JUA111" s="104"/>
      <c r="JUB111" s="104"/>
      <c r="JUC111" s="104"/>
      <c r="JUD111" s="104"/>
      <c r="JUE111" s="104"/>
      <c r="JUF111" s="104"/>
      <c r="JUG111" s="104"/>
      <c r="JUH111" s="104"/>
      <c r="JUI111" s="104"/>
      <c r="JUJ111" s="104"/>
      <c r="JUK111" s="104"/>
      <c r="JUL111" s="104"/>
      <c r="JUM111" s="104"/>
      <c r="JUN111" s="104"/>
      <c r="JUO111" s="104"/>
      <c r="JUP111" s="104"/>
      <c r="JUQ111" s="104"/>
      <c r="JUR111" s="104"/>
      <c r="JUS111" s="104"/>
      <c r="JUT111" s="104"/>
      <c r="JUU111" s="104"/>
      <c r="JUV111" s="104"/>
      <c r="JUW111" s="104"/>
      <c r="JUX111" s="104"/>
      <c r="JUY111" s="104"/>
      <c r="JUZ111" s="104"/>
      <c r="JVA111" s="104"/>
      <c r="JVB111" s="104"/>
      <c r="JVC111" s="104"/>
      <c r="JVD111" s="104"/>
      <c r="JVE111" s="104"/>
      <c r="JVF111" s="104"/>
      <c r="JVG111" s="104"/>
      <c r="JVH111" s="104"/>
      <c r="JVI111" s="104"/>
      <c r="JVJ111" s="104"/>
      <c r="JVK111" s="104"/>
      <c r="JVL111" s="104"/>
      <c r="JVM111" s="104"/>
      <c r="JVN111" s="104"/>
      <c r="JVO111" s="104"/>
      <c r="JVP111" s="104"/>
      <c r="JVQ111" s="104"/>
      <c r="JVR111" s="104"/>
      <c r="JVS111" s="104"/>
      <c r="JVT111" s="104"/>
      <c r="JVU111" s="104"/>
      <c r="JVV111" s="104"/>
      <c r="JVW111" s="104"/>
      <c r="JVX111" s="104"/>
      <c r="JVY111" s="104"/>
      <c r="JVZ111" s="104"/>
      <c r="JWA111" s="104"/>
      <c r="JWB111" s="104"/>
      <c r="JWC111" s="104"/>
      <c r="JWD111" s="104"/>
      <c r="JWE111" s="104"/>
      <c r="JWF111" s="104"/>
      <c r="JWG111" s="104"/>
      <c r="JWH111" s="104"/>
      <c r="JWI111" s="104"/>
      <c r="JWJ111" s="104"/>
      <c r="JWK111" s="104"/>
      <c r="JWL111" s="104"/>
      <c r="JWM111" s="104"/>
      <c r="JWN111" s="104"/>
      <c r="JWO111" s="104"/>
      <c r="JWP111" s="104"/>
      <c r="JWQ111" s="104"/>
      <c r="JWR111" s="104"/>
      <c r="JWS111" s="104"/>
      <c r="JWT111" s="104"/>
      <c r="JWU111" s="104"/>
      <c r="JWV111" s="104"/>
      <c r="JWW111" s="104"/>
      <c r="JWX111" s="104"/>
      <c r="JWY111" s="104"/>
      <c r="JWZ111" s="104"/>
      <c r="JXA111" s="104"/>
      <c r="JXB111" s="104"/>
      <c r="JXC111" s="104"/>
      <c r="JXD111" s="104"/>
      <c r="JXE111" s="104"/>
      <c r="JXF111" s="104"/>
      <c r="JXG111" s="104"/>
      <c r="JXH111" s="104"/>
      <c r="JXI111" s="104"/>
      <c r="JXJ111" s="104"/>
      <c r="JXK111" s="104"/>
      <c r="JXL111" s="104"/>
      <c r="JXM111" s="104"/>
      <c r="JXN111" s="104"/>
      <c r="JXO111" s="104"/>
      <c r="JXP111" s="104"/>
      <c r="JXQ111" s="104"/>
      <c r="JXR111" s="104"/>
      <c r="JXS111" s="104"/>
      <c r="JXT111" s="104"/>
      <c r="JXU111" s="104"/>
      <c r="JXV111" s="104"/>
      <c r="JXW111" s="104"/>
      <c r="JXX111" s="104"/>
      <c r="JXY111" s="104"/>
      <c r="JXZ111" s="104"/>
      <c r="JYA111" s="104"/>
      <c r="JYB111" s="104"/>
      <c r="JYC111" s="104"/>
      <c r="JYD111" s="104"/>
      <c r="JYE111" s="104"/>
      <c r="JYF111" s="104"/>
      <c r="JYG111" s="104"/>
      <c r="JYH111" s="104"/>
      <c r="JYI111" s="104"/>
      <c r="JYJ111" s="104"/>
      <c r="JYK111" s="104"/>
      <c r="JYL111" s="104"/>
      <c r="JYM111" s="104"/>
      <c r="JYN111" s="104"/>
      <c r="JYO111" s="104"/>
      <c r="JYP111" s="104"/>
      <c r="JYQ111" s="104"/>
      <c r="JYR111" s="104"/>
      <c r="JYS111" s="104"/>
      <c r="JYT111" s="104"/>
      <c r="JYU111" s="104"/>
      <c r="JYV111" s="104"/>
      <c r="JYW111" s="104"/>
      <c r="JYX111" s="104"/>
      <c r="JYY111" s="104"/>
      <c r="JYZ111" s="104"/>
      <c r="JZA111" s="104"/>
      <c r="JZB111" s="104"/>
      <c r="JZC111" s="104"/>
      <c r="JZD111" s="104"/>
      <c r="JZE111" s="104"/>
      <c r="JZF111" s="104"/>
      <c r="JZG111" s="104"/>
      <c r="JZH111" s="104"/>
      <c r="JZI111" s="104"/>
      <c r="JZJ111" s="104"/>
      <c r="JZK111" s="104"/>
      <c r="JZL111" s="104"/>
      <c r="JZM111" s="104"/>
      <c r="JZN111" s="104"/>
      <c r="JZO111" s="104"/>
      <c r="JZP111" s="104"/>
      <c r="JZQ111" s="104"/>
      <c r="JZR111" s="104"/>
      <c r="JZS111" s="104"/>
      <c r="JZT111" s="104"/>
      <c r="JZU111" s="104"/>
      <c r="JZV111" s="104"/>
      <c r="JZW111" s="104"/>
      <c r="JZX111" s="104"/>
      <c r="JZY111" s="104"/>
      <c r="JZZ111" s="104"/>
      <c r="KAA111" s="104"/>
      <c r="KAB111" s="104"/>
      <c r="KAC111" s="104"/>
      <c r="KAD111" s="104"/>
      <c r="KAE111" s="104"/>
      <c r="KAF111" s="104"/>
      <c r="KAG111" s="104"/>
      <c r="KAH111" s="104"/>
      <c r="KAI111" s="104"/>
      <c r="KAJ111" s="104"/>
      <c r="KAK111" s="104"/>
      <c r="KAL111" s="104"/>
      <c r="KAM111" s="104"/>
      <c r="KAN111" s="104"/>
      <c r="KAO111" s="104"/>
      <c r="KAP111" s="104"/>
      <c r="KAQ111" s="104"/>
      <c r="KAR111" s="104"/>
      <c r="KAS111" s="104"/>
      <c r="KAT111" s="104"/>
      <c r="KAU111" s="104"/>
      <c r="KAV111" s="104"/>
      <c r="KAW111" s="104"/>
      <c r="KAX111" s="104"/>
      <c r="KAY111" s="104"/>
      <c r="KAZ111" s="104"/>
      <c r="KBA111" s="104"/>
      <c r="KBB111" s="104"/>
      <c r="KBC111" s="104"/>
      <c r="KBD111" s="104"/>
      <c r="KBE111" s="104"/>
      <c r="KBF111" s="104"/>
      <c r="KBG111" s="104"/>
      <c r="KBH111" s="104"/>
      <c r="KBI111" s="104"/>
      <c r="KBJ111" s="104"/>
      <c r="KBK111" s="104"/>
      <c r="KBL111" s="104"/>
      <c r="KBM111" s="104"/>
      <c r="KBN111" s="104"/>
      <c r="KBO111" s="104"/>
      <c r="KBP111" s="104"/>
      <c r="KBQ111" s="104"/>
      <c r="KBR111" s="104"/>
      <c r="KBS111" s="104"/>
      <c r="KBT111" s="104"/>
      <c r="KBU111" s="104"/>
      <c r="KBV111" s="104"/>
      <c r="KBW111" s="104"/>
      <c r="KBX111" s="104"/>
      <c r="KBY111" s="104"/>
      <c r="KBZ111" s="104"/>
      <c r="KCA111" s="104"/>
      <c r="KCB111" s="104"/>
      <c r="KCC111" s="104"/>
      <c r="KCD111" s="104"/>
      <c r="KCE111" s="104"/>
      <c r="KCF111" s="104"/>
      <c r="KCG111" s="104"/>
      <c r="KCH111" s="104"/>
      <c r="KCI111" s="104"/>
      <c r="KCJ111" s="104"/>
      <c r="KCK111" s="104"/>
      <c r="KCL111" s="104"/>
      <c r="KCM111" s="104"/>
      <c r="KCN111" s="104"/>
      <c r="KCO111" s="104"/>
      <c r="KCP111" s="104"/>
      <c r="KCQ111" s="104"/>
      <c r="KCR111" s="104"/>
      <c r="KCS111" s="104"/>
      <c r="KCT111" s="104"/>
      <c r="KCU111" s="104"/>
      <c r="KCV111" s="104"/>
      <c r="KCW111" s="104"/>
      <c r="KCX111" s="104"/>
      <c r="KCY111" s="104"/>
      <c r="KCZ111" s="104"/>
      <c r="KDA111" s="104"/>
      <c r="KDB111" s="104"/>
      <c r="KDC111" s="104"/>
      <c r="KDD111" s="104"/>
      <c r="KDE111" s="104"/>
      <c r="KDF111" s="104"/>
      <c r="KDG111" s="104"/>
      <c r="KDH111" s="104"/>
      <c r="KDI111" s="104"/>
      <c r="KDJ111" s="104"/>
      <c r="KDK111" s="104"/>
      <c r="KDL111" s="104"/>
      <c r="KDM111" s="104"/>
      <c r="KDN111" s="104"/>
      <c r="KDO111" s="104"/>
      <c r="KDP111" s="104"/>
      <c r="KDQ111" s="104"/>
      <c r="KDR111" s="104"/>
      <c r="KDS111" s="104"/>
      <c r="KDT111" s="104"/>
      <c r="KDU111" s="104"/>
      <c r="KDV111" s="104"/>
      <c r="KDW111" s="104"/>
      <c r="KDX111" s="104"/>
      <c r="KDY111" s="104"/>
      <c r="KDZ111" s="104"/>
      <c r="KEA111" s="104"/>
      <c r="KEB111" s="104"/>
      <c r="KEC111" s="104"/>
      <c r="KED111" s="104"/>
      <c r="KEE111" s="104"/>
      <c r="KEF111" s="104"/>
      <c r="KEG111" s="104"/>
      <c r="KEH111" s="104"/>
      <c r="KEI111" s="104"/>
      <c r="KEJ111" s="104"/>
      <c r="KEK111" s="104"/>
      <c r="KEL111" s="104"/>
      <c r="KEM111" s="104"/>
      <c r="KEN111" s="104"/>
      <c r="KEO111" s="104"/>
      <c r="KEP111" s="104"/>
      <c r="KEQ111" s="104"/>
      <c r="KER111" s="104"/>
      <c r="KES111" s="104"/>
      <c r="KET111" s="104"/>
      <c r="KEU111" s="104"/>
      <c r="KEV111" s="104"/>
      <c r="KEW111" s="104"/>
      <c r="KEX111" s="104"/>
      <c r="KEY111" s="104"/>
      <c r="KEZ111" s="104"/>
      <c r="KFA111" s="104"/>
      <c r="KFB111" s="104"/>
      <c r="KFC111" s="104"/>
      <c r="KFD111" s="104"/>
      <c r="KFE111" s="104"/>
      <c r="KFF111" s="104"/>
      <c r="KFG111" s="104"/>
      <c r="KFH111" s="104"/>
      <c r="KFI111" s="104"/>
      <c r="KFJ111" s="104"/>
      <c r="KFK111" s="104"/>
      <c r="KFL111" s="104"/>
      <c r="KFM111" s="104"/>
      <c r="KFN111" s="104"/>
      <c r="KFO111" s="104"/>
      <c r="KFP111" s="104"/>
      <c r="KFQ111" s="104"/>
      <c r="KFR111" s="104"/>
      <c r="KFS111" s="104"/>
      <c r="KFT111" s="104"/>
      <c r="KFU111" s="104"/>
      <c r="KFV111" s="104"/>
      <c r="KFW111" s="104"/>
      <c r="KFX111" s="104"/>
      <c r="KFY111" s="104"/>
      <c r="KFZ111" s="104"/>
      <c r="KGA111" s="104"/>
      <c r="KGB111" s="104"/>
      <c r="KGC111" s="104"/>
      <c r="KGD111" s="104"/>
      <c r="KGE111" s="104"/>
      <c r="KGF111" s="104"/>
      <c r="KGG111" s="104"/>
      <c r="KGH111" s="104"/>
      <c r="KGI111" s="104"/>
      <c r="KGJ111" s="104"/>
      <c r="KGK111" s="104"/>
      <c r="KGL111" s="104"/>
      <c r="KGM111" s="104"/>
      <c r="KGN111" s="104"/>
      <c r="KGO111" s="104"/>
      <c r="KGP111" s="104"/>
      <c r="KGQ111" s="104"/>
      <c r="KGR111" s="104"/>
      <c r="KGS111" s="104"/>
      <c r="KGT111" s="104"/>
      <c r="KGU111" s="104"/>
      <c r="KGV111" s="104"/>
      <c r="KGW111" s="104"/>
      <c r="KGX111" s="104"/>
      <c r="KGY111" s="104"/>
      <c r="KGZ111" s="104"/>
      <c r="KHA111" s="104"/>
      <c r="KHB111" s="104"/>
      <c r="KHC111" s="104"/>
      <c r="KHD111" s="104"/>
      <c r="KHE111" s="104"/>
      <c r="KHF111" s="104"/>
      <c r="KHG111" s="104"/>
      <c r="KHH111" s="104"/>
      <c r="KHI111" s="104"/>
      <c r="KHJ111" s="104"/>
      <c r="KHK111" s="104"/>
      <c r="KHL111" s="104"/>
      <c r="KHM111" s="104"/>
      <c r="KHN111" s="104"/>
      <c r="KHO111" s="104"/>
      <c r="KHP111" s="104"/>
      <c r="KHQ111" s="104"/>
      <c r="KHR111" s="104"/>
      <c r="KHS111" s="104"/>
      <c r="KHT111" s="104"/>
      <c r="KHU111" s="104"/>
      <c r="KHV111" s="104"/>
      <c r="KHW111" s="104"/>
      <c r="KHX111" s="104"/>
      <c r="KHY111" s="104"/>
      <c r="KHZ111" s="104"/>
      <c r="KIA111" s="104"/>
      <c r="KIB111" s="104"/>
      <c r="KIC111" s="104"/>
      <c r="KID111" s="104"/>
      <c r="KIE111" s="104"/>
      <c r="KIF111" s="104"/>
      <c r="KIG111" s="104"/>
      <c r="KIH111" s="104"/>
      <c r="KII111" s="104"/>
      <c r="KIJ111" s="104"/>
      <c r="KIK111" s="104"/>
      <c r="KIL111" s="104"/>
      <c r="KIM111" s="104"/>
      <c r="KIN111" s="104"/>
      <c r="KIO111" s="104"/>
      <c r="KIP111" s="104"/>
      <c r="KIQ111" s="104"/>
      <c r="KIR111" s="104"/>
      <c r="KIS111" s="104"/>
      <c r="KIT111" s="104"/>
      <c r="KIU111" s="104"/>
      <c r="KIV111" s="104"/>
      <c r="KIW111" s="104"/>
      <c r="KIX111" s="104"/>
      <c r="KIY111" s="104"/>
      <c r="KIZ111" s="104"/>
      <c r="KJA111" s="104"/>
      <c r="KJB111" s="104"/>
      <c r="KJC111" s="104"/>
      <c r="KJD111" s="104"/>
      <c r="KJE111" s="104"/>
      <c r="KJF111" s="104"/>
      <c r="KJG111" s="104"/>
      <c r="KJH111" s="104"/>
      <c r="KJI111" s="104"/>
      <c r="KJJ111" s="104"/>
      <c r="KJK111" s="104"/>
      <c r="KJL111" s="104"/>
      <c r="KJM111" s="104"/>
      <c r="KJN111" s="104"/>
      <c r="KJO111" s="104"/>
      <c r="KJP111" s="104"/>
      <c r="KJQ111" s="104"/>
      <c r="KJR111" s="104"/>
      <c r="KJS111" s="104"/>
      <c r="KJT111" s="104"/>
      <c r="KJU111" s="104"/>
      <c r="KJV111" s="104"/>
      <c r="KJW111" s="104"/>
      <c r="KJX111" s="104"/>
      <c r="KJY111" s="104"/>
      <c r="KJZ111" s="104"/>
      <c r="KKA111" s="104"/>
      <c r="KKB111" s="104"/>
      <c r="KKC111" s="104"/>
      <c r="KKD111" s="104"/>
      <c r="KKE111" s="104"/>
      <c r="KKF111" s="104"/>
      <c r="KKG111" s="104"/>
      <c r="KKH111" s="104"/>
      <c r="KKI111" s="104"/>
      <c r="KKJ111" s="104"/>
      <c r="KKK111" s="104"/>
      <c r="KKL111" s="104"/>
      <c r="KKM111" s="104"/>
      <c r="KKN111" s="104"/>
      <c r="KKO111" s="104"/>
      <c r="KKP111" s="104"/>
      <c r="KKQ111" s="104"/>
      <c r="KKR111" s="104"/>
      <c r="KKS111" s="104"/>
      <c r="KKT111" s="104"/>
      <c r="KKU111" s="104"/>
      <c r="KKV111" s="104"/>
      <c r="KKW111" s="104"/>
      <c r="KKX111" s="104"/>
      <c r="KKY111" s="104"/>
      <c r="KKZ111" s="104"/>
      <c r="KLA111" s="104"/>
      <c r="KLB111" s="104"/>
      <c r="KLC111" s="104"/>
      <c r="KLD111" s="104"/>
      <c r="KLE111" s="104"/>
      <c r="KLF111" s="104"/>
      <c r="KLG111" s="104"/>
      <c r="KLH111" s="104"/>
      <c r="KLI111" s="104"/>
      <c r="KLJ111" s="104"/>
      <c r="KLK111" s="104"/>
      <c r="KLL111" s="104"/>
      <c r="KLM111" s="104"/>
      <c r="KLN111" s="104"/>
      <c r="KLO111" s="104"/>
      <c r="KLP111" s="104"/>
      <c r="KLQ111" s="104"/>
      <c r="KLR111" s="104"/>
      <c r="KLS111" s="104"/>
      <c r="KLT111" s="104"/>
      <c r="KLU111" s="104"/>
      <c r="KLV111" s="104"/>
      <c r="KLW111" s="104"/>
      <c r="KLX111" s="104"/>
      <c r="KLY111" s="104"/>
      <c r="KLZ111" s="104"/>
      <c r="KMA111" s="104"/>
      <c r="KMB111" s="104"/>
      <c r="KMC111" s="104"/>
      <c r="KMD111" s="104"/>
      <c r="KME111" s="104"/>
      <c r="KMF111" s="104"/>
      <c r="KMG111" s="104"/>
      <c r="KMH111" s="104"/>
      <c r="KMI111" s="104"/>
      <c r="KMJ111" s="104"/>
      <c r="KMK111" s="104"/>
      <c r="KML111" s="104"/>
      <c r="KMM111" s="104"/>
      <c r="KMN111" s="104"/>
      <c r="KMO111" s="104"/>
      <c r="KMP111" s="104"/>
      <c r="KMQ111" s="104"/>
      <c r="KMR111" s="104"/>
      <c r="KMS111" s="104"/>
      <c r="KMT111" s="104"/>
      <c r="KMU111" s="104"/>
      <c r="KMV111" s="104"/>
      <c r="KMW111" s="104"/>
      <c r="KMX111" s="104"/>
      <c r="KMY111" s="104"/>
      <c r="KMZ111" s="104"/>
      <c r="KNA111" s="104"/>
      <c r="KNB111" s="104"/>
      <c r="KNC111" s="104"/>
      <c r="KND111" s="104"/>
      <c r="KNE111" s="104"/>
      <c r="KNF111" s="104"/>
      <c r="KNG111" s="104"/>
      <c r="KNH111" s="104"/>
      <c r="KNI111" s="104"/>
      <c r="KNJ111" s="104"/>
      <c r="KNK111" s="104"/>
      <c r="KNL111" s="104"/>
      <c r="KNM111" s="104"/>
      <c r="KNN111" s="104"/>
      <c r="KNO111" s="104"/>
      <c r="KNP111" s="104"/>
      <c r="KNQ111" s="104"/>
      <c r="KNR111" s="104"/>
      <c r="KNS111" s="104"/>
      <c r="KNT111" s="104"/>
      <c r="KNU111" s="104"/>
      <c r="KNV111" s="104"/>
      <c r="KNW111" s="104"/>
      <c r="KNX111" s="104"/>
      <c r="KNY111" s="104"/>
      <c r="KNZ111" s="104"/>
      <c r="KOA111" s="104"/>
      <c r="KOB111" s="104"/>
      <c r="KOC111" s="104"/>
      <c r="KOD111" s="104"/>
      <c r="KOE111" s="104"/>
      <c r="KOF111" s="104"/>
      <c r="KOG111" s="104"/>
      <c r="KOH111" s="104"/>
      <c r="KOI111" s="104"/>
      <c r="KOJ111" s="104"/>
      <c r="KOK111" s="104"/>
      <c r="KOL111" s="104"/>
      <c r="KOM111" s="104"/>
      <c r="KON111" s="104"/>
      <c r="KOO111" s="104"/>
      <c r="KOP111" s="104"/>
      <c r="KOQ111" s="104"/>
      <c r="KOR111" s="104"/>
      <c r="KOS111" s="104"/>
      <c r="KOT111" s="104"/>
      <c r="KOU111" s="104"/>
      <c r="KOV111" s="104"/>
      <c r="KOW111" s="104"/>
      <c r="KOX111" s="104"/>
      <c r="KOY111" s="104"/>
      <c r="KOZ111" s="104"/>
      <c r="KPA111" s="104"/>
      <c r="KPB111" s="104"/>
      <c r="KPC111" s="104"/>
      <c r="KPD111" s="104"/>
      <c r="KPE111" s="104"/>
      <c r="KPF111" s="104"/>
      <c r="KPG111" s="104"/>
      <c r="KPH111" s="104"/>
      <c r="KPI111" s="104"/>
      <c r="KPJ111" s="104"/>
      <c r="KPK111" s="104"/>
      <c r="KPL111" s="104"/>
      <c r="KPM111" s="104"/>
      <c r="KPN111" s="104"/>
      <c r="KPO111" s="104"/>
      <c r="KPP111" s="104"/>
      <c r="KPQ111" s="104"/>
      <c r="KPR111" s="104"/>
      <c r="KPS111" s="104"/>
      <c r="KPT111" s="104"/>
      <c r="KPU111" s="104"/>
      <c r="KPV111" s="104"/>
      <c r="KPW111" s="104"/>
      <c r="KPX111" s="104"/>
      <c r="KPY111" s="104"/>
      <c r="KPZ111" s="104"/>
      <c r="KQA111" s="104"/>
      <c r="KQB111" s="104"/>
      <c r="KQC111" s="104"/>
      <c r="KQD111" s="104"/>
      <c r="KQE111" s="104"/>
      <c r="KQF111" s="104"/>
      <c r="KQG111" s="104"/>
      <c r="KQH111" s="104"/>
      <c r="KQI111" s="104"/>
      <c r="KQJ111" s="104"/>
      <c r="KQK111" s="104"/>
      <c r="KQL111" s="104"/>
      <c r="KQM111" s="104"/>
      <c r="KQN111" s="104"/>
      <c r="KQO111" s="104"/>
      <c r="KQP111" s="104"/>
      <c r="KQQ111" s="104"/>
      <c r="KQR111" s="104"/>
      <c r="KQS111" s="104"/>
      <c r="KQT111" s="104"/>
      <c r="KQU111" s="104"/>
      <c r="KQV111" s="104"/>
      <c r="KQW111" s="104"/>
      <c r="KQX111" s="104"/>
      <c r="KQY111" s="104"/>
      <c r="KQZ111" s="104"/>
      <c r="KRA111" s="104"/>
      <c r="KRB111" s="104"/>
      <c r="KRC111" s="104"/>
      <c r="KRD111" s="104"/>
      <c r="KRE111" s="104"/>
      <c r="KRF111" s="104"/>
      <c r="KRG111" s="104"/>
      <c r="KRH111" s="104"/>
      <c r="KRI111" s="104"/>
      <c r="KRJ111" s="104"/>
      <c r="KRK111" s="104"/>
      <c r="KRL111" s="104"/>
      <c r="KRM111" s="104"/>
      <c r="KRN111" s="104"/>
      <c r="KRO111" s="104"/>
      <c r="KRP111" s="104"/>
      <c r="KRQ111" s="104"/>
      <c r="KRR111" s="104"/>
      <c r="KRS111" s="104"/>
      <c r="KRT111" s="104"/>
      <c r="KRU111" s="104"/>
      <c r="KRV111" s="104"/>
      <c r="KRW111" s="104"/>
      <c r="KRX111" s="104"/>
      <c r="KRY111" s="104"/>
      <c r="KRZ111" s="104"/>
      <c r="KSA111" s="104"/>
      <c r="KSB111" s="104"/>
      <c r="KSC111" s="104"/>
      <c r="KSD111" s="104"/>
      <c r="KSE111" s="104"/>
      <c r="KSF111" s="104"/>
      <c r="KSG111" s="104"/>
      <c r="KSH111" s="104"/>
      <c r="KSI111" s="104"/>
      <c r="KSJ111" s="104"/>
      <c r="KSK111" s="104"/>
      <c r="KSL111" s="104"/>
      <c r="KSM111" s="104"/>
      <c r="KSN111" s="104"/>
      <c r="KSO111" s="104"/>
      <c r="KSP111" s="104"/>
      <c r="KSQ111" s="104"/>
      <c r="KSR111" s="104"/>
      <c r="KSS111" s="104"/>
      <c r="KST111" s="104"/>
      <c r="KSU111" s="104"/>
      <c r="KSV111" s="104"/>
      <c r="KSW111" s="104"/>
      <c r="KSX111" s="104"/>
      <c r="KSY111" s="104"/>
      <c r="KSZ111" s="104"/>
      <c r="KTA111" s="104"/>
      <c r="KTB111" s="104"/>
      <c r="KTC111" s="104"/>
      <c r="KTD111" s="104"/>
      <c r="KTE111" s="104"/>
      <c r="KTF111" s="104"/>
      <c r="KTG111" s="104"/>
      <c r="KTH111" s="104"/>
      <c r="KTI111" s="104"/>
      <c r="KTJ111" s="104"/>
      <c r="KTK111" s="104"/>
      <c r="KTL111" s="104"/>
      <c r="KTM111" s="104"/>
      <c r="KTN111" s="104"/>
      <c r="KTO111" s="104"/>
      <c r="KTP111" s="104"/>
      <c r="KTQ111" s="104"/>
      <c r="KTR111" s="104"/>
      <c r="KTS111" s="104"/>
      <c r="KTT111" s="104"/>
      <c r="KTU111" s="104"/>
      <c r="KTV111" s="104"/>
      <c r="KTW111" s="104"/>
      <c r="KTX111" s="104"/>
      <c r="KTY111" s="104"/>
      <c r="KTZ111" s="104"/>
      <c r="KUA111" s="104"/>
      <c r="KUB111" s="104"/>
      <c r="KUC111" s="104"/>
      <c r="KUD111" s="104"/>
      <c r="KUE111" s="104"/>
      <c r="KUF111" s="104"/>
      <c r="KUG111" s="104"/>
      <c r="KUH111" s="104"/>
      <c r="KUI111" s="104"/>
      <c r="KUJ111" s="104"/>
      <c r="KUK111" s="104"/>
      <c r="KUL111" s="104"/>
      <c r="KUM111" s="104"/>
      <c r="KUN111" s="104"/>
      <c r="KUO111" s="104"/>
      <c r="KUP111" s="104"/>
      <c r="KUQ111" s="104"/>
      <c r="KUR111" s="104"/>
      <c r="KUS111" s="104"/>
      <c r="KUT111" s="104"/>
      <c r="KUU111" s="104"/>
      <c r="KUV111" s="104"/>
      <c r="KUW111" s="104"/>
      <c r="KUX111" s="104"/>
      <c r="KUY111" s="104"/>
      <c r="KUZ111" s="104"/>
      <c r="KVA111" s="104"/>
      <c r="KVB111" s="104"/>
      <c r="KVC111" s="104"/>
      <c r="KVD111" s="104"/>
      <c r="KVE111" s="104"/>
      <c r="KVF111" s="104"/>
      <c r="KVG111" s="104"/>
      <c r="KVH111" s="104"/>
      <c r="KVI111" s="104"/>
      <c r="KVJ111" s="104"/>
      <c r="KVK111" s="104"/>
      <c r="KVL111" s="104"/>
      <c r="KVM111" s="104"/>
      <c r="KVN111" s="104"/>
      <c r="KVO111" s="104"/>
      <c r="KVP111" s="104"/>
      <c r="KVQ111" s="104"/>
      <c r="KVR111" s="104"/>
      <c r="KVS111" s="104"/>
      <c r="KVT111" s="104"/>
      <c r="KVU111" s="104"/>
      <c r="KVV111" s="104"/>
      <c r="KVW111" s="104"/>
      <c r="KVX111" s="104"/>
      <c r="KVY111" s="104"/>
      <c r="KVZ111" s="104"/>
      <c r="KWA111" s="104"/>
      <c r="KWB111" s="104"/>
      <c r="KWC111" s="104"/>
      <c r="KWD111" s="104"/>
      <c r="KWE111" s="104"/>
      <c r="KWF111" s="104"/>
      <c r="KWG111" s="104"/>
      <c r="KWH111" s="104"/>
      <c r="KWI111" s="104"/>
      <c r="KWJ111" s="104"/>
      <c r="KWK111" s="104"/>
      <c r="KWL111" s="104"/>
      <c r="KWM111" s="104"/>
      <c r="KWN111" s="104"/>
      <c r="KWO111" s="104"/>
      <c r="KWP111" s="104"/>
      <c r="KWQ111" s="104"/>
      <c r="KWR111" s="104"/>
      <c r="KWS111" s="104"/>
      <c r="KWT111" s="104"/>
      <c r="KWU111" s="104"/>
      <c r="KWV111" s="104"/>
      <c r="KWW111" s="104"/>
      <c r="KWX111" s="104"/>
      <c r="KWY111" s="104"/>
      <c r="KWZ111" s="104"/>
      <c r="KXA111" s="104"/>
      <c r="KXB111" s="104"/>
      <c r="KXC111" s="104"/>
      <c r="KXD111" s="104"/>
      <c r="KXE111" s="104"/>
      <c r="KXF111" s="104"/>
      <c r="KXG111" s="104"/>
      <c r="KXH111" s="104"/>
      <c r="KXI111" s="104"/>
      <c r="KXJ111" s="104"/>
      <c r="KXK111" s="104"/>
      <c r="KXL111" s="104"/>
      <c r="KXM111" s="104"/>
      <c r="KXN111" s="104"/>
      <c r="KXO111" s="104"/>
      <c r="KXP111" s="104"/>
      <c r="KXQ111" s="104"/>
      <c r="KXR111" s="104"/>
      <c r="KXS111" s="104"/>
      <c r="KXT111" s="104"/>
      <c r="KXU111" s="104"/>
      <c r="KXV111" s="104"/>
      <c r="KXW111" s="104"/>
      <c r="KXX111" s="104"/>
      <c r="KXY111" s="104"/>
      <c r="KXZ111" s="104"/>
      <c r="KYA111" s="104"/>
      <c r="KYB111" s="104"/>
      <c r="KYC111" s="104"/>
      <c r="KYD111" s="104"/>
      <c r="KYE111" s="104"/>
      <c r="KYF111" s="104"/>
      <c r="KYG111" s="104"/>
      <c r="KYH111" s="104"/>
      <c r="KYI111" s="104"/>
      <c r="KYJ111" s="104"/>
      <c r="KYK111" s="104"/>
      <c r="KYL111" s="104"/>
      <c r="KYM111" s="104"/>
      <c r="KYN111" s="104"/>
      <c r="KYO111" s="104"/>
      <c r="KYP111" s="104"/>
      <c r="KYQ111" s="104"/>
      <c r="KYR111" s="104"/>
      <c r="KYS111" s="104"/>
      <c r="KYT111" s="104"/>
      <c r="KYU111" s="104"/>
      <c r="KYV111" s="104"/>
      <c r="KYW111" s="104"/>
      <c r="KYX111" s="104"/>
      <c r="KYY111" s="104"/>
      <c r="KYZ111" s="104"/>
      <c r="KZA111" s="104"/>
      <c r="KZB111" s="104"/>
      <c r="KZC111" s="104"/>
      <c r="KZD111" s="104"/>
      <c r="KZE111" s="104"/>
      <c r="KZF111" s="104"/>
      <c r="KZG111" s="104"/>
      <c r="KZH111" s="104"/>
      <c r="KZI111" s="104"/>
      <c r="KZJ111" s="104"/>
      <c r="KZK111" s="104"/>
      <c r="KZL111" s="104"/>
      <c r="KZM111" s="104"/>
      <c r="KZN111" s="104"/>
      <c r="KZO111" s="104"/>
      <c r="KZP111" s="104"/>
      <c r="KZQ111" s="104"/>
      <c r="KZR111" s="104"/>
      <c r="KZS111" s="104"/>
      <c r="KZT111" s="104"/>
      <c r="KZU111" s="104"/>
      <c r="KZV111" s="104"/>
      <c r="KZW111" s="104"/>
      <c r="KZX111" s="104"/>
      <c r="KZY111" s="104"/>
      <c r="KZZ111" s="104"/>
      <c r="LAA111" s="104"/>
      <c r="LAB111" s="104"/>
      <c r="LAC111" s="104"/>
      <c r="LAD111" s="104"/>
      <c r="LAE111" s="104"/>
      <c r="LAF111" s="104"/>
      <c r="LAG111" s="104"/>
      <c r="LAH111" s="104"/>
      <c r="LAI111" s="104"/>
      <c r="LAJ111" s="104"/>
      <c r="LAK111" s="104"/>
      <c r="LAL111" s="104"/>
      <c r="LAM111" s="104"/>
      <c r="LAN111" s="104"/>
      <c r="LAO111" s="104"/>
      <c r="LAP111" s="104"/>
      <c r="LAQ111" s="104"/>
      <c r="LAR111" s="104"/>
      <c r="LAS111" s="104"/>
      <c r="LAT111" s="104"/>
      <c r="LAU111" s="104"/>
      <c r="LAV111" s="104"/>
      <c r="LAW111" s="104"/>
      <c r="LAX111" s="104"/>
      <c r="LAY111" s="104"/>
      <c r="LAZ111" s="104"/>
      <c r="LBA111" s="104"/>
      <c r="LBB111" s="104"/>
      <c r="LBC111" s="104"/>
      <c r="LBD111" s="104"/>
      <c r="LBE111" s="104"/>
      <c r="LBF111" s="104"/>
      <c r="LBG111" s="104"/>
      <c r="LBH111" s="104"/>
      <c r="LBI111" s="104"/>
      <c r="LBJ111" s="104"/>
      <c r="LBK111" s="104"/>
      <c r="LBL111" s="104"/>
      <c r="LBM111" s="104"/>
      <c r="LBN111" s="104"/>
      <c r="LBO111" s="104"/>
      <c r="LBP111" s="104"/>
      <c r="LBQ111" s="104"/>
      <c r="LBR111" s="104"/>
      <c r="LBS111" s="104"/>
      <c r="LBT111" s="104"/>
      <c r="LBU111" s="104"/>
      <c r="LBV111" s="104"/>
      <c r="LBW111" s="104"/>
      <c r="LBX111" s="104"/>
      <c r="LBY111" s="104"/>
      <c r="LBZ111" s="104"/>
      <c r="LCA111" s="104"/>
      <c r="LCB111" s="104"/>
      <c r="LCC111" s="104"/>
      <c r="LCD111" s="104"/>
      <c r="LCE111" s="104"/>
      <c r="LCF111" s="104"/>
      <c r="LCG111" s="104"/>
      <c r="LCH111" s="104"/>
      <c r="LCI111" s="104"/>
      <c r="LCJ111" s="104"/>
      <c r="LCK111" s="104"/>
      <c r="LCL111" s="104"/>
      <c r="LCM111" s="104"/>
      <c r="LCN111" s="104"/>
      <c r="LCO111" s="104"/>
      <c r="LCP111" s="104"/>
      <c r="LCQ111" s="104"/>
      <c r="LCR111" s="104"/>
      <c r="LCS111" s="104"/>
      <c r="LCT111" s="104"/>
      <c r="LCU111" s="104"/>
      <c r="LCV111" s="104"/>
      <c r="LCW111" s="104"/>
      <c r="LCX111" s="104"/>
      <c r="LCY111" s="104"/>
      <c r="LCZ111" s="104"/>
      <c r="LDA111" s="104"/>
      <c r="LDB111" s="104"/>
      <c r="LDC111" s="104"/>
      <c r="LDD111" s="104"/>
      <c r="LDE111" s="104"/>
      <c r="LDF111" s="104"/>
      <c r="LDG111" s="104"/>
      <c r="LDH111" s="104"/>
      <c r="LDI111" s="104"/>
      <c r="LDJ111" s="104"/>
      <c r="LDK111" s="104"/>
      <c r="LDL111" s="104"/>
      <c r="LDM111" s="104"/>
      <c r="LDN111" s="104"/>
      <c r="LDO111" s="104"/>
      <c r="LDP111" s="104"/>
      <c r="LDQ111" s="104"/>
      <c r="LDR111" s="104"/>
      <c r="LDS111" s="104"/>
      <c r="LDT111" s="104"/>
      <c r="LDU111" s="104"/>
      <c r="LDV111" s="104"/>
      <c r="LDW111" s="104"/>
      <c r="LDX111" s="104"/>
      <c r="LDY111" s="104"/>
      <c r="LDZ111" s="104"/>
      <c r="LEA111" s="104"/>
      <c r="LEB111" s="104"/>
      <c r="LEC111" s="104"/>
      <c r="LED111" s="104"/>
      <c r="LEE111" s="104"/>
      <c r="LEF111" s="104"/>
      <c r="LEG111" s="104"/>
      <c r="LEH111" s="104"/>
      <c r="LEI111" s="104"/>
      <c r="LEJ111" s="104"/>
      <c r="LEK111" s="104"/>
      <c r="LEL111" s="104"/>
      <c r="LEM111" s="104"/>
      <c r="LEN111" s="104"/>
      <c r="LEO111" s="104"/>
      <c r="LEP111" s="104"/>
      <c r="LEQ111" s="104"/>
      <c r="LER111" s="104"/>
      <c r="LES111" s="104"/>
      <c r="LET111" s="104"/>
      <c r="LEU111" s="104"/>
      <c r="LEV111" s="104"/>
      <c r="LEW111" s="104"/>
      <c r="LEX111" s="104"/>
      <c r="LEY111" s="104"/>
      <c r="LEZ111" s="104"/>
      <c r="LFA111" s="104"/>
      <c r="LFB111" s="104"/>
      <c r="LFC111" s="104"/>
      <c r="LFD111" s="104"/>
      <c r="LFE111" s="104"/>
      <c r="LFF111" s="104"/>
      <c r="LFG111" s="104"/>
      <c r="LFH111" s="104"/>
      <c r="LFI111" s="104"/>
      <c r="LFJ111" s="104"/>
      <c r="LFK111" s="104"/>
      <c r="LFL111" s="104"/>
      <c r="LFM111" s="104"/>
      <c r="LFN111" s="104"/>
      <c r="LFO111" s="104"/>
      <c r="LFP111" s="104"/>
      <c r="LFQ111" s="104"/>
      <c r="LFR111" s="104"/>
      <c r="LFS111" s="104"/>
      <c r="LFT111" s="104"/>
      <c r="LFU111" s="104"/>
      <c r="LFV111" s="104"/>
      <c r="LFW111" s="104"/>
      <c r="LFX111" s="104"/>
      <c r="LFY111" s="104"/>
      <c r="LFZ111" s="104"/>
      <c r="LGA111" s="104"/>
      <c r="LGB111" s="104"/>
      <c r="LGC111" s="104"/>
      <c r="LGD111" s="104"/>
      <c r="LGE111" s="104"/>
      <c r="LGF111" s="104"/>
      <c r="LGG111" s="104"/>
      <c r="LGH111" s="104"/>
      <c r="LGI111" s="104"/>
      <c r="LGJ111" s="104"/>
      <c r="LGK111" s="104"/>
      <c r="LGL111" s="104"/>
      <c r="LGM111" s="104"/>
      <c r="LGN111" s="104"/>
      <c r="LGO111" s="104"/>
      <c r="LGP111" s="104"/>
      <c r="LGQ111" s="104"/>
      <c r="LGR111" s="104"/>
      <c r="LGS111" s="104"/>
      <c r="LGT111" s="104"/>
      <c r="LGU111" s="104"/>
      <c r="LGV111" s="104"/>
      <c r="LGW111" s="104"/>
      <c r="LGX111" s="104"/>
      <c r="LGY111" s="104"/>
      <c r="LGZ111" s="104"/>
      <c r="LHA111" s="104"/>
      <c r="LHB111" s="104"/>
      <c r="LHC111" s="104"/>
      <c r="LHD111" s="104"/>
      <c r="LHE111" s="104"/>
      <c r="LHF111" s="104"/>
      <c r="LHG111" s="104"/>
      <c r="LHH111" s="104"/>
      <c r="LHI111" s="104"/>
      <c r="LHJ111" s="104"/>
      <c r="LHK111" s="104"/>
      <c r="LHL111" s="104"/>
      <c r="LHM111" s="104"/>
      <c r="LHN111" s="104"/>
      <c r="LHO111" s="104"/>
      <c r="LHP111" s="104"/>
      <c r="LHQ111" s="104"/>
      <c r="LHR111" s="104"/>
      <c r="LHS111" s="104"/>
      <c r="LHT111" s="104"/>
      <c r="LHU111" s="104"/>
      <c r="LHV111" s="104"/>
      <c r="LHW111" s="104"/>
      <c r="LHX111" s="104"/>
      <c r="LHY111" s="104"/>
      <c r="LHZ111" s="104"/>
      <c r="LIA111" s="104"/>
      <c r="LIB111" s="104"/>
      <c r="LIC111" s="104"/>
      <c r="LID111" s="104"/>
      <c r="LIE111" s="104"/>
      <c r="LIF111" s="104"/>
      <c r="LIG111" s="104"/>
      <c r="LIH111" s="104"/>
      <c r="LII111" s="104"/>
      <c r="LIJ111" s="104"/>
      <c r="LIK111" s="104"/>
      <c r="LIL111" s="104"/>
      <c r="LIM111" s="104"/>
      <c r="LIN111" s="104"/>
      <c r="LIO111" s="104"/>
      <c r="LIP111" s="104"/>
      <c r="LIQ111" s="104"/>
      <c r="LIR111" s="104"/>
      <c r="LIS111" s="104"/>
      <c r="LIT111" s="104"/>
      <c r="LIU111" s="104"/>
      <c r="LIV111" s="104"/>
      <c r="LIW111" s="104"/>
      <c r="LIX111" s="104"/>
      <c r="LIY111" s="104"/>
      <c r="LIZ111" s="104"/>
      <c r="LJA111" s="104"/>
      <c r="LJB111" s="104"/>
      <c r="LJC111" s="104"/>
      <c r="LJD111" s="104"/>
      <c r="LJE111" s="104"/>
      <c r="LJF111" s="104"/>
      <c r="LJG111" s="104"/>
      <c r="LJH111" s="104"/>
      <c r="LJI111" s="104"/>
      <c r="LJJ111" s="104"/>
      <c r="LJK111" s="104"/>
      <c r="LJL111" s="104"/>
      <c r="LJM111" s="104"/>
      <c r="LJN111" s="104"/>
      <c r="LJO111" s="104"/>
      <c r="LJP111" s="104"/>
      <c r="LJQ111" s="104"/>
      <c r="LJR111" s="104"/>
      <c r="LJS111" s="104"/>
      <c r="LJT111" s="104"/>
      <c r="LJU111" s="104"/>
      <c r="LJV111" s="104"/>
      <c r="LJW111" s="104"/>
      <c r="LJX111" s="104"/>
      <c r="LJY111" s="104"/>
      <c r="LJZ111" s="104"/>
      <c r="LKA111" s="104"/>
      <c r="LKB111" s="104"/>
      <c r="LKC111" s="104"/>
      <c r="LKD111" s="104"/>
      <c r="LKE111" s="104"/>
      <c r="LKF111" s="104"/>
      <c r="LKG111" s="104"/>
      <c r="LKH111" s="104"/>
      <c r="LKI111" s="104"/>
      <c r="LKJ111" s="104"/>
      <c r="LKK111" s="104"/>
      <c r="LKL111" s="104"/>
      <c r="LKM111" s="104"/>
      <c r="LKN111" s="104"/>
      <c r="LKO111" s="104"/>
      <c r="LKP111" s="104"/>
      <c r="LKQ111" s="104"/>
      <c r="LKR111" s="104"/>
      <c r="LKS111" s="104"/>
      <c r="LKT111" s="104"/>
      <c r="LKU111" s="104"/>
      <c r="LKV111" s="104"/>
      <c r="LKW111" s="104"/>
      <c r="LKX111" s="104"/>
      <c r="LKY111" s="104"/>
      <c r="LKZ111" s="104"/>
      <c r="LLA111" s="104"/>
      <c r="LLB111" s="104"/>
      <c r="LLC111" s="104"/>
      <c r="LLD111" s="104"/>
      <c r="LLE111" s="104"/>
      <c r="LLF111" s="104"/>
      <c r="LLG111" s="104"/>
      <c r="LLH111" s="104"/>
      <c r="LLI111" s="104"/>
      <c r="LLJ111" s="104"/>
      <c r="LLK111" s="104"/>
      <c r="LLL111" s="104"/>
      <c r="LLM111" s="104"/>
      <c r="LLN111" s="104"/>
      <c r="LLO111" s="104"/>
      <c r="LLP111" s="104"/>
      <c r="LLQ111" s="104"/>
      <c r="LLR111" s="104"/>
      <c r="LLS111" s="104"/>
      <c r="LLT111" s="104"/>
      <c r="LLU111" s="104"/>
      <c r="LLV111" s="104"/>
      <c r="LLW111" s="104"/>
      <c r="LLX111" s="104"/>
      <c r="LLY111" s="104"/>
      <c r="LLZ111" s="104"/>
      <c r="LMA111" s="104"/>
      <c r="LMB111" s="104"/>
      <c r="LMC111" s="104"/>
      <c r="LMD111" s="104"/>
      <c r="LME111" s="104"/>
      <c r="LMF111" s="104"/>
      <c r="LMG111" s="104"/>
      <c r="LMH111" s="104"/>
      <c r="LMI111" s="104"/>
      <c r="LMJ111" s="104"/>
      <c r="LMK111" s="104"/>
      <c r="LML111" s="104"/>
      <c r="LMM111" s="104"/>
      <c r="LMN111" s="104"/>
      <c r="LMO111" s="104"/>
      <c r="LMP111" s="104"/>
      <c r="LMQ111" s="104"/>
      <c r="LMR111" s="104"/>
      <c r="LMS111" s="104"/>
      <c r="LMT111" s="104"/>
      <c r="LMU111" s="104"/>
      <c r="LMV111" s="104"/>
      <c r="LMW111" s="104"/>
      <c r="LMX111" s="104"/>
      <c r="LMY111" s="104"/>
      <c r="LMZ111" s="104"/>
      <c r="LNA111" s="104"/>
      <c r="LNB111" s="104"/>
      <c r="LNC111" s="104"/>
      <c r="LND111" s="104"/>
      <c r="LNE111" s="104"/>
      <c r="LNF111" s="104"/>
      <c r="LNG111" s="104"/>
      <c r="LNH111" s="104"/>
      <c r="LNI111" s="104"/>
      <c r="LNJ111" s="104"/>
      <c r="LNK111" s="104"/>
      <c r="LNL111" s="104"/>
      <c r="LNM111" s="104"/>
      <c r="LNN111" s="104"/>
      <c r="LNO111" s="104"/>
      <c r="LNP111" s="104"/>
      <c r="LNQ111" s="104"/>
      <c r="LNR111" s="104"/>
      <c r="LNS111" s="104"/>
      <c r="LNT111" s="104"/>
      <c r="LNU111" s="104"/>
      <c r="LNV111" s="104"/>
      <c r="LNW111" s="104"/>
      <c r="LNX111" s="104"/>
      <c r="LNY111" s="104"/>
      <c r="LNZ111" s="104"/>
      <c r="LOA111" s="104"/>
      <c r="LOB111" s="104"/>
      <c r="LOC111" s="104"/>
      <c r="LOD111" s="104"/>
      <c r="LOE111" s="104"/>
      <c r="LOF111" s="104"/>
      <c r="LOG111" s="104"/>
      <c r="LOH111" s="104"/>
      <c r="LOI111" s="104"/>
      <c r="LOJ111" s="104"/>
      <c r="LOK111" s="104"/>
      <c r="LOL111" s="104"/>
      <c r="LOM111" s="104"/>
      <c r="LON111" s="104"/>
      <c r="LOO111" s="104"/>
      <c r="LOP111" s="104"/>
      <c r="LOQ111" s="104"/>
      <c r="LOR111" s="104"/>
      <c r="LOS111" s="104"/>
      <c r="LOT111" s="104"/>
      <c r="LOU111" s="104"/>
      <c r="LOV111" s="104"/>
      <c r="LOW111" s="104"/>
      <c r="LOX111" s="104"/>
      <c r="LOY111" s="104"/>
      <c r="LOZ111" s="104"/>
      <c r="LPA111" s="104"/>
      <c r="LPB111" s="104"/>
      <c r="LPC111" s="104"/>
      <c r="LPD111" s="104"/>
      <c r="LPE111" s="104"/>
      <c r="LPF111" s="104"/>
      <c r="LPG111" s="104"/>
      <c r="LPH111" s="104"/>
      <c r="LPI111" s="104"/>
      <c r="LPJ111" s="104"/>
      <c r="LPK111" s="104"/>
      <c r="LPL111" s="104"/>
      <c r="LPM111" s="104"/>
      <c r="LPN111" s="104"/>
      <c r="LPO111" s="104"/>
      <c r="LPP111" s="104"/>
      <c r="LPQ111" s="104"/>
      <c r="LPR111" s="104"/>
      <c r="LPS111" s="104"/>
      <c r="LPT111" s="104"/>
      <c r="LPU111" s="104"/>
      <c r="LPV111" s="104"/>
      <c r="LPW111" s="104"/>
      <c r="LPX111" s="104"/>
      <c r="LPY111" s="104"/>
      <c r="LPZ111" s="104"/>
      <c r="LQA111" s="104"/>
      <c r="LQB111" s="104"/>
      <c r="LQC111" s="104"/>
      <c r="LQD111" s="104"/>
      <c r="LQE111" s="104"/>
      <c r="LQF111" s="104"/>
      <c r="LQG111" s="104"/>
      <c r="LQH111" s="104"/>
      <c r="LQI111" s="104"/>
      <c r="LQJ111" s="104"/>
      <c r="LQK111" s="104"/>
      <c r="LQL111" s="104"/>
      <c r="LQM111" s="104"/>
      <c r="LQN111" s="104"/>
      <c r="LQO111" s="104"/>
      <c r="LQP111" s="104"/>
      <c r="LQQ111" s="104"/>
      <c r="LQR111" s="104"/>
      <c r="LQS111" s="104"/>
      <c r="LQT111" s="104"/>
      <c r="LQU111" s="104"/>
      <c r="LQV111" s="104"/>
      <c r="LQW111" s="104"/>
      <c r="LQX111" s="104"/>
      <c r="LQY111" s="104"/>
      <c r="LQZ111" s="104"/>
      <c r="LRA111" s="104"/>
      <c r="LRB111" s="104"/>
      <c r="LRC111" s="104"/>
      <c r="LRD111" s="104"/>
      <c r="LRE111" s="104"/>
      <c r="LRF111" s="104"/>
      <c r="LRG111" s="104"/>
      <c r="LRH111" s="104"/>
      <c r="LRI111" s="104"/>
      <c r="LRJ111" s="104"/>
      <c r="LRK111" s="104"/>
      <c r="LRL111" s="104"/>
      <c r="LRM111" s="104"/>
      <c r="LRN111" s="104"/>
      <c r="LRO111" s="104"/>
      <c r="LRP111" s="104"/>
      <c r="LRQ111" s="104"/>
      <c r="LRR111" s="104"/>
      <c r="LRS111" s="104"/>
      <c r="LRT111" s="104"/>
      <c r="LRU111" s="104"/>
      <c r="LRV111" s="104"/>
      <c r="LRW111" s="104"/>
      <c r="LRX111" s="104"/>
      <c r="LRY111" s="104"/>
      <c r="LRZ111" s="104"/>
      <c r="LSA111" s="104"/>
      <c r="LSB111" s="104"/>
      <c r="LSC111" s="104"/>
      <c r="LSD111" s="104"/>
      <c r="LSE111" s="104"/>
      <c r="LSF111" s="104"/>
      <c r="LSG111" s="104"/>
      <c r="LSH111" s="104"/>
      <c r="LSI111" s="104"/>
      <c r="LSJ111" s="104"/>
      <c r="LSK111" s="104"/>
      <c r="LSL111" s="104"/>
      <c r="LSM111" s="104"/>
      <c r="LSN111" s="104"/>
      <c r="LSO111" s="104"/>
      <c r="LSP111" s="104"/>
      <c r="LSQ111" s="104"/>
      <c r="LSR111" s="104"/>
      <c r="LSS111" s="104"/>
      <c r="LST111" s="104"/>
      <c r="LSU111" s="104"/>
      <c r="LSV111" s="104"/>
      <c r="LSW111" s="104"/>
      <c r="LSX111" s="104"/>
      <c r="LSY111" s="104"/>
      <c r="LSZ111" s="104"/>
      <c r="LTA111" s="104"/>
      <c r="LTB111" s="104"/>
      <c r="LTC111" s="104"/>
      <c r="LTD111" s="104"/>
      <c r="LTE111" s="104"/>
      <c r="LTF111" s="104"/>
      <c r="LTG111" s="104"/>
      <c r="LTH111" s="104"/>
      <c r="LTI111" s="104"/>
      <c r="LTJ111" s="104"/>
      <c r="LTK111" s="104"/>
      <c r="LTL111" s="104"/>
      <c r="LTM111" s="104"/>
      <c r="LTN111" s="104"/>
      <c r="LTO111" s="104"/>
      <c r="LTP111" s="104"/>
      <c r="LTQ111" s="104"/>
      <c r="LTR111" s="104"/>
      <c r="LTS111" s="104"/>
      <c r="LTT111" s="104"/>
      <c r="LTU111" s="104"/>
      <c r="LTV111" s="104"/>
      <c r="LTW111" s="104"/>
      <c r="LTX111" s="104"/>
      <c r="LTY111" s="104"/>
      <c r="LTZ111" s="104"/>
      <c r="LUA111" s="104"/>
      <c r="LUB111" s="104"/>
      <c r="LUC111" s="104"/>
      <c r="LUD111" s="104"/>
      <c r="LUE111" s="104"/>
      <c r="LUF111" s="104"/>
      <c r="LUG111" s="104"/>
      <c r="LUH111" s="104"/>
      <c r="LUI111" s="104"/>
      <c r="LUJ111" s="104"/>
      <c r="LUK111" s="104"/>
      <c r="LUL111" s="104"/>
      <c r="LUM111" s="104"/>
      <c r="LUN111" s="104"/>
      <c r="LUO111" s="104"/>
      <c r="LUP111" s="104"/>
      <c r="LUQ111" s="104"/>
      <c r="LUR111" s="104"/>
      <c r="LUS111" s="104"/>
      <c r="LUT111" s="104"/>
      <c r="LUU111" s="104"/>
      <c r="LUV111" s="104"/>
      <c r="LUW111" s="104"/>
      <c r="LUX111" s="104"/>
      <c r="LUY111" s="104"/>
      <c r="LUZ111" s="104"/>
      <c r="LVA111" s="104"/>
      <c r="LVB111" s="104"/>
      <c r="LVC111" s="104"/>
      <c r="LVD111" s="104"/>
      <c r="LVE111" s="104"/>
      <c r="LVF111" s="104"/>
      <c r="LVG111" s="104"/>
      <c r="LVH111" s="104"/>
      <c r="LVI111" s="104"/>
      <c r="LVJ111" s="104"/>
      <c r="LVK111" s="104"/>
      <c r="LVL111" s="104"/>
      <c r="LVM111" s="104"/>
      <c r="LVN111" s="104"/>
      <c r="LVO111" s="104"/>
      <c r="LVP111" s="104"/>
      <c r="LVQ111" s="104"/>
      <c r="LVR111" s="104"/>
      <c r="LVS111" s="104"/>
      <c r="LVT111" s="104"/>
      <c r="LVU111" s="104"/>
      <c r="LVV111" s="104"/>
      <c r="LVW111" s="104"/>
      <c r="LVX111" s="104"/>
      <c r="LVY111" s="104"/>
      <c r="LVZ111" s="104"/>
      <c r="LWA111" s="104"/>
      <c r="LWB111" s="104"/>
      <c r="LWC111" s="104"/>
      <c r="LWD111" s="104"/>
      <c r="LWE111" s="104"/>
      <c r="LWF111" s="104"/>
      <c r="LWG111" s="104"/>
      <c r="LWH111" s="104"/>
      <c r="LWI111" s="104"/>
      <c r="LWJ111" s="104"/>
      <c r="LWK111" s="104"/>
      <c r="LWL111" s="104"/>
      <c r="LWM111" s="104"/>
      <c r="LWN111" s="104"/>
      <c r="LWO111" s="104"/>
      <c r="LWP111" s="104"/>
      <c r="LWQ111" s="104"/>
      <c r="LWR111" s="104"/>
      <c r="LWS111" s="104"/>
      <c r="LWT111" s="104"/>
      <c r="LWU111" s="104"/>
      <c r="LWV111" s="104"/>
      <c r="LWW111" s="104"/>
      <c r="LWX111" s="104"/>
      <c r="LWY111" s="104"/>
      <c r="LWZ111" s="104"/>
      <c r="LXA111" s="104"/>
      <c r="LXB111" s="104"/>
      <c r="LXC111" s="104"/>
      <c r="LXD111" s="104"/>
      <c r="LXE111" s="104"/>
      <c r="LXF111" s="104"/>
      <c r="LXG111" s="104"/>
      <c r="LXH111" s="104"/>
      <c r="LXI111" s="104"/>
      <c r="LXJ111" s="104"/>
      <c r="LXK111" s="104"/>
      <c r="LXL111" s="104"/>
      <c r="LXM111" s="104"/>
      <c r="LXN111" s="104"/>
      <c r="LXO111" s="104"/>
      <c r="LXP111" s="104"/>
      <c r="LXQ111" s="104"/>
      <c r="LXR111" s="104"/>
      <c r="LXS111" s="104"/>
      <c r="LXT111" s="104"/>
      <c r="LXU111" s="104"/>
      <c r="LXV111" s="104"/>
      <c r="LXW111" s="104"/>
      <c r="LXX111" s="104"/>
      <c r="LXY111" s="104"/>
      <c r="LXZ111" s="104"/>
      <c r="LYA111" s="104"/>
      <c r="LYB111" s="104"/>
      <c r="LYC111" s="104"/>
      <c r="LYD111" s="104"/>
      <c r="LYE111" s="104"/>
      <c r="LYF111" s="104"/>
      <c r="LYG111" s="104"/>
      <c r="LYH111" s="104"/>
      <c r="LYI111" s="104"/>
      <c r="LYJ111" s="104"/>
      <c r="LYK111" s="104"/>
      <c r="LYL111" s="104"/>
      <c r="LYM111" s="104"/>
      <c r="LYN111" s="104"/>
      <c r="LYO111" s="104"/>
      <c r="LYP111" s="104"/>
      <c r="LYQ111" s="104"/>
      <c r="LYR111" s="104"/>
      <c r="LYS111" s="104"/>
      <c r="LYT111" s="104"/>
      <c r="LYU111" s="104"/>
      <c r="LYV111" s="104"/>
      <c r="LYW111" s="104"/>
      <c r="LYX111" s="104"/>
      <c r="LYY111" s="104"/>
      <c r="LYZ111" s="104"/>
      <c r="LZA111" s="104"/>
      <c r="LZB111" s="104"/>
      <c r="LZC111" s="104"/>
      <c r="LZD111" s="104"/>
      <c r="LZE111" s="104"/>
      <c r="LZF111" s="104"/>
      <c r="LZG111" s="104"/>
      <c r="LZH111" s="104"/>
      <c r="LZI111" s="104"/>
      <c r="LZJ111" s="104"/>
      <c r="LZK111" s="104"/>
      <c r="LZL111" s="104"/>
      <c r="LZM111" s="104"/>
      <c r="LZN111" s="104"/>
      <c r="LZO111" s="104"/>
      <c r="LZP111" s="104"/>
      <c r="LZQ111" s="104"/>
      <c r="LZR111" s="104"/>
      <c r="LZS111" s="104"/>
      <c r="LZT111" s="104"/>
      <c r="LZU111" s="104"/>
      <c r="LZV111" s="104"/>
      <c r="LZW111" s="104"/>
      <c r="LZX111" s="104"/>
      <c r="LZY111" s="104"/>
      <c r="LZZ111" s="104"/>
      <c r="MAA111" s="104"/>
      <c r="MAB111" s="104"/>
      <c r="MAC111" s="104"/>
      <c r="MAD111" s="104"/>
      <c r="MAE111" s="104"/>
      <c r="MAF111" s="104"/>
      <c r="MAG111" s="104"/>
      <c r="MAH111" s="104"/>
      <c r="MAI111" s="104"/>
      <c r="MAJ111" s="104"/>
      <c r="MAK111" s="104"/>
      <c r="MAL111" s="104"/>
      <c r="MAM111" s="104"/>
      <c r="MAN111" s="104"/>
      <c r="MAO111" s="104"/>
      <c r="MAP111" s="104"/>
      <c r="MAQ111" s="104"/>
      <c r="MAR111" s="104"/>
      <c r="MAS111" s="104"/>
      <c r="MAT111" s="104"/>
      <c r="MAU111" s="104"/>
      <c r="MAV111" s="104"/>
      <c r="MAW111" s="104"/>
      <c r="MAX111" s="104"/>
      <c r="MAY111" s="104"/>
      <c r="MAZ111" s="104"/>
      <c r="MBA111" s="104"/>
      <c r="MBB111" s="104"/>
      <c r="MBC111" s="104"/>
      <c r="MBD111" s="104"/>
      <c r="MBE111" s="104"/>
      <c r="MBF111" s="104"/>
      <c r="MBG111" s="104"/>
      <c r="MBH111" s="104"/>
      <c r="MBI111" s="104"/>
      <c r="MBJ111" s="104"/>
      <c r="MBK111" s="104"/>
      <c r="MBL111" s="104"/>
      <c r="MBM111" s="104"/>
      <c r="MBN111" s="104"/>
      <c r="MBO111" s="104"/>
      <c r="MBP111" s="104"/>
      <c r="MBQ111" s="104"/>
      <c r="MBR111" s="104"/>
      <c r="MBS111" s="104"/>
      <c r="MBT111" s="104"/>
      <c r="MBU111" s="104"/>
      <c r="MBV111" s="104"/>
      <c r="MBW111" s="104"/>
      <c r="MBX111" s="104"/>
      <c r="MBY111" s="104"/>
      <c r="MBZ111" s="104"/>
      <c r="MCA111" s="104"/>
      <c r="MCB111" s="104"/>
      <c r="MCC111" s="104"/>
      <c r="MCD111" s="104"/>
      <c r="MCE111" s="104"/>
      <c r="MCF111" s="104"/>
      <c r="MCG111" s="104"/>
      <c r="MCH111" s="104"/>
      <c r="MCI111" s="104"/>
      <c r="MCJ111" s="104"/>
      <c r="MCK111" s="104"/>
      <c r="MCL111" s="104"/>
      <c r="MCM111" s="104"/>
      <c r="MCN111" s="104"/>
      <c r="MCO111" s="104"/>
      <c r="MCP111" s="104"/>
      <c r="MCQ111" s="104"/>
      <c r="MCR111" s="104"/>
      <c r="MCS111" s="104"/>
      <c r="MCT111" s="104"/>
      <c r="MCU111" s="104"/>
      <c r="MCV111" s="104"/>
      <c r="MCW111" s="104"/>
      <c r="MCX111" s="104"/>
      <c r="MCY111" s="104"/>
      <c r="MCZ111" s="104"/>
      <c r="MDA111" s="104"/>
      <c r="MDB111" s="104"/>
      <c r="MDC111" s="104"/>
      <c r="MDD111" s="104"/>
      <c r="MDE111" s="104"/>
      <c r="MDF111" s="104"/>
      <c r="MDG111" s="104"/>
      <c r="MDH111" s="104"/>
      <c r="MDI111" s="104"/>
      <c r="MDJ111" s="104"/>
      <c r="MDK111" s="104"/>
      <c r="MDL111" s="104"/>
      <c r="MDM111" s="104"/>
      <c r="MDN111" s="104"/>
      <c r="MDO111" s="104"/>
      <c r="MDP111" s="104"/>
      <c r="MDQ111" s="104"/>
      <c r="MDR111" s="104"/>
      <c r="MDS111" s="104"/>
      <c r="MDT111" s="104"/>
      <c r="MDU111" s="104"/>
      <c r="MDV111" s="104"/>
      <c r="MDW111" s="104"/>
      <c r="MDX111" s="104"/>
      <c r="MDY111" s="104"/>
      <c r="MDZ111" s="104"/>
      <c r="MEA111" s="104"/>
      <c r="MEB111" s="104"/>
      <c r="MEC111" s="104"/>
      <c r="MED111" s="104"/>
      <c r="MEE111" s="104"/>
      <c r="MEF111" s="104"/>
      <c r="MEG111" s="104"/>
      <c r="MEH111" s="104"/>
      <c r="MEI111" s="104"/>
      <c r="MEJ111" s="104"/>
      <c r="MEK111" s="104"/>
      <c r="MEL111" s="104"/>
      <c r="MEM111" s="104"/>
      <c r="MEN111" s="104"/>
      <c r="MEO111" s="104"/>
      <c r="MEP111" s="104"/>
      <c r="MEQ111" s="104"/>
      <c r="MER111" s="104"/>
      <c r="MES111" s="104"/>
      <c r="MET111" s="104"/>
      <c r="MEU111" s="104"/>
      <c r="MEV111" s="104"/>
      <c r="MEW111" s="104"/>
      <c r="MEX111" s="104"/>
      <c r="MEY111" s="104"/>
      <c r="MEZ111" s="104"/>
      <c r="MFA111" s="104"/>
      <c r="MFB111" s="104"/>
      <c r="MFC111" s="104"/>
      <c r="MFD111" s="104"/>
      <c r="MFE111" s="104"/>
      <c r="MFF111" s="104"/>
      <c r="MFG111" s="104"/>
      <c r="MFH111" s="104"/>
      <c r="MFI111" s="104"/>
      <c r="MFJ111" s="104"/>
      <c r="MFK111" s="104"/>
      <c r="MFL111" s="104"/>
      <c r="MFM111" s="104"/>
      <c r="MFN111" s="104"/>
      <c r="MFO111" s="104"/>
      <c r="MFP111" s="104"/>
      <c r="MFQ111" s="104"/>
      <c r="MFR111" s="104"/>
      <c r="MFS111" s="104"/>
      <c r="MFT111" s="104"/>
      <c r="MFU111" s="104"/>
      <c r="MFV111" s="104"/>
      <c r="MFW111" s="104"/>
      <c r="MFX111" s="104"/>
      <c r="MFY111" s="104"/>
      <c r="MFZ111" s="104"/>
      <c r="MGA111" s="104"/>
      <c r="MGB111" s="104"/>
      <c r="MGC111" s="104"/>
      <c r="MGD111" s="104"/>
      <c r="MGE111" s="104"/>
      <c r="MGF111" s="104"/>
      <c r="MGG111" s="104"/>
      <c r="MGH111" s="104"/>
      <c r="MGI111" s="104"/>
      <c r="MGJ111" s="104"/>
      <c r="MGK111" s="104"/>
      <c r="MGL111" s="104"/>
      <c r="MGM111" s="104"/>
      <c r="MGN111" s="104"/>
      <c r="MGO111" s="104"/>
      <c r="MGP111" s="104"/>
      <c r="MGQ111" s="104"/>
      <c r="MGR111" s="104"/>
      <c r="MGS111" s="104"/>
      <c r="MGT111" s="104"/>
      <c r="MGU111" s="104"/>
      <c r="MGV111" s="104"/>
      <c r="MGW111" s="104"/>
      <c r="MGX111" s="104"/>
      <c r="MGY111" s="104"/>
      <c r="MGZ111" s="104"/>
      <c r="MHA111" s="104"/>
      <c r="MHB111" s="104"/>
      <c r="MHC111" s="104"/>
      <c r="MHD111" s="104"/>
      <c r="MHE111" s="104"/>
      <c r="MHF111" s="104"/>
      <c r="MHG111" s="104"/>
      <c r="MHH111" s="104"/>
      <c r="MHI111" s="104"/>
      <c r="MHJ111" s="104"/>
      <c r="MHK111" s="104"/>
      <c r="MHL111" s="104"/>
      <c r="MHM111" s="104"/>
      <c r="MHN111" s="104"/>
      <c r="MHO111" s="104"/>
      <c r="MHP111" s="104"/>
      <c r="MHQ111" s="104"/>
      <c r="MHR111" s="104"/>
      <c r="MHS111" s="104"/>
      <c r="MHT111" s="104"/>
      <c r="MHU111" s="104"/>
      <c r="MHV111" s="104"/>
      <c r="MHW111" s="104"/>
      <c r="MHX111" s="104"/>
      <c r="MHY111" s="104"/>
      <c r="MHZ111" s="104"/>
      <c r="MIA111" s="104"/>
      <c r="MIB111" s="104"/>
      <c r="MIC111" s="104"/>
      <c r="MID111" s="104"/>
      <c r="MIE111" s="104"/>
      <c r="MIF111" s="104"/>
      <c r="MIG111" s="104"/>
      <c r="MIH111" s="104"/>
      <c r="MII111" s="104"/>
      <c r="MIJ111" s="104"/>
      <c r="MIK111" s="104"/>
      <c r="MIL111" s="104"/>
      <c r="MIM111" s="104"/>
      <c r="MIN111" s="104"/>
      <c r="MIO111" s="104"/>
      <c r="MIP111" s="104"/>
      <c r="MIQ111" s="104"/>
      <c r="MIR111" s="104"/>
      <c r="MIS111" s="104"/>
      <c r="MIT111" s="104"/>
      <c r="MIU111" s="104"/>
      <c r="MIV111" s="104"/>
      <c r="MIW111" s="104"/>
      <c r="MIX111" s="104"/>
      <c r="MIY111" s="104"/>
      <c r="MIZ111" s="104"/>
      <c r="MJA111" s="104"/>
      <c r="MJB111" s="104"/>
      <c r="MJC111" s="104"/>
      <c r="MJD111" s="104"/>
      <c r="MJE111" s="104"/>
      <c r="MJF111" s="104"/>
      <c r="MJG111" s="104"/>
      <c r="MJH111" s="104"/>
      <c r="MJI111" s="104"/>
      <c r="MJJ111" s="104"/>
      <c r="MJK111" s="104"/>
      <c r="MJL111" s="104"/>
      <c r="MJM111" s="104"/>
      <c r="MJN111" s="104"/>
      <c r="MJO111" s="104"/>
      <c r="MJP111" s="104"/>
      <c r="MJQ111" s="104"/>
      <c r="MJR111" s="104"/>
      <c r="MJS111" s="104"/>
      <c r="MJT111" s="104"/>
      <c r="MJU111" s="104"/>
      <c r="MJV111" s="104"/>
      <c r="MJW111" s="104"/>
      <c r="MJX111" s="104"/>
      <c r="MJY111" s="104"/>
      <c r="MJZ111" s="104"/>
      <c r="MKA111" s="104"/>
      <c r="MKB111" s="104"/>
      <c r="MKC111" s="104"/>
      <c r="MKD111" s="104"/>
      <c r="MKE111" s="104"/>
      <c r="MKF111" s="104"/>
      <c r="MKG111" s="104"/>
      <c r="MKH111" s="104"/>
      <c r="MKI111" s="104"/>
      <c r="MKJ111" s="104"/>
      <c r="MKK111" s="104"/>
      <c r="MKL111" s="104"/>
      <c r="MKM111" s="104"/>
      <c r="MKN111" s="104"/>
      <c r="MKO111" s="104"/>
      <c r="MKP111" s="104"/>
      <c r="MKQ111" s="104"/>
      <c r="MKR111" s="104"/>
      <c r="MKS111" s="104"/>
      <c r="MKT111" s="104"/>
      <c r="MKU111" s="104"/>
      <c r="MKV111" s="104"/>
      <c r="MKW111" s="104"/>
      <c r="MKX111" s="104"/>
      <c r="MKY111" s="104"/>
      <c r="MKZ111" s="104"/>
      <c r="MLA111" s="104"/>
      <c r="MLB111" s="104"/>
      <c r="MLC111" s="104"/>
      <c r="MLD111" s="104"/>
      <c r="MLE111" s="104"/>
      <c r="MLF111" s="104"/>
      <c r="MLG111" s="104"/>
      <c r="MLH111" s="104"/>
      <c r="MLI111" s="104"/>
      <c r="MLJ111" s="104"/>
      <c r="MLK111" s="104"/>
      <c r="MLL111" s="104"/>
      <c r="MLM111" s="104"/>
      <c r="MLN111" s="104"/>
      <c r="MLO111" s="104"/>
      <c r="MLP111" s="104"/>
      <c r="MLQ111" s="104"/>
      <c r="MLR111" s="104"/>
      <c r="MLS111" s="104"/>
      <c r="MLT111" s="104"/>
      <c r="MLU111" s="104"/>
      <c r="MLV111" s="104"/>
      <c r="MLW111" s="104"/>
      <c r="MLX111" s="104"/>
      <c r="MLY111" s="104"/>
      <c r="MLZ111" s="104"/>
      <c r="MMA111" s="104"/>
      <c r="MMB111" s="104"/>
      <c r="MMC111" s="104"/>
      <c r="MMD111" s="104"/>
      <c r="MME111" s="104"/>
      <c r="MMF111" s="104"/>
      <c r="MMG111" s="104"/>
      <c r="MMH111" s="104"/>
      <c r="MMI111" s="104"/>
      <c r="MMJ111" s="104"/>
      <c r="MMK111" s="104"/>
      <c r="MML111" s="104"/>
      <c r="MMM111" s="104"/>
      <c r="MMN111" s="104"/>
      <c r="MMO111" s="104"/>
      <c r="MMP111" s="104"/>
      <c r="MMQ111" s="104"/>
      <c r="MMR111" s="104"/>
      <c r="MMS111" s="104"/>
      <c r="MMT111" s="104"/>
      <c r="MMU111" s="104"/>
      <c r="MMV111" s="104"/>
      <c r="MMW111" s="104"/>
      <c r="MMX111" s="104"/>
      <c r="MMY111" s="104"/>
      <c r="MMZ111" s="104"/>
      <c r="MNA111" s="104"/>
      <c r="MNB111" s="104"/>
      <c r="MNC111" s="104"/>
      <c r="MND111" s="104"/>
      <c r="MNE111" s="104"/>
      <c r="MNF111" s="104"/>
      <c r="MNG111" s="104"/>
      <c r="MNH111" s="104"/>
      <c r="MNI111" s="104"/>
      <c r="MNJ111" s="104"/>
      <c r="MNK111" s="104"/>
      <c r="MNL111" s="104"/>
      <c r="MNM111" s="104"/>
      <c r="MNN111" s="104"/>
      <c r="MNO111" s="104"/>
      <c r="MNP111" s="104"/>
      <c r="MNQ111" s="104"/>
      <c r="MNR111" s="104"/>
      <c r="MNS111" s="104"/>
      <c r="MNT111" s="104"/>
      <c r="MNU111" s="104"/>
      <c r="MNV111" s="104"/>
      <c r="MNW111" s="104"/>
      <c r="MNX111" s="104"/>
      <c r="MNY111" s="104"/>
      <c r="MNZ111" s="104"/>
      <c r="MOA111" s="104"/>
      <c r="MOB111" s="104"/>
      <c r="MOC111" s="104"/>
      <c r="MOD111" s="104"/>
      <c r="MOE111" s="104"/>
      <c r="MOF111" s="104"/>
      <c r="MOG111" s="104"/>
      <c r="MOH111" s="104"/>
      <c r="MOI111" s="104"/>
      <c r="MOJ111" s="104"/>
      <c r="MOK111" s="104"/>
      <c r="MOL111" s="104"/>
      <c r="MOM111" s="104"/>
      <c r="MON111" s="104"/>
      <c r="MOO111" s="104"/>
      <c r="MOP111" s="104"/>
      <c r="MOQ111" s="104"/>
      <c r="MOR111" s="104"/>
      <c r="MOS111" s="104"/>
      <c r="MOT111" s="104"/>
      <c r="MOU111" s="104"/>
      <c r="MOV111" s="104"/>
      <c r="MOW111" s="104"/>
      <c r="MOX111" s="104"/>
      <c r="MOY111" s="104"/>
      <c r="MOZ111" s="104"/>
      <c r="MPA111" s="104"/>
      <c r="MPB111" s="104"/>
      <c r="MPC111" s="104"/>
      <c r="MPD111" s="104"/>
      <c r="MPE111" s="104"/>
      <c r="MPF111" s="104"/>
      <c r="MPG111" s="104"/>
      <c r="MPH111" s="104"/>
      <c r="MPI111" s="104"/>
      <c r="MPJ111" s="104"/>
      <c r="MPK111" s="104"/>
      <c r="MPL111" s="104"/>
      <c r="MPM111" s="104"/>
      <c r="MPN111" s="104"/>
      <c r="MPO111" s="104"/>
      <c r="MPP111" s="104"/>
      <c r="MPQ111" s="104"/>
      <c r="MPR111" s="104"/>
      <c r="MPS111" s="104"/>
      <c r="MPT111" s="104"/>
      <c r="MPU111" s="104"/>
      <c r="MPV111" s="104"/>
      <c r="MPW111" s="104"/>
      <c r="MPX111" s="104"/>
      <c r="MPY111" s="104"/>
      <c r="MPZ111" s="104"/>
      <c r="MQA111" s="104"/>
      <c r="MQB111" s="104"/>
      <c r="MQC111" s="104"/>
      <c r="MQD111" s="104"/>
      <c r="MQE111" s="104"/>
      <c r="MQF111" s="104"/>
      <c r="MQG111" s="104"/>
      <c r="MQH111" s="104"/>
      <c r="MQI111" s="104"/>
      <c r="MQJ111" s="104"/>
      <c r="MQK111" s="104"/>
      <c r="MQL111" s="104"/>
      <c r="MQM111" s="104"/>
      <c r="MQN111" s="104"/>
      <c r="MQO111" s="104"/>
      <c r="MQP111" s="104"/>
      <c r="MQQ111" s="104"/>
      <c r="MQR111" s="104"/>
      <c r="MQS111" s="104"/>
      <c r="MQT111" s="104"/>
      <c r="MQU111" s="104"/>
      <c r="MQV111" s="104"/>
      <c r="MQW111" s="104"/>
      <c r="MQX111" s="104"/>
      <c r="MQY111" s="104"/>
      <c r="MQZ111" s="104"/>
      <c r="MRA111" s="104"/>
      <c r="MRB111" s="104"/>
      <c r="MRC111" s="104"/>
      <c r="MRD111" s="104"/>
      <c r="MRE111" s="104"/>
      <c r="MRF111" s="104"/>
      <c r="MRG111" s="104"/>
      <c r="MRH111" s="104"/>
      <c r="MRI111" s="104"/>
      <c r="MRJ111" s="104"/>
      <c r="MRK111" s="104"/>
      <c r="MRL111" s="104"/>
      <c r="MRM111" s="104"/>
      <c r="MRN111" s="104"/>
      <c r="MRO111" s="104"/>
      <c r="MRP111" s="104"/>
      <c r="MRQ111" s="104"/>
      <c r="MRR111" s="104"/>
      <c r="MRS111" s="104"/>
      <c r="MRT111" s="104"/>
      <c r="MRU111" s="104"/>
      <c r="MRV111" s="104"/>
      <c r="MRW111" s="104"/>
      <c r="MRX111" s="104"/>
      <c r="MRY111" s="104"/>
      <c r="MRZ111" s="104"/>
      <c r="MSA111" s="104"/>
      <c r="MSB111" s="104"/>
      <c r="MSC111" s="104"/>
      <c r="MSD111" s="104"/>
      <c r="MSE111" s="104"/>
      <c r="MSF111" s="104"/>
      <c r="MSG111" s="104"/>
      <c r="MSH111" s="104"/>
      <c r="MSI111" s="104"/>
      <c r="MSJ111" s="104"/>
      <c r="MSK111" s="104"/>
      <c r="MSL111" s="104"/>
      <c r="MSM111" s="104"/>
      <c r="MSN111" s="104"/>
      <c r="MSO111" s="104"/>
      <c r="MSP111" s="104"/>
      <c r="MSQ111" s="104"/>
      <c r="MSR111" s="104"/>
      <c r="MSS111" s="104"/>
      <c r="MST111" s="104"/>
      <c r="MSU111" s="104"/>
      <c r="MSV111" s="104"/>
      <c r="MSW111" s="104"/>
      <c r="MSX111" s="104"/>
      <c r="MSY111" s="104"/>
      <c r="MSZ111" s="104"/>
      <c r="MTA111" s="104"/>
      <c r="MTB111" s="104"/>
      <c r="MTC111" s="104"/>
      <c r="MTD111" s="104"/>
      <c r="MTE111" s="104"/>
      <c r="MTF111" s="104"/>
      <c r="MTG111" s="104"/>
      <c r="MTH111" s="104"/>
      <c r="MTI111" s="104"/>
      <c r="MTJ111" s="104"/>
      <c r="MTK111" s="104"/>
      <c r="MTL111" s="104"/>
      <c r="MTM111" s="104"/>
      <c r="MTN111" s="104"/>
      <c r="MTO111" s="104"/>
      <c r="MTP111" s="104"/>
      <c r="MTQ111" s="104"/>
      <c r="MTR111" s="104"/>
      <c r="MTS111" s="104"/>
      <c r="MTT111" s="104"/>
      <c r="MTU111" s="104"/>
      <c r="MTV111" s="104"/>
      <c r="MTW111" s="104"/>
      <c r="MTX111" s="104"/>
      <c r="MTY111" s="104"/>
      <c r="MTZ111" s="104"/>
      <c r="MUA111" s="104"/>
      <c r="MUB111" s="104"/>
      <c r="MUC111" s="104"/>
      <c r="MUD111" s="104"/>
      <c r="MUE111" s="104"/>
      <c r="MUF111" s="104"/>
      <c r="MUG111" s="104"/>
      <c r="MUH111" s="104"/>
      <c r="MUI111" s="104"/>
      <c r="MUJ111" s="104"/>
      <c r="MUK111" s="104"/>
      <c r="MUL111" s="104"/>
      <c r="MUM111" s="104"/>
      <c r="MUN111" s="104"/>
      <c r="MUO111" s="104"/>
      <c r="MUP111" s="104"/>
      <c r="MUQ111" s="104"/>
      <c r="MUR111" s="104"/>
      <c r="MUS111" s="104"/>
      <c r="MUT111" s="104"/>
      <c r="MUU111" s="104"/>
      <c r="MUV111" s="104"/>
      <c r="MUW111" s="104"/>
      <c r="MUX111" s="104"/>
      <c r="MUY111" s="104"/>
      <c r="MUZ111" s="104"/>
      <c r="MVA111" s="104"/>
      <c r="MVB111" s="104"/>
      <c r="MVC111" s="104"/>
      <c r="MVD111" s="104"/>
      <c r="MVE111" s="104"/>
      <c r="MVF111" s="104"/>
      <c r="MVG111" s="104"/>
      <c r="MVH111" s="104"/>
      <c r="MVI111" s="104"/>
      <c r="MVJ111" s="104"/>
      <c r="MVK111" s="104"/>
      <c r="MVL111" s="104"/>
      <c r="MVM111" s="104"/>
      <c r="MVN111" s="104"/>
      <c r="MVO111" s="104"/>
      <c r="MVP111" s="104"/>
      <c r="MVQ111" s="104"/>
      <c r="MVR111" s="104"/>
      <c r="MVS111" s="104"/>
      <c r="MVT111" s="104"/>
      <c r="MVU111" s="104"/>
      <c r="MVV111" s="104"/>
      <c r="MVW111" s="104"/>
      <c r="MVX111" s="104"/>
      <c r="MVY111" s="104"/>
      <c r="MVZ111" s="104"/>
      <c r="MWA111" s="104"/>
      <c r="MWB111" s="104"/>
      <c r="MWC111" s="104"/>
      <c r="MWD111" s="104"/>
      <c r="MWE111" s="104"/>
      <c r="MWF111" s="104"/>
      <c r="MWG111" s="104"/>
      <c r="MWH111" s="104"/>
      <c r="MWI111" s="104"/>
      <c r="MWJ111" s="104"/>
      <c r="MWK111" s="104"/>
      <c r="MWL111" s="104"/>
      <c r="MWM111" s="104"/>
      <c r="MWN111" s="104"/>
      <c r="MWO111" s="104"/>
      <c r="MWP111" s="104"/>
      <c r="MWQ111" s="104"/>
      <c r="MWR111" s="104"/>
      <c r="MWS111" s="104"/>
      <c r="MWT111" s="104"/>
      <c r="MWU111" s="104"/>
      <c r="MWV111" s="104"/>
      <c r="MWW111" s="104"/>
      <c r="MWX111" s="104"/>
      <c r="MWY111" s="104"/>
      <c r="MWZ111" s="104"/>
      <c r="MXA111" s="104"/>
      <c r="MXB111" s="104"/>
      <c r="MXC111" s="104"/>
      <c r="MXD111" s="104"/>
      <c r="MXE111" s="104"/>
      <c r="MXF111" s="104"/>
      <c r="MXG111" s="104"/>
      <c r="MXH111" s="104"/>
      <c r="MXI111" s="104"/>
      <c r="MXJ111" s="104"/>
      <c r="MXK111" s="104"/>
      <c r="MXL111" s="104"/>
      <c r="MXM111" s="104"/>
      <c r="MXN111" s="104"/>
      <c r="MXO111" s="104"/>
      <c r="MXP111" s="104"/>
      <c r="MXQ111" s="104"/>
      <c r="MXR111" s="104"/>
      <c r="MXS111" s="104"/>
      <c r="MXT111" s="104"/>
      <c r="MXU111" s="104"/>
      <c r="MXV111" s="104"/>
      <c r="MXW111" s="104"/>
      <c r="MXX111" s="104"/>
      <c r="MXY111" s="104"/>
      <c r="MXZ111" s="104"/>
      <c r="MYA111" s="104"/>
      <c r="MYB111" s="104"/>
      <c r="MYC111" s="104"/>
      <c r="MYD111" s="104"/>
      <c r="MYE111" s="104"/>
      <c r="MYF111" s="104"/>
      <c r="MYG111" s="104"/>
      <c r="MYH111" s="104"/>
      <c r="MYI111" s="104"/>
      <c r="MYJ111" s="104"/>
      <c r="MYK111" s="104"/>
      <c r="MYL111" s="104"/>
      <c r="MYM111" s="104"/>
      <c r="MYN111" s="104"/>
      <c r="MYO111" s="104"/>
      <c r="MYP111" s="104"/>
      <c r="MYQ111" s="104"/>
      <c r="MYR111" s="104"/>
      <c r="MYS111" s="104"/>
      <c r="MYT111" s="104"/>
      <c r="MYU111" s="104"/>
      <c r="MYV111" s="104"/>
      <c r="MYW111" s="104"/>
      <c r="MYX111" s="104"/>
      <c r="MYY111" s="104"/>
      <c r="MYZ111" s="104"/>
      <c r="MZA111" s="104"/>
      <c r="MZB111" s="104"/>
      <c r="MZC111" s="104"/>
      <c r="MZD111" s="104"/>
      <c r="MZE111" s="104"/>
      <c r="MZF111" s="104"/>
      <c r="MZG111" s="104"/>
      <c r="MZH111" s="104"/>
      <c r="MZI111" s="104"/>
      <c r="MZJ111" s="104"/>
      <c r="MZK111" s="104"/>
      <c r="MZL111" s="104"/>
      <c r="MZM111" s="104"/>
      <c r="MZN111" s="104"/>
      <c r="MZO111" s="104"/>
      <c r="MZP111" s="104"/>
      <c r="MZQ111" s="104"/>
      <c r="MZR111" s="104"/>
      <c r="MZS111" s="104"/>
      <c r="MZT111" s="104"/>
      <c r="MZU111" s="104"/>
      <c r="MZV111" s="104"/>
      <c r="MZW111" s="104"/>
      <c r="MZX111" s="104"/>
      <c r="MZY111" s="104"/>
      <c r="MZZ111" s="104"/>
      <c r="NAA111" s="104"/>
      <c r="NAB111" s="104"/>
      <c r="NAC111" s="104"/>
      <c r="NAD111" s="104"/>
      <c r="NAE111" s="104"/>
      <c r="NAF111" s="104"/>
      <c r="NAG111" s="104"/>
      <c r="NAH111" s="104"/>
      <c r="NAI111" s="104"/>
      <c r="NAJ111" s="104"/>
      <c r="NAK111" s="104"/>
      <c r="NAL111" s="104"/>
      <c r="NAM111" s="104"/>
      <c r="NAN111" s="104"/>
      <c r="NAO111" s="104"/>
      <c r="NAP111" s="104"/>
      <c r="NAQ111" s="104"/>
      <c r="NAR111" s="104"/>
      <c r="NAS111" s="104"/>
      <c r="NAT111" s="104"/>
      <c r="NAU111" s="104"/>
      <c r="NAV111" s="104"/>
      <c r="NAW111" s="104"/>
      <c r="NAX111" s="104"/>
      <c r="NAY111" s="104"/>
      <c r="NAZ111" s="104"/>
      <c r="NBA111" s="104"/>
      <c r="NBB111" s="104"/>
      <c r="NBC111" s="104"/>
      <c r="NBD111" s="104"/>
      <c r="NBE111" s="104"/>
      <c r="NBF111" s="104"/>
      <c r="NBG111" s="104"/>
      <c r="NBH111" s="104"/>
      <c r="NBI111" s="104"/>
      <c r="NBJ111" s="104"/>
      <c r="NBK111" s="104"/>
      <c r="NBL111" s="104"/>
      <c r="NBM111" s="104"/>
      <c r="NBN111" s="104"/>
      <c r="NBO111" s="104"/>
      <c r="NBP111" s="104"/>
      <c r="NBQ111" s="104"/>
      <c r="NBR111" s="104"/>
      <c r="NBS111" s="104"/>
      <c r="NBT111" s="104"/>
      <c r="NBU111" s="104"/>
      <c r="NBV111" s="104"/>
      <c r="NBW111" s="104"/>
      <c r="NBX111" s="104"/>
      <c r="NBY111" s="104"/>
      <c r="NBZ111" s="104"/>
      <c r="NCA111" s="104"/>
      <c r="NCB111" s="104"/>
      <c r="NCC111" s="104"/>
      <c r="NCD111" s="104"/>
      <c r="NCE111" s="104"/>
      <c r="NCF111" s="104"/>
      <c r="NCG111" s="104"/>
      <c r="NCH111" s="104"/>
      <c r="NCI111" s="104"/>
      <c r="NCJ111" s="104"/>
      <c r="NCK111" s="104"/>
      <c r="NCL111" s="104"/>
      <c r="NCM111" s="104"/>
      <c r="NCN111" s="104"/>
      <c r="NCO111" s="104"/>
      <c r="NCP111" s="104"/>
      <c r="NCQ111" s="104"/>
      <c r="NCR111" s="104"/>
      <c r="NCS111" s="104"/>
      <c r="NCT111" s="104"/>
      <c r="NCU111" s="104"/>
      <c r="NCV111" s="104"/>
      <c r="NCW111" s="104"/>
      <c r="NCX111" s="104"/>
      <c r="NCY111" s="104"/>
      <c r="NCZ111" s="104"/>
      <c r="NDA111" s="104"/>
      <c r="NDB111" s="104"/>
      <c r="NDC111" s="104"/>
      <c r="NDD111" s="104"/>
      <c r="NDE111" s="104"/>
      <c r="NDF111" s="104"/>
      <c r="NDG111" s="104"/>
      <c r="NDH111" s="104"/>
      <c r="NDI111" s="104"/>
      <c r="NDJ111" s="104"/>
      <c r="NDK111" s="104"/>
      <c r="NDL111" s="104"/>
      <c r="NDM111" s="104"/>
      <c r="NDN111" s="104"/>
      <c r="NDO111" s="104"/>
      <c r="NDP111" s="104"/>
      <c r="NDQ111" s="104"/>
      <c r="NDR111" s="104"/>
      <c r="NDS111" s="104"/>
      <c r="NDT111" s="104"/>
      <c r="NDU111" s="104"/>
      <c r="NDV111" s="104"/>
      <c r="NDW111" s="104"/>
      <c r="NDX111" s="104"/>
      <c r="NDY111" s="104"/>
      <c r="NDZ111" s="104"/>
      <c r="NEA111" s="104"/>
      <c r="NEB111" s="104"/>
      <c r="NEC111" s="104"/>
      <c r="NED111" s="104"/>
      <c r="NEE111" s="104"/>
      <c r="NEF111" s="104"/>
      <c r="NEG111" s="104"/>
      <c r="NEH111" s="104"/>
      <c r="NEI111" s="104"/>
      <c r="NEJ111" s="104"/>
      <c r="NEK111" s="104"/>
      <c r="NEL111" s="104"/>
      <c r="NEM111" s="104"/>
      <c r="NEN111" s="104"/>
      <c r="NEO111" s="104"/>
      <c r="NEP111" s="104"/>
      <c r="NEQ111" s="104"/>
      <c r="NER111" s="104"/>
      <c r="NES111" s="104"/>
      <c r="NET111" s="104"/>
      <c r="NEU111" s="104"/>
      <c r="NEV111" s="104"/>
      <c r="NEW111" s="104"/>
      <c r="NEX111" s="104"/>
      <c r="NEY111" s="104"/>
      <c r="NEZ111" s="104"/>
      <c r="NFA111" s="104"/>
      <c r="NFB111" s="104"/>
      <c r="NFC111" s="104"/>
      <c r="NFD111" s="104"/>
      <c r="NFE111" s="104"/>
      <c r="NFF111" s="104"/>
      <c r="NFG111" s="104"/>
      <c r="NFH111" s="104"/>
      <c r="NFI111" s="104"/>
      <c r="NFJ111" s="104"/>
      <c r="NFK111" s="104"/>
      <c r="NFL111" s="104"/>
      <c r="NFM111" s="104"/>
      <c r="NFN111" s="104"/>
      <c r="NFO111" s="104"/>
      <c r="NFP111" s="104"/>
      <c r="NFQ111" s="104"/>
      <c r="NFR111" s="104"/>
      <c r="NFS111" s="104"/>
      <c r="NFT111" s="104"/>
      <c r="NFU111" s="104"/>
      <c r="NFV111" s="104"/>
      <c r="NFW111" s="104"/>
      <c r="NFX111" s="104"/>
      <c r="NFY111" s="104"/>
      <c r="NFZ111" s="104"/>
      <c r="NGA111" s="104"/>
      <c r="NGB111" s="104"/>
      <c r="NGC111" s="104"/>
      <c r="NGD111" s="104"/>
      <c r="NGE111" s="104"/>
      <c r="NGF111" s="104"/>
      <c r="NGG111" s="104"/>
      <c r="NGH111" s="104"/>
      <c r="NGI111" s="104"/>
      <c r="NGJ111" s="104"/>
      <c r="NGK111" s="104"/>
      <c r="NGL111" s="104"/>
      <c r="NGM111" s="104"/>
      <c r="NGN111" s="104"/>
      <c r="NGO111" s="104"/>
      <c r="NGP111" s="104"/>
      <c r="NGQ111" s="104"/>
      <c r="NGR111" s="104"/>
      <c r="NGS111" s="104"/>
      <c r="NGT111" s="104"/>
      <c r="NGU111" s="104"/>
      <c r="NGV111" s="104"/>
      <c r="NGW111" s="104"/>
      <c r="NGX111" s="104"/>
      <c r="NGY111" s="104"/>
      <c r="NGZ111" s="104"/>
      <c r="NHA111" s="104"/>
      <c r="NHB111" s="104"/>
      <c r="NHC111" s="104"/>
      <c r="NHD111" s="104"/>
      <c r="NHE111" s="104"/>
      <c r="NHF111" s="104"/>
      <c r="NHG111" s="104"/>
      <c r="NHH111" s="104"/>
      <c r="NHI111" s="104"/>
      <c r="NHJ111" s="104"/>
      <c r="NHK111" s="104"/>
      <c r="NHL111" s="104"/>
      <c r="NHM111" s="104"/>
      <c r="NHN111" s="104"/>
      <c r="NHO111" s="104"/>
      <c r="NHP111" s="104"/>
      <c r="NHQ111" s="104"/>
      <c r="NHR111" s="104"/>
      <c r="NHS111" s="104"/>
      <c r="NHT111" s="104"/>
      <c r="NHU111" s="104"/>
      <c r="NHV111" s="104"/>
      <c r="NHW111" s="104"/>
      <c r="NHX111" s="104"/>
      <c r="NHY111" s="104"/>
      <c r="NHZ111" s="104"/>
      <c r="NIA111" s="104"/>
      <c r="NIB111" s="104"/>
      <c r="NIC111" s="104"/>
      <c r="NID111" s="104"/>
      <c r="NIE111" s="104"/>
      <c r="NIF111" s="104"/>
      <c r="NIG111" s="104"/>
      <c r="NIH111" s="104"/>
      <c r="NII111" s="104"/>
      <c r="NIJ111" s="104"/>
      <c r="NIK111" s="104"/>
      <c r="NIL111" s="104"/>
      <c r="NIM111" s="104"/>
      <c r="NIN111" s="104"/>
      <c r="NIO111" s="104"/>
      <c r="NIP111" s="104"/>
      <c r="NIQ111" s="104"/>
      <c r="NIR111" s="104"/>
      <c r="NIS111" s="104"/>
      <c r="NIT111" s="104"/>
      <c r="NIU111" s="104"/>
      <c r="NIV111" s="104"/>
      <c r="NIW111" s="104"/>
      <c r="NIX111" s="104"/>
      <c r="NIY111" s="104"/>
      <c r="NIZ111" s="104"/>
      <c r="NJA111" s="104"/>
      <c r="NJB111" s="104"/>
      <c r="NJC111" s="104"/>
      <c r="NJD111" s="104"/>
      <c r="NJE111" s="104"/>
      <c r="NJF111" s="104"/>
      <c r="NJG111" s="104"/>
      <c r="NJH111" s="104"/>
      <c r="NJI111" s="104"/>
      <c r="NJJ111" s="104"/>
      <c r="NJK111" s="104"/>
      <c r="NJL111" s="104"/>
      <c r="NJM111" s="104"/>
      <c r="NJN111" s="104"/>
      <c r="NJO111" s="104"/>
      <c r="NJP111" s="104"/>
      <c r="NJQ111" s="104"/>
      <c r="NJR111" s="104"/>
      <c r="NJS111" s="104"/>
      <c r="NJT111" s="104"/>
      <c r="NJU111" s="104"/>
      <c r="NJV111" s="104"/>
      <c r="NJW111" s="104"/>
      <c r="NJX111" s="104"/>
      <c r="NJY111" s="104"/>
      <c r="NJZ111" s="104"/>
      <c r="NKA111" s="104"/>
      <c r="NKB111" s="104"/>
      <c r="NKC111" s="104"/>
      <c r="NKD111" s="104"/>
      <c r="NKE111" s="104"/>
      <c r="NKF111" s="104"/>
      <c r="NKG111" s="104"/>
      <c r="NKH111" s="104"/>
      <c r="NKI111" s="104"/>
      <c r="NKJ111" s="104"/>
      <c r="NKK111" s="104"/>
      <c r="NKL111" s="104"/>
      <c r="NKM111" s="104"/>
      <c r="NKN111" s="104"/>
      <c r="NKO111" s="104"/>
      <c r="NKP111" s="104"/>
      <c r="NKQ111" s="104"/>
      <c r="NKR111" s="104"/>
      <c r="NKS111" s="104"/>
      <c r="NKT111" s="104"/>
      <c r="NKU111" s="104"/>
      <c r="NKV111" s="104"/>
      <c r="NKW111" s="104"/>
      <c r="NKX111" s="104"/>
      <c r="NKY111" s="104"/>
      <c r="NKZ111" s="104"/>
      <c r="NLA111" s="104"/>
      <c r="NLB111" s="104"/>
      <c r="NLC111" s="104"/>
      <c r="NLD111" s="104"/>
      <c r="NLE111" s="104"/>
      <c r="NLF111" s="104"/>
      <c r="NLG111" s="104"/>
      <c r="NLH111" s="104"/>
      <c r="NLI111" s="104"/>
      <c r="NLJ111" s="104"/>
      <c r="NLK111" s="104"/>
      <c r="NLL111" s="104"/>
      <c r="NLM111" s="104"/>
      <c r="NLN111" s="104"/>
      <c r="NLO111" s="104"/>
      <c r="NLP111" s="104"/>
      <c r="NLQ111" s="104"/>
      <c r="NLR111" s="104"/>
      <c r="NLS111" s="104"/>
      <c r="NLT111" s="104"/>
      <c r="NLU111" s="104"/>
      <c r="NLV111" s="104"/>
      <c r="NLW111" s="104"/>
      <c r="NLX111" s="104"/>
      <c r="NLY111" s="104"/>
      <c r="NLZ111" s="104"/>
      <c r="NMA111" s="104"/>
      <c r="NMB111" s="104"/>
      <c r="NMC111" s="104"/>
      <c r="NMD111" s="104"/>
      <c r="NME111" s="104"/>
      <c r="NMF111" s="104"/>
      <c r="NMG111" s="104"/>
      <c r="NMH111" s="104"/>
      <c r="NMI111" s="104"/>
      <c r="NMJ111" s="104"/>
      <c r="NMK111" s="104"/>
      <c r="NML111" s="104"/>
      <c r="NMM111" s="104"/>
      <c r="NMN111" s="104"/>
      <c r="NMO111" s="104"/>
      <c r="NMP111" s="104"/>
      <c r="NMQ111" s="104"/>
      <c r="NMR111" s="104"/>
      <c r="NMS111" s="104"/>
      <c r="NMT111" s="104"/>
      <c r="NMU111" s="104"/>
      <c r="NMV111" s="104"/>
      <c r="NMW111" s="104"/>
      <c r="NMX111" s="104"/>
      <c r="NMY111" s="104"/>
      <c r="NMZ111" s="104"/>
      <c r="NNA111" s="104"/>
      <c r="NNB111" s="104"/>
      <c r="NNC111" s="104"/>
      <c r="NND111" s="104"/>
      <c r="NNE111" s="104"/>
      <c r="NNF111" s="104"/>
      <c r="NNG111" s="104"/>
      <c r="NNH111" s="104"/>
      <c r="NNI111" s="104"/>
      <c r="NNJ111" s="104"/>
      <c r="NNK111" s="104"/>
      <c r="NNL111" s="104"/>
      <c r="NNM111" s="104"/>
      <c r="NNN111" s="104"/>
      <c r="NNO111" s="104"/>
      <c r="NNP111" s="104"/>
      <c r="NNQ111" s="104"/>
      <c r="NNR111" s="104"/>
      <c r="NNS111" s="104"/>
      <c r="NNT111" s="104"/>
      <c r="NNU111" s="104"/>
      <c r="NNV111" s="104"/>
      <c r="NNW111" s="104"/>
      <c r="NNX111" s="104"/>
      <c r="NNY111" s="104"/>
      <c r="NNZ111" s="104"/>
      <c r="NOA111" s="104"/>
      <c r="NOB111" s="104"/>
      <c r="NOC111" s="104"/>
      <c r="NOD111" s="104"/>
      <c r="NOE111" s="104"/>
      <c r="NOF111" s="104"/>
      <c r="NOG111" s="104"/>
      <c r="NOH111" s="104"/>
      <c r="NOI111" s="104"/>
      <c r="NOJ111" s="104"/>
      <c r="NOK111" s="104"/>
      <c r="NOL111" s="104"/>
      <c r="NOM111" s="104"/>
      <c r="NON111" s="104"/>
      <c r="NOO111" s="104"/>
      <c r="NOP111" s="104"/>
      <c r="NOQ111" s="104"/>
      <c r="NOR111" s="104"/>
      <c r="NOS111" s="104"/>
      <c r="NOT111" s="104"/>
      <c r="NOU111" s="104"/>
      <c r="NOV111" s="104"/>
      <c r="NOW111" s="104"/>
      <c r="NOX111" s="104"/>
      <c r="NOY111" s="104"/>
      <c r="NOZ111" s="104"/>
      <c r="NPA111" s="104"/>
      <c r="NPB111" s="104"/>
      <c r="NPC111" s="104"/>
      <c r="NPD111" s="104"/>
      <c r="NPE111" s="104"/>
      <c r="NPF111" s="104"/>
      <c r="NPG111" s="104"/>
      <c r="NPH111" s="104"/>
      <c r="NPI111" s="104"/>
      <c r="NPJ111" s="104"/>
      <c r="NPK111" s="104"/>
      <c r="NPL111" s="104"/>
      <c r="NPM111" s="104"/>
      <c r="NPN111" s="104"/>
      <c r="NPO111" s="104"/>
      <c r="NPP111" s="104"/>
      <c r="NPQ111" s="104"/>
      <c r="NPR111" s="104"/>
      <c r="NPS111" s="104"/>
      <c r="NPT111" s="104"/>
      <c r="NPU111" s="104"/>
      <c r="NPV111" s="104"/>
      <c r="NPW111" s="104"/>
      <c r="NPX111" s="104"/>
      <c r="NPY111" s="104"/>
      <c r="NPZ111" s="104"/>
      <c r="NQA111" s="104"/>
      <c r="NQB111" s="104"/>
      <c r="NQC111" s="104"/>
      <c r="NQD111" s="104"/>
      <c r="NQE111" s="104"/>
      <c r="NQF111" s="104"/>
      <c r="NQG111" s="104"/>
      <c r="NQH111" s="104"/>
      <c r="NQI111" s="104"/>
      <c r="NQJ111" s="104"/>
      <c r="NQK111" s="104"/>
      <c r="NQL111" s="104"/>
      <c r="NQM111" s="104"/>
      <c r="NQN111" s="104"/>
      <c r="NQO111" s="104"/>
      <c r="NQP111" s="104"/>
      <c r="NQQ111" s="104"/>
      <c r="NQR111" s="104"/>
      <c r="NQS111" s="104"/>
      <c r="NQT111" s="104"/>
      <c r="NQU111" s="104"/>
      <c r="NQV111" s="104"/>
      <c r="NQW111" s="104"/>
      <c r="NQX111" s="104"/>
      <c r="NQY111" s="104"/>
      <c r="NQZ111" s="104"/>
      <c r="NRA111" s="104"/>
      <c r="NRB111" s="104"/>
      <c r="NRC111" s="104"/>
      <c r="NRD111" s="104"/>
      <c r="NRE111" s="104"/>
      <c r="NRF111" s="104"/>
      <c r="NRG111" s="104"/>
      <c r="NRH111" s="104"/>
      <c r="NRI111" s="104"/>
      <c r="NRJ111" s="104"/>
      <c r="NRK111" s="104"/>
      <c r="NRL111" s="104"/>
      <c r="NRM111" s="104"/>
      <c r="NRN111" s="104"/>
      <c r="NRO111" s="104"/>
      <c r="NRP111" s="104"/>
      <c r="NRQ111" s="104"/>
      <c r="NRR111" s="104"/>
      <c r="NRS111" s="104"/>
      <c r="NRT111" s="104"/>
      <c r="NRU111" s="104"/>
      <c r="NRV111" s="104"/>
      <c r="NRW111" s="104"/>
      <c r="NRX111" s="104"/>
      <c r="NRY111" s="104"/>
      <c r="NRZ111" s="104"/>
      <c r="NSA111" s="104"/>
      <c r="NSB111" s="104"/>
      <c r="NSC111" s="104"/>
      <c r="NSD111" s="104"/>
      <c r="NSE111" s="104"/>
      <c r="NSF111" s="104"/>
      <c r="NSG111" s="104"/>
      <c r="NSH111" s="104"/>
      <c r="NSI111" s="104"/>
      <c r="NSJ111" s="104"/>
      <c r="NSK111" s="104"/>
      <c r="NSL111" s="104"/>
      <c r="NSM111" s="104"/>
      <c r="NSN111" s="104"/>
      <c r="NSO111" s="104"/>
      <c r="NSP111" s="104"/>
      <c r="NSQ111" s="104"/>
      <c r="NSR111" s="104"/>
      <c r="NSS111" s="104"/>
      <c r="NST111" s="104"/>
      <c r="NSU111" s="104"/>
      <c r="NSV111" s="104"/>
      <c r="NSW111" s="104"/>
      <c r="NSX111" s="104"/>
      <c r="NSY111" s="104"/>
      <c r="NSZ111" s="104"/>
      <c r="NTA111" s="104"/>
      <c r="NTB111" s="104"/>
      <c r="NTC111" s="104"/>
      <c r="NTD111" s="104"/>
      <c r="NTE111" s="104"/>
      <c r="NTF111" s="104"/>
      <c r="NTG111" s="104"/>
      <c r="NTH111" s="104"/>
      <c r="NTI111" s="104"/>
      <c r="NTJ111" s="104"/>
      <c r="NTK111" s="104"/>
      <c r="NTL111" s="104"/>
      <c r="NTM111" s="104"/>
      <c r="NTN111" s="104"/>
      <c r="NTO111" s="104"/>
      <c r="NTP111" s="104"/>
      <c r="NTQ111" s="104"/>
      <c r="NTR111" s="104"/>
      <c r="NTS111" s="104"/>
      <c r="NTT111" s="104"/>
      <c r="NTU111" s="104"/>
      <c r="NTV111" s="104"/>
      <c r="NTW111" s="104"/>
      <c r="NTX111" s="104"/>
      <c r="NTY111" s="104"/>
      <c r="NTZ111" s="104"/>
      <c r="NUA111" s="104"/>
      <c r="NUB111" s="104"/>
      <c r="NUC111" s="104"/>
      <c r="NUD111" s="104"/>
      <c r="NUE111" s="104"/>
      <c r="NUF111" s="104"/>
      <c r="NUG111" s="104"/>
      <c r="NUH111" s="104"/>
      <c r="NUI111" s="104"/>
      <c r="NUJ111" s="104"/>
      <c r="NUK111" s="104"/>
      <c r="NUL111" s="104"/>
      <c r="NUM111" s="104"/>
      <c r="NUN111" s="104"/>
      <c r="NUO111" s="104"/>
      <c r="NUP111" s="104"/>
      <c r="NUQ111" s="104"/>
      <c r="NUR111" s="104"/>
      <c r="NUS111" s="104"/>
      <c r="NUT111" s="104"/>
      <c r="NUU111" s="104"/>
      <c r="NUV111" s="104"/>
      <c r="NUW111" s="104"/>
      <c r="NUX111" s="104"/>
      <c r="NUY111" s="104"/>
      <c r="NUZ111" s="104"/>
      <c r="NVA111" s="104"/>
      <c r="NVB111" s="104"/>
      <c r="NVC111" s="104"/>
      <c r="NVD111" s="104"/>
      <c r="NVE111" s="104"/>
      <c r="NVF111" s="104"/>
      <c r="NVG111" s="104"/>
      <c r="NVH111" s="104"/>
      <c r="NVI111" s="104"/>
      <c r="NVJ111" s="104"/>
      <c r="NVK111" s="104"/>
      <c r="NVL111" s="104"/>
      <c r="NVM111" s="104"/>
      <c r="NVN111" s="104"/>
      <c r="NVO111" s="104"/>
      <c r="NVP111" s="104"/>
      <c r="NVQ111" s="104"/>
      <c r="NVR111" s="104"/>
      <c r="NVS111" s="104"/>
      <c r="NVT111" s="104"/>
      <c r="NVU111" s="104"/>
      <c r="NVV111" s="104"/>
      <c r="NVW111" s="104"/>
      <c r="NVX111" s="104"/>
      <c r="NVY111" s="104"/>
      <c r="NVZ111" s="104"/>
      <c r="NWA111" s="104"/>
      <c r="NWB111" s="104"/>
      <c r="NWC111" s="104"/>
      <c r="NWD111" s="104"/>
      <c r="NWE111" s="104"/>
      <c r="NWF111" s="104"/>
      <c r="NWG111" s="104"/>
      <c r="NWH111" s="104"/>
      <c r="NWI111" s="104"/>
      <c r="NWJ111" s="104"/>
      <c r="NWK111" s="104"/>
      <c r="NWL111" s="104"/>
      <c r="NWM111" s="104"/>
      <c r="NWN111" s="104"/>
      <c r="NWO111" s="104"/>
      <c r="NWP111" s="104"/>
      <c r="NWQ111" s="104"/>
      <c r="NWR111" s="104"/>
      <c r="NWS111" s="104"/>
      <c r="NWT111" s="104"/>
      <c r="NWU111" s="104"/>
      <c r="NWV111" s="104"/>
      <c r="NWW111" s="104"/>
      <c r="NWX111" s="104"/>
      <c r="NWY111" s="104"/>
      <c r="NWZ111" s="104"/>
      <c r="NXA111" s="104"/>
      <c r="NXB111" s="104"/>
      <c r="NXC111" s="104"/>
      <c r="NXD111" s="104"/>
      <c r="NXE111" s="104"/>
      <c r="NXF111" s="104"/>
      <c r="NXG111" s="104"/>
      <c r="NXH111" s="104"/>
      <c r="NXI111" s="104"/>
      <c r="NXJ111" s="104"/>
      <c r="NXK111" s="104"/>
      <c r="NXL111" s="104"/>
      <c r="NXM111" s="104"/>
      <c r="NXN111" s="104"/>
      <c r="NXO111" s="104"/>
      <c r="NXP111" s="104"/>
      <c r="NXQ111" s="104"/>
      <c r="NXR111" s="104"/>
      <c r="NXS111" s="104"/>
      <c r="NXT111" s="104"/>
      <c r="NXU111" s="104"/>
      <c r="NXV111" s="104"/>
      <c r="NXW111" s="104"/>
      <c r="NXX111" s="104"/>
      <c r="NXY111" s="104"/>
      <c r="NXZ111" s="104"/>
      <c r="NYA111" s="104"/>
      <c r="NYB111" s="104"/>
      <c r="NYC111" s="104"/>
      <c r="NYD111" s="104"/>
      <c r="NYE111" s="104"/>
      <c r="NYF111" s="104"/>
      <c r="NYG111" s="104"/>
      <c r="NYH111" s="104"/>
      <c r="NYI111" s="104"/>
      <c r="NYJ111" s="104"/>
      <c r="NYK111" s="104"/>
      <c r="NYL111" s="104"/>
      <c r="NYM111" s="104"/>
      <c r="NYN111" s="104"/>
      <c r="NYO111" s="104"/>
      <c r="NYP111" s="104"/>
      <c r="NYQ111" s="104"/>
      <c r="NYR111" s="104"/>
      <c r="NYS111" s="104"/>
      <c r="NYT111" s="104"/>
      <c r="NYU111" s="104"/>
      <c r="NYV111" s="104"/>
      <c r="NYW111" s="104"/>
      <c r="NYX111" s="104"/>
      <c r="NYY111" s="104"/>
      <c r="NYZ111" s="104"/>
      <c r="NZA111" s="104"/>
      <c r="NZB111" s="104"/>
      <c r="NZC111" s="104"/>
      <c r="NZD111" s="104"/>
      <c r="NZE111" s="104"/>
      <c r="NZF111" s="104"/>
      <c r="NZG111" s="104"/>
      <c r="NZH111" s="104"/>
      <c r="NZI111" s="104"/>
      <c r="NZJ111" s="104"/>
      <c r="NZK111" s="104"/>
      <c r="NZL111" s="104"/>
      <c r="NZM111" s="104"/>
      <c r="NZN111" s="104"/>
      <c r="NZO111" s="104"/>
      <c r="NZP111" s="104"/>
      <c r="NZQ111" s="104"/>
      <c r="NZR111" s="104"/>
      <c r="NZS111" s="104"/>
      <c r="NZT111" s="104"/>
      <c r="NZU111" s="104"/>
      <c r="NZV111" s="104"/>
      <c r="NZW111" s="104"/>
      <c r="NZX111" s="104"/>
      <c r="NZY111" s="104"/>
      <c r="NZZ111" s="104"/>
      <c r="OAA111" s="104"/>
      <c r="OAB111" s="104"/>
      <c r="OAC111" s="104"/>
      <c r="OAD111" s="104"/>
      <c r="OAE111" s="104"/>
      <c r="OAF111" s="104"/>
      <c r="OAG111" s="104"/>
      <c r="OAH111" s="104"/>
      <c r="OAI111" s="104"/>
      <c r="OAJ111" s="104"/>
      <c r="OAK111" s="104"/>
      <c r="OAL111" s="104"/>
      <c r="OAM111" s="104"/>
      <c r="OAN111" s="104"/>
      <c r="OAO111" s="104"/>
      <c r="OAP111" s="104"/>
      <c r="OAQ111" s="104"/>
      <c r="OAR111" s="104"/>
      <c r="OAS111" s="104"/>
      <c r="OAT111" s="104"/>
      <c r="OAU111" s="104"/>
      <c r="OAV111" s="104"/>
      <c r="OAW111" s="104"/>
      <c r="OAX111" s="104"/>
      <c r="OAY111" s="104"/>
      <c r="OAZ111" s="104"/>
      <c r="OBA111" s="104"/>
      <c r="OBB111" s="104"/>
      <c r="OBC111" s="104"/>
      <c r="OBD111" s="104"/>
      <c r="OBE111" s="104"/>
      <c r="OBF111" s="104"/>
      <c r="OBG111" s="104"/>
      <c r="OBH111" s="104"/>
      <c r="OBI111" s="104"/>
      <c r="OBJ111" s="104"/>
      <c r="OBK111" s="104"/>
      <c r="OBL111" s="104"/>
      <c r="OBM111" s="104"/>
      <c r="OBN111" s="104"/>
      <c r="OBO111" s="104"/>
      <c r="OBP111" s="104"/>
      <c r="OBQ111" s="104"/>
      <c r="OBR111" s="104"/>
      <c r="OBS111" s="104"/>
      <c r="OBT111" s="104"/>
      <c r="OBU111" s="104"/>
      <c r="OBV111" s="104"/>
      <c r="OBW111" s="104"/>
      <c r="OBX111" s="104"/>
      <c r="OBY111" s="104"/>
      <c r="OBZ111" s="104"/>
      <c r="OCA111" s="104"/>
      <c r="OCB111" s="104"/>
      <c r="OCC111" s="104"/>
      <c r="OCD111" s="104"/>
      <c r="OCE111" s="104"/>
      <c r="OCF111" s="104"/>
      <c r="OCG111" s="104"/>
      <c r="OCH111" s="104"/>
      <c r="OCI111" s="104"/>
      <c r="OCJ111" s="104"/>
      <c r="OCK111" s="104"/>
      <c r="OCL111" s="104"/>
      <c r="OCM111" s="104"/>
      <c r="OCN111" s="104"/>
      <c r="OCO111" s="104"/>
      <c r="OCP111" s="104"/>
      <c r="OCQ111" s="104"/>
      <c r="OCR111" s="104"/>
      <c r="OCS111" s="104"/>
      <c r="OCT111" s="104"/>
      <c r="OCU111" s="104"/>
      <c r="OCV111" s="104"/>
      <c r="OCW111" s="104"/>
      <c r="OCX111" s="104"/>
      <c r="OCY111" s="104"/>
      <c r="OCZ111" s="104"/>
      <c r="ODA111" s="104"/>
      <c r="ODB111" s="104"/>
      <c r="ODC111" s="104"/>
      <c r="ODD111" s="104"/>
      <c r="ODE111" s="104"/>
      <c r="ODF111" s="104"/>
      <c r="ODG111" s="104"/>
      <c r="ODH111" s="104"/>
      <c r="ODI111" s="104"/>
      <c r="ODJ111" s="104"/>
      <c r="ODK111" s="104"/>
      <c r="ODL111" s="104"/>
      <c r="ODM111" s="104"/>
      <c r="ODN111" s="104"/>
      <c r="ODO111" s="104"/>
      <c r="ODP111" s="104"/>
      <c r="ODQ111" s="104"/>
      <c r="ODR111" s="104"/>
      <c r="ODS111" s="104"/>
      <c r="ODT111" s="104"/>
      <c r="ODU111" s="104"/>
      <c r="ODV111" s="104"/>
      <c r="ODW111" s="104"/>
      <c r="ODX111" s="104"/>
      <c r="ODY111" s="104"/>
      <c r="ODZ111" s="104"/>
      <c r="OEA111" s="104"/>
      <c r="OEB111" s="104"/>
      <c r="OEC111" s="104"/>
      <c r="OED111" s="104"/>
      <c r="OEE111" s="104"/>
      <c r="OEF111" s="104"/>
      <c r="OEG111" s="104"/>
      <c r="OEH111" s="104"/>
      <c r="OEI111" s="104"/>
      <c r="OEJ111" s="104"/>
      <c r="OEK111" s="104"/>
      <c r="OEL111" s="104"/>
      <c r="OEM111" s="104"/>
      <c r="OEN111" s="104"/>
      <c r="OEO111" s="104"/>
      <c r="OEP111" s="104"/>
      <c r="OEQ111" s="104"/>
      <c r="OER111" s="104"/>
      <c r="OES111" s="104"/>
      <c r="OET111" s="104"/>
      <c r="OEU111" s="104"/>
      <c r="OEV111" s="104"/>
      <c r="OEW111" s="104"/>
      <c r="OEX111" s="104"/>
      <c r="OEY111" s="104"/>
      <c r="OEZ111" s="104"/>
      <c r="OFA111" s="104"/>
      <c r="OFB111" s="104"/>
      <c r="OFC111" s="104"/>
      <c r="OFD111" s="104"/>
      <c r="OFE111" s="104"/>
      <c r="OFF111" s="104"/>
      <c r="OFG111" s="104"/>
      <c r="OFH111" s="104"/>
      <c r="OFI111" s="104"/>
      <c r="OFJ111" s="104"/>
      <c r="OFK111" s="104"/>
      <c r="OFL111" s="104"/>
      <c r="OFM111" s="104"/>
      <c r="OFN111" s="104"/>
      <c r="OFO111" s="104"/>
      <c r="OFP111" s="104"/>
      <c r="OFQ111" s="104"/>
      <c r="OFR111" s="104"/>
      <c r="OFS111" s="104"/>
      <c r="OFT111" s="104"/>
      <c r="OFU111" s="104"/>
      <c r="OFV111" s="104"/>
      <c r="OFW111" s="104"/>
      <c r="OFX111" s="104"/>
      <c r="OFY111" s="104"/>
      <c r="OFZ111" s="104"/>
      <c r="OGA111" s="104"/>
      <c r="OGB111" s="104"/>
      <c r="OGC111" s="104"/>
      <c r="OGD111" s="104"/>
      <c r="OGE111" s="104"/>
      <c r="OGF111" s="104"/>
      <c r="OGG111" s="104"/>
      <c r="OGH111" s="104"/>
      <c r="OGI111" s="104"/>
      <c r="OGJ111" s="104"/>
      <c r="OGK111" s="104"/>
      <c r="OGL111" s="104"/>
      <c r="OGM111" s="104"/>
      <c r="OGN111" s="104"/>
      <c r="OGO111" s="104"/>
      <c r="OGP111" s="104"/>
      <c r="OGQ111" s="104"/>
      <c r="OGR111" s="104"/>
      <c r="OGS111" s="104"/>
      <c r="OGT111" s="104"/>
      <c r="OGU111" s="104"/>
      <c r="OGV111" s="104"/>
      <c r="OGW111" s="104"/>
      <c r="OGX111" s="104"/>
      <c r="OGY111" s="104"/>
      <c r="OGZ111" s="104"/>
      <c r="OHA111" s="104"/>
      <c r="OHB111" s="104"/>
      <c r="OHC111" s="104"/>
      <c r="OHD111" s="104"/>
      <c r="OHE111" s="104"/>
      <c r="OHF111" s="104"/>
      <c r="OHG111" s="104"/>
      <c r="OHH111" s="104"/>
      <c r="OHI111" s="104"/>
      <c r="OHJ111" s="104"/>
      <c r="OHK111" s="104"/>
      <c r="OHL111" s="104"/>
      <c r="OHM111" s="104"/>
      <c r="OHN111" s="104"/>
      <c r="OHO111" s="104"/>
      <c r="OHP111" s="104"/>
      <c r="OHQ111" s="104"/>
      <c r="OHR111" s="104"/>
      <c r="OHS111" s="104"/>
      <c r="OHT111" s="104"/>
      <c r="OHU111" s="104"/>
      <c r="OHV111" s="104"/>
      <c r="OHW111" s="104"/>
      <c r="OHX111" s="104"/>
      <c r="OHY111" s="104"/>
      <c r="OHZ111" s="104"/>
      <c r="OIA111" s="104"/>
      <c r="OIB111" s="104"/>
      <c r="OIC111" s="104"/>
      <c r="OID111" s="104"/>
      <c r="OIE111" s="104"/>
      <c r="OIF111" s="104"/>
      <c r="OIG111" s="104"/>
      <c r="OIH111" s="104"/>
      <c r="OII111" s="104"/>
      <c r="OIJ111" s="104"/>
      <c r="OIK111" s="104"/>
      <c r="OIL111" s="104"/>
      <c r="OIM111" s="104"/>
      <c r="OIN111" s="104"/>
      <c r="OIO111" s="104"/>
      <c r="OIP111" s="104"/>
      <c r="OIQ111" s="104"/>
      <c r="OIR111" s="104"/>
      <c r="OIS111" s="104"/>
      <c r="OIT111" s="104"/>
      <c r="OIU111" s="104"/>
      <c r="OIV111" s="104"/>
      <c r="OIW111" s="104"/>
      <c r="OIX111" s="104"/>
      <c r="OIY111" s="104"/>
      <c r="OIZ111" s="104"/>
      <c r="OJA111" s="104"/>
      <c r="OJB111" s="104"/>
      <c r="OJC111" s="104"/>
      <c r="OJD111" s="104"/>
      <c r="OJE111" s="104"/>
      <c r="OJF111" s="104"/>
      <c r="OJG111" s="104"/>
      <c r="OJH111" s="104"/>
      <c r="OJI111" s="104"/>
      <c r="OJJ111" s="104"/>
      <c r="OJK111" s="104"/>
      <c r="OJL111" s="104"/>
      <c r="OJM111" s="104"/>
      <c r="OJN111" s="104"/>
      <c r="OJO111" s="104"/>
      <c r="OJP111" s="104"/>
      <c r="OJQ111" s="104"/>
      <c r="OJR111" s="104"/>
      <c r="OJS111" s="104"/>
      <c r="OJT111" s="104"/>
      <c r="OJU111" s="104"/>
      <c r="OJV111" s="104"/>
      <c r="OJW111" s="104"/>
      <c r="OJX111" s="104"/>
      <c r="OJY111" s="104"/>
      <c r="OJZ111" s="104"/>
      <c r="OKA111" s="104"/>
      <c r="OKB111" s="104"/>
      <c r="OKC111" s="104"/>
      <c r="OKD111" s="104"/>
      <c r="OKE111" s="104"/>
      <c r="OKF111" s="104"/>
      <c r="OKG111" s="104"/>
      <c r="OKH111" s="104"/>
      <c r="OKI111" s="104"/>
      <c r="OKJ111" s="104"/>
      <c r="OKK111" s="104"/>
      <c r="OKL111" s="104"/>
      <c r="OKM111" s="104"/>
      <c r="OKN111" s="104"/>
      <c r="OKO111" s="104"/>
      <c r="OKP111" s="104"/>
      <c r="OKQ111" s="104"/>
      <c r="OKR111" s="104"/>
      <c r="OKS111" s="104"/>
      <c r="OKT111" s="104"/>
      <c r="OKU111" s="104"/>
      <c r="OKV111" s="104"/>
      <c r="OKW111" s="104"/>
      <c r="OKX111" s="104"/>
      <c r="OKY111" s="104"/>
      <c r="OKZ111" s="104"/>
      <c r="OLA111" s="104"/>
      <c r="OLB111" s="104"/>
      <c r="OLC111" s="104"/>
      <c r="OLD111" s="104"/>
      <c r="OLE111" s="104"/>
      <c r="OLF111" s="104"/>
      <c r="OLG111" s="104"/>
      <c r="OLH111" s="104"/>
      <c r="OLI111" s="104"/>
      <c r="OLJ111" s="104"/>
      <c r="OLK111" s="104"/>
      <c r="OLL111" s="104"/>
      <c r="OLM111" s="104"/>
      <c r="OLN111" s="104"/>
      <c r="OLO111" s="104"/>
      <c r="OLP111" s="104"/>
      <c r="OLQ111" s="104"/>
      <c r="OLR111" s="104"/>
      <c r="OLS111" s="104"/>
      <c r="OLT111" s="104"/>
      <c r="OLU111" s="104"/>
      <c r="OLV111" s="104"/>
      <c r="OLW111" s="104"/>
      <c r="OLX111" s="104"/>
      <c r="OLY111" s="104"/>
      <c r="OLZ111" s="104"/>
      <c r="OMA111" s="104"/>
      <c r="OMB111" s="104"/>
      <c r="OMC111" s="104"/>
      <c r="OMD111" s="104"/>
      <c r="OME111" s="104"/>
      <c r="OMF111" s="104"/>
      <c r="OMG111" s="104"/>
      <c r="OMH111" s="104"/>
      <c r="OMI111" s="104"/>
      <c r="OMJ111" s="104"/>
      <c r="OMK111" s="104"/>
      <c r="OML111" s="104"/>
      <c r="OMM111" s="104"/>
      <c r="OMN111" s="104"/>
      <c r="OMO111" s="104"/>
      <c r="OMP111" s="104"/>
      <c r="OMQ111" s="104"/>
      <c r="OMR111" s="104"/>
      <c r="OMS111" s="104"/>
      <c r="OMT111" s="104"/>
      <c r="OMU111" s="104"/>
      <c r="OMV111" s="104"/>
      <c r="OMW111" s="104"/>
      <c r="OMX111" s="104"/>
      <c r="OMY111" s="104"/>
      <c r="OMZ111" s="104"/>
      <c r="ONA111" s="104"/>
      <c r="ONB111" s="104"/>
      <c r="ONC111" s="104"/>
      <c r="OND111" s="104"/>
      <c r="ONE111" s="104"/>
      <c r="ONF111" s="104"/>
      <c r="ONG111" s="104"/>
      <c r="ONH111" s="104"/>
      <c r="ONI111" s="104"/>
      <c r="ONJ111" s="104"/>
      <c r="ONK111" s="104"/>
      <c r="ONL111" s="104"/>
      <c r="ONM111" s="104"/>
      <c r="ONN111" s="104"/>
      <c r="ONO111" s="104"/>
      <c r="ONP111" s="104"/>
      <c r="ONQ111" s="104"/>
      <c r="ONR111" s="104"/>
      <c r="ONS111" s="104"/>
      <c r="ONT111" s="104"/>
      <c r="ONU111" s="104"/>
      <c r="ONV111" s="104"/>
      <c r="ONW111" s="104"/>
      <c r="ONX111" s="104"/>
      <c r="ONY111" s="104"/>
      <c r="ONZ111" s="104"/>
      <c r="OOA111" s="104"/>
      <c r="OOB111" s="104"/>
      <c r="OOC111" s="104"/>
      <c r="OOD111" s="104"/>
      <c r="OOE111" s="104"/>
      <c r="OOF111" s="104"/>
      <c r="OOG111" s="104"/>
      <c r="OOH111" s="104"/>
      <c r="OOI111" s="104"/>
      <c r="OOJ111" s="104"/>
      <c r="OOK111" s="104"/>
      <c r="OOL111" s="104"/>
      <c r="OOM111" s="104"/>
      <c r="OON111" s="104"/>
      <c r="OOO111" s="104"/>
      <c r="OOP111" s="104"/>
      <c r="OOQ111" s="104"/>
      <c r="OOR111" s="104"/>
      <c r="OOS111" s="104"/>
      <c r="OOT111" s="104"/>
      <c r="OOU111" s="104"/>
      <c r="OOV111" s="104"/>
      <c r="OOW111" s="104"/>
      <c r="OOX111" s="104"/>
      <c r="OOY111" s="104"/>
      <c r="OOZ111" s="104"/>
      <c r="OPA111" s="104"/>
      <c r="OPB111" s="104"/>
      <c r="OPC111" s="104"/>
      <c r="OPD111" s="104"/>
      <c r="OPE111" s="104"/>
      <c r="OPF111" s="104"/>
      <c r="OPG111" s="104"/>
      <c r="OPH111" s="104"/>
      <c r="OPI111" s="104"/>
      <c r="OPJ111" s="104"/>
      <c r="OPK111" s="104"/>
      <c r="OPL111" s="104"/>
      <c r="OPM111" s="104"/>
      <c r="OPN111" s="104"/>
      <c r="OPO111" s="104"/>
      <c r="OPP111" s="104"/>
      <c r="OPQ111" s="104"/>
      <c r="OPR111" s="104"/>
      <c r="OPS111" s="104"/>
      <c r="OPT111" s="104"/>
      <c r="OPU111" s="104"/>
      <c r="OPV111" s="104"/>
      <c r="OPW111" s="104"/>
      <c r="OPX111" s="104"/>
      <c r="OPY111" s="104"/>
      <c r="OPZ111" s="104"/>
      <c r="OQA111" s="104"/>
      <c r="OQB111" s="104"/>
      <c r="OQC111" s="104"/>
      <c r="OQD111" s="104"/>
      <c r="OQE111" s="104"/>
      <c r="OQF111" s="104"/>
      <c r="OQG111" s="104"/>
      <c r="OQH111" s="104"/>
      <c r="OQI111" s="104"/>
      <c r="OQJ111" s="104"/>
      <c r="OQK111" s="104"/>
      <c r="OQL111" s="104"/>
      <c r="OQM111" s="104"/>
      <c r="OQN111" s="104"/>
      <c r="OQO111" s="104"/>
      <c r="OQP111" s="104"/>
      <c r="OQQ111" s="104"/>
      <c r="OQR111" s="104"/>
      <c r="OQS111" s="104"/>
      <c r="OQT111" s="104"/>
      <c r="OQU111" s="104"/>
      <c r="OQV111" s="104"/>
      <c r="OQW111" s="104"/>
      <c r="OQX111" s="104"/>
      <c r="OQY111" s="104"/>
      <c r="OQZ111" s="104"/>
      <c r="ORA111" s="104"/>
      <c r="ORB111" s="104"/>
      <c r="ORC111" s="104"/>
      <c r="ORD111" s="104"/>
      <c r="ORE111" s="104"/>
      <c r="ORF111" s="104"/>
      <c r="ORG111" s="104"/>
      <c r="ORH111" s="104"/>
      <c r="ORI111" s="104"/>
      <c r="ORJ111" s="104"/>
      <c r="ORK111" s="104"/>
      <c r="ORL111" s="104"/>
      <c r="ORM111" s="104"/>
      <c r="ORN111" s="104"/>
      <c r="ORO111" s="104"/>
      <c r="ORP111" s="104"/>
      <c r="ORQ111" s="104"/>
      <c r="ORR111" s="104"/>
      <c r="ORS111" s="104"/>
      <c r="ORT111" s="104"/>
      <c r="ORU111" s="104"/>
      <c r="ORV111" s="104"/>
      <c r="ORW111" s="104"/>
      <c r="ORX111" s="104"/>
      <c r="ORY111" s="104"/>
      <c r="ORZ111" s="104"/>
      <c r="OSA111" s="104"/>
      <c r="OSB111" s="104"/>
      <c r="OSC111" s="104"/>
      <c r="OSD111" s="104"/>
      <c r="OSE111" s="104"/>
      <c r="OSF111" s="104"/>
      <c r="OSG111" s="104"/>
      <c r="OSH111" s="104"/>
      <c r="OSI111" s="104"/>
      <c r="OSJ111" s="104"/>
      <c r="OSK111" s="104"/>
      <c r="OSL111" s="104"/>
      <c r="OSM111" s="104"/>
      <c r="OSN111" s="104"/>
      <c r="OSO111" s="104"/>
      <c r="OSP111" s="104"/>
      <c r="OSQ111" s="104"/>
      <c r="OSR111" s="104"/>
      <c r="OSS111" s="104"/>
      <c r="OST111" s="104"/>
      <c r="OSU111" s="104"/>
      <c r="OSV111" s="104"/>
      <c r="OSW111" s="104"/>
      <c r="OSX111" s="104"/>
      <c r="OSY111" s="104"/>
      <c r="OSZ111" s="104"/>
      <c r="OTA111" s="104"/>
      <c r="OTB111" s="104"/>
      <c r="OTC111" s="104"/>
      <c r="OTD111" s="104"/>
      <c r="OTE111" s="104"/>
      <c r="OTF111" s="104"/>
      <c r="OTG111" s="104"/>
      <c r="OTH111" s="104"/>
      <c r="OTI111" s="104"/>
      <c r="OTJ111" s="104"/>
      <c r="OTK111" s="104"/>
      <c r="OTL111" s="104"/>
      <c r="OTM111" s="104"/>
      <c r="OTN111" s="104"/>
      <c r="OTO111" s="104"/>
      <c r="OTP111" s="104"/>
      <c r="OTQ111" s="104"/>
      <c r="OTR111" s="104"/>
      <c r="OTS111" s="104"/>
      <c r="OTT111" s="104"/>
      <c r="OTU111" s="104"/>
      <c r="OTV111" s="104"/>
      <c r="OTW111" s="104"/>
      <c r="OTX111" s="104"/>
      <c r="OTY111" s="104"/>
      <c r="OTZ111" s="104"/>
      <c r="OUA111" s="104"/>
      <c r="OUB111" s="104"/>
      <c r="OUC111" s="104"/>
      <c r="OUD111" s="104"/>
      <c r="OUE111" s="104"/>
      <c r="OUF111" s="104"/>
      <c r="OUG111" s="104"/>
      <c r="OUH111" s="104"/>
      <c r="OUI111" s="104"/>
      <c r="OUJ111" s="104"/>
      <c r="OUK111" s="104"/>
      <c r="OUL111" s="104"/>
      <c r="OUM111" s="104"/>
      <c r="OUN111" s="104"/>
      <c r="OUO111" s="104"/>
      <c r="OUP111" s="104"/>
      <c r="OUQ111" s="104"/>
      <c r="OUR111" s="104"/>
      <c r="OUS111" s="104"/>
      <c r="OUT111" s="104"/>
      <c r="OUU111" s="104"/>
      <c r="OUV111" s="104"/>
      <c r="OUW111" s="104"/>
      <c r="OUX111" s="104"/>
      <c r="OUY111" s="104"/>
      <c r="OUZ111" s="104"/>
      <c r="OVA111" s="104"/>
      <c r="OVB111" s="104"/>
      <c r="OVC111" s="104"/>
      <c r="OVD111" s="104"/>
      <c r="OVE111" s="104"/>
      <c r="OVF111" s="104"/>
      <c r="OVG111" s="104"/>
      <c r="OVH111" s="104"/>
      <c r="OVI111" s="104"/>
      <c r="OVJ111" s="104"/>
      <c r="OVK111" s="104"/>
      <c r="OVL111" s="104"/>
      <c r="OVM111" s="104"/>
      <c r="OVN111" s="104"/>
      <c r="OVO111" s="104"/>
      <c r="OVP111" s="104"/>
      <c r="OVQ111" s="104"/>
      <c r="OVR111" s="104"/>
      <c r="OVS111" s="104"/>
      <c r="OVT111" s="104"/>
      <c r="OVU111" s="104"/>
      <c r="OVV111" s="104"/>
      <c r="OVW111" s="104"/>
      <c r="OVX111" s="104"/>
      <c r="OVY111" s="104"/>
      <c r="OVZ111" s="104"/>
      <c r="OWA111" s="104"/>
      <c r="OWB111" s="104"/>
      <c r="OWC111" s="104"/>
      <c r="OWD111" s="104"/>
      <c r="OWE111" s="104"/>
      <c r="OWF111" s="104"/>
      <c r="OWG111" s="104"/>
      <c r="OWH111" s="104"/>
      <c r="OWI111" s="104"/>
      <c r="OWJ111" s="104"/>
      <c r="OWK111" s="104"/>
      <c r="OWL111" s="104"/>
      <c r="OWM111" s="104"/>
      <c r="OWN111" s="104"/>
      <c r="OWO111" s="104"/>
      <c r="OWP111" s="104"/>
      <c r="OWQ111" s="104"/>
      <c r="OWR111" s="104"/>
      <c r="OWS111" s="104"/>
      <c r="OWT111" s="104"/>
      <c r="OWU111" s="104"/>
      <c r="OWV111" s="104"/>
      <c r="OWW111" s="104"/>
      <c r="OWX111" s="104"/>
      <c r="OWY111" s="104"/>
      <c r="OWZ111" s="104"/>
      <c r="OXA111" s="104"/>
      <c r="OXB111" s="104"/>
      <c r="OXC111" s="104"/>
      <c r="OXD111" s="104"/>
      <c r="OXE111" s="104"/>
      <c r="OXF111" s="104"/>
      <c r="OXG111" s="104"/>
      <c r="OXH111" s="104"/>
      <c r="OXI111" s="104"/>
      <c r="OXJ111" s="104"/>
      <c r="OXK111" s="104"/>
      <c r="OXL111" s="104"/>
      <c r="OXM111" s="104"/>
      <c r="OXN111" s="104"/>
      <c r="OXO111" s="104"/>
      <c r="OXP111" s="104"/>
      <c r="OXQ111" s="104"/>
      <c r="OXR111" s="104"/>
      <c r="OXS111" s="104"/>
      <c r="OXT111" s="104"/>
      <c r="OXU111" s="104"/>
      <c r="OXV111" s="104"/>
      <c r="OXW111" s="104"/>
      <c r="OXX111" s="104"/>
      <c r="OXY111" s="104"/>
      <c r="OXZ111" s="104"/>
      <c r="OYA111" s="104"/>
      <c r="OYB111" s="104"/>
      <c r="OYC111" s="104"/>
      <c r="OYD111" s="104"/>
      <c r="OYE111" s="104"/>
      <c r="OYF111" s="104"/>
      <c r="OYG111" s="104"/>
      <c r="OYH111" s="104"/>
      <c r="OYI111" s="104"/>
      <c r="OYJ111" s="104"/>
      <c r="OYK111" s="104"/>
      <c r="OYL111" s="104"/>
      <c r="OYM111" s="104"/>
      <c r="OYN111" s="104"/>
      <c r="OYO111" s="104"/>
      <c r="OYP111" s="104"/>
      <c r="OYQ111" s="104"/>
      <c r="OYR111" s="104"/>
      <c r="OYS111" s="104"/>
      <c r="OYT111" s="104"/>
      <c r="OYU111" s="104"/>
      <c r="OYV111" s="104"/>
      <c r="OYW111" s="104"/>
      <c r="OYX111" s="104"/>
      <c r="OYY111" s="104"/>
      <c r="OYZ111" s="104"/>
      <c r="OZA111" s="104"/>
      <c r="OZB111" s="104"/>
      <c r="OZC111" s="104"/>
      <c r="OZD111" s="104"/>
      <c r="OZE111" s="104"/>
      <c r="OZF111" s="104"/>
      <c r="OZG111" s="104"/>
      <c r="OZH111" s="104"/>
      <c r="OZI111" s="104"/>
      <c r="OZJ111" s="104"/>
      <c r="OZK111" s="104"/>
      <c r="OZL111" s="104"/>
      <c r="OZM111" s="104"/>
      <c r="OZN111" s="104"/>
      <c r="OZO111" s="104"/>
      <c r="OZP111" s="104"/>
      <c r="OZQ111" s="104"/>
      <c r="OZR111" s="104"/>
      <c r="OZS111" s="104"/>
      <c r="OZT111" s="104"/>
      <c r="OZU111" s="104"/>
      <c r="OZV111" s="104"/>
      <c r="OZW111" s="104"/>
      <c r="OZX111" s="104"/>
      <c r="OZY111" s="104"/>
      <c r="OZZ111" s="104"/>
      <c r="PAA111" s="104"/>
      <c r="PAB111" s="104"/>
      <c r="PAC111" s="104"/>
      <c r="PAD111" s="104"/>
      <c r="PAE111" s="104"/>
      <c r="PAF111" s="104"/>
      <c r="PAG111" s="104"/>
      <c r="PAH111" s="104"/>
      <c r="PAI111" s="104"/>
      <c r="PAJ111" s="104"/>
      <c r="PAK111" s="104"/>
      <c r="PAL111" s="104"/>
      <c r="PAM111" s="104"/>
      <c r="PAN111" s="104"/>
      <c r="PAO111" s="104"/>
      <c r="PAP111" s="104"/>
      <c r="PAQ111" s="104"/>
      <c r="PAR111" s="104"/>
      <c r="PAS111" s="104"/>
      <c r="PAT111" s="104"/>
      <c r="PAU111" s="104"/>
      <c r="PAV111" s="104"/>
      <c r="PAW111" s="104"/>
      <c r="PAX111" s="104"/>
      <c r="PAY111" s="104"/>
      <c r="PAZ111" s="104"/>
      <c r="PBA111" s="104"/>
      <c r="PBB111" s="104"/>
      <c r="PBC111" s="104"/>
      <c r="PBD111" s="104"/>
      <c r="PBE111" s="104"/>
      <c r="PBF111" s="104"/>
      <c r="PBG111" s="104"/>
      <c r="PBH111" s="104"/>
      <c r="PBI111" s="104"/>
      <c r="PBJ111" s="104"/>
      <c r="PBK111" s="104"/>
      <c r="PBL111" s="104"/>
      <c r="PBM111" s="104"/>
      <c r="PBN111" s="104"/>
      <c r="PBO111" s="104"/>
      <c r="PBP111" s="104"/>
      <c r="PBQ111" s="104"/>
      <c r="PBR111" s="104"/>
      <c r="PBS111" s="104"/>
      <c r="PBT111" s="104"/>
      <c r="PBU111" s="104"/>
      <c r="PBV111" s="104"/>
      <c r="PBW111" s="104"/>
      <c r="PBX111" s="104"/>
      <c r="PBY111" s="104"/>
      <c r="PBZ111" s="104"/>
      <c r="PCA111" s="104"/>
      <c r="PCB111" s="104"/>
      <c r="PCC111" s="104"/>
      <c r="PCD111" s="104"/>
      <c r="PCE111" s="104"/>
      <c r="PCF111" s="104"/>
      <c r="PCG111" s="104"/>
      <c r="PCH111" s="104"/>
      <c r="PCI111" s="104"/>
      <c r="PCJ111" s="104"/>
      <c r="PCK111" s="104"/>
      <c r="PCL111" s="104"/>
      <c r="PCM111" s="104"/>
      <c r="PCN111" s="104"/>
      <c r="PCO111" s="104"/>
      <c r="PCP111" s="104"/>
      <c r="PCQ111" s="104"/>
      <c r="PCR111" s="104"/>
      <c r="PCS111" s="104"/>
      <c r="PCT111" s="104"/>
      <c r="PCU111" s="104"/>
      <c r="PCV111" s="104"/>
      <c r="PCW111" s="104"/>
      <c r="PCX111" s="104"/>
      <c r="PCY111" s="104"/>
      <c r="PCZ111" s="104"/>
      <c r="PDA111" s="104"/>
      <c r="PDB111" s="104"/>
      <c r="PDC111" s="104"/>
      <c r="PDD111" s="104"/>
      <c r="PDE111" s="104"/>
      <c r="PDF111" s="104"/>
      <c r="PDG111" s="104"/>
      <c r="PDH111" s="104"/>
      <c r="PDI111" s="104"/>
      <c r="PDJ111" s="104"/>
      <c r="PDK111" s="104"/>
      <c r="PDL111" s="104"/>
      <c r="PDM111" s="104"/>
      <c r="PDN111" s="104"/>
      <c r="PDO111" s="104"/>
      <c r="PDP111" s="104"/>
      <c r="PDQ111" s="104"/>
      <c r="PDR111" s="104"/>
      <c r="PDS111" s="104"/>
      <c r="PDT111" s="104"/>
      <c r="PDU111" s="104"/>
      <c r="PDV111" s="104"/>
      <c r="PDW111" s="104"/>
      <c r="PDX111" s="104"/>
      <c r="PDY111" s="104"/>
      <c r="PDZ111" s="104"/>
      <c r="PEA111" s="104"/>
      <c r="PEB111" s="104"/>
      <c r="PEC111" s="104"/>
      <c r="PED111" s="104"/>
      <c r="PEE111" s="104"/>
      <c r="PEF111" s="104"/>
      <c r="PEG111" s="104"/>
      <c r="PEH111" s="104"/>
      <c r="PEI111" s="104"/>
      <c r="PEJ111" s="104"/>
      <c r="PEK111" s="104"/>
      <c r="PEL111" s="104"/>
      <c r="PEM111" s="104"/>
      <c r="PEN111" s="104"/>
      <c r="PEO111" s="104"/>
      <c r="PEP111" s="104"/>
      <c r="PEQ111" s="104"/>
      <c r="PER111" s="104"/>
      <c r="PES111" s="104"/>
      <c r="PET111" s="104"/>
      <c r="PEU111" s="104"/>
      <c r="PEV111" s="104"/>
      <c r="PEW111" s="104"/>
      <c r="PEX111" s="104"/>
      <c r="PEY111" s="104"/>
      <c r="PEZ111" s="104"/>
      <c r="PFA111" s="104"/>
      <c r="PFB111" s="104"/>
      <c r="PFC111" s="104"/>
      <c r="PFD111" s="104"/>
      <c r="PFE111" s="104"/>
      <c r="PFF111" s="104"/>
      <c r="PFG111" s="104"/>
      <c r="PFH111" s="104"/>
      <c r="PFI111" s="104"/>
      <c r="PFJ111" s="104"/>
      <c r="PFK111" s="104"/>
      <c r="PFL111" s="104"/>
      <c r="PFM111" s="104"/>
      <c r="PFN111" s="104"/>
      <c r="PFO111" s="104"/>
      <c r="PFP111" s="104"/>
      <c r="PFQ111" s="104"/>
      <c r="PFR111" s="104"/>
      <c r="PFS111" s="104"/>
      <c r="PFT111" s="104"/>
      <c r="PFU111" s="104"/>
      <c r="PFV111" s="104"/>
      <c r="PFW111" s="104"/>
      <c r="PFX111" s="104"/>
      <c r="PFY111" s="104"/>
      <c r="PFZ111" s="104"/>
      <c r="PGA111" s="104"/>
      <c r="PGB111" s="104"/>
      <c r="PGC111" s="104"/>
      <c r="PGD111" s="104"/>
      <c r="PGE111" s="104"/>
      <c r="PGF111" s="104"/>
      <c r="PGG111" s="104"/>
      <c r="PGH111" s="104"/>
      <c r="PGI111" s="104"/>
      <c r="PGJ111" s="104"/>
      <c r="PGK111" s="104"/>
      <c r="PGL111" s="104"/>
      <c r="PGM111" s="104"/>
      <c r="PGN111" s="104"/>
      <c r="PGO111" s="104"/>
      <c r="PGP111" s="104"/>
      <c r="PGQ111" s="104"/>
      <c r="PGR111" s="104"/>
      <c r="PGS111" s="104"/>
      <c r="PGT111" s="104"/>
      <c r="PGU111" s="104"/>
      <c r="PGV111" s="104"/>
      <c r="PGW111" s="104"/>
      <c r="PGX111" s="104"/>
      <c r="PGY111" s="104"/>
      <c r="PGZ111" s="104"/>
      <c r="PHA111" s="104"/>
      <c r="PHB111" s="104"/>
      <c r="PHC111" s="104"/>
      <c r="PHD111" s="104"/>
      <c r="PHE111" s="104"/>
      <c r="PHF111" s="104"/>
      <c r="PHG111" s="104"/>
      <c r="PHH111" s="104"/>
      <c r="PHI111" s="104"/>
      <c r="PHJ111" s="104"/>
      <c r="PHK111" s="104"/>
      <c r="PHL111" s="104"/>
      <c r="PHM111" s="104"/>
      <c r="PHN111" s="104"/>
      <c r="PHO111" s="104"/>
      <c r="PHP111" s="104"/>
      <c r="PHQ111" s="104"/>
      <c r="PHR111" s="104"/>
      <c r="PHS111" s="104"/>
      <c r="PHT111" s="104"/>
      <c r="PHU111" s="104"/>
      <c r="PHV111" s="104"/>
      <c r="PHW111" s="104"/>
      <c r="PHX111" s="104"/>
      <c r="PHY111" s="104"/>
      <c r="PHZ111" s="104"/>
      <c r="PIA111" s="104"/>
      <c r="PIB111" s="104"/>
      <c r="PIC111" s="104"/>
      <c r="PID111" s="104"/>
      <c r="PIE111" s="104"/>
      <c r="PIF111" s="104"/>
      <c r="PIG111" s="104"/>
      <c r="PIH111" s="104"/>
      <c r="PII111" s="104"/>
      <c r="PIJ111" s="104"/>
      <c r="PIK111" s="104"/>
      <c r="PIL111" s="104"/>
      <c r="PIM111" s="104"/>
      <c r="PIN111" s="104"/>
      <c r="PIO111" s="104"/>
      <c r="PIP111" s="104"/>
      <c r="PIQ111" s="104"/>
      <c r="PIR111" s="104"/>
      <c r="PIS111" s="104"/>
      <c r="PIT111" s="104"/>
      <c r="PIU111" s="104"/>
      <c r="PIV111" s="104"/>
      <c r="PIW111" s="104"/>
      <c r="PIX111" s="104"/>
      <c r="PIY111" s="104"/>
      <c r="PIZ111" s="104"/>
      <c r="PJA111" s="104"/>
      <c r="PJB111" s="104"/>
      <c r="PJC111" s="104"/>
      <c r="PJD111" s="104"/>
      <c r="PJE111" s="104"/>
      <c r="PJF111" s="104"/>
      <c r="PJG111" s="104"/>
      <c r="PJH111" s="104"/>
      <c r="PJI111" s="104"/>
      <c r="PJJ111" s="104"/>
      <c r="PJK111" s="104"/>
      <c r="PJL111" s="104"/>
      <c r="PJM111" s="104"/>
      <c r="PJN111" s="104"/>
      <c r="PJO111" s="104"/>
      <c r="PJP111" s="104"/>
      <c r="PJQ111" s="104"/>
      <c r="PJR111" s="104"/>
      <c r="PJS111" s="104"/>
      <c r="PJT111" s="104"/>
      <c r="PJU111" s="104"/>
      <c r="PJV111" s="104"/>
      <c r="PJW111" s="104"/>
      <c r="PJX111" s="104"/>
      <c r="PJY111" s="104"/>
      <c r="PJZ111" s="104"/>
      <c r="PKA111" s="104"/>
      <c r="PKB111" s="104"/>
      <c r="PKC111" s="104"/>
      <c r="PKD111" s="104"/>
      <c r="PKE111" s="104"/>
      <c r="PKF111" s="104"/>
      <c r="PKG111" s="104"/>
      <c r="PKH111" s="104"/>
      <c r="PKI111" s="104"/>
      <c r="PKJ111" s="104"/>
      <c r="PKK111" s="104"/>
      <c r="PKL111" s="104"/>
      <c r="PKM111" s="104"/>
      <c r="PKN111" s="104"/>
      <c r="PKO111" s="104"/>
      <c r="PKP111" s="104"/>
      <c r="PKQ111" s="104"/>
      <c r="PKR111" s="104"/>
      <c r="PKS111" s="104"/>
      <c r="PKT111" s="104"/>
      <c r="PKU111" s="104"/>
      <c r="PKV111" s="104"/>
      <c r="PKW111" s="104"/>
      <c r="PKX111" s="104"/>
      <c r="PKY111" s="104"/>
      <c r="PKZ111" s="104"/>
      <c r="PLA111" s="104"/>
      <c r="PLB111" s="104"/>
      <c r="PLC111" s="104"/>
      <c r="PLD111" s="104"/>
      <c r="PLE111" s="104"/>
      <c r="PLF111" s="104"/>
      <c r="PLG111" s="104"/>
      <c r="PLH111" s="104"/>
      <c r="PLI111" s="104"/>
      <c r="PLJ111" s="104"/>
      <c r="PLK111" s="104"/>
      <c r="PLL111" s="104"/>
      <c r="PLM111" s="104"/>
      <c r="PLN111" s="104"/>
      <c r="PLO111" s="104"/>
      <c r="PLP111" s="104"/>
      <c r="PLQ111" s="104"/>
      <c r="PLR111" s="104"/>
      <c r="PLS111" s="104"/>
      <c r="PLT111" s="104"/>
      <c r="PLU111" s="104"/>
      <c r="PLV111" s="104"/>
      <c r="PLW111" s="104"/>
      <c r="PLX111" s="104"/>
      <c r="PLY111" s="104"/>
      <c r="PLZ111" s="104"/>
      <c r="PMA111" s="104"/>
      <c r="PMB111" s="104"/>
      <c r="PMC111" s="104"/>
      <c r="PMD111" s="104"/>
      <c r="PME111" s="104"/>
      <c r="PMF111" s="104"/>
      <c r="PMG111" s="104"/>
      <c r="PMH111" s="104"/>
      <c r="PMI111" s="104"/>
      <c r="PMJ111" s="104"/>
      <c r="PMK111" s="104"/>
      <c r="PML111" s="104"/>
      <c r="PMM111" s="104"/>
      <c r="PMN111" s="104"/>
      <c r="PMO111" s="104"/>
      <c r="PMP111" s="104"/>
      <c r="PMQ111" s="104"/>
      <c r="PMR111" s="104"/>
      <c r="PMS111" s="104"/>
      <c r="PMT111" s="104"/>
      <c r="PMU111" s="104"/>
      <c r="PMV111" s="104"/>
      <c r="PMW111" s="104"/>
      <c r="PMX111" s="104"/>
      <c r="PMY111" s="104"/>
      <c r="PMZ111" s="104"/>
      <c r="PNA111" s="104"/>
      <c r="PNB111" s="104"/>
      <c r="PNC111" s="104"/>
      <c r="PND111" s="104"/>
      <c r="PNE111" s="104"/>
      <c r="PNF111" s="104"/>
      <c r="PNG111" s="104"/>
      <c r="PNH111" s="104"/>
      <c r="PNI111" s="104"/>
      <c r="PNJ111" s="104"/>
      <c r="PNK111" s="104"/>
      <c r="PNL111" s="104"/>
      <c r="PNM111" s="104"/>
      <c r="PNN111" s="104"/>
      <c r="PNO111" s="104"/>
      <c r="PNP111" s="104"/>
      <c r="PNQ111" s="104"/>
      <c r="PNR111" s="104"/>
      <c r="PNS111" s="104"/>
      <c r="PNT111" s="104"/>
      <c r="PNU111" s="104"/>
      <c r="PNV111" s="104"/>
      <c r="PNW111" s="104"/>
      <c r="PNX111" s="104"/>
      <c r="PNY111" s="104"/>
      <c r="PNZ111" s="104"/>
      <c r="POA111" s="104"/>
      <c r="POB111" s="104"/>
      <c r="POC111" s="104"/>
      <c r="POD111" s="104"/>
      <c r="POE111" s="104"/>
      <c r="POF111" s="104"/>
      <c r="POG111" s="104"/>
      <c r="POH111" s="104"/>
      <c r="POI111" s="104"/>
      <c r="POJ111" s="104"/>
      <c r="POK111" s="104"/>
      <c r="POL111" s="104"/>
      <c r="POM111" s="104"/>
      <c r="PON111" s="104"/>
      <c r="POO111" s="104"/>
      <c r="POP111" s="104"/>
      <c r="POQ111" s="104"/>
      <c r="POR111" s="104"/>
      <c r="POS111" s="104"/>
      <c r="POT111" s="104"/>
      <c r="POU111" s="104"/>
      <c r="POV111" s="104"/>
      <c r="POW111" s="104"/>
      <c r="POX111" s="104"/>
      <c r="POY111" s="104"/>
      <c r="POZ111" s="104"/>
      <c r="PPA111" s="104"/>
      <c r="PPB111" s="104"/>
      <c r="PPC111" s="104"/>
      <c r="PPD111" s="104"/>
      <c r="PPE111" s="104"/>
      <c r="PPF111" s="104"/>
      <c r="PPG111" s="104"/>
      <c r="PPH111" s="104"/>
      <c r="PPI111" s="104"/>
      <c r="PPJ111" s="104"/>
      <c r="PPK111" s="104"/>
      <c r="PPL111" s="104"/>
      <c r="PPM111" s="104"/>
      <c r="PPN111" s="104"/>
      <c r="PPO111" s="104"/>
      <c r="PPP111" s="104"/>
      <c r="PPQ111" s="104"/>
      <c r="PPR111" s="104"/>
      <c r="PPS111" s="104"/>
      <c r="PPT111" s="104"/>
      <c r="PPU111" s="104"/>
      <c r="PPV111" s="104"/>
      <c r="PPW111" s="104"/>
      <c r="PPX111" s="104"/>
      <c r="PPY111" s="104"/>
      <c r="PPZ111" s="104"/>
      <c r="PQA111" s="104"/>
      <c r="PQB111" s="104"/>
      <c r="PQC111" s="104"/>
      <c r="PQD111" s="104"/>
      <c r="PQE111" s="104"/>
      <c r="PQF111" s="104"/>
      <c r="PQG111" s="104"/>
      <c r="PQH111" s="104"/>
      <c r="PQI111" s="104"/>
      <c r="PQJ111" s="104"/>
      <c r="PQK111" s="104"/>
      <c r="PQL111" s="104"/>
      <c r="PQM111" s="104"/>
      <c r="PQN111" s="104"/>
      <c r="PQO111" s="104"/>
      <c r="PQP111" s="104"/>
      <c r="PQQ111" s="104"/>
      <c r="PQR111" s="104"/>
      <c r="PQS111" s="104"/>
      <c r="PQT111" s="104"/>
      <c r="PQU111" s="104"/>
      <c r="PQV111" s="104"/>
      <c r="PQW111" s="104"/>
      <c r="PQX111" s="104"/>
      <c r="PQY111" s="104"/>
      <c r="PQZ111" s="104"/>
      <c r="PRA111" s="104"/>
      <c r="PRB111" s="104"/>
      <c r="PRC111" s="104"/>
      <c r="PRD111" s="104"/>
      <c r="PRE111" s="104"/>
      <c r="PRF111" s="104"/>
      <c r="PRG111" s="104"/>
      <c r="PRH111" s="104"/>
      <c r="PRI111" s="104"/>
      <c r="PRJ111" s="104"/>
      <c r="PRK111" s="104"/>
      <c r="PRL111" s="104"/>
      <c r="PRM111" s="104"/>
      <c r="PRN111" s="104"/>
      <c r="PRO111" s="104"/>
      <c r="PRP111" s="104"/>
      <c r="PRQ111" s="104"/>
      <c r="PRR111" s="104"/>
      <c r="PRS111" s="104"/>
      <c r="PRT111" s="104"/>
      <c r="PRU111" s="104"/>
      <c r="PRV111" s="104"/>
      <c r="PRW111" s="104"/>
      <c r="PRX111" s="104"/>
      <c r="PRY111" s="104"/>
      <c r="PRZ111" s="104"/>
      <c r="PSA111" s="104"/>
      <c r="PSB111" s="104"/>
      <c r="PSC111" s="104"/>
      <c r="PSD111" s="104"/>
      <c r="PSE111" s="104"/>
      <c r="PSF111" s="104"/>
      <c r="PSG111" s="104"/>
      <c r="PSH111" s="104"/>
      <c r="PSI111" s="104"/>
      <c r="PSJ111" s="104"/>
      <c r="PSK111" s="104"/>
      <c r="PSL111" s="104"/>
      <c r="PSM111" s="104"/>
      <c r="PSN111" s="104"/>
      <c r="PSO111" s="104"/>
      <c r="PSP111" s="104"/>
      <c r="PSQ111" s="104"/>
      <c r="PSR111" s="104"/>
      <c r="PSS111" s="104"/>
      <c r="PST111" s="104"/>
      <c r="PSU111" s="104"/>
      <c r="PSV111" s="104"/>
      <c r="PSW111" s="104"/>
      <c r="PSX111" s="104"/>
      <c r="PSY111" s="104"/>
      <c r="PSZ111" s="104"/>
      <c r="PTA111" s="104"/>
      <c r="PTB111" s="104"/>
      <c r="PTC111" s="104"/>
      <c r="PTD111" s="104"/>
      <c r="PTE111" s="104"/>
      <c r="PTF111" s="104"/>
      <c r="PTG111" s="104"/>
      <c r="PTH111" s="104"/>
      <c r="PTI111" s="104"/>
      <c r="PTJ111" s="104"/>
      <c r="PTK111" s="104"/>
      <c r="PTL111" s="104"/>
      <c r="PTM111" s="104"/>
      <c r="PTN111" s="104"/>
      <c r="PTO111" s="104"/>
      <c r="PTP111" s="104"/>
      <c r="PTQ111" s="104"/>
      <c r="PTR111" s="104"/>
      <c r="PTS111" s="104"/>
      <c r="PTT111" s="104"/>
      <c r="PTU111" s="104"/>
      <c r="PTV111" s="104"/>
      <c r="PTW111" s="104"/>
      <c r="PTX111" s="104"/>
      <c r="PTY111" s="104"/>
      <c r="PTZ111" s="104"/>
      <c r="PUA111" s="104"/>
      <c r="PUB111" s="104"/>
      <c r="PUC111" s="104"/>
      <c r="PUD111" s="104"/>
      <c r="PUE111" s="104"/>
      <c r="PUF111" s="104"/>
      <c r="PUG111" s="104"/>
      <c r="PUH111" s="104"/>
      <c r="PUI111" s="104"/>
      <c r="PUJ111" s="104"/>
      <c r="PUK111" s="104"/>
      <c r="PUL111" s="104"/>
      <c r="PUM111" s="104"/>
      <c r="PUN111" s="104"/>
      <c r="PUO111" s="104"/>
      <c r="PUP111" s="104"/>
      <c r="PUQ111" s="104"/>
      <c r="PUR111" s="104"/>
      <c r="PUS111" s="104"/>
      <c r="PUT111" s="104"/>
      <c r="PUU111" s="104"/>
      <c r="PUV111" s="104"/>
      <c r="PUW111" s="104"/>
      <c r="PUX111" s="104"/>
      <c r="PUY111" s="104"/>
      <c r="PUZ111" s="104"/>
      <c r="PVA111" s="104"/>
      <c r="PVB111" s="104"/>
      <c r="PVC111" s="104"/>
      <c r="PVD111" s="104"/>
      <c r="PVE111" s="104"/>
      <c r="PVF111" s="104"/>
      <c r="PVG111" s="104"/>
      <c r="PVH111" s="104"/>
      <c r="PVI111" s="104"/>
      <c r="PVJ111" s="104"/>
      <c r="PVK111" s="104"/>
      <c r="PVL111" s="104"/>
      <c r="PVM111" s="104"/>
      <c r="PVN111" s="104"/>
      <c r="PVO111" s="104"/>
      <c r="PVP111" s="104"/>
      <c r="PVQ111" s="104"/>
      <c r="PVR111" s="104"/>
      <c r="PVS111" s="104"/>
      <c r="PVT111" s="104"/>
      <c r="PVU111" s="104"/>
      <c r="PVV111" s="104"/>
      <c r="PVW111" s="104"/>
      <c r="PVX111" s="104"/>
      <c r="PVY111" s="104"/>
      <c r="PVZ111" s="104"/>
      <c r="PWA111" s="104"/>
      <c r="PWB111" s="104"/>
      <c r="PWC111" s="104"/>
      <c r="PWD111" s="104"/>
      <c r="PWE111" s="104"/>
      <c r="PWF111" s="104"/>
      <c r="PWG111" s="104"/>
      <c r="PWH111" s="104"/>
      <c r="PWI111" s="104"/>
      <c r="PWJ111" s="104"/>
      <c r="PWK111" s="104"/>
      <c r="PWL111" s="104"/>
      <c r="PWM111" s="104"/>
      <c r="PWN111" s="104"/>
      <c r="PWO111" s="104"/>
      <c r="PWP111" s="104"/>
      <c r="PWQ111" s="104"/>
      <c r="PWR111" s="104"/>
      <c r="PWS111" s="104"/>
      <c r="PWT111" s="104"/>
      <c r="PWU111" s="104"/>
      <c r="PWV111" s="104"/>
      <c r="PWW111" s="104"/>
      <c r="PWX111" s="104"/>
      <c r="PWY111" s="104"/>
      <c r="PWZ111" s="104"/>
      <c r="PXA111" s="104"/>
      <c r="PXB111" s="104"/>
      <c r="PXC111" s="104"/>
      <c r="PXD111" s="104"/>
      <c r="PXE111" s="104"/>
      <c r="PXF111" s="104"/>
      <c r="PXG111" s="104"/>
      <c r="PXH111" s="104"/>
      <c r="PXI111" s="104"/>
      <c r="PXJ111" s="104"/>
      <c r="PXK111" s="104"/>
      <c r="PXL111" s="104"/>
      <c r="PXM111" s="104"/>
      <c r="PXN111" s="104"/>
      <c r="PXO111" s="104"/>
      <c r="PXP111" s="104"/>
      <c r="PXQ111" s="104"/>
      <c r="PXR111" s="104"/>
      <c r="PXS111" s="104"/>
      <c r="PXT111" s="104"/>
      <c r="PXU111" s="104"/>
      <c r="PXV111" s="104"/>
      <c r="PXW111" s="104"/>
      <c r="PXX111" s="104"/>
      <c r="PXY111" s="104"/>
      <c r="PXZ111" s="104"/>
      <c r="PYA111" s="104"/>
      <c r="PYB111" s="104"/>
      <c r="PYC111" s="104"/>
      <c r="PYD111" s="104"/>
      <c r="PYE111" s="104"/>
      <c r="PYF111" s="104"/>
      <c r="PYG111" s="104"/>
      <c r="PYH111" s="104"/>
      <c r="PYI111" s="104"/>
      <c r="PYJ111" s="104"/>
      <c r="PYK111" s="104"/>
      <c r="PYL111" s="104"/>
      <c r="PYM111" s="104"/>
      <c r="PYN111" s="104"/>
      <c r="PYO111" s="104"/>
      <c r="PYP111" s="104"/>
      <c r="PYQ111" s="104"/>
      <c r="PYR111" s="104"/>
      <c r="PYS111" s="104"/>
      <c r="PYT111" s="104"/>
      <c r="PYU111" s="104"/>
      <c r="PYV111" s="104"/>
      <c r="PYW111" s="104"/>
      <c r="PYX111" s="104"/>
      <c r="PYY111" s="104"/>
      <c r="PYZ111" s="104"/>
      <c r="PZA111" s="104"/>
      <c r="PZB111" s="104"/>
      <c r="PZC111" s="104"/>
      <c r="PZD111" s="104"/>
      <c r="PZE111" s="104"/>
      <c r="PZF111" s="104"/>
      <c r="PZG111" s="104"/>
      <c r="PZH111" s="104"/>
      <c r="PZI111" s="104"/>
      <c r="PZJ111" s="104"/>
      <c r="PZK111" s="104"/>
      <c r="PZL111" s="104"/>
      <c r="PZM111" s="104"/>
      <c r="PZN111" s="104"/>
      <c r="PZO111" s="104"/>
      <c r="PZP111" s="104"/>
      <c r="PZQ111" s="104"/>
      <c r="PZR111" s="104"/>
      <c r="PZS111" s="104"/>
      <c r="PZT111" s="104"/>
      <c r="PZU111" s="104"/>
      <c r="PZV111" s="104"/>
      <c r="PZW111" s="104"/>
      <c r="PZX111" s="104"/>
      <c r="PZY111" s="104"/>
      <c r="PZZ111" s="104"/>
      <c r="QAA111" s="104"/>
      <c r="QAB111" s="104"/>
      <c r="QAC111" s="104"/>
      <c r="QAD111" s="104"/>
      <c r="QAE111" s="104"/>
      <c r="QAF111" s="104"/>
      <c r="QAG111" s="104"/>
      <c r="QAH111" s="104"/>
      <c r="QAI111" s="104"/>
      <c r="QAJ111" s="104"/>
      <c r="QAK111" s="104"/>
      <c r="QAL111" s="104"/>
      <c r="QAM111" s="104"/>
      <c r="QAN111" s="104"/>
      <c r="QAO111" s="104"/>
      <c r="QAP111" s="104"/>
      <c r="QAQ111" s="104"/>
      <c r="QAR111" s="104"/>
      <c r="QAS111" s="104"/>
      <c r="QAT111" s="104"/>
      <c r="QAU111" s="104"/>
      <c r="QAV111" s="104"/>
      <c r="QAW111" s="104"/>
      <c r="QAX111" s="104"/>
      <c r="QAY111" s="104"/>
      <c r="QAZ111" s="104"/>
      <c r="QBA111" s="104"/>
      <c r="QBB111" s="104"/>
      <c r="QBC111" s="104"/>
      <c r="QBD111" s="104"/>
      <c r="QBE111" s="104"/>
      <c r="QBF111" s="104"/>
      <c r="QBG111" s="104"/>
      <c r="QBH111" s="104"/>
      <c r="QBI111" s="104"/>
      <c r="QBJ111" s="104"/>
      <c r="QBK111" s="104"/>
      <c r="QBL111" s="104"/>
      <c r="QBM111" s="104"/>
      <c r="QBN111" s="104"/>
      <c r="QBO111" s="104"/>
      <c r="QBP111" s="104"/>
      <c r="QBQ111" s="104"/>
      <c r="QBR111" s="104"/>
      <c r="QBS111" s="104"/>
      <c r="QBT111" s="104"/>
      <c r="QBU111" s="104"/>
      <c r="QBV111" s="104"/>
      <c r="QBW111" s="104"/>
      <c r="QBX111" s="104"/>
      <c r="QBY111" s="104"/>
      <c r="QBZ111" s="104"/>
      <c r="QCA111" s="104"/>
      <c r="QCB111" s="104"/>
      <c r="QCC111" s="104"/>
      <c r="QCD111" s="104"/>
      <c r="QCE111" s="104"/>
      <c r="QCF111" s="104"/>
      <c r="QCG111" s="104"/>
      <c r="QCH111" s="104"/>
      <c r="QCI111" s="104"/>
      <c r="QCJ111" s="104"/>
      <c r="QCK111" s="104"/>
      <c r="QCL111" s="104"/>
      <c r="QCM111" s="104"/>
      <c r="QCN111" s="104"/>
      <c r="QCO111" s="104"/>
      <c r="QCP111" s="104"/>
      <c r="QCQ111" s="104"/>
      <c r="QCR111" s="104"/>
      <c r="QCS111" s="104"/>
      <c r="QCT111" s="104"/>
      <c r="QCU111" s="104"/>
      <c r="QCV111" s="104"/>
      <c r="QCW111" s="104"/>
      <c r="QCX111" s="104"/>
      <c r="QCY111" s="104"/>
      <c r="QCZ111" s="104"/>
      <c r="QDA111" s="104"/>
      <c r="QDB111" s="104"/>
      <c r="QDC111" s="104"/>
      <c r="QDD111" s="104"/>
      <c r="QDE111" s="104"/>
      <c r="QDF111" s="104"/>
      <c r="QDG111" s="104"/>
      <c r="QDH111" s="104"/>
      <c r="QDI111" s="104"/>
      <c r="QDJ111" s="104"/>
      <c r="QDK111" s="104"/>
      <c r="QDL111" s="104"/>
      <c r="QDM111" s="104"/>
      <c r="QDN111" s="104"/>
      <c r="QDO111" s="104"/>
      <c r="QDP111" s="104"/>
      <c r="QDQ111" s="104"/>
      <c r="QDR111" s="104"/>
      <c r="QDS111" s="104"/>
      <c r="QDT111" s="104"/>
      <c r="QDU111" s="104"/>
      <c r="QDV111" s="104"/>
      <c r="QDW111" s="104"/>
      <c r="QDX111" s="104"/>
      <c r="QDY111" s="104"/>
      <c r="QDZ111" s="104"/>
      <c r="QEA111" s="104"/>
      <c r="QEB111" s="104"/>
      <c r="QEC111" s="104"/>
      <c r="QED111" s="104"/>
      <c r="QEE111" s="104"/>
      <c r="QEF111" s="104"/>
      <c r="QEG111" s="104"/>
      <c r="QEH111" s="104"/>
      <c r="QEI111" s="104"/>
      <c r="QEJ111" s="104"/>
      <c r="QEK111" s="104"/>
      <c r="QEL111" s="104"/>
      <c r="QEM111" s="104"/>
      <c r="QEN111" s="104"/>
      <c r="QEO111" s="104"/>
      <c r="QEP111" s="104"/>
      <c r="QEQ111" s="104"/>
      <c r="QER111" s="104"/>
      <c r="QES111" s="104"/>
      <c r="QET111" s="104"/>
      <c r="QEU111" s="104"/>
      <c r="QEV111" s="104"/>
      <c r="QEW111" s="104"/>
      <c r="QEX111" s="104"/>
      <c r="QEY111" s="104"/>
      <c r="QEZ111" s="104"/>
      <c r="QFA111" s="104"/>
      <c r="QFB111" s="104"/>
      <c r="QFC111" s="104"/>
      <c r="QFD111" s="104"/>
      <c r="QFE111" s="104"/>
      <c r="QFF111" s="104"/>
      <c r="QFG111" s="104"/>
      <c r="QFH111" s="104"/>
      <c r="QFI111" s="104"/>
      <c r="QFJ111" s="104"/>
      <c r="QFK111" s="104"/>
      <c r="QFL111" s="104"/>
      <c r="QFM111" s="104"/>
      <c r="QFN111" s="104"/>
      <c r="QFO111" s="104"/>
      <c r="QFP111" s="104"/>
      <c r="QFQ111" s="104"/>
      <c r="QFR111" s="104"/>
      <c r="QFS111" s="104"/>
      <c r="QFT111" s="104"/>
      <c r="QFU111" s="104"/>
      <c r="QFV111" s="104"/>
      <c r="QFW111" s="104"/>
      <c r="QFX111" s="104"/>
      <c r="QFY111" s="104"/>
      <c r="QFZ111" s="104"/>
      <c r="QGA111" s="104"/>
      <c r="QGB111" s="104"/>
      <c r="QGC111" s="104"/>
      <c r="QGD111" s="104"/>
      <c r="QGE111" s="104"/>
      <c r="QGF111" s="104"/>
      <c r="QGG111" s="104"/>
      <c r="QGH111" s="104"/>
      <c r="QGI111" s="104"/>
      <c r="QGJ111" s="104"/>
      <c r="QGK111" s="104"/>
      <c r="QGL111" s="104"/>
      <c r="QGM111" s="104"/>
      <c r="QGN111" s="104"/>
      <c r="QGO111" s="104"/>
      <c r="QGP111" s="104"/>
      <c r="QGQ111" s="104"/>
      <c r="QGR111" s="104"/>
      <c r="QGS111" s="104"/>
      <c r="QGT111" s="104"/>
      <c r="QGU111" s="104"/>
      <c r="QGV111" s="104"/>
      <c r="QGW111" s="104"/>
      <c r="QGX111" s="104"/>
      <c r="QGY111" s="104"/>
      <c r="QGZ111" s="104"/>
      <c r="QHA111" s="104"/>
      <c r="QHB111" s="104"/>
      <c r="QHC111" s="104"/>
      <c r="QHD111" s="104"/>
      <c r="QHE111" s="104"/>
      <c r="QHF111" s="104"/>
      <c r="QHG111" s="104"/>
      <c r="QHH111" s="104"/>
      <c r="QHI111" s="104"/>
      <c r="QHJ111" s="104"/>
      <c r="QHK111" s="104"/>
      <c r="QHL111" s="104"/>
      <c r="QHM111" s="104"/>
      <c r="QHN111" s="104"/>
      <c r="QHO111" s="104"/>
      <c r="QHP111" s="104"/>
      <c r="QHQ111" s="104"/>
      <c r="QHR111" s="104"/>
      <c r="QHS111" s="104"/>
      <c r="QHT111" s="104"/>
      <c r="QHU111" s="104"/>
      <c r="QHV111" s="104"/>
      <c r="QHW111" s="104"/>
      <c r="QHX111" s="104"/>
      <c r="QHY111" s="104"/>
      <c r="QHZ111" s="104"/>
      <c r="QIA111" s="104"/>
      <c r="QIB111" s="104"/>
      <c r="QIC111" s="104"/>
      <c r="QID111" s="104"/>
      <c r="QIE111" s="104"/>
      <c r="QIF111" s="104"/>
      <c r="QIG111" s="104"/>
      <c r="QIH111" s="104"/>
      <c r="QII111" s="104"/>
      <c r="QIJ111" s="104"/>
      <c r="QIK111" s="104"/>
      <c r="QIL111" s="104"/>
      <c r="QIM111" s="104"/>
      <c r="QIN111" s="104"/>
      <c r="QIO111" s="104"/>
      <c r="QIP111" s="104"/>
      <c r="QIQ111" s="104"/>
      <c r="QIR111" s="104"/>
      <c r="QIS111" s="104"/>
      <c r="QIT111" s="104"/>
      <c r="QIU111" s="104"/>
      <c r="QIV111" s="104"/>
      <c r="QIW111" s="104"/>
      <c r="QIX111" s="104"/>
      <c r="QIY111" s="104"/>
      <c r="QIZ111" s="104"/>
      <c r="QJA111" s="104"/>
      <c r="QJB111" s="104"/>
      <c r="QJC111" s="104"/>
      <c r="QJD111" s="104"/>
      <c r="QJE111" s="104"/>
      <c r="QJF111" s="104"/>
      <c r="QJG111" s="104"/>
      <c r="QJH111" s="104"/>
      <c r="QJI111" s="104"/>
      <c r="QJJ111" s="104"/>
      <c r="QJK111" s="104"/>
      <c r="QJL111" s="104"/>
      <c r="QJM111" s="104"/>
      <c r="QJN111" s="104"/>
      <c r="QJO111" s="104"/>
      <c r="QJP111" s="104"/>
      <c r="QJQ111" s="104"/>
      <c r="QJR111" s="104"/>
      <c r="QJS111" s="104"/>
      <c r="QJT111" s="104"/>
      <c r="QJU111" s="104"/>
      <c r="QJV111" s="104"/>
      <c r="QJW111" s="104"/>
      <c r="QJX111" s="104"/>
      <c r="QJY111" s="104"/>
      <c r="QJZ111" s="104"/>
      <c r="QKA111" s="104"/>
      <c r="QKB111" s="104"/>
      <c r="QKC111" s="104"/>
      <c r="QKD111" s="104"/>
      <c r="QKE111" s="104"/>
      <c r="QKF111" s="104"/>
      <c r="QKG111" s="104"/>
      <c r="QKH111" s="104"/>
      <c r="QKI111" s="104"/>
      <c r="QKJ111" s="104"/>
      <c r="QKK111" s="104"/>
      <c r="QKL111" s="104"/>
      <c r="QKM111" s="104"/>
      <c r="QKN111" s="104"/>
      <c r="QKO111" s="104"/>
      <c r="QKP111" s="104"/>
      <c r="QKQ111" s="104"/>
      <c r="QKR111" s="104"/>
      <c r="QKS111" s="104"/>
      <c r="QKT111" s="104"/>
      <c r="QKU111" s="104"/>
      <c r="QKV111" s="104"/>
      <c r="QKW111" s="104"/>
      <c r="QKX111" s="104"/>
      <c r="QKY111" s="104"/>
      <c r="QKZ111" s="104"/>
      <c r="QLA111" s="104"/>
      <c r="QLB111" s="104"/>
      <c r="QLC111" s="104"/>
      <c r="QLD111" s="104"/>
      <c r="QLE111" s="104"/>
      <c r="QLF111" s="104"/>
      <c r="QLG111" s="104"/>
      <c r="QLH111" s="104"/>
      <c r="QLI111" s="104"/>
      <c r="QLJ111" s="104"/>
      <c r="QLK111" s="104"/>
      <c r="QLL111" s="104"/>
      <c r="QLM111" s="104"/>
      <c r="QLN111" s="104"/>
      <c r="QLO111" s="104"/>
      <c r="QLP111" s="104"/>
      <c r="QLQ111" s="104"/>
      <c r="QLR111" s="104"/>
      <c r="QLS111" s="104"/>
      <c r="QLT111" s="104"/>
      <c r="QLU111" s="104"/>
      <c r="QLV111" s="104"/>
      <c r="QLW111" s="104"/>
      <c r="QLX111" s="104"/>
      <c r="QLY111" s="104"/>
      <c r="QLZ111" s="104"/>
      <c r="QMA111" s="104"/>
      <c r="QMB111" s="104"/>
      <c r="QMC111" s="104"/>
      <c r="QMD111" s="104"/>
      <c r="QME111" s="104"/>
      <c r="QMF111" s="104"/>
      <c r="QMG111" s="104"/>
      <c r="QMH111" s="104"/>
      <c r="QMI111" s="104"/>
      <c r="QMJ111" s="104"/>
      <c r="QMK111" s="104"/>
      <c r="QML111" s="104"/>
      <c r="QMM111" s="104"/>
      <c r="QMN111" s="104"/>
      <c r="QMO111" s="104"/>
      <c r="QMP111" s="104"/>
      <c r="QMQ111" s="104"/>
      <c r="QMR111" s="104"/>
      <c r="QMS111" s="104"/>
      <c r="QMT111" s="104"/>
      <c r="QMU111" s="104"/>
      <c r="QMV111" s="104"/>
      <c r="QMW111" s="104"/>
      <c r="QMX111" s="104"/>
      <c r="QMY111" s="104"/>
      <c r="QMZ111" s="104"/>
      <c r="QNA111" s="104"/>
      <c r="QNB111" s="104"/>
      <c r="QNC111" s="104"/>
      <c r="QND111" s="104"/>
      <c r="QNE111" s="104"/>
      <c r="QNF111" s="104"/>
      <c r="QNG111" s="104"/>
      <c r="QNH111" s="104"/>
      <c r="QNI111" s="104"/>
      <c r="QNJ111" s="104"/>
      <c r="QNK111" s="104"/>
      <c r="QNL111" s="104"/>
      <c r="QNM111" s="104"/>
      <c r="QNN111" s="104"/>
      <c r="QNO111" s="104"/>
      <c r="QNP111" s="104"/>
      <c r="QNQ111" s="104"/>
      <c r="QNR111" s="104"/>
      <c r="QNS111" s="104"/>
      <c r="QNT111" s="104"/>
      <c r="QNU111" s="104"/>
      <c r="QNV111" s="104"/>
      <c r="QNW111" s="104"/>
      <c r="QNX111" s="104"/>
      <c r="QNY111" s="104"/>
      <c r="QNZ111" s="104"/>
      <c r="QOA111" s="104"/>
      <c r="QOB111" s="104"/>
      <c r="QOC111" s="104"/>
      <c r="QOD111" s="104"/>
      <c r="QOE111" s="104"/>
      <c r="QOF111" s="104"/>
      <c r="QOG111" s="104"/>
      <c r="QOH111" s="104"/>
      <c r="QOI111" s="104"/>
      <c r="QOJ111" s="104"/>
      <c r="QOK111" s="104"/>
      <c r="QOL111" s="104"/>
      <c r="QOM111" s="104"/>
      <c r="QON111" s="104"/>
      <c r="QOO111" s="104"/>
      <c r="QOP111" s="104"/>
      <c r="QOQ111" s="104"/>
      <c r="QOR111" s="104"/>
      <c r="QOS111" s="104"/>
      <c r="QOT111" s="104"/>
      <c r="QOU111" s="104"/>
      <c r="QOV111" s="104"/>
      <c r="QOW111" s="104"/>
      <c r="QOX111" s="104"/>
      <c r="QOY111" s="104"/>
      <c r="QOZ111" s="104"/>
      <c r="QPA111" s="104"/>
      <c r="QPB111" s="104"/>
      <c r="QPC111" s="104"/>
      <c r="QPD111" s="104"/>
      <c r="QPE111" s="104"/>
      <c r="QPF111" s="104"/>
      <c r="QPG111" s="104"/>
      <c r="QPH111" s="104"/>
      <c r="QPI111" s="104"/>
      <c r="QPJ111" s="104"/>
      <c r="QPK111" s="104"/>
      <c r="QPL111" s="104"/>
      <c r="QPM111" s="104"/>
      <c r="QPN111" s="104"/>
      <c r="QPO111" s="104"/>
      <c r="QPP111" s="104"/>
      <c r="QPQ111" s="104"/>
      <c r="QPR111" s="104"/>
      <c r="QPS111" s="104"/>
      <c r="QPT111" s="104"/>
      <c r="QPU111" s="104"/>
      <c r="QPV111" s="104"/>
      <c r="QPW111" s="104"/>
      <c r="QPX111" s="104"/>
      <c r="QPY111" s="104"/>
      <c r="QPZ111" s="104"/>
      <c r="QQA111" s="104"/>
      <c r="QQB111" s="104"/>
      <c r="QQC111" s="104"/>
      <c r="QQD111" s="104"/>
      <c r="QQE111" s="104"/>
      <c r="QQF111" s="104"/>
      <c r="QQG111" s="104"/>
      <c r="QQH111" s="104"/>
      <c r="QQI111" s="104"/>
      <c r="QQJ111" s="104"/>
      <c r="QQK111" s="104"/>
      <c r="QQL111" s="104"/>
      <c r="QQM111" s="104"/>
      <c r="QQN111" s="104"/>
      <c r="QQO111" s="104"/>
      <c r="QQP111" s="104"/>
      <c r="QQQ111" s="104"/>
      <c r="QQR111" s="104"/>
      <c r="QQS111" s="104"/>
      <c r="QQT111" s="104"/>
      <c r="QQU111" s="104"/>
      <c r="QQV111" s="104"/>
      <c r="QQW111" s="104"/>
      <c r="QQX111" s="104"/>
      <c r="QQY111" s="104"/>
      <c r="QQZ111" s="104"/>
      <c r="QRA111" s="104"/>
      <c r="QRB111" s="104"/>
      <c r="QRC111" s="104"/>
      <c r="QRD111" s="104"/>
      <c r="QRE111" s="104"/>
      <c r="QRF111" s="104"/>
      <c r="QRG111" s="104"/>
      <c r="QRH111" s="104"/>
      <c r="QRI111" s="104"/>
      <c r="QRJ111" s="104"/>
      <c r="QRK111" s="104"/>
      <c r="QRL111" s="104"/>
      <c r="QRM111" s="104"/>
      <c r="QRN111" s="104"/>
      <c r="QRO111" s="104"/>
      <c r="QRP111" s="104"/>
      <c r="QRQ111" s="104"/>
      <c r="QRR111" s="104"/>
      <c r="QRS111" s="104"/>
      <c r="QRT111" s="104"/>
      <c r="QRU111" s="104"/>
      <c r="QRV111" s="104"/>
      <c r="QRW111" s="104"/>
      <c r="QRX111" s="104"/>
      <c r="QRY111" s="104"/>
      <c r="QRZ111" s="104"/>
      <c r="QSA111" s="104"/>
      <c r="QSB111" s="104"/>
      <c r="QSC111" s="104"/>
      <c r="QSD111" s="104"/>
      <c r="QSE111" s="104"/>
      <c r="QSF111" s="104"/>
      <c r="QSG111" s="104"/>
      <c r="QSH111" s="104"/>
      <c r="QSI111" s="104"/>
      <c r="QSJ111" s="104"/>
      <c r="QSK111" s="104"/>
      <c r="QSL111" s="104"/>
      <c r="QSM111" s="104"/>
      <c r="QSN111" s="104"/>
      <c r="QSO111" s="104"/>
      <c r="QSP111" s="104"/>
      <c r="QSQ111" s="104"/>
      <c r="QSR111" s="104"/>
      <c r="QSS111" s="104"/>
      <c r="QST111" s="104"/>
      <c r="QSU111" s="104"/>
      <c r="QSV111" s="104"/>
      <c r="QSW111" s="104"/>
      <c r="QSX111" s="104"/>
      <c r="QSY111" s="104"/>
      <c r="QSZ111" s="104"/>
      <c r="QTA111" s="104"/>
      <c r="QTB111" s="104"/>
      <c r="QTC111" s="104"/>
      <c r="QTD111" s="104"/>
      <c r="QTE111" s="104"/>
      <c r="QTF111" s="104"/>
      <c r="QTG111" s="104"/>
      <c r="QTH111" s="104"/>
      <c r="QTI111" s="104"/>
      <c r="QTJ111" s="104"/>
      <c r="QTK111" s="104"/>
      <c r="QTL111" s="104"/>
      <c r="QTM111" s="104"/>
      <c r="QTN111" s="104"/>
      <c r="QTO111" s="104"/>
      <c r="QTP111" s="104"/>
      <c r="QTQ111" s="104"/>
      <c r="QTR111" s="104"/>
      <c r="QTS111" s="104"/>
      <c r="QTT111" s="104"/>
      <c r="QTU111" s="104"/>
      <c r="QTV111" s="104"/>
      <c r="QTW111" s="104"/>
      <c r="QTX111" s="104"/>
      <c r="QTY111" s="104"/>
      <c r="QTZ111" s="104"/>
      <c r="QUA111" s="104"/>
      <c r="QUB111" s="104"/>
      <c r="QUC111" s="104"/>
      <c r="QUD111" s="104"/>
      <c r="QUE111" s="104"/>
      <c r="QUF111" s="104"/>
      <c r="QUG111" s="104"/>
      <c r="QUH111" s="104"/>
      <c r="QUI111" s="104"/>
      <c r="QUJ111" s="104"/>
      <c r="QUK111" s="104"/>
      <c r="QUL111" s="104"/>
      <c r="QUM111" s="104"/>
      <c r="QUN111" s="104"/>
      <c r="QUO111" s="104"/>
      <c r="QUP111" s="104"/>
      <c r="QUQ111" s="104"/>
      <c r="QUR111" s="104"/>
      <c r="QUS111" s="104"/>
      <c r="QUT111" s="104"/>
      <c r="QUU111" s="104"/>
      <c r="QUV111" s="104"/>
      <c r="QUW111" s="104"/>
      <c r="QUX111" s="104"/>
      <c r="QUY111" s="104"/>
      <c r="QUZ111" s="104"/>
      <c r="QVA111" s="104"/>
      <c r="QVB111" s="104"/>
      <c r="QVC111" s="104"/>
      <c r="QVD111" s="104"/>
      <c r="QVE111" s="104"/>
      <c r="QVF111" s="104"/>
      <c r="QVG111" s="104"/>
      <c r="QVH111" s="104"/>
      <c r="QVI111" s="104"/>
      <c r="QVJ111" s="104"/>
      <c r="QVK111" s="104"/>
      <c r="QVL111" s="104"/>
      <c r="QVM111" s="104"/>
      <c r="QVN111" s="104"/>
      <c r="QVO111" s="104"/>
      <c r="QVP111" s="104"/>
      <c r="QVQ111" s="104"/>
      <c r="QVR111" s="104"/>
      <c r="QVS111" s="104"/>
      <c r="QVT111" s="104"/>
      <c r="QVU111" s="104"/>
      <c r="QVV111" s="104"/>
      <c r="QVW111" s="104"/>
      <c r="QVX111" s="104"/>
      <c r="QVY111" s="104"/>
      <c r="QVZ111" s="104"/>
      <c r="QWA111" s="104"/>
      <c r="QWB111" s="104"/>
      <c r="QWC111" s="104"/>
      <c r="QWD111" s="104"/>
      <c r="QWE111" s="104"/>
      <c r="QWF111" s="104"/>
      <c r="QWG111" s="104"/>
      <c r="QWH111" s="104"/>
      <c r="QWI111" s="104"/>
      <c r="QWJ111" s="104"/>
      <c r="QWK111" s="104"/>
      <c r="QWL111" s="104"/>
      <c r="QWM111" s="104"/>
      <c r="QWN111" s="104"/>
      <c r="QWO111" s="104"/>
      <c r="QWP111" s="104"/>
      <c r="QWQ111" s="104"/>
      <c r="QWR111" s="104"/>
      <c r="QWS111" s="104"/>
      <c r="QWT111" s="104"/>
      <c r="QWU111" s="104"/>
      <c r="QWV111" s="104"/>
      <c r="QWW111" s="104"/>
      <c r="QWX111" s="104"/>
      <c r="QWY111" s="104"/>
      <c r="QWZ111" s="104"/>
      <c r="QXA111" s="104"/>
      <c r="QXB111" s="104"/>
      <c r="QXC111" s="104"/>
      <c r="QXD111" s="104"/>
      <c r="QXE111" s="104"/>
      <c r="QXF111" s="104"/>
      <c r="QXG111" s="104"/>
      <c r="QXH111" s="104"/>
      <c r="QXI111" s="104"/>
      <c r="QXJ111" s="104"/>
      <c r="QXK111" s="104"/>
      <c r="QXL111" s="104"/>
      <c r="QXM111" s="104"/>
      <c r="QXN111" s="104"/>
      <c r="QXO111" s="104"/>
      <c r="QXP111" s="104"/>
      <c r="QXQ111" s="104"/>
      <c r="QXR111" s="104"/>
      <c r="QXS111" s="104"/>
      <c r="QXT111" s="104"/>
      <c r="QXU111" s="104"/>
      <c r="QXV111" s="104"/>
      <c r="QXW111" s="104"/>
      <c r="QXX111" s="104"/>
      <c r="QXY111" s="104"/>
      <c r="QXZ111" s="104"/>
      <c r="QYA111" s="104"/>
      <c r="QYB111" s="104"/>
      <c r="QYC111" s="104"/>
      <c r="QYD111" s="104"/>
      <c r="QYE111" s="104"/>
      <c r="QYF111" s="104"/>
      <c r="QYG111" s="104"/>
      <c r="QYH111" s="104"/>
      <c r="QYI111" s="104"/>
      <c r="QYJ111" s="104"/>
      <c r="QYK111" s="104"/>
      <c r="QYL111" s="104"/>
      <c r="QYM111" s="104"/>
      <c r="QYN111" s="104"/>
      <c r="QYO111" s="104"/>
      <c r="QYP111" s="104"/>
      <c r="QYQ111" s="104"/>
      <c r="QYR111" s="104"/>
      <c r="QYS111" s="104"/>
      <c r="QYT111" s="104"/>
      <c r="QYU111" s="104"/>
      <c r="QYV111" s="104"/>
      <c r="QYW111" s="104"/>
      <c r="QYX111" s="104"/>
      <c r="QYY111" s="104"/>
      <c r="QYZ111" s="104"/>
      <c r="QZA111" s="104"/>
      <c r="QZB111" s="104"/>
      <c r="QZC111" s="104"/>
      <c r="QZD111" s="104"/>
      <c r="QZE111" s="104"/>
      <c r="QZF111" s="104"/>
      <c r="QZG111" s="104"/>
      <c r="QZH111" s="104"/>
      <c r="QZI111" s="104"/>
      <c r="QZJ111" s="104"/>
      <c r="QZK111" s="104"/>
      <c r="QZL111" s="104"/>
      <c r="QZM111" s="104"/>
      <c r="QZN111" s="104"/>
      <c r="QZO111" s="104"/>
      <c r="QZP111" s="104"/>
      <c r="QZQ111" s="104"/>
      <c r="QZR111" s="104"/>
      <c r="QZS111" s="104"/>
      <c r="QZT111" s="104"/>
      <c r="QZU111" s="104"/>
      <c r="QZV111" s="104"/>
      <c r="QZW111" s="104"/>
      <c r="QZX111" s="104"/>
      <c r="QZY111" s="104"/>
      <c r="QZZ111" s="104"/>
      <c r="RAA111" s="104"/>
      <c r="RAB111" s="104"/>
      <c r="RAC111" s="104"/>
      <c r="RAD111" s="104"/>
      <c r="RAE111" s="104"/>
      <c r="RAF111" s="104"/>
      <c r="RAG111" s="104"/>
      <c r="RAH111" s="104"/>
      <c r="RAI111" s="104"/>
      <c r="RAJ111" s="104"/>
      <c r="RAK111" s="104"/>
      <c r="RAL111" s="104"/>
      <c r="RAM111" s="104"/>
      <c r="RAN111" s="104"/>
      <c r="RAO111" s="104"/>
      <c r="RAP111" s="104"/>
      <c r="RAQ111" s="104"/>
      <c r="RAR111" s="104"/>
      <c r="RAS111" s="104"/>
      <c r="RAT111" s="104"/>
      <c r="RAU111" s="104"/>
      <c r="RAV111" s="104"/>
      <c r="RAW111" s="104"/>
      <c r="RAX111" s="104"/>
      <c r="RAY111" s="104"/>
      <c r="RAZ111" s="104"/>
      <c r="RBA111" s="104"/>
      <c r="RBB111" s="104"/>
      <c r="RBC111" s="104"/>
      <c r="RBD111" s="104"/>
      <c r="RBE111" s="104"/>
      <c r="RBF111" s="104"/>
      <c r="RBG111" s="104"/>
      <c r="RBH111" s="104"/>
      <c r="RBI111" s="104"/>
      <c r="RBJ111" s="104"/>
      <c r="RBK111" s="104"/>
      <c r="RBL111" s="104"/>
      <c r="RBM111" s="104"/>
      <c r="RBN111" s="104"/>
      <c r="RBO111" s="104"/>
      <c r="RBP111" s="104"/>
      <c r="RBQ111" s="104"/>
      <c r="RBR111" s="104"/>
      <c r="RBS111" s="104"/>
      <c r="RBT111" s="104"/>
      <c r="RBU111" s="104"/>
      <c r="RBV111" s="104"/>
      <c r="RBW111" s="104"/>
      <c r="RBX111" s="104"/>
      <c r="RBY111" s="104"/>
      <c r="RBZ111" s="104"/>
      <c r="RCA111" s="104"/>
      <c r="RCB111" s="104"/>
      <c r="RCC111" s="104"/>
      <c r="RCD111" s="104"/>
      <c r="RCE111" s="104"/>
      <c r="RCF111" s="104"/>
      <c r="RCG111" s="104"/>
      <c r="RCH111" s="104"/>
      <c r="RCI111" s="104"/>
      <c r="RCJ111" s="104"/>
      <c r="RCK111" s="104"/>
      <c r="RCL111" s="104"/>
      <c r="RCM111" s="104"/>
      <c r="RCN111" s="104"/>
      <c r="RCO111" s="104"/>
      <c r="RCP111" s="104"/>
      <c r="RCQ111" s="104"/>
      <c r="RCR111" s="104"/>
      <c r="RCS111" s="104"/>
      <c r="RCT111" s="104"/>
      <c r="RCU111" s="104"/>
      <c r="RCV111" s="104"/>
      <c r="RCW111" s="104"/>
      <c r="RCX111" s="104"/>
      <c r="RCY111" s="104"/>
      <c r="RCZ111" s="104"/>
      <c r="RDA111" s="104"/>
      <c r="RDB111" s="104"/>
      <c r="RDC111" s="104"/>
      <c r="RDD111" s="104"/>
      <c r="RDE111" s="104"/>
      <c r="RDF111" s="104"/>
      <c r="RDG111" s="104"/>
      <c r="RDH111" s="104"/>
      <c r="RDI111" s="104"/>
      <c r="RDJ111" s="104"/>
      <c r="RDK111" s="104"/>
      <c r="RDL111" s="104"/>
      <c r="RDM111" s="104"/>
      <c r="RDN111" s="104"/>
      <c r="RDO111" s="104"/>
      <c r="RDP111" s="104"/>
      <c r="RDQ111" s="104"/>
      <c r="RDR111" s="104"/>
      <c r="RDS111" s="104"/>
      <c r="RDT111" s="104"/>
      <c r="RDU111" s="104"/>
      <c r="RDV111" s="104"/>
      <c r="RDW111" s="104"/>
      <c r="RDX111" s="104"/>
      <c r="RDY111" s="104"/>
      <c r="RDZ111" s="104"/>
      <c r="REA111" s="104"/>
      <c r="REB111" s="104"/>
      <c r="REC111" s="104"/>
      <c r="RED111" s="104"/>
      <c r="REE111" s="104"/>
      <c r="REF111" s="104"/>
      <c r="REG111" s="104"/>
      <c r="REH111" s="104"/>
      <c r="REI111" s="104"/>
      <c r="REJ111" s="104"/>
      <c r="REK111" s="104"/>
      <c r="REL111" s="104"/>
      <c r="REM111" s="104"/>
      <c r="REN111" s="104"/>
      <c r="REO111" s="104"/>
      <c r="REP111" s="104"/>
      <c r="REQ111" s="104"/>
      <c r="RER111" s="104"/>
      <c r="RES111" s="104"/>
      <c r="RET111" s="104"/>
      <c r="REU111" s="104"/>
      <c r="REV111" s="104"/>
      <c r="REW111" s="104"/>
      <c r="REX111" s="104"/>
      <c r="REY111" s="104"/>
      <c r="REZ111" s="104"/>
      <c r="RFA111" s="104"/>
      <c r="RFB111" s="104"/>
      <c r="RFC111" s="104"/>
      <c r="RFD111" s="104"/>
      <c r="RFE111" s="104"/>
      <c r="RFF111" s="104"/>
      <c r="RFG111" s="104"/>
      <c r="RFH111" s="104"/>
      <c r="RFI111" s="104"/>
      <c r="RFJ111" s="104"/>
      <c r="RFK111" s="104"/>
      <c r="RFL111" s="104"/>
      <c r="RFM111" s="104"/>
      <c r="RFN111" s="104"/>
      <c r="RFO111" s="104"/>
      <c r="RFP111" s="104"/>
      <c r="RFQ111" s="104"/>
      <c r="RFR111" s="104"/>
      <c r="RFS111" s="104"/>
      <c r="RFT111" s="104"/>
      <c r="RFU111" s="104"/>
      <c r="RFV111" s="104"/>
      <c r="RFW111" s="104"/>
      <c r="RFX111" s="104"/>
      <c r="RFY111" s="104"/>
      <c r="RFZ111" s="104"/>
      <c r="RGA111" s="104"/>
      <c r="RGB111" s="104"/>
      <c r="RGC111" s="104"/>
      <c r="RGD111" s="104"/>
      <c r="RGE111" s="104"/>
      <c r="RGF111" s="104"/>
      <c r="RGG111" s="104"/>
      <c r="RGH111" s="104"/>
      <c r="RGI111" s="104"/>
      <c r="RGJ111" s="104"/>
      <c r="RGK111" s="104"/>
      <c r="RGL111" s="104"/>
      <c r="RGM111" s="104"/>
      <c r="RGN111" s="104"/>
      <c r="RGO111" s="104"/>
      <c r="RGP111" s="104"/>
      <c r="RGQ111" s="104"/>
      <c r="RGR111" s="104"/>
      <c r="RGS111" s="104"/>
      <c r="RGT111" s="104"/>
      <c r="RGU111" s="104"/>
      <c r="RGV111" s="104"/>
      <c r="RGW111" s="104"/>
      <c r="RGX111" s="104"/>
      <c r="RGY111" s="104"/>
      <c r="RGZ111" s="104"/>
      <c r="RHA111" s="104"/>
      <c r="RHB111" s="104"/>
      <c r="RHC111" s="104"/>
      <c r="RHD111" s="104"/>
      <c r="RHE111" s="104"/>
      <c r="RHF111" s="104"/>
      <c r="RHG111" s="104"/>
      <c r="RHH111" s="104"/>
      <c r="RHI111" s="104"/>
      <c r="RHJ111" s="104"/>
      <c r="RHK111" s="104"/>
      <c r="RHL111" s="104"/>
      <c r="RHM111" s="104"/>
      <c r="RHN111" s="104"/>
      <c r="RHO111" s="104"/>
      <c r="RHP111" s="104"/>
      <c r="RHQ111" s="104"/>
      <c r="RHR111" s="104"/>
      <c r="RHS111" s="104"/>
      <c r="RHT111" s="104"/>
      <c r="RHU111" s="104"/>
      <c r="RHV111" s="104"/>
      <c r="RHW111" s="104"/>
      <c r="RHX111" s="104"/>
      <c r="RHY111" s="104"/>
      <c r="RHZ111" s="104"/>
      <c r="RIA111" s="104"/>
      <c r="RIB111" s="104"/>
      <c r="RIC111" s="104"/>
      <c r="RID111" s="104"/>
      <c r="RIE111" s="104"/>
      <c r="RIF111" s="104"/>
      <c r="RIG111" s="104"/>
      <c r="RIH111" s="104"/>
      <c r="RII111" s="104"/>
      <c r="RIJ111" s="104"/>
      <c r="RIK111" s="104"/>
      <c r="RIL111" s="104"/>
      <c r="RIM111" s="104"/>
      <c r="RIN111" s="104"/>
      <c r="RIO111" s="104"/>
      <c r="RIP111" s="104"/>
      <c r="RIQ111" s="104"/>
      <c r="RIR111" s="104"/>
      <c r="RIS111" s="104"/>
      <c r="RIT111" s="104"/>
      <c r="RIU111" s="104"/>
      <c r="RIV111" s="104"/>
      <c r="RIW111" s="104"/>
      <c r="RIX111" s="104"/>
      <c r="RIY111" s="104"/>
      <c r="RIZ111" s="104"/>
      <c r="RJA111" s="104"/>
      <c r="RJB111" s="104"/>
      <c r="RJC111" s="104"/>
      <c r="RJD111" s="104"/>
      <c r="RJE111" s="104"/>
      <c r="RJF111" s="104"/>
      <c r="RJG111" s="104"/>
      <c r="RJH111" s="104"/>
      <c r="RJI111" s="104"/>
      <c r="RJJ111" s="104"/>
      <c r="RJK111" s="104"/>
      <c r="RJL111" s="104"/>
      <c r="RJM111" s="104"/>
      <c r="RJN111" s="104"/>
      <c r="RJO111" s="104"/>
      <c r="RJP111" s="104"/>
      <c r="RJQ111" s="104"/>
      <c r="RJR111" s="104"/>
      <c r="RJS111" s="104"/>
      <c r="RJT111" s="104"/>
      <c r="RJU111" s="104"/>
      <c r="RJV111" s="104"/>
      <c r="RJW111" s="104"/>
      <c r="RJX111" s="104"/>
      <c r="RJY111" s="104"/>
      <c r="RJZ111" s="104"/>
      <c r="RKA111" s="104"/>
      <c r="RKB111" s="104"/>
      <c r="RKC111" s="104"/>
      <c r="RKD111" s="104"/>
      <c r="RKE111" s="104"/>
      <c r="RKF111" s="104"/>
      <c r="RKG111" s="104"/>
      <c r="RKH111" s="104"/>
      <c r="RKI111" s="104"/>
      <c r="RKJ111" s="104"/>
      <c r="RKK111" s="104"/>
      <c r="RKL111" s="104"/>
      <c r="RKM111" s="104"/>
      <c r="RKN111" s="104"/>
      <c r="RKO111" s="104"/>
      <c r="RKP111" s="104"/>
      <c r="RKQ111" s="104"/>
      <c r="RKR111" s="104"/>
      <c r="RKS111" s="104"/>
      <c r="RKT111" s="104"/>
      <c r="RKU111" s="104"/>
      <c r="RKV111" s="104"/>
      <c r="RKW111" s="104"/>
      <c r="RKX111" s="104"/>
      <c r="RKY111" s="104"/>
      <c r="RKZ111" s="104"/>
      <c r="RLA111" s="104"/>
      <c r="RLB111" s="104"/>
      <c r="RLC111" s="104"/>
      <c r="RLD111" s="104"/>
      <c r="RLE111" s="104"/>
      <c r="RLF111" s="104"/>
      <c r="RLG111" s="104"/>
      <c r="RLH111" s="104"/>
      <c r="RLI111" s="104"/>
      <c r="RLJ111" s="104"/>
      <c r="RLK111" s="104"/>
      <c r="RLL111" s="104"/>
      <c r="RLM111" s="104"/>
      <c r="RLN111" s="104"/>
      <c r="RLO111" s="104"/>
      <c r="RLP111" s="104"/>
      <c r="RLQ111" s="104"/>
      <c r="RLR111" s="104"/>
      <c r="RLS111" s="104"/>
      <c r="RLT111" s="104"/>
      <c r="RLU111" s="104"/>
      <c r="RLV111" s="104"/>
      <c r="RLW111" s="104"/>
      <c r="RLX111" s="104"/>
      <c r="RLY111" s="104"/>
      <c r="RLZ111" s="104"/>
      <c r="RMA111" s="104"/>
      <c r="RMB111" s="104"/>
      <c r="RMC111" s="104"/>
      <c r="RMD111" s="104"/>
      <c r="RME111" s="104"/>
      <c r="RMF111" s="104"/>
      <c r="RMG111" s="104"/>
      <c r="RMH111" s="104"/>
      <c r="RMI111" s="104"/>
      <c r="RMJ111" s="104"/>
      <c r="RMK111" s="104"/>
      <c r="RML111" s="104"/>
      <c r="RMM111" s="104"/>
      <c r="RMN111" s="104"/>
      <c r="RMO111" s="104"/>
      <c r="RMP111" s="104"/>
      <c r="RMQ111" s="104"/>
      <c r="RMR111" s="104"/>
      <c r="RMS111" s="104"/>
      <c r="RMT111" s="104"/>
      <c r="RMU111" s="104"/>
      <c r="RMV111" s="104"/>
      <c r="RMW111" s="104"/>
      <c r="RMX111" s="104"/>
      <c r="RMY111" s="104"/>
      <c r="RMZ111" s="104"/>
      <c r="RNA111" s="104"/>
      <c r="RNB111" s="104"/>
      <c r="RNC111" s="104"/>
      <c r="RND111" s="104"/>
      <c r="RNE111" s="104"/>
      <c r="RNF111" s="104"/>
      <c r="RNG111" s="104"/>
      <c r="RNH111" s="104"/>
      <c r="RNI111" s="104"/>
      <c r="RNJ111" s="104"/>
      <c r="RNK111" s="104"/>
      <c r="RNL111" s="104"/>
      <c r="RNM111" s="104"/>
      <c r="RNN111" s="104"/>
      <c r="RNO111" s="104"/>
      <c r="RNP111" s="104"/>
      <c r="RNQ111" s="104"/>
      <c r="RNR111" s="104"/>
      <c r="RNS111" s="104"/>
      <c r="RNT111" s="104"/>
      <c r="RNU111" s="104"/>
      <c r="RNV111" s="104"/>
      <c r="RNW111" s="104"/>
      <c r="RNX111" s="104"/>
      <c r="RNY111" s="104"/>
      <c r="RNZ111" s="104"/>
      <c r="ROA111" s="104"/>
      <c r="ROB111" s="104"/>
      <c r="ROC111" s="104"/>
      <c r="ROD111" s="104"/>
      <c r="ROE111" s="104"/>
      <c r="ROF111" s="104"/>
      <c r="ROG111" s="104"/>
      <c r="ROH111" s="104"/>
      <c r="ROI111" s="104"/>
      <c r="ROJ111" s="104"/>
      <c r="ROK111" s="104"/>
      <c r="ROL111" s="104"/>
      <c r="ROM111" s="104"/>
      <c r="RON111" s="104"/>
      <c r="ROO111" s="104"/>
      <c r="ROP111" s="104"/>
      <c r="ROQ111" s="104"/>
      <c r="ROR111" s="104"/>
      <c r="ROS111" s="104"/>
      <c r="ROT111" s="104"/>
      <c r="ROU111" s="104"/>
      <c r="ROV111" s="104"/>
      <c r="ROW111" s="104"/>
      <c r="ROX111" s="104"/>
      <c r="ROY111" s="104"/>
      <c r="ROZ111" s="104"/>
      <c r="RPA111" s="104"/>
      <c r="RPB111" s="104"/>
      <c r="RPC111" s="104"/>
      <c r="RPD111" s="104"/>
      <c r="RPE111" s="104"/>
      <c r="RPF111" s="104"/>
      <c r="RPG111" s="104"/>
      <c r="RPH111" s="104"/>
      <c r="RPI111" s="104"/>
      <c r="RPJ111" s="104"/>
      <c r="RPK111" s="104"/>
      <c r="RPL111" s="104"/>
      <c r="RPM111" s="104"/>
      <c r="RPN111" s="104"/>
      <c r="RPO111" s="104"/>
      <c r="RPP111" s="104"/>
      <c r="RPQ111" s="104"/>
      <c r="RPR111" s="104"/>
      <c r="RPS111" s="104"/>
      <c r="RPT111" s="104"/>
      <c r="RPU111" s="104"/>
      <c r="RPV111" s="104"/>
      <c r="RPW111" s="104"/>
      <c r="RPX111" s="104"/>
      <c r="RPY111" s="104"/>
      <c r="RPZ111" s="104"/>
      <c r="RQA111" s="104"/>
      <c r="RQB111" s="104"/>
      <c r="RQC111" s="104"/>
      <c r="RQD111" s="104"/>
      <c r="RQE111" s="104"/>
      <c r="RQF111" s="104"/>
      <c r="RQG111" s="104"/>
      <c r="RQH111" s="104"/>
      <c r="RQI111" s="104"/>
      <c r="RQJ111" s="104"/>
      <c r="RQK111" s="104"/>
      <c r="RQL111" s="104"/>
      <c r="RQM111" s="104"/>
      <c r="RQN111" s="104"/>
      <c r="RQO111" s="104"/>
      <c r="RQP111" s="104"/>
      <c r="RQQ111" s="104"/>
      <c r="RQR111" s="104"/>
      <c r="RQS111" s="104"/>
      <c r="RQT111" s="104"/>
      <c r="RQU111" s="104"/>
      <c r="RQV111" s="104"/>
      <c r="RQW111" s="104"/>
      <c r="RQX111" s="104"/>
      <c r="RQY111" s="104"/>
      <c r="RQZ111" s="104"/>
      <c r="RRA111" s="104"/>
      <c r="RRB111" s="104"/>
      <c r="RRC111" s="104"/>
      <c r="RRD111" s="104"/>
      <c r="RRE111" s="104"/>
      <c r="RRF111" s="104"/>
      <c r="RRG111" s="104"/>
      <c r="RRH111" s="104"/>
      <c r="RRI111" s="104"/>
      <c r="RRJ111" s="104"/>
      <c r="RRK111" s="104"/>
      <c r="RRL111" s="104"/>
      <c r="RRM111" s="104"/>
      <c r="RRN111" s="104"/>
      <c r="RRO111" s="104"/>
      <c r="RRP111" s="104"/>
      <c r="RRQ111" s="104"/>
      <c r="RRR111" s="104"/>
      <c r="RRS111" s="104"/>
      <c r="RRT111" s="104"/>
      <c r="RRU111" s="104"/>
      <c r="RRV111" s="104"/>
      <c r="RRW111" s="104"/>
      <c r="RRX111" s="104"/>
      <c r="RRY111" s="104"/>
      <c r="RRZ111" s="104"/>
      <c r="RSA111" s="104"/>
      <c r="RSB111" s="104"/>
      <c r="RSC111" s="104"/>
      <c r="RSD111" s="104"/>
      <c r="RSE111" s="104"/>
      <c r="RSF111" s="104"/>
      <c r="RSG111" s="104"/>
      <c r="RSH111" s="104"/>
      <c r="RSI111" s="104"/>
      <c r="RSJ111" s="104"/>
      <c r="RSK111" s="104"/>
      <c r="RSL111" s="104"/>
      <c r="RSM111" s="104"/>
      <c r="RSN111" s="104"/>
      <c r="RSO111" s="104"/>
      <c r="RSP111" s="104"/>
      <c r="RSQ111" s="104"/>
      <c r="RSR111" s="104"/>
      <c r="RSS111" s="104"/>
      <c r="RST111" s="104"/>
      <c r="RSU111" s="104"/>
      <c r="RSV111" s="104"/>
      <c r="RSW111" s="104"/>
      <c r="RSX111" s="104"/>
      <c r="RSY111" s="104"/>
      <c r="RSZ111" s="104"/>
      <c r="RTA111" s="104"/>
      <c r="RTB111" s="104"/>
      <c r="RTC111" s="104"/>
      <c r="RTD111" s="104"/>
      <c r="RTE111" s="104"/>
      <c r="RTF111" s="104"/>
      <c r="RTG111" s="104"/>
      <c r="RTH111" s="104"/>
      <c r="RTI111" s="104"/>
      <c r="RTJ111" s="104"/>
      <c r="RTK111" s="104"/>
      <c r="RTL111" s="104"/>
      <c r="RTM111" s="104"/>
      <c r="RTN111" s="104"/>
      <c r="RTO111" s="104"/>
      <c r="RTP111" s="104"/>
      <c r="RTQ111" s="104"/>
      <c r="RTR111" s="104"/>
      <c r="RTS111" s="104"/>
      <c r="RTT111" s="104"/>
      <c r="RTU111" s="104"/>
      <c r="RTV111" s="104"/>
      <c r="RTW111" s="104"/>
      <c r="RTX111" s="104"/>
      <c r="RTY111" s="104"/>
      <c r="RTZ111" s="104"/>
      <c r="RUA111" s="104"/>
      <c r="RUB111" s="104"/>
      <c r="RUC111" s="104"/>
      <c r="RUD111" s="104"/>
      <c r="RUE111" s="104"/>
      <c r="RUF111" s="104"/>
      <c r="RUG111" s="104"/>
      <c r="RUH111" s="104"/>
      <c r="RUI111" s="104"/>
      <c r="RUJ111" s="104"/>
      <c r="RUK111" s="104"/>
      <c r="RUL111" s="104"/>
      <c r="RUM111" s="104"/>
      <c r="RUN111" s="104"/>
      <c r="RUO111" s="104"/>
      <c r="RUP111" s="104"/>
      <c r="RUQ111" s="104"/>
      <c r="RUR111" s="104"/>
      <c r="RUS111" s="104"/>
      <c r="RUT111" s="104"/>
      <c r="RUU111" s="104"/>
      <c r="RUV111" s="104"/>
      <c r="RUW111" s="104"/>
      <c r="RUX111" s="104"/>
      <c r="RUY111" s="104"/>
      <c r="RUZ111" s="104"/>
      <c r="RVA111" s="104"/>
      <c r="RVB111" s="104"/>
      <c r="RVC111" s="104"/>
      <c r="RVD111" s="104"/>
      <c r="RVE111" s="104"/>
      <c r="RVF111" s="104"/>
      <c r="RVG111" s="104"/>
      <c r="RVH111" s="104"/>
      <c r="RVI111" s="104"/>
      <c r="RVJ111" s="104"/>
      <c r="RVK111" s="104"/>
      <c r="RVL111" s="104"/>
      <c r="RVM111" s="104"/>
      <c r="RVN111" s="104"/>
      <c r="RVO111" s="104"/>
      <c r="RVP111" s="104"/>
      <c r="RVQ111" s="104"/>
      <c r="RVR111" s="104"/>
      <c r="RVS111" s="104"/>
      <c r="RVT111" s="104"/>
      <c r="RVU111" s="104"/>
      <c r="RVV111" s="104"/>
      <c r="RVW111" s="104"/>
      <c r="RVX111" s="104"/>
      <c r="RVY111" s="104"/>
      <c r="RVZ111" s="104"/>
      <c r="RWA111" s="104"/>
      <c r="RWB111" s="104"/>
      <c r="RWC111" s="104"/>
      <c r="RWD111" s="104"/>
      <c r="RWE111" s="104"/>
      <c r="RWF111" s="104"/>
      <c r="RWG111" s="104"/>
      <c r="RWH111" s="104"/>
      <c r="RWI111" s="104"/>
      <c r="RWJ111" s="104"/>
      <c r="RWK111" s="104"/>
      <c r="RWL111" s="104"/>
      <c r="RWM111" s="104"/>
      <c r="RWN111" s="104"/>
      <c r="RWO111" s="104"/>
      <c r="RWP111" s="104"/>
      <c r="RWQ111" s="104"/>
      <c r="RWR111" s="104"/>
      <c r="RWS111" s="104"/>
      <c r="RWT111" s="104"/>
      <c r="RWU111" s="104"/>
      <c r="RWV111" s="104"/>
      <c r="RWW111" s="104"/>
      <c r="RWX111" s="104"/>
      <c r="RWY111" s="104"/>
      <c r="RWZ111" s="104"/>
      <c r="RXA111" s="104"/>
      <c r="RXB111" s="104"/>
      <c r="RXC111" s="104"/>
      <c r="RXD111" s="104"/>
      <c r="RXE111" s="104"/>
      <c r="RXF111" s="104"/>
      <c r="RXG111" s="104"/>
      <c r="RXH111" s="104"/>
      <c r="RXI111" s="104"/>
      <c r="RXJ111" s="104"/>
      <c r="RXK111" s="104"/>
      <c r="RXL111" s="104"/>
      <c r="RXM111" s="104"/>
      <c r="RXN111" s="104"/>
      <c r="RXO111" s="104"/>
      <c r="RXP111" s="104"/>
      <c r="RXQ111" s="104"/>
      <c r="RXR111" s="104"/>
      <c r="RXS111" s="104"/>
      <c r="RXT111" s="104"/>
      <c r="RXU111" s="104"/>
      <c r="RXV111" s="104"/>
      <c r="RXW111" s="104"/>
      <c r="RXX111" s="104"/>
      <c r="RXY111" s="104"/>
      <c r="RXZ111" s="104"/>
      <c r="RYA111" s="104"/>
      <c r="RYB111" s="104"/>
      <c r="RYC111" s="104"/>
      <c r="RYD111" s="104"/>
      <c r="RYE111" s="104"/>
      <c r="RYF111" s="104"/>
      <c r="RYG111" s="104"/>
      <c r="RYH111" s="104"/>
      <c r="RYI111" s="104"/>
      <c r="RYJ111" s="104"/>
      <c r="RYK111" s="104"/>
      <c r="RYL111" s="104"/>
      <c r="RYM111" s="104"/>
      <c r="RYN111" s="104"/>
      <c r="RYO111" s="104"/>
      <c r="RYP111" s="104"/>
      <c r="RYQ111" s="104"/>
      <c r="RYR111" s="104"/>
      <c r="RYS111" s="104"/>
      <c r="RYT111" s="104"/>
      <c r="RYU111" s="104"/>
      <c r="RYV111" s="104"/>
      <c r="RYW111" s="104"/>
      <c r="RYX111" s="104"/>
      <c r="RYY111" s="104"/>
      <c r="RYZ111" s="104"/>
      <c r="RZA111" s="104"/>
      <c r="RZB111" s="104"/>
      <c r="RZC111" s="104"/>
      <c r="RZD111" s="104"/>
      <c r="RZE111" s="104"/>
      <c r="RZF111" s="104"/>
      <c r="RZG111" s="104"/>
      <c r="RZH111" s="104"/>
      <c r="RZI111" s="104"/>
      <c r="RZJ111" s="104"/>
      <c r="RZK111" s="104"/>
      <c r="RZL111" s="104"/>
      <c r="RZM111" s="104"/>
      <c r="RZN111" s="104"/>
      <c r="RZO111" s="104"/>
      <c r="RZP111" s="104"/>
      <c r="RZQ111" s="104"/>
      <c r="RZR111" s="104"/>
      <c r="RZS111" s="104"/>
      <c r="RZT111" s="104"/>
      <c r="RZU111" s="104"/>
      <c r="RZV111" s="104"/>
      <c r="RZW111" s="104"/>
      <c r="RZX111" s="104"/>
      <c r="RZY111" s="104"/>
      <c r="RZZ111" s="104"/>
      <c r="SAA111" s="104"/>
      <c r="SAB111" s="104"/>
      <c r="SAC111" s="104"/>
      <c r="SAD111" s="104"/>
      <c r="SAE111" s="104"/>
      <c r="SAF111" s="104"/>
      <c r="SAG111" s="104"/>
      <c r="SAH111" s="104"/>
      <c r="SAI111" s="104"/>
      <c r="SAJ111" s="104"/>
      <c r="SAK111" s="104"/>
      <c r="SAL111" s="104"/>
      <c r="SAM111" s="104"/>
      <c r="SAN111" s="104"/>
      <c r="SAO111" s="104"/>
      <c r="SAP111" s="104"/>
      <c r="SAQ111" s="104"/>
      <c r="SAR111" s="104"/>
      <c r="SAS111" s="104"/>
      <c r="SAT111" s="104"/>
      <c r="SAU111" s="104"/>
      <c r="SAV111" s="104"/>
      <c r="SAW111" s="104"/>
      <c r="SAX111" s="104"/>
      <c r="SAY111" s="104"/>
      <c r="SAZ111" s="104"/>
      <c r="SBA111" s="104"/>
      <c r="SBB111" s="104"/>
      <c r="SBC111" s="104"/>
      <c r="SBD111" s="104"/>
      <c r="SBE111" s="104"/>
      <c r="SBF111" s="104"/>
      <c r="SBG111" s="104"/>
      <c r="SBH111" s="104"/>
      <c r="SBI111" s="104"/>
      <c r="SBJ111" s="104"/>
      <c r="SBK111" s="104"/>
      <c r="SBL111" s="104"/>
      <c r="SBM111" s="104"/>
      <c r="SBN111" s="104"/>
      <c r="SBO111" s="104"/>
      <c r="SBP111" s="104"/>
      <c r="SBQ111" s="104"/>
      <c r="SBR111" s="104"/>
      <c r="SBS111" s="104"/>
      <c r="SBT111" s="104"/>
      <c r="SBU111" s="104"/>
      <c r="SBV111" s="104"/>
      <c r="SBW111" s="104"/>
      <c r="SBX111" s="104"/>
      <c r="SBY111" s="104"/>
      <c r="SBZ111" s="104"/>
      <c r="SCA111" s="104"/>
      <c r="SCB111" s="104"/>
      <c r="SCC111" s="104"/>
      <c r="SCD111" s="104"/>
      <c r="SCE111" s="104"/>
      <c r="SCF111" s="104"/>
      <c r="SCG111" s="104"/>
      <c r="SCH111" s="104"/>
      <c r="SCI111" s="104"/>
      <c r="SCJ111" s="104"/>
      <c r="SCK111" s="104"/>
      <c r="SCL111" s="104"/>
      <c r="SCM111" s="104"/>
      <c r="SCN111" s="104"/>
      <c r="SCO111" s="104"/>
      <c r="SCP111" s="104"/>
      <c r="SCQ111" s="104"/>
      <c r="SCR111" s="104"/>
      <c r="SCS111" s="104"/>
      <c r="SCT111" s="104"/>
      <c r="SCU111" s="104"/>
      <c r="SCV111" s="104"/>
      <c r="SCW111" s="104"/>
      <c r="SCX111" s="104"/>
      <c r="SCY111" s="104"/>
      <c r="SCZ111" s="104"/>
      <c r="SDA111" s="104"/>
      <c r="SDB111" s="104"/>
      <c r="SDC111" s="104"/>
      <c r="SDD111" s="104"/>
      <c r="SDE111" s="104"/>
      <c r="SDF111" s="104"/>
      <c r="SDG111" s="104"/>
      <c r="SDH111" s="104"/>
      <c r="SDI111" s="104"/>
      <c r="SDJ111" s="104"/>
      <c r="SDK111" s="104"/>
      <c r="SDL111" s="104"/>
      <c r="SDM111" s="104"/>
      <c r="SDN111" s="104"/>
      <c r="SDO111" s="104"/>
      <c r="SDP111" s="104"/>
      <c r="SDQ111" s="104"/>
      <c r="SDR111" s="104"/>
      <c r="SDS111" s="104"/>
      <c r="SDT111" s="104"/>
      <c r="SDU111" s="104"/>
      <c r="SDV111" s="104"/>
      <c r="SDW111" s="104"/>
      <c r="SDX111" s="104"/>
      <c r="SDY111" s="104"/>
      <c r="SDZ111" s="104"/>
      <c r="SEA111" s="104"/>
      <c r="SEB111" s="104"/>
      <c r="SEC111" s="104"/>
      <c r="SED111" s="104"/>
      <c r="SEE111" s="104"/>
      <c r="SEF111" s="104"/>
      <c r="SEG111" s="104"/>
      <c r="SEH111" s="104"/>
      <c r="SEI111" s="104"/>
      <c r="SEJ111" s="104"/>
      <c r="SEK111" s="104"/>
      <c r="SEL111" s="104"/>
      <c r="SEM111" s="104"/>
      <c r="SEN111" s="104"/>
      <c r="SEO111" s="104"/>
      <c r="SEP111" s="104"/>
      <c r="SEQ111" s="104"/>
      <c r="SER111" s="104"/>
      <c r="SES111" s="104"/>
      <c r="SET111" s="104"/>
      <c r="SEU111" s="104"/>
      <c r="SEV111" s="104"/>
      <c r="SEW111" s="104"/>
      <c r="SEX111" s="104"/>
      <c r="SEY111" s="104"/>
      <c r="SEZ111" s="104"/>
      <c r="SFA111" s="104"/>
      <c r="SFB111" s="104"/>
      <c r="SFC111" s="104"/>
      <c r="SFD111" s="104"/>
      <c r="SFE111" s="104"/>
      <c r="SFF111" s="104"/>
      <c r="SFG111" s="104"/>
      <c r="SFH111" s="104"/>
      <c r="SFI111" s="104"/>
      <c r="SFJ111" s="104"/>
      <c r="SFK111" s="104"/>
      <c r="SFL111" s="104"/>
      <c r="SFM111" s="104"/>
      <c r="SFN111" s="104"/>
      <c r="SFO111" s="104"/>
      <c r="SFP111" s="104"/>
      <c r="SFQ111" s="104"/>
      <c r="SFR111" s="104"/>
      <c r="SFS111" s="104"/>
      <c r="SFT111" s="104"/>
      <c r="SFU111" s="104"/>
      <c r="SFV111" s="104"/>
      <c r="SFW111" s="104"/>
      <c r="SFX111" s="104"/>
      <c r="SFY111" s="104"/>
      <c r="SFZ111" s="104"/>
      <c r="SGA111" s="104"/>
      <c r="SGB111" s="104"/>
      <c r="SGC111" s="104"/>
      <c r="SGD111" s="104"/>
      <c r="SGE111" s="104"/>
      <c r="SGF111" s="104"/>
      <c r="SGG111" s="104"/>
      <c r="SGH111" s="104"/>
      <c r="SGI111" s="104"/>
      <c r="SGJ111" s="104"/>
      <c r="SGK111" s="104"/>
      <c r="SGL111" s="104"/>
      <c r="SGM111" s="104"/>
      <c r="SGN111" s="104"/>
      <c r="SGO111" s="104"/>
      <c r="SGP111" s="104"/>
      <c r="SGQ111" s="104"/>
      <c r="SGR111" s="104"/>
      <c r="SGS111" s="104"/>
      <c r="SGT111" s="104"/>
      <c r="SGU111" s="104"/>
      <c r="SGV111" s="104"/>
      <c r="SGW111" s="104"/>
      <c r="SGX111" s="104"/>
      <c r="SGY111" s="104"/>
      <c r="SGZ111" s="104"/>
      <c r="SHA111" s="104"/>
      <c r="SHB111" s="104"/>
      <c r="SHC111" s="104"/>
      <c r="SHD111" s="104"/>
      <c r="SHE111" s="104"/>
      <c r="SHF111" s="104"/>
      <c r="SHG111" s="104"/>
      <c r="SHH111" s="104"/>
      <c r="SHI111" s="104"/>
      <c r="SHJ111" s="104"/>
      <c r="SHK111" s="104"/>
      <c r="SHL111" s="104"/>
      <c r="SHM111" s="104"/>
      <c r="SHN111" s="104"/>
      <c r="SHO111" s="104"/>
      <c r="SHP111" s="104"/>
      <c r="SHQ111" s="104"/>
      <c r="SHR111" s="104"/>
      <c r="SHS111" s="104"/>
      <c r="SHT111" s="104"/>
      <c r="SHU111" s="104"/>
      <c r="SHV111" s="104"/>
      <c r="SHW111" s="104"/>
      <c r="SHX111" s="104"/>
      <c r="SHY111" s="104"/>
      <c r="SHZ111" s="104"/>
      <c r="SIA111" s="104"/>
      <c r="SIB111" s="104"/>
      <c r="SIC111" s="104"/>
      <c r="SID111" s="104"/>
      <c r="SIE111" s="104"/>
      <c r="SIF111" s="104"/>
      <c r="SIG111" s="104"/>
      <c r="SIH111" s="104"/>
      <c r="SII111" s="104"/>
      <c r="SIJ111" s="104"/>
      <c r="SIK111" s="104"/>
      <c r="SIL111" s="104"/>
      <c r="SIM111" s="104"/>
      <c r="SIN111" s="104"/>
      <c r="SIO111" s="104"/>
      <c r="SIP111" s="104"/>
      <c r="SIQ111" s="104"/>
      <c r="SIR111" s="104"/>
      <c r="SIS111" s="104"/>
      <c r="SIT111" s="104"/>
      <c r="SIU111" s="104"/>
      <c r="SIV111" s="104"/>
      <c r="SIW111" s="104"/>
      <c r="SIX111" s="104"/>
      <c r="SIY111" s="104"/>
      <c r="SIZ111" s="104"/>
      <c r="SJA111" s="104"/>
      <c r="SJB111" s="104"/>
      <c r="SJC111" s="104"/>
      <c r="SJD111" s="104"/>
      <c r="SJE111" s="104"/>
      <c r="SJF111" s="104"/>
      <c r="SJG111" s="104"/>
      <c r="SJH111" s="104"/>
      <c r="SJI111" s="104"/>
      <c r="SJJ111" s="104"/>
      <c r="SJK111" s="104"/>
      <c r="SJL111" s="104"/>
      <c r="SJM111" s="104"/>
      <c r="SJN111" s="104"/>
      <c r="SJO111" s="104"/>
      <c r="SJP111" s="104"/>
      <c r="SJQ111" s="104"/>
      <c r="SJR111" s="104"/>
      <c r="SJS111" s="104"/>
      <c r="SJT111" s="104"/>
      <c r="SJU111" s="104"/>
      <c r="SJV111" s="104"/>
      <c r="SJW111" s="104"/>
      <c r="SJX111" s="104"/>
      <c r="SJY111" s="104"/>
      <c r="SJZ111" s="104"/>
      <c r="SKA111" s="104"/>
      <c r="SKB111" s="104"/>
      <c r="SKC111" s="104"/>
      <c r="SKD111" s="104"/>
      <c r="SKE111" s="104"/>
      <c r="SKF111" s="104"/>
      <c r="SKG111" s="104"/>
      <c r="SKH111" s="104"/>
      <c r="SKI111" s="104"/>
      <c r="SKJ111" s="104"/>
      <c r="SKK111" s="104"/>
      <c r="SKL111" s="104"/>
      <c r="SKM111" s="104"/>
      <c r="SKN111" s="104"/>
      <c r="SKO111" s="104"/>
      <c r="SKP111" s="104"/>
      <c r="SKQ111" s="104"/>
      <c r="SKR111" s="104"/>
      <c r="SKS111" s="104"/>
      <c r="SKT111" s="104"/>
      <c r="SKU111" s="104"/>
      <c r="SKV111" s="104"/>
      <c r="SKW111" s="104"/>
      <c r="SKX111" s="104"/>
      <c r="SKY111" s="104"/>
      <c r="SKZ111" s="104"/>
      <c r="SLA111" s="104"/>
      <c r="SLB111" s="104"/>
      <c r="SLC111" s="104"/>
      <c r="SLD111" s="104"/>
      <c r="SLE111" s="104"/>
      <c r="SLF111" s="104"/>
      <c r="SLG111" s="104"/>
      <c r="SLH111" s="104"/>
      <c r="SLI111" s="104"/>
      <c r="SLJ111" s="104"/>
      <c r="SLK111" s="104"/>
      <c r="SLL111" s="104"/>
      <c r="SLM111" s="104"/>
      <c r="SLN111" s="104"/>
      <c r="SLO111" s="104"/>
      <c r="SLP111" s="104"/>
      <c r="SLQ111" s="104"/>
      <c r="SLR111" s="104"/>
      <c r="SLS111" s="104"/>
      <c r="SLT111" s="104"/>
      <c r="SLU111" s="104"/>
      <c r="SLV111" s="104"/>
      <c r="SLW111" s="104"/>
      <c r="SLX111" s="104"/>
      <c r="SLY111" s="104"/>
      <c r="SLZ111" s="104"/>
      <c r="SMA111" s="104"/>
      <c r="SMB111" s="104"/>
      <c r="SMC111" s="104"/>
      <c r="SMD111" s="104"/>
      <c r="SME111" s="104"/>
      <c r="SMF111" s="104"/>
      <c r="SMG111" s="104"/>
      <c r="SMH111" s="104"/>
      <c r="SMI111" s="104"/>
      <c r="SMJ111" s="104"/>
      <c r="SMK111" s="104"/>
      <c r="SML111" s="104"/>
      <c r="SMM111" s="104"/>
      <c r="SMN111" s="104"/>
      <c r="SMO111" s="104"/>
      <c r="SMP111" s="104"/>
      <c r="SMQ111" s="104"/>
      <c r="SMR111" s="104"/>
      <c r="SMS111" s="104"/>
      <c r="SMT111" s="104"/>
      <c r="SMU111" s="104"/>
      <c r="SMV111" s="104"/>
      <c r="SMW111" s="104"/>
      <c r="SMX111" s="104"/>
      <c r="SMY111" s="104"/>
      <c r="SMZ111" s="104"/>
      <c r="SNA111" s="104"/>
      <c r="SNB111" s="104"/>
      <c r="SNC111" s="104"/>
      <c r="SND111" s="104"/>
      <c r="SNE111" s="104"/>
      <c r="SNF111" s="104"/>
      <c r="SNG111" s="104"/>
      <c r="SNH111" s="104"/>
      <c r="SNI111" s="104"/>
      <c r="SNJ111" s="104"/>
      <c r="SNK111" s="104"/>
      <c r="SNL111" s="104"/>
      <c r="SNM111" s="104"/>
      <c r="SNN111" s="104"/>
      <c r="SNO111" s="104"/>
      <c r="SNP111" s="104"/>
      <c r="SNQ111" s="104"/>
      <c r="SNR111" s="104"/>
      <c r="SNS111" s="104"/>
      <c r="SNT111" s="104"/>
      <c r="SNU111" s="104"/>
      <c r="SNV111" s="104"/>
      <c r="SNW111" s="104"/>
      <c r="SNX111" s="104"/>
      <c r="SNY111" s="104"/>
      <c r="SNZ111" s="104"/>
      <c r="SOA111" s="104"/>
      <c r="SOB111" s="104"/>
      <c r="SOC111" s="104"/>
      <c r="SOD111" s="104"/>
      <c r="SOE111" s="104"/>
      <c r="SOF111" s="104"/>
      <c r="SOG111" s="104"/>
      <c r="SOH111" s="104"/>
      <c r="SOI111" s="104"/>
      <c r="SOJ111" s="104"/>
      <c r="SOK111" s="104"/>
      <c r="SOL111" s="104"/>
      <c r="SOM111" s="104"/>
      <c r="SON111" s="104"/>
      <c r="SOO111" s="104"/>
      <c r="SOP111" s="104"/>
      <c r="SOQ111" s="104"/>
      <c r="SOR111" s="104"/>
      <c r="SOS111" s="104"/>
      <c r="SOT111" s="104"/>
      <c r="SOU111" s="104"/>
      <c r="SOV111" s="104"/>
      <c r="SOW111" s="104"/>
      <c r="SOX111" s="104"/>
      <c r="SOY111" s="104"/>
      <c r="SOZ111" s="104"/>
      <c r="SPA111" s="104"/>
      <c r="SPB111" s="104"/>
      <c r="SPC111" s="104"/>
      <c r="SPD111" s="104"/>
      <c r="SPE111" s="104"/>
      <c r="SPF111" s="104"/>
      <c r="SPG111" s="104"/>
      <c r="SPH111" s="104"/>
      <c r="SPI111" s="104"/>
      <c r="SPJ111" s="104"/>
      <c r="SPK111" s="104"/>
      <c r="SPL111" s="104"/>
      <c r="SPM111" s="104"/>
      <c r="SPN111" s="104"/>
      <c r="SPO111" s="104"/>
      <c r="SPP111" s="104"/>
      <c r="SPQ111" s="104"/>
      <c r="SPR111" s="104"/>
      <c r="SPS111" s="104"/>
      <c r="SPT111" s="104"/>
      <c r="SPU111" s="104"/>
      <c r="SPV111" s="104"/>
      <c r="SPW111" s="104"/>
      <c r="SPX111" s="104"/>
      <c r="SPY111" s="104"/>
      <c r="SPZ111" s="104"/>
      <c r="SQA111" s="104"/>
      <c r="SQB111" s="104"/>
      <c r="SQC111" s="104"/>
      <c r="SQD111" s="104"/>
      <c r="SQE111" s="104"/>
      <c r="SQF111" s="104"/>
      <c r="SQG111" s="104"/>
      <c r="SQH111" s="104"/>
      <c r="SQI111" s="104"/>
      <c r="SQJ111" s="104"/>
      <c r="SQK111" s="104"/>
      <c r="SQL111" s="104"/>
      <c r="SQM111" s="104"/>
      <c r="SQN111" s="104"/>
      <c r="SQO111" s="104"/>
      <c r="SQP111" s="104"/>
      <c r="SQQ111" s="104"/>
      <c r="SQR111" s="104"/>
      <c r="SQS111" s="104"/>
      <c r="SQT111" s="104"/>
      <c r="SQU111" s="104"/>
      <c r="SQV111" s="104"/>
      <c r="SQW111" s="104"/>
      <c r="SQX111" s="104"/>
      <c r="SQY111" s="104"/>
      <c r="SQZ111" s="104"/>
      <c r="SRA111" s="104"/>
      <c r="SRB111" s="104"/>
      <c r="SRC111" s="104"/>
      <c r="SRD111" s="104"/>
      <c r="SRE111" s="104"/>
      <c r="SRF111" s="104"/>
      <c r="SRG111" s="104"/>
      <c r="SRH111" s="104"/>
      <c r="SRI111" s="104"/>
      <c r="SRJ111" s="104"/>
      <c r="SRK111" s="104"/>
      <c r="SRL111" s="104"/>
      <c r="SRM111" s="104"/>
      <c r="SRN111" s="104"/>
      <c r="SRO111" s="104"/>
      <c r="SRP111" s="104"/>
      <c r="SRQ111" s="104"/>
      <c r="SRR111" s="104"/>
      <c r="SRS111" s="104"/>
      <c r="SRT111" s="104"/>
      <c r="SRU111" s="104"/>
      <c r="SRV111" s="104"/>
      <c r="SRW111" s="104"/>
      <c r="SRX111" s="104"/>
      <c r="SRY111" s="104"/>
      <c r="SRZ111" s="104"/>
      <c r="SSA111" s="104"/>
      <c r="SSB111" s="104"/>
      <c r="SSC111" s="104"/>
      <c r="SSD111" s="104"/>
      <c r="SSE111" s="104"/>
      <c r="SSF111" s="104"/>
      <c r="SSG111" s="104"/>
      <c r="SSH111" s="104"/>
      <c r="SSI111" s="104"/>
      <c r="SSJ111" s="104"/>
      <c r="SSK111" s="104"/>
      <c r="SSL111" s="104"/>
      <c r="SSM111" s="104"/>
      <c r="SSN111" s="104"/>
      <c r="SSO111" s="104"/>
      <c r="SSP111" s="104"/>
      <c r="SSQ111" s="104"/>
      <c r="SSR111" s="104"/>
      <c r="SSS111" s="104"/>
      <c r="SST111" s="104"/>
      <c r="SSU111" s="104"/>
      <c r="SSV111" s="104"/>
      <c r="SSW111" s="104"/>
      <c r="SSX111" s="104"/>
      <c r="SSY111" s="104"/>
      <c r="SSZ111" s="104"/>
      <c r="STA111" s="104"/>
      <c r="STB111" s="104"/>
      <c r="STC111" s="104"/>
      <c r="STD111" s="104"/>
      <c r="STE111" s="104"/>
      <c r="STF111" s="104"/>
      <c r="STG111" s="104"/>
      <c r="STH111" s="104"/>
      <c r="STI111" s="104"/>
      <c r="STJ111" s="104"/>
      <c r="STK111" s="104"/>
      <c r="STL111" s="104"/>
      <c r="STM111" s="104"/>
      <c r="STN111" s="104"/>
      <c r="STO111" s="104"/>
      <c r="STP111" s="104"/>
      <c r="STQ111" s="104"/>
      <c r="STR111" s="104"/>
      <c r="STS111" s="104"/>
      <c r="STT111" s="104"/>
      <c r="STU111" s="104"/>
      <c r="STV111" s="104"/>
      <c r="STW111" s="104"/>
      <c r="STX111" s="104"/>
      <c r="STY111" s="104"/>
      <c r="STZ111" s="104"/>
      <c r="SUA111" s="104"/>
      <c r="SUB111" s="104"/>
      <c r="SUC111" s="104"/>
      <c r="SUD111" s="104"/>
      <c r="SUE111" s="104"/>
      <c r="SUF111" s="104"/>
      <c r="SUG111" s="104"/>
      <c r="SUH111" s="104"/>
      <c r="SUI111" s="104"/>
      <c r="SUJ111" s="104"/>
      <c r="SUK111" s="104"/>
      <c r="SUL111" s="104"/>
      <c r="SUM111" s="104"/>
      <c r="SUN111" s="104"/>
      <c r="SUO111" s="104"/>
      <c r="SUP111" s="104"/>
      <c r="SUQ111" s="104"/>
      <c r="SUR111" s="104"/>
      <c r="SUS111" s="104"/>
      <c r="SUT111" s="104"/>
      <c r="SUU111" s="104"/>
      <c r="SUV111" s="104"/>
      <c r="SUW111" s="104"/>
      <c r="SUX111" s="104"/>
      <c r="SUY111" s="104"/>
      <c r="SUZ111" s="104"/>
      <c r="SVA111" s="104"/>
      <c r="SVB111" s="104"/>
      <c r="SVC111" s="104"/>
      <c r="SVD111" s="104"/>
      <c r="SVE111" s="104"/>
      <c r="SVF111" s="104"/>
      <c r="SVG111" s="104"/>
      <c r="SVH111" s="104"/>
      <c r="SVI111" s="104"/>
      <c r="SVJ111" s="104"/>
      <c r="SVK111" s="104"/>
      <c r="SVL111" s="104"/>
      <c r="SVM111" s="104"/>
      <c r="SVN111" s="104"/>
      <c r="SVO111" s="104"/>
      <c r="SVP111" s="104"/>
      <c r="SVQ111" s="104"/>
      <c r="SVR111" s="104"/>
      <c r="SVS111" s="104"/>
      <c r="SVT111" s="104"/>
      <c r="SVU111" s="104"/>
      <c r="SVV111" s="104"/>
      <c r="SVW111" s="104"/>
      <c r="SVX111" s="104"/>
      <c r="SVY111" s="104"/>
      <c r="SVZ111" s="104"/>
      <c r="SWA111" s="104"/>
      <c r="SWB111" s="104"/>
      <c r="SWC111" s="104"/>
      <c r="SWD111" s="104"/>
      <c r="SWE111" s="104"/>
      <c r="SWF111" s="104"/>
      <c r="SWG111" s="104"/>
      <c r="SWH111" s="104"/>
      <c r="SWI111" s="104"/>
      <c r="SWJ111" s="104"/>
      <c r="SWK111" s="104"/>
      <c r="SWL111" s="104"/>
      <c r="SWM111" s="104"/>
      <c r="SWN111" s="104"/>
      <c r="SWO111" s="104"/>
      <c r="SWP111" s="104"/>
      <c r="SWQ111" s="104"/>
      <c r="SWR111" s="104"/>
      <c r="SWS111" s="104"/>
      <c r="SWT111" s="104"/>
      <c r="SWU111" s="104"/>
      <c r="SWV111" s="104"/>
      <c r="SWW111" s="104"/>
      <c r="SWX111" s="104"/>
      <c r="SWY111" s="104"/>
      <c r="SWZ111" s="104"/>
      <c r="SXA111" s="104"/>
      <c r="SXB111" s="104"/>
      <c r="SXC111" s="104"/>
      <c r="SXD111" s="104"/>
      <c r="SXE111" s="104"/>
      <c r="SXF111" s="104"/>
      <c r="SXG111" s="104"/>
      <c r="SXH111" s="104"/>
      <c r="SXI111" s="104"/>
      <c r="SXJ111" s="104"/>
      <c r="SXK111" s="104"/>
      <c r="SXL111" s="104"/>
      <c r="SXM111" s="104"/>
      <c r="SXN111" s="104"/>
      <c r="SXO111" s="104"/>
      <c r="SXP111" s="104"/>
      <c r="SXQ111" s="104"/>
      <c r="SXR111" s="104"/>
      <c r="SXS111" s="104"/>
      <c r="SXT111" s="104"/>
      <c r="SXU111" s="104"/>
      <c r="SXV111" s="104"/>
      <c r="SXW111" s="104"/>
      <c r="SXX111" s="104"/>
      <c r="SXY111" s="104"/>
      <c r="SXZ111" s="104"/>
      <c r="SYA111" s="104"/>
      <c r="SYB111" s="104"/>
      <c r="SYC111" s="104"/>
      <c r="SYD111" s="104"/>
      <c r="SYE111" s="104"/>
      <c r="SYF111" s="104"/>
      <c r="SYG111" s="104"/>
      <c r="SYH111" s="104"/>
      <c r="SYI111" s="104"/>
      <c r="SYJ111" s="104"/>
      <c r="SYK111" s="104"/>
      <c r="SYL111" s="104"/>
      <c r="SYM111" s="104"/>
      <c r="SYN111" s="104"/>
      <c r="SYO111" s="104"/>
      <c r="SYP111" s="104"/>
      <c r="SYQ111" s="104"/>
      <c r="SYR111" s="104"/>
      <c r="SYS111" s="104"/>
      <c r="SYT111" s="104"/>
      <c r="SYU111" s="104"/>
      <c r="SYV111" s="104"/>
      <c r="SYW111" s="104"/>
      <c r="SYX111" s="104"/>
      <c r="SYY111" s="104"/>
      <c r="SYZ111" s="104"/>
      <c r="SZA111" s="104"/>
      <c r="SZB111" s="104"/>
      <c r="SZC111" s="104"/>
      <c r="SZD111" s="104"/>
      <c r="SZE111" s="104"/>
      <c r="SZF111" s="104"/>
      <c r="SZG111" s="104"/>
      <c r="SZH111" s="104"/>
      <c r="SZI111" s="104"/>
      <c r="SZJ111" s="104"/>
      <c r="SZK111" s="104"/>
      <c r="SZL111" s="104"/>
      <c r="SZM111" s="104"/>
      <c r="SZN111" s="104"/>
      <c r="SZO111" s="104"/>
      <c r="SZP111" s="104"/>
      <c r="SZQ111" s="104"/>
      <c r="SZR111" s="104"/>
      <c r="SZS111" s="104"/>
      <c r="SZT111" s="104"/>
      <c r="SZU111" s="104"/>
      <c r="SZV111" s="104"/>
      <c r="SZW111" s="104"/>
      <c r="SZX111" s="104"/>
      <c r="SZY111" s="104"/>
      <c r="SZZ111" s="104"/>
      <c r="TAA111" s="104"/>
      <c r="TAB111" s="104"/>
      <c r="TAC111" s="104"/>
      <c r="TAD111" s="104"/>
      <c r="TAE111" s="104"/>
      <c r="TAF111" s="104"/>
      <c r="TAG111" s="104"/>
      <c r="TAH111" s="104"/>
      <c r="TAI111" s="104"/>
      <c r="TAJ111" s="104"/>
      <c r="TAK111" s="104"/>
      <c r="TAL111" s="104"/>
      <c r="TAM111" s="104"/>
      <c r="TAN111" s="104"/>
      <c r="TAO111" s="104"/>
      <c r="TAP111" s="104"/>
      <c r="TAQ111" s="104"/>
      <c r="TAR111" s="104"/>
      <c r="TAS111" s="104"/>
      <c r="TAT111" s="104"/>
      <c r="TAU111" s="104"/>
      <c r="TAV111" s="104"/>
      <c r="TAW111" s="104"/>
      <c r="TAX111" s="104"/>
      <c r="TAY111" s="104"/>
      <c r="TAZ111" s="104"/>
      <c r="TBA111" s="104"/>
      <c r="TBB111" s="104"/>
      <c r="TBC111" s="104"/>
      <c r="TBD111" s="104"/>
      <c r="TBE111" s="104"/>
      <c r="TBF111" s="104"/>
      <c r="TBG111" s="104"/>
      <c r="TBH111" s="104"/>
      <c r="TBI111" s="104"/>
      <c r="TBJ111" s="104"/>
      <c r="TBK111" s="104"/>
      <c r="TBL111" s="104"/>
      <c r="TBM111" s="104"/>
      <c r="TBN111" s="104"/>
      <c r="TBO111" s="104"/>
      <c r="TBP111" s="104"/>
      <c r="TBQ111" s="104"/>
      <c r="TBR111" s="104"/>
      <c r="TBS111" s="104"/>
      <c r="TBT111" s="104"/>
      <c r="TBU111" s="104"/>
      <c r="TBV111" s="104"/>
      <c r="TBW111" s="104"/>
      <c r="TBX111" s="104"/>
      <c r="TBY111" s="104"/>
      <c r="TBZ111" s="104"/>
      <c r="TCA111" s="104"/>
      <c r="TCB111" s="104"/>
      <c r="TCC111" s="104"/>
      <c r="TCD111" s="104"/>
      <c r="TCE111" s="104"/>
      <c r="TCF111" s="104"/>
      <c r="TCG111" s="104"/>
      <c r="TCH111" s="104"/>
      <c r="TCI111" s="104"/>
      <c r="TCJ111" s="104"/>
      <c r="TCK111" s="104"/>
      <c r="TCL111" s="104"/>
      <c r="TCM111" s="104"/>
      <c r="TCN111" s="104"/>
      <c r="TCO111" s="104"/>
      <c r="TCP111" s="104"/>
      <c r="TCQ111" s="104"/>
      <c r="TCR111" s="104"/>
      <c r="TCS111" s="104"/>
      <c r="TCT111" s="104"/>
      <c r="TCU111" s="104"/>
      <c r="TCV111" s="104"/>
      <c r="TCW111" s="104"/>
      <c r="TCX111" s="104"/>
      <c r="TCY111" s="104"/>
      <c r="TCZ111" s="104"/>
      <c r="TDA111" s="104"/>
      <c r="TDB111" s="104"/>
      <c r="TDC111" s="104"/>
      <c r="TDD111" s="104"/>
      <c r="TDE111" s="104"/>
      <c r="TDF111" s="104"/>
      <c r="TDG111" s="104"/>
      <c r="TDH111" s="104"/>
      <c r="TDI111" s="104"/>
      <c r="TDJ111" s="104"/>
      <c r="TDK111" s="104"/>
      <c r="TDL111" s="104"/>
      <c r="TDM111" s="104"/>
      <c r="TDN111" s="104"/>
      <c r="TDO111" s="104"/>
      <c r="TDP111" s="104"/>
      <c r="TDQ111" s="104"/>
      <c r="TDR111" s="104"/>
      <c r="TDS111" s="104"/>
      <c r="TDT111" s="104"/>
      <c r="TDU111" s="104"/>
      <c r="TDV111" s="104"/>
      <c r="TDW111" s="104"/>
      <c r="TDX111" s="104"/>
      <c r="TDY111" s="104"/>
      <c r="TDZ111" s="104"/>
      <c r="TEA111" s="104"/>
      <c r="TEB111" s="104"/>
      <c r="TEC111" s="104"/>
      <c r="TED111" s="104"/>
      <c r="TEE111" s="104"/>
      <c r="TEF111" s="104"/>
      <c r="TEG111" s="104"/>
      <c r="TEH111" s="104"/>
      <c r="TEI111" s="104"/>
      <c r="TEJ111" s="104"/>
      <c r="TEK111" s="104"/>
      <c r="TEL111" s="104"/>
      <c r="TEM111" s="104"/>
      <c r="TEN111" s="104"/>
      <c r="TEO111" s="104"/>
      <c r="TEP111" s="104"/>
      <c r="TEQ111" s="104"/>
      <c r="TER111" s="104"/>
      <c r="TES111" s="104"/>
      <c r="TET111" s="104"/>
      <c r="TEU111" s="104"/>
      <c r="TEV111" s="104"/>
      <c r="TEW111" s="104"/>
      <c r="TEX111" s="104"/>
      <c r="TEY111" s="104"/>
      <c r="TEZ111" s="104"/>
      <c r="TFA111" s="104"/>
      <c r="TFB111" s="104"/>
      <c r="TFC111" s="104"/>
      <c r="TFD111" s="104"/>
      <c r="TFE111" s="104"/>
      <c r="TFF111" s="104"/>
      <c r="TFG111" s="104"/>
      <c r="TFH111" s="104"/>
      <c r="TFI111" s="104"/>
      <c r="TFJ111" s="104"/>
      <c r="TFK111" s="104"/>
      <c r="TFL111" s="104"/>
      <c r="TFM111" s="104"/>
      <c r="TFN111" s="104"/>
      <c r="TFO111" s="104"/>
      <c r="TFP111" s="104"/>
      <c r="TFQ111" s="104"/>
      <c r="TFR111" s="104"/>
      <c r="TFS111" s="104"/>
      <c r="TFT111" s="104"/>
      <c r="TFU111" s="104"/>
      <c r="TFV111" s="104"/>
      <c r="TFW111" s="104"/>
      <c r="TFX111" s="104"/>
      <c r="TFY111" s="104"/>
      <c r="TFZ111" s="104"/>
      <c r="TGA111" s="104"/>
      <c r="TGB111" s="104"/>
      <c r="TGC111" s="104"/>
      <c r="TGD111" s="104"/>
      <c r="TGE111" s="104"/>
      <c r="TGF111" s="104"/>
      <c r="TGG111" s="104"/>
      <c r="TGH111" s="104"/>
      <c r="TGI111" s="104"/>
      <c r="TGJ111" s="104"/>
      <c r="TGK111" s="104"/>
      <c r="TGL111" s="104"/>
      <c r="TGM111" s="104"/>
      <c r="TGN111" s="104"/>
      <c r="TGO111" s="104"/>
      <c r="TGP111" s="104"/>
      <c r="TGQ111" s="104"/>
      <c r="TGR111" s="104"/>
      <c r="TGS111" s="104"/>
      <c r="TGT111" s="104"/>
      <c r="TGU111" s="104"/>
      <c r="TGV111" s="104"/>
      <c r="TGW111" s="104"/>
      <c r="TGX111" s="104"/>
      <c r="TGY111" s="104"/>
      <c r="TGZ111" s="104"/>
      <c r="THA111" s="104"/>
      <c r="THB111" s="104"/>
      <c r="THC111" s="104"/>
      <c r="THD111" s="104"/>
      <c r="THE111" s="104"/>
      <c r="THF111" s="104"/>
      <c r="THG111" s="104"/>
      <c r="THH111" s="104"/>
      <c r="THI111" s="104"/>
      <c r="THJ111" s="104"/>
      <c r="THK111" s="104"/>
      <c r="THL111" s="104"/>
      <c r="THM111" s="104"/>
      <c r="THN111" s="104"/>
      <c r="THO111" s="104"/>
      <c r="THP111" s="104"/>
      <c r="THQ111" s="104"/>
      <c r="THR111" s="104"/>
      <c r="THS111" s="104"/>
      <c r="THT111" s="104"/>
      <c r="THU111" s="104"/>
      <c r="THV111" s="104"/>
      <c r="THW111" s="104"/>
      <c r="THX111" s="104"/>
      <c r="THY111" s="104"/>
      <c r="THZ111" s="104"/>
      <c r="TIA111" s="104"/>
      <c r="TIB111" s="104"/>
      <c r="TIC111" s="104"/>
      <c r="TID111" s="104"/>
      <c r="TIE111" s="104"/>
      <c r="TIF111" s="104"/>
      <c r="TIG111" s="104"/>
      <c r="TIH111" s="104"/>
      <c r="TII111" s="104"/>
      <c r="TIJ111" s="104"/>
      <c r="TIK111" s="104"/>
      <c r="TIL111" s="104"/>
      <c r="TIM111" s="104"/>
      <c r="TIN111" s="104"/>
      <c r="TIO111" s="104"/>
      <c r="TIP111" s="104"/>
      <c r="TIQ111" s="104"/>
      <c r="TIR111" s="104"/>
      <c r="TIS111" s="104"/>
      <c r="TIT111" s="104"/>
      <c r="TIU111" s="104"/>
      <c r="TIV111" s="104"/>
      <c r="TIW111" s="104"/>
      <c r="TIX111" s="104"/>
      <c r="TIY111" s="104"/>
      <c r="TIZ111" s="104"/>
      <c r="TJA111" s="104"/>
      <c r="TJB111" s="104"/>
      <c r="TJC111" s="104"/>
      <c r="TJD111" s="104"/>
      <c r="TJE111" s="104"/>
      <c r="TJF111" s="104"/>
      <c r="TJG111" s="104"/>
      <c r="TJH111" s="104"/>
      <c r="TJI111" s="104"/>
      <c r="TJJ111" s="104"/>
      <c r="TJK111" s="104"/>
      <c r="TJL111" s="104"/>
      <c r="TJM111" s="104"/>
      <c r="TJN111" s="104"/>
      <c r="TJO111" s="104"/>
      <c r="TJP111" s="104"/>
      <c r="TJQ111" s="104"/>
      <c r="TJR111" s="104"/>
      <c r="TJS111" s="104"/>
      <c r="TJT111" s="104"/>
      <c r="TJU111" s="104"/>
      <c r="TJV111" s="104"/>
      <c r="TJW111" s="104"/>
      <c r="TJX111" s="104"/>
      <c r="TJY111" s="104"/>
      <c r="TJZ111" s="104"/>
      <c r="TKA111" s="104"/>
      <c r="TKB111" s="104"/>
      <c r="TKC111" s="104"/>
      <c r="TKD111" s="104"/>
      <c r="TKE111" s="104"/>
      <c r="TKF111" s="104"/>
      <c r="TKG111" s="104"/>
      <c r="TKH111" s="104"/>
      <c r="TKI111" s="104"/>
      <c r="TKJ111" s="104"/>
      <c r="TKK111" s="104"/>
      <c r="TKL111" s="104"/>
      <c r="TKM111" s="104"/>
      <c r="TKN111" s="104"/>
      <c r="TKO111" s="104"/>
      <c r="TKP111" s="104"/>
      <c r="TKQ111" s="104"/>
      <c r="TKR111" s="104"/>
      <c r="TKS111" s="104"/>
      <c r="TKT111" s="104"/>
      <c r="TKU111" s="104"/>
      <c r="TKV111" s="104"/>
      <c r="TKW111" s="104"/>
      <c r="TKX111" s="104"/>
      <c r="TKY111" s="104"/>
      <c r="TKZ111" s="104"/>
      <c r="TLA111" s="104"/>
      <c r="TLB111" s="104"/>
      <c r="TLC111" s="104"/>
      <c r="TLD111" s="104"/>
      <c r="TLE111" s="104"/>
      <c r="TLF111" s="104"/>
      <c r="TLG111" s="104"/>
      <c r="TLH111" s="104"/>
      <c r="TLI111" s="104"/>
      <c r="TLJ111" s="104"/>
      <c r="TLK111" s="104"/>
      <c r="TLL111" s="104"/>
      <c r="TLM111" s="104"/>
      <c r="TLN111" s="104"/>
      <c r="TLO111" s="104"/>
      <c r="TLP111" s="104"/>
      <c r="TLQ111" s="104"/>
      <c r="TLR111" s="104"/>
      <c r="TLS111" s="104"/>
      <c r="TLT111" s="104"/>
      <c r="TLU111" s="104"/>
      <c r="TLV111" s="104"/>
      <c r="TLW111" s="104"/>
      <c r="TLX111" s="104"/>
      <c r="TLY111" s="104"/>
      <c r="TLZ111" s="104"/>
      <c r="TMA111" s="104"/>
      <c r="TMB111" s="104"/>
      <c r="TMC111" s="104"/>
      <c r="TMD111" s="104"/>
      <c r="TME111" s="104"/>
      <c r="TMF111" s="104"/>
      <c r="TMG111" s="104"/>
      <c r="TMH111" s="104"/>
      <c r="TMI111" s="104"/>
      <c r="TMJ111" s="104"/>
      <c r="TMK111" s="104"/>
      <c r="TML111" s="104"/>
      <c r="TMM111" s="104"/>
      <c r="TMN111" s="104"/>
      <c r="TMO111" s="104"/>
      <c r="TMP111" s="104"/>
      <c r="TMQ111" s="104"/>
      <c r="TMR111" s="104"/>
      <c r="TMS111" s="104"/>
      <c r="TMT111" s="104"/>
      <c r="TMU111" s="104"/>
      <c r="TMV111" s="104"/>
      <c r="TMW111" s="104"/>
      <c r="TMX111" s="104"/>
      <c r="TMY111" s="104"/>
      <c r="TMZ111" s="104"/>
      <c r="TNA111" s="104"/>
      <c r="TNB111" s="104"/>
      <c r="TNC111" s="104"/>
      <c r="TND111" s="104"/>
      <c r="TNE111" s="104"/>
      <c r="TNF111" s="104"/>
      <c r="TNG111" s="104"/>
      <c r="TNH111" s="104"/>
      <c r="TNI111" s="104"/>
      <c r="TNJ111" s="104"/>
      <c r="TNK111" s="104"/>
      <c r="TNL111" s="104"/>
      <c r="TNM111" s="104"/>
      <c r="TNN111" s="104"/>
      <c r="TNO111" s="104"/>
      <c r="TNP111" s="104"/>
      <c r="TNQ111" s="104"/>
      <c r="TNR111" s="104"/>
      <c r="TNS111" s="104"/>
      <c r="TNT111" s="104"/>
      <c r="TNU111" s="104"/>
      <c r="TNV111" s="104"/>
      <c r="TNW111" s="104"/>
      <c r="TNX111" s="104"/>
      <c r="TNY111" s="104"/>
      <c r="TNZ111" s="104"/>
      <c r="TOA111" s="104"/>
      <c r="TOB111" s="104"/>
      <c r="TOC111" s="104"/>
      <c r="TOD111" s="104"/>
      <c r="TOE111" s="104"/>
      <c r="TOF111" s="104"/>
      <c r="TOG111" s="104"/>
      <c r="TOH111" s="104"/>
      <c r="TOI111" s="104"/>
      <c r="TOJ111" s="104"/>
      <c r="TOK111" s="104"/>
      <c r="TOL111" s="104"/>
      <c r="TOM111" s="104"/>
      <c r="TON111" s="104"/>
      <c r="TOO111" s="104"/>
      <c r="TOP111" s="104"/>
      <c r="TOQ111" s="104"/>
      <c r="TOR111" s="104"/>
      <c r="TOS111" s="104"/>
      <c r="TOT111" s="104"/>
      <c r="TOU111" s="104"/>
      <c r="TOV111" s="104"/>
      <c r="TOW111" s="104"/>
      <c r="TOX111" s="104"/>
      <c r="TOY111" s="104"/>
      <c r="TOZ111" s="104"/>
      <c r="TPA111" s="104"/>
      <c r="TPB111" s="104"/>
      <c r="TPC111" s="104"/>
      <c r="TPD111" s="104"/>
      <c r="TPE111" s="104"/>
      <c r="TPF111" s="104"/>
      <c r="TPG111" s="104"/>
      <c r="TPH111" s="104"/>
      <c r="TPI111" s="104"/>
      <c r="TPJ111" s="104"/>
      <c r="TPK111" s="104"/>
      <c r="TPL111" s="104"/>
      <c r="TPM111" s="104"/>
      <c r="TPN111" s="104"/>
      <c r="TPO111" s="104"/>
      <c r="TPP111" s="104"/>
      <c r="TPQ111" s="104"/>
      <c r="TPR111" s="104"/>
      <c r="TPS111" s="104"/>
      <c r="TPT111" s="104"/>
      <c r="TPU111" s="104"/>
      <c r="TPV111" s="104"/>
      <c r="TPW111" s="104"/>
      <c r="TPX111" s="104"/>
      <c r="TPY111" s="104"/>
      <c r="TPZ111" s="104"/>
      <c r="TQA111" s="104"/>
      <c r="TQB111" s="104"/>
      <c r="TQC111" s="104"/>
      <c r="TQD111" s="104"/>
      <c r="TQE111" s="104"/>
      <c r="TQF111" s="104"/>
      <c r="TQG111" s="104"/>
      <c r="TQH111" s="104"/>
      <c r="TQI111" s="104"/>
      <c r="TQJ111" s="104"/>
      <c r="TQK111" s="104"/>
      <c r="TQL111" s="104"/>
      <c r="TQM111" s="104"/>
      <c r="TQN111" s="104"/>
      <c r="TQO111" s="104"/>
      <c r="TQP111" s="104"/>
      <c r="TQQ111" s="104"/>
      <c r="TQR111" s="104"/>
      <c r="TQS111" s="104"/>
      <c r="TQT111" s="104"/>
      <c r="TQU111" s="104"/>
      <c r="TQV111" s="104"/>
      <c r="TQW111" s="104"/>
      <c r="TQX111" s="104"/>
      <c r="TQY111" s="104"/>
      <c r="TQZ111" s="104"/>
      <c r="TRA111" s="104"/>
      <c r="TRB111" s="104"/>
      <c r="TRC111" s="104"/>
      <c r="TRD111" s="104"/>
      <c r="TRE111" s="104"/>
      <c r="TRF111" s="104"/>
      <c r="TRG111" s="104"/>
      <c r="TRH111" s="104"/>
      <c r="TRI111" s="104"/>
      <c r="TRJ111" s="104"/>
      <c r="TRK111" s="104"/>
      <c r="TRL111" s="104"/>
      <c r="TRM111" s="104"/>
      <c r="TRN111" s="104"/>
      <c r="TRO111" s="104"/>
      <c r="TRP111" s="104"/>
      <c r="TRQ111" s="104"/>
      <c r="TRR111" s="104"/>
      <c r="TRS111" s="104"/>
      <c r="TRT111" s="104"/>
      <c r="TRU111" s="104"/>
      <c r="TRV111" s="104"/>
      <c r="TRW111" s="104"/>
      <c r="TRX111" s="104"/>
      <c r="TRY111" s="104"/>
      <c r="TRZ111" s="104"/>
      <c r="TSA111" s="104"/>
      <c r="TSB111" s="104"/>
      <c r="TSC111" s="104"/>
      <c r="TSD111" s="104"/>
      <c r="TSE111" s="104"/>
      <c r="TSF111" s="104"/>
      <c r="TSG111" s="104"/>
      <c r="TSH111" s="104"/>
      <c r="TSI111" s="104"/>
      <c r="TSJ111" s="104"/>
      <c r="TSK111" s="104"/>
      <c r="TSL111" s="104"/>
      <c r="TSM111" s="104"/>
      <c r="TSN111" s="104"/>
      <c r="TSO111" s="104"/>
      <c r="TSP111" s="104"/>
      <c r="TSQ111" s="104"/>
      <c r="TSR111" s="104"/>
      <c r="TSS111" s="104"/>
      <c r="TST111" s="104"/>
      <c r="TSU111" s="104"/>
      <c r="TSV111" s="104"/>
      <c r="TSW111" s="104"/>
      <c r="TSX111" s="104"/>
      <c r="TSY111" s="104"/>
      <c r="TSZ111" s="104"/>
      <c r="TTA111" s="104"/>
      <c r="TTB111" s="104"/>
      <c r="TTC111" s="104"/>
      <c r="TTD111" s="104"/>
      <c r="TTE111" s="104"/>
      <c r="TTF111" s="104"/>
      <c r="TTG111" s="104"/>
      <c r="TTH111" s="104"/>
      <c r="TTI111" s="104"/>
      <c r="TTJ111" s="104"/>
      <c r="TTK111" s="104"/>
      <c r="TTL111" s="104"/>
      <c r="TTM111" s="104"/>
      <c r="TTN111" s="104"/>
      <c r="TTO111" s="104"/>
      <c r="TTP111" s="104"/>
      <c r="TTQ111" s="104"/>
      <c r="TTR111" s="104"/>
      <c r="TTS111" s="104"/>
      <c r="TTT111" s="104"/>
      <c r="TTU111" s="104"/>
      <c r="TTV111" s="104"/>
      <c r="TTW111" s="104"/>
      <c r="TTX111" s="104"/>
      <c r="TTY111" s="104"/>
      <c r="TTZ111" s="104"/>
      <c r="TUA111" s="104"/>
      <c r="TUB111" s="104"/>
      <c r="TUC111" s="104"/>
      <c r="TUD111" s="104"/>
      <c r="TUE111" s="104"/>
      <c r="TUF111" s="104"/>
      <c r="TUG111" s="104"/>
      <c r="TUH111" s="104"/>
      <c r="TUI111" s="104"/>
      <c r="TUJ111" s="104"/>
      <c r="TUK111" s="104"/>
      <c r="TUL111" s="104"/>
      <c r="TUM111" s="104"/>
      <c r="TUN111" s="104"/>
      <c r="TUO111" s="104"/>
      <c r="TUP111" s="104"/>
      <c r="TUQ111" s="104"/>
      <c r="TUR111" s="104"/>
      <c r="TUS111" s="104"/>
      <c r="TUT111" s="104"/>
      <c r="TUU111" s="104"/>
      <c r="TUV111" s="104"/>
      <c r="TUW111" s="104"/>
      <c r="TUX111" s="104"/>
      <c r="TUY111" s="104"/>
      <c r="TUZ111" s="104"/>
      <c r="TVA111" s="104"/>
      <c r="TVB111" s="104"/>
      <c r="TVC111" s="104"/>
      <c r="TVD111" s="104"/>
      <c r="TVE111" s="104"/>
      <c r="TVF111" s="104"/>
      <c r="TVG111" s="104"/>
      <c r="TVH111" s="104"/>
      <c r="TVI111" s="104"/>
      <c r="TVJ111" s="104"/>
      <c r="TVK111" s="104"/>
      <c r="TVL111" s="104"/>
      <c r="TVM111" s="104"/>
      <c r="TVN111" s="104"/>
      <c r="TVO111" s="104"/>
      <c r="TVP111" s="104"/>
      <c r="TVQ111" s="104"/>
      <c r="TVR111" s="104"/>
      <c r="TVS111" s="104"/>
      <c r="TVT111" s="104"/>
      <c r="TVU111" s="104"/>
      <c r="TVV111" s="104"/>
      <c r="TVW111" s="104"/>
      <c r="TVX111" s="104"/>
      <c r="TVY111" s="104"/>
      <c r="TVZ111" s="104"/>
      <c r="TWA111" s="104"/>
      <c r="TWB111" s="104"/>
      <c r="TWC111" s="104"/>
      <c r="TWD111" s="104"/>
      <c r="TWE111" s="104"/>
      <c r="TWF111" s="104"/>
      <c r="TWG111" s="104"/>
      <c r="TWH111" s="104"/>
      <c r="TWI111" s="104"/>
      <c r="TWJ111" s="104"/>
      <c r="TWK111" s="104"/>
      <c r="TWL111" s="104"/>
      <c r="TWM111" s="104"/>
      <c r="TWN111" s="104"/>
      <c r="TWO111" s="104"/>
      <c r="TWP111" s="104"/>
      <c r="TWQ111" s="104"/>
      <c r="TWR111" s="104"/>
      <c r="TWS111" s="104"/>
      <c r="TWT111" s="104"/>
      <c r="TWU111" s="104"/>
      <c r="TWV111" s="104"/>
      <c r="TWW111" s="104"/>
      <c r="TWX111" s="104"/>
      <c r="TWY111" s="104"/>
      <c r="TWZ111" s="104"/>
      <c r="TXA111" s="104"/>
      <c r="TXB111" s="104"/>
      <c r="TXC111" s="104"/>
      <c r="TXD111" s="104"/>
      <c r="TXE111" s="104"/>
      <c r="TXF111" s="104"/>
      <c r="TXG111" s="104"/>
      <c r="TXH111" s="104"/>
      <c r="TXI111" s="104"/>
      <c r="TXJ111" s="104"/>
      <c r="TXK111" s="104"/>
      <c r="TXL111" s="104"/>
      <c r="TXM111" s="104"/>
      <c r="TXN111" s="104"/>
      <c r="TXO111" s="104"/>
      <c r="TXP111" s="104"/>
      <c r="TXQ111" s="104"/>
      <c r="TXR111" s="104"/>
      <c r="TXS111" s="104"/>
      <c r="TXT111" s="104"/>
      <c r="TXU111" s="104"/>
      <c r="TXV111" s="104"/>
      <c r="TXW111" s="104"/>
      <c r="TXX111" s="104"/>
      <c r="TXY111" s="104"/>
      <c r="TXZ111" s="104"/>
      <c r="TYA111" s="104"/>
      <c r="TYB111" s="104"/>
      <c r="TYC111" s="104"/>
      <c r="TYD111" s="104"/>
      <c r="TYE111" s="104"/>
      <c r="TYF111" s="104"/>
      <c r="TYG111" s="104"/>
      <c r="TYH111" s="104"/>
      <c r="TYI111" s="104"/>
      <c r="TYJ111" s="104"/>
      <c r="TYK111" s="104"/>
      <c r="TYL111" s="104"/>
      <c r="TYM111" s="104"/>
      <c r="TYN111" s="104"/>
      <c r="TYO111" s="104"/>
      <c r="TYP111" s="104"/>
      <c r="TYQ111" s="104"/>
      <c r="TYR111" s="104"/>
      <c r="TYS111" s="104"/>
      <c r="TYT111" s="104"/>
      <c r="TYU111" s="104"/>
      <c r="TYV111" s="104"/>
      <c r="TYW111" s="104"/>
      <c r="TYX111" s="104"/>
      <c r="TYY111" s="104"/>
      <c r="TYZ111" s="104"/>
      <c r="TZA111" s="104"/>
      <c r="TZB111" s="104"/>
      <c r="TZC111" s="104"/>
      <c r="TZD111" s="104"/>
      <c r="TZE111" s="104"/>
      <c r="TZF111" s="104"/>
      <c r="TZG111" s="104"/>
      <c r="TZH111" s="104"/>
      <c r="TZI111" s="104"/>
      <c r="TZJ111" s="104"/>
      <c r="TZK111" s="104"/>
      <c r="TZL111" s="104"/>
      <c r="TZM111" s="104"/>
      <c r="TZN111" s="104"/>
      <c r="TZO111" s="104"/>
      <c r="TZP111" s="104"/>
      <c r="TZQ111" s="104"/>
      <c r="TZR111" s="104"/>
      <c r="TZS111" s="104"/>
      <c r="TZT111" s="104"/>
      <c r="TZU111" s="104"/>
      <c r="TZV111" s="104"/>
      <c r="TZW111" s="104"/>
      <c r="TZX111" s="104"/>
      <c r="TZY111" s="104"/>
      <c r="TZZ111" s="104"/>
      <c r="UAA111" s="104"/>
      <c r="UAB111" s="104"/>
      <c r="UAC111" s="104"/>
      <c r="UAD111" s="104"/>
      <c r="UAE111" s="104"/>
      <c r="UAF111" s="104"/>
      <c r="UAG111" s="104"/>
      <c r="UAH111" s="104"/>
      <c r="UAI111" s="104"/>
      <c r="UAJ111" s="104"/>
      <c r="UAK111" s="104"/>
      <c r="UAL111" s="104"/>
      <c r="UAM111" s="104"/>
      <c r="UAN111" s="104"/>
      <c r="UAO111" s="104"/>
      <c r="UAP111" s="104"/>
      <c r="UAQ111" s="104"/>
      <c r="UAR111" s="104"/>
      <c r="UAS111" s="104"/>
      <c r="UAT111" s="104"/>
      <c r="UAU111" s="104"/>
      <c r="UAV111" s="104"/>
      <c r="UAW111" s="104"/>
      <c r="UAX111" s="104"/>
      <c r="UAY111" s="104"/>
      <c r="UAZ111" s="104"/>
      <c r="UBA111" s="104"/>
      <c r="UBB111" s="104"/>
      <c r="UBC111" s="104"/>
      <c r="UBD111" s="104"/>
      <c r="UBE111" s="104"/>
      <c r="UBF111" s="104"/>
      <c r="UBG111" s="104"/>
      <c r="UBH111" s="104"/>
      <c r="UBI111" s="104"/>
      <c r="UBJ111" s="104"/>
      <c r="UBK111" s="104"/>
      <c r="UBL111" s="104"/>
      <c r="UBM111" s="104"/>
      <c r="UBN111" s="104"/>
      <c r="UBO111" s="104"/>
      <c r="UBP111" s="104"/>
      <c r="UBQ111" s="104"/>
      <c r="UBR111" s="104"/>
      <c r="UBS111" s="104"/>
      <c r="UBT111" s="104"/>
      <c r="UBU111" s="104"/>
      <c r="UBV111" s="104"/>
      <c r="UBW111" s="104"/>
      <c r="UBX111" s="104"/>
      <c r="UBY111" s="104"/>
      <c r="UBZ111" s="104"/>
      <c r="UCA111" s="104"/>
      <c r="UCB111" s="104"/>
      <c r="UCC111" s="104"/>
      <c r="UCD111" s="104"/>
      <c r="UCE111" s="104"/>
      <c r="UCF111" s="104"/>
      <c r="UCG111" s="104"/>
      <c r="UCH111" s="104"/>
      <c r="UCI111" s="104"/>
      <c r="UCJ111" s="104"/>
      <c r="UCK111" s="104"/>
      <c r="UCL111" s="104"/>
      <c r="UCM111" s="104"/>
      <c r="UCN111" s="104"/>
      <c r="UCO111" s="104"/>
      <c r="UCP111" s="104"/>
      <c r="UCQ111" s="104"/>
      <c r="UCR111" s="104"/>
      <c r="UCS111" s="104"/>
      <c r="UCT111" s="104"/>
      <c r="UCU111" s="104"/>
      <c r="UCV111" s="104"/>
      <c r="UCW111" s="104"/>
      <c r="UCX111" s="104"/>
      <c r="UCY111" s="104"/>
      <c r="UCZ111" s="104"/>
      <c r="UDA111" s="104"/>
      <c r="UDB111" s="104"/>
      <c r="UDC111" s="104"/>
      <c r="UDD111" s="104"/>
      <c r="UDE111" s="104"/>
      <c r="UDF111" s="104"/>
      <c r="UDG111" s="104"/>
      <c r="UDH111" s="104"/>
      <c r="UDI111" s="104"/>
      <c r="UDJ111" s="104"/>
      <c r="UDK111" s="104"/>
      <c r="UDL111" s="104"/>
      <c r="UDM111" s="104"/>
      <c r="UDN111" s="104"/>
      <c r="UDO111" s="104"/>
      <c r="UDP111" s="104"/>
      <c r="UDQ111" s="104"/>
      <c r="UDR111" s="104"/>
      <c r="UDS111" s="104"/>
      <c r="UDT111" s="104"/>
      <c r="UDU111" s="104"/>
      <c r="UDV111" s="104"/>
      <c r="UDW111" s="104"/>
      <c r="UDX111" s="104"/>
      <c r="UDY111" s="104"/>
      <c r="UDZ111" s="104"/>
      <c r="UEA111" s="104"/>
      <c r="UEB111" s="104"/>
      <c r="UEC111" s="104"/>
      <c r="UED111" s="104"/>
      <c r="UEE111" s="104"/>
      <c r="UEF111" s="104"/>
      <c r="UEG111" s="104"/>
      <c r="UEH111" s="104"/>
      <c r="UEI111" s="104"/>
      <c r="UEJ111" s="104"/>
      <c r="UEK111" s="104"/>
      <c r="UEL111" s="104"/>
      <c r="UEM111" s="104"/>
      <c r="UEN111" s="104"/>
      <c r="UEO111" s="104"/>
      <c r="UEP111" s="104"/>
      <c r="UEQ111" s="104"/>
      <c r="UER111" s="104"/>
      <c r="UES111" s="104"/>
      <c r="UET111" s="104"/>
      <c r="UEU111" s="104"/>
      <c r="UEV111" s="104"/>
      <c r="UEW111" s="104"/>
      <c r="UEX111" s="104"/>
      <c r="UEY111" s="104"/>
      <c r="UEZ111" s="104"/>
      <c r="UFA111" s="104"/>
      <c r="UFB111" s="104"/>
      <c r="UFC111" s="104"/>
      <c r="UFD111" s="104"/>
      <c r="UFE111" s="104"/>
      <c r="UFF111" s="104"/>
      <c r="UFG111" s="104"/>
      <c r="UFH111" s="104"/>
      <c r="UFI111" s="104"/>
      <c r="UFJ111" s="104"/>
      <c r="UFK111" s="104"/>
      <c r="UFL111" s="104"/>
      <c r="UFM111" s="104"/>
      <c r="UFN111" s="104"/>
      <c r="UFO111" s="104"/>
      <c r="UFP111" s="104"/>
      <c r="UFQ111" s="104"/>
      <c r="UFR111" s="104"/>
      <c r="UFS111" s="104"/>
      <c r="UFT111" s="104"/>
      <c r="UFU111" s="104"/>
      <c r="UFV111" s="104"/>
      <c r="UFW111" s="104"/>
      <c r="UFX111" s="104"/>
      <c r="UFY111" s="104"/>
      <c r="UFZ111" s="104"/>
      <c r="UGA111" s="104"/>
      <c r="UGB111" s="104"/>
      <c r="UGC111" s="104"/>
      <c r="UGD111" s="104"/>
      <c r="UGE111" s="104"/>
      <c r="UGF111" s="104"/>
      <c r="UGG111" s="104"/>
      <c r="UGH111" s="104"/>
      <c r="UGI111" s="104"/>
      <c r="UGJ111" s="104"/>
      <c r="UGK111" s="104"/>
      <c r="UGL111" s="104"/>
      <c r="UGM111" s="104"/>
      <c r="UGN111" s="104"/>
      <c r="UGO111" s="104"/>
      <c r="UGP111" s="104"/>
      <c r="UGQ111" s="104"/>
      <c r="UGR111" s="104"/>
      <c r="UGS111" s="104"/>
      <c r="UGT111" s="104"/>
      <c r="UGU111" s="104"/>
      <c r="UGV111" s="104"/>
      <c r="UGW111" s="104"/>
      <c r="UGX111" s="104"/>
      <c r="UGY111" s="104"/>
      <c r="UGZ111" s="104"/>
      <c r="UHA111" s="104"/>
      <c r="UHB111" s="104"/>
      <c r="UHC111" s="104"/>
      <c r="UHD111" s="104"/>
      <c r="UHE111" s="104"/>
      <c r="UHF111" s="104"/>
      <c r="UHG111" s="104"/>
      <c r="UHH111" s="104"/>
      <c r="UHI111" s="104"/>
      <c r="UHJ111" s="104"/>
      <c r="UHK111" s="104"/>
      <c r="UHL111" s="104"/>
      <c r="UHM111" s="104"/>
      <c r="UHN111" s="104"/>
      <c r="UHO111" s="104"/>
      <c r="UHP111" s="104"/>
      <c r="UHQ111" s="104"/>
      <c r="UHR111" s="104"/>
      <c r="UHS111" s="104"/>
      <c r="UHT111" s="104"/>
      <c r="UHU111" s="104"/>
      <c r="UHV111" s="104"/>
      <c r="UHW111" s="104"/>
      <c r="UHX111" s="104"/>
      <c r="UHY111" s="104"/>
      <c r="UHZ111" s="104"/>
      <c r="UIA111" s="104"/>
      <c r="UIB111" s="104"/>
      <c r="UIC111" s="104"/>
      <c r="UID111" s="104"/>
      <c r="UIE111" s="104"/>
      <c r="UIF111" s="104"/>
      <c r="UIG111" s="104"/>
      <c r="UIH111" s="104"/>
      <c r="UII111" s="104"/>
      <c r="UIJ111" s="104"/>
      <c r="UIK111" s="104"/>
      <c r="UIL111" s="104"/>
      <c r="UIM111" s="104"/>
      <c r="UIN111" s="104"/>
      <c r="UIO111" s="104"/>
      <c r="UIP111" s="104"/>
      <c r="UIQ111" s="104"/>
      <c r="UIR111" s="104"/>
      <c r="UIS111" s="104"/>
      <c r="UIT111" s="104"/>
      <c r="UIU111" s="104"/>
      <c r="UIV111" s="104"/>
      <c r="UIW111" s="104"/>
      <c r="UIX111" s="104"/>
      <c r="UIY111" s="104"/>
      <c r="UIZ111" s="104"/>
      <c r="UJA111" s="104"/>
      <c r="UJB111" s="104"/>
      <c r="UJC111" s="104"/>
      <c r="UJD111" s="104"/>
      <c r="UJE111" s="104"/>
      <c r="UJF111" s="104"/>
      <c r="UJG111" s="104"/>
      <c r="UJH111" s="104"/>
      <c r="UJI111" s="104"/>
      <c r="UJJ111" s="104"/>
      <c r="UJK111" s="104"/>
      <c r="UJL111" s="104"/>
      <c r="UJM111" s="104"/>
      <c r="UJN111" s="104"/>
      <c r="UJO111" s="104"/>
      <c r="UJP111" s="104"/>
      <c r="UJQ111" s="104"/>
      <c r="UJR111" s="104"/>
      <c r="UJS111" s="104"/>
      <c r="UJT111" s="104"/>
      <c r="UJU111" s="104"/>
      <c r="UJV111" s="104"/>
      <c r="UJW111" s="104"/>
      <c r="UJX111" s="104"/>
      <c r="UJY111" s="104"/>
      <c r="UJZ111" s="104"/>
      <c r="UKA111" s="104"/>
      <c r="UKB111" s="104"/>
      <c r="UKC111" s="104"/>
      <c r="UKD111" s="104"/>
      <c r="UKE111" s="104"/>
      <c r="UKF111" s="104"/>
      <c r="UKG111" s="104"/>
      <c r="UKH111" s="104"/>
      <c r="UKI111" s="104"/>
      <c r="UKJ111" s="104"/>
      <c r="UKK111" s="104"/>
      <c r="UKL111" s="104"/>
      <c r="UKM111" s="104"/>
      <c r="UKN111" s="104"/>
      <c r="UKO111" s="104"/>
      <c r="UKP111" s="104"/>
      <c r="UKQ111" s="104"/>
      <c r="UKR111" s="104"/>
      <c r="UKS111" s="104"/>
      <c r="UKT111" s="104"/>
      <c r="UKU111" s="104"/>
      <c r="UKV111" s="104"/>
      <c r="UKW111" s="104"/>
      <c r="UKX111" s="104"/>
      <c r="UKY111" s="104"/>
      <c r="UKZ111" s="104"/>
      <c r="ULA111" s="104"/>
      <c r="ULB111" s="104"/>
      <c r="ULC111" s="104"/>
      <c r="ULD111" s="104"/>
      <c r="ULE111" s="104"/>
      <c r="ULF111" s="104"/>
      <c r="ULG111" s="104"/>
      <c r="ULH111" s="104"/>
      <c r="ULI111" s="104"/>
      <c r="ULJ111" s="104"/>
      <c r="ULK111" s="104"/>
      <c r="ULL111" s="104"/>
      <c r="ULM111" s="104"/>
      <c r="ULN111" s="104"/>
      <c r="ULO111" s="104"/>
      <c r="ULP111" s="104"/>
      <c r="ULQ111" s="104"/>
      <c r="ULR111" s="104"/>
      <c r="ULS111" s="104"/>
      <c r="ULT111" s="104"/>
      <c r="ULU111" s="104"/>
      <c r="ULV111" s="104"/>
      <c r="ULW111" s="104"/>
      <c r="ULX111" s="104"/>
      <c r="ULY111" s="104"/>
      <c r="ULZ111" s="104"/>
      <c r="UMA111" s="104"/>
      <c r="UMB111" s="104"/>
      <c r="UMC111" s="104"/>
      <c r="UMD111" s="104"/>
      <c r="UME111" s="104"/>
      <c r="UMF111" s="104"/>
      <c r="UMG111" s="104"/>
      <c r="UMH111" s="104"/>
      <c r="UMI111" s="104"/>
      <c r="UMJ111" s="104"/>
      <c r="UMK111" s="104"/>
      <c r="UML111" s="104"/>
      <c r="UMM111" s="104"/>
      <c r="UMN111" s="104"/>
      <c r="UMO111" s="104"/>
      <c r="UMP111" s="104"/>
      <c r="UMQ111" s="104"/>
      <c r="UMR111" s="104"/>
      <c r="UMS111" s="104"/>
      <c r="UMT111" s="104"/>
      <c r="UMU111" s="104"/>
      <c r="UMV111" s="104"/>
      <c r="UMW111" s="104"/>
      <c r="UMX111" s="104"/>
      <c r="UMY111" s="104"/>
      <c r="UMZ111" s="104"/>
      <c r="UNA111" s="104"/>
      <c r="UNB111" s="104"/>
      <c r="UNC111" s="104"/>
      <c r="UND111" s="104"/>
      <c r="UNE111" s="104"/>
      <c r="UNF111" s="104"/>
      <c r="UNG111" s="104"/>
      <c r="UNH111" s="104"/>
      <c r="UNI111" s="104"/>
      <c r="UNJ111" s="104"/>
      <c r="UNK111" s="104"/>
      <c r="UNL111" s="104"/>
      <c r="UNM111" s="104"/>
      <c r="UNN111" s="104"/>
      <c r="UNO111" s="104"/>
      <c r="UNP111" s="104"/>
      <c r="UNQ111" s="104"/>
      <c r="UNR111" s="104"/>
      <c r="UNS111" s="104"/>
      <c r="UNT111" s="104"/>
      <c r="UNU111" s="104"/>
      <c r="UNV111" s="104"/>
      <c r="UNW111" s="104"/>
      <c r="UNX111" s="104"/>
      <c r="UNY111" s="104"/>
      <c r="UNZ111" s="104"/>
      <c r="UOA111" s="104"/>
      <c r="UOB111" s="104"/>
      <c r="UOC111" s="104"/>
      <c r="UOD111" s="104"/>
      <c r="UOE111" s="104"/>
      <c r="UOF111" s="104"/>
      <c r="UOG111" s="104"/>
      <c r="UOH111" s="104"/>
      <c r="UOI111" s="104"/>
      <c r="UOJ111" s="104"/>
      <c r="UOK111" s="104"/>
      <c r="UOL111" s="104"/>
      <c r="UOM111" s="104"/>
      <c r="UON111" s="104"/>
      <c r="UOO111" s="104"/>
      <c r="UOP111" s="104"/>
      <c r="UOQ111" s="104"/>
      <c r="UOR111" s="104"/>
      <c r="UOS111" s="104"/>
      <c r="UOT111" s="104"/>
      <c r="UOU111" s="104"/>
      <c r="UOV111" s="104"/>
      <c r="UOW111" s="104"/>
      <c r="UOX111" s="104"/>
      <c r="UOY111" s="104"/>
      <c r="UOZ111" s="104"/>
      <c r="UPA111" s="104"/>
      <c r="UPB111" s="104"/>
      <c r="UPC111" s="104"/>
      <c r="UPD111" s="104"/>
      <c r="UPE111" s="104"/>
      <c r="UPF111" s="104"/>
      <c r="UPG111" s="104"/>
      <c r="UPH111" s="104"/>
      <c r="UPI111" s="104"/>
      <c r="UPJ111" s="104"/>
      <c r="UPK111" s="104"/>
      <c r="UPL111" s="104"/>
      <c r="UPM111" s="104"/>
      <c r="UPN111" s="104"/>
      <c r="UPO111" s="104"/>
      <c r="UPP111" s="104"/>
      <c r="UPQ111" s="104"/>
      <c r="UPR111" s="104"/>
      <c r="UPS111" s="104"/>
      <c r="UPT111" s="104"/>
      <c r="UPU111" s="104"/>
      <c r="UPV111" s="104"/>
      <c r="UPW111" s="104"/>
      <c r="UPX111" s="104"/>
      <c r="UPY111" s="104"/>
      <c r="UPZ111" s="104"/>
      <c r="UQA111" s="104"/>
      <c r="UQB111" s="104"/>
      <c r="UQC111" s="104"/>
      <c r="UQD111" s="104"/>
      <c r="UQE111" s="104"/>
      <c r="UQF111" s="104"/>
      <c r="UQG111" s="104"/>
      <c r="UQH111" s="104"/>
      <c r="UQI111" s="104"/>
      <c r="UQJ111" s="104"/>
      <c r="UQK111" s="104"/>
      <c r="UQL111" s="104"/>
      <c r="UQM111" s="104"/>
      <c r="UQN111" s="104"/>
      <c r="UQO111" s="104"/>
      <c r="UQP111" s="104"/>
      <c r="UQQ111" s="104"/>
      <c r="UQR111" s="104"/>
      <c r="UQS111" s="104"/>
      <c r="UQT111" s="104"/>
      <c r="UQU111" s="104"/>
      <c r="UQV111" s="104"/>
      <c r="UQW111" s="104"/>
      <c r="UQX111" s="104"/>
      <c r="UQY111" s="104"/>
      <c r="UQZ111" s="104"/>
      <c r="URA111" s="104"/>
      <c r="URB111" s="104"/>
      <c r="URC111" s="104"/>
      <c r="URD111" s="104"/>
      <c r="URE111" s="104"/>
      <c r="URF111" s="104"/>
      <c r="URG111" s="104"/>
      <c r="URH111" s="104"/>
      <c r="URI111" s="104"/>
      <c r="URJ111" s="104"/>
      <c r="URK111" s="104"/>
      <c r="URL111" s="104"/>
      <c r="URM111" s="104"/>
      <c r="URN111" s="104"/>
      <c r="URO111" s="104"/>
      <c r="URP111" s="104"/>
      <c r="URQ111" s="104"/>
      <c r="URR111" s="104"/>
      <c r="URS111" s="104"/>
      <c r="URT111" s="104"/>
      <c r="URU111" s="104"/>
      <c r="URV111" s="104"/>
      <c r="URW111" s="104"/>
      <c r="URX111" s="104"/>
      <c r="URY111" s="104"/>
      <c r="URZ111" s="104"/>
      <c r="USA111" s="104"/>
      <c r="USB111" s="104"/>
      <c r="USC111" s="104"/>
      <c r="USD111" s="104"/>
      <c r="USE111" s="104"/>
      <c r="USF111" s="104"/>
      <c r="USG111" s="104"/>
      <c r="USH111" s="104"/>
      <c r="USI111" s="104"/>
      <c r="USJ111" s="104"/>
      <c r="USK111" s="104"/>
      <c r="USL111" s="104"/>
      <c r="USM111" s="104"/>
      <c r="USN111" s="104"/>
      <c r="USO111" s="104"/>
      <c r="USP111" s="104"/>
      <c r="USQ111" s="104"/>
      <c r="USR111" s="104"/>
      <c r="USS111" s="104"/>
      <c r="UST111" s="104"/>
      <c r="USU111" s="104"/>
      <c r="USV111" s="104"/>
      <c r="USW111" s="104"/>
      <c r="USX111" s="104"/>
      <c r="USY111" s="104"/>
      <c r="USZ111" s="104"/>
      <c r="UTA111" s="104"/>
      <c r="UTB111" s="104"/>
      <c r="UTC111" s="104"/>
      <c r="UTD111" s="104"/>
      <c r="UTE111" s="104"/>
      <c r="UTF111" s="104"/>
      <c r="UTG111" s="104"/>
      <c r="UTH111" s="104"/>
      <c r="UTI111" s="104"/>
      <c r="UTJ111" s="104"/>
      <c r="UTK111" s="104"/>
      <c r="UTL111" s="104"/>
      <c r="UTM111" s="104"/>
      <c r="UTN111" s="104"/>
      <c r="UTO111" s="104"/>
      <c r="UTP111" s="104"/>
      <c r="UTQ111" s="104"/>
      <c r="UTR111" s="104"/>
      <c r="UTS111" s="104"/>
      <c r="UTT111" s="104"/>
      <c r="UTU111" s="104"/>
      <c r="UTV111" s="104"/>
      <c r="UTW111" s="104"/>
      <c r="UTX111" s="104"/>
      <c r="UTY111" s="104"/>
      <c r="UTZ111" s="104"/>
      <c r="UUA111" s="104"/>
      <c r="UUB111" s="104"/>
      <c r="UUC111" s="104"/>
      <c r="UUD111" s="104"/>
      <c r="UUE111" s="104"/>
      <c r="UUF111" s="104"/>
      <c r="UUG111" s="104"/>
      <c r="UUH111" s="104"/>
      <c r="UUI111" s="104"/>
      <c r="UUJ111" s="104"/>
      <c r="UUK111" s="104"/>
      <c r="UUL111" s="104"/>
      <c r="UUM111" s="104"/>
      <c r="UUN111" s="104"/>
      <c r="UUO111" s="104"/>
      <c r="UUP111" s="104"/>
      <c r="UUQ111" s="104"/>
      <c r="UUR111" s="104"/>
      <c r="UUS111" s="104"/>
      <c r="UUT111" s="104"/>
      <c r="UUU111" s="104"/>
      <c r="UUV111" s="104"/>
      <c r="UUW111" s="104"/>
      <c r="UUX111" s="104"/>
      <c r="UUY111" s="104"/>
      <c r="UUZ111" s="104"/>
      <c r="UVA111" s="104"/>
      <c r="UVB111" s="104"/>
      <c r="UVC111" s="104"/>
      <c r="UVD111" s="104"/>
      <c r="UVE111" s="104"/>
      <c r="UVF111" s="104"/>
      <c r="UVG111" s="104"/>
      <c r="UVH111" s="104"/>
      <c r="UVI111" s="104"/>
      <c r="UVJ111" s="104"/>
      <c r="UVK111" s="104"/>
      <c r="UVL111" s="104"/>
      <c r="UVM111" s="104"/>
      <c r="UVN111" s="104"/>
      <c r="UVO111" s="104"/>
      <c r="UVP111" s="104"/>
      <c r="UVQ111" s="104"/>
      <c r="UVR111" s="104"/>
      <c r="UVS111" s="104"/>
      <c r="UVT111" s="104"/>
      <c r="UVU111" s="104"/>
      <c r="UVV111" s="104"/>
      <c r="UVW111" s="104"/>
      <c r="UVX111" s="104"/>
      <c r="UVY111" s="104"/>
      <c r="UVZ111" s="104"/>
      <c r="UWA111" s="104"/>
      <c r="UWB111" s="104"/>
      <c r="UWC111" s="104"/>
      <c r="UWD111" s="104"/>
      <c r="UWE111" s="104"/>
      <c r="UWF111" s="104"/>
      <c r="UWG111" s="104"/>
      <c r="UWH111" s="104"/>
      <c r="UWI111" s="104"/>
      <c r="UWJ111" s="104"/>
      <c r="UWK111" s="104"/>
      <c r="UWL111" s="104"/>
      <c r="UWM111" s="104"/>
      <c r="UWN111" s="104"/>
      <c r="UWO111" s="104"/>
      <c r="UWP111" s="104"/>
      <c r="UWQ111" s="104"/>
      <c r="UWR111" s="104"/>
      <c r="UWS111" s="104"/>
      <c r="UWT111" s="104"/>
      <c r="UWU111" s="104"/>
      <c r="UWV111" s="104"/>
      <c r="UWW111" s="104"/>
      <c r="UWX111" s="104"/>
      <c r="UWY111" s="104"/>
      <c r="UWZ111" s="104"/>
      <c r="UXA111" s="104"/>
      <c r="UXB111" s="104"/>
      <c r="UXC111" s="104"/>
      <c r="UXD111" s="104"/>
      <c r="UXE111" s="104"/>
      <c r="UXF111" s="104"/>
      <c r="UXG111" s="104"/>
      <c r="UXH111" s="104"/>
      <c r="UXI111" s="104"/>
      <c r="UXJ111" s="104"/>
      <c r="UXK111" s="104"/>
      <c r="UXL111" s="104"/>
      <c r="UXM111" s="104"/>
      <c r="UXN111" s="104"/>
      <c r="UXO111" s="104"/>
      <c r="UXP111" s="104"/>
      <c r="UXQ111" s="104"/>
      <c r="UXR111" s="104"/>
      <c r="UXS111" s="104"/>
      <c r="UXT111" s="104"/>
      <c r="UXU111" s="104"/>
      <c r="UXV111" s="104"/>
      <c r="UXW111" s="104"/>
      <c r="UXX111" s="104"/>
      <c r="UXY111" s="104"/>
      <c r="UXZ111" s="104"/>
      <c r="UYA111" s="104"/>
      <c r="UYB111" s="104"/>
      <c r="UYC111" s="104"/>
      <c r="UYD111" s="104"/>
      <c r="UYE111" s="104"/>
      <c r="UYF111" s="104"/>
      <c r="UYG111" s="104"/>
      <c r="UYH111" s="104"/>
      <c r="UYI111" s="104"/>
      <c r="UYJ111" s="104"/>
      <c r="UYK111" s="104"/>
      <c r="UYL111" s="104"/>
      <c r="UYM111" s="104"/>
      <c r="UYN111" s="104"/>
      <c r="UYO111" s="104"/>
      <c r="UYP111" s="104"/>
      <c r="UYQ111" s="104"/>
      <c r="UYR111" s="104"/>
      <c r="UYS111" s="104"/>
      <c r="UYT111" s="104"/>
      <c r="UYU111" s="104"/>
      <c r="UYV111" s="104"/>
      <c r="UYW111" s="104"/>
      <c r="UYX111" s="104"/>
      <c r="UYY111" s="104"/>
      <c r="UYZ111" s="104"/>
      <c r="UZA111" s="104"/>
      <c r="UZB111" s="104"/>
      <c r="UZC111" s="104"/>
      <c r="UZD111" s="104"/>
      <c r="UZE111" s="104"/>
      <c r="UZF111" s="104"/>
      <c r="UZG111" s="104"/>
      <c r="UZH111" s="104"/>
      <c r="UZI111" s="104"/>
      <c r="UZJ111" s="104"/>
      <c r="UZK111" s="104"/>
      <c r="UZL111" s="104"/>
      <c r="UZM111" s="104"/>
      <c r="UZN111" s="104"/>
      <c r="UZO111" s="104"/>
      <c r="UZP111" s="104"/>
      <c r="UZQ111" s="104"/>
      <c r="UZR111" s="104"/>
      <c r="UZS111" s="104"/>
      <c r="UZT111" s="104"/>
      <c r="UZU111" s="104"/>
      <c r="UZV111" s="104"/>
      <c r="UZW111" s="104"/>
      <c r="UZX111" s="104"/>
      <c r="UZY111" s="104"/>
      <c r="UZZ111" s="104"/>
      <c r="VAA111" s="104"/>
      <c r="VAB111" s="104"/>
      <c r="VAC111" s="104"/>
      <c r="VAD111" s="104"/>
      <c r="VAE111" s="104"/>
      <c r="VAF111" s="104"/>
      <c r="VAG111" s="104"/>
      <c r="VAH111" s="104"/>
      <c r="VAI111" s="104"/>
      <c r="VAJ111" s="104"/>
      <c r="VAK111" s="104"/>
      <c r="VAL111" s="104"/>
      <c r="VAM111" s="104"/>
      <c r="VAN111" s="104"/>
      <c r="VAO111" s="104"/>
      <c r="VAP111" s="104"/>
      <c r="VAQ111" s="104"/>
      <c r="VAR111" s="104"/>
      <c r="VAS111" s="104"/>
      <c r="VAT111" s="104"/>
      <c r="VAU111" s="104"/>
      <c r="VAV111" s="104"/>
      <c r="VAW111" s="104"/>
      <c r="VAX111" s="104"/>
      <c r="VAY111" s="104"/>
      <c r="VAZ111" s="104"/>
      <c r="VBA111" s="104"/>
      <c r="VBB111" s="104"/>
      <c r="VBC111" s="104"/>
      <c r="VBD111" s="104"/>
      <c r="VBE111" s="104"/>
      <c r="VBF111" s="104"/>
      <c r="VBG111" s="104"/>
      <c r="VBH111" s="104"/>
      <c r="VBI111" s="104"/>
      <c r="VBJ111" s="104"/>
      <c r="VBK111" s="104"/>
      <c r="VBL111" s="104"/>
      <c r="VBM111" s="104"/>
      <c r="VBN111" s="104"/>
      <c r="VBO111" s="104"/>
      <c r="VBP111" s="104"/>
      <c r="VBQ111" s="104"/>
      <c r="VBR111" s="104"/>
      <c r="VBS111" s="104"/>
      <c r="VBT111" s="104"/>
      <c r="VBU111" s="104"/>
      <c r="VBV111" s="104"/>
      <c r="VBW111" s="104"/>
      <c r="VBX111" s="104"/>
      <c r="VBY111" s="104"/>
      <c r="VBZ111" s="104"/>
      <c r="VCA111" s="104"/>
      <c r="VCB111" s="104"/>
      <c r="VCC111" s="104"/>
      <c r="VCD111" s="104"/>
      <c r="VCE111" s="104"/>
      <c r="VCF111" s="104"/>
      <c r="VCG111" s="104"/>
      <c r="VCH111" s="104"/>
      <c r="VCI111" s="104"/>
      <c r="VCJ111" s="104"/>
      <c r="VCK111" s="104"/>
      <c r="VCL111" s="104"/>
      <c r="VCM111" s="104"/>
      <c r="VCN111" s="104"/>
      <c r="VCO111" s="104"/>
      <c r="VCP111" s="104"/>
      <c r="VCQ111" s="104"/>
      <c r="VCR111" s="104"/>
      <c r="VCS111" s="104"/>
      <c r="VCT111" s="104"/>
      <c r="VCU111" s="104"/>
      <c r="VCV111" s="104"/>
      <c r="VCW111" s="104"/>
      <c r="VCX111" s="104"/>
      <c r="VCY111" s="104"/>
      <c r="VCZ111" s="104"/>
      <c r="VDA111" s="104"/>
      <c r="VDB111" s="104"/>
      <c r="VDC111" s="104"/>
      <c r="VDD111" s="104"/>
      <c r="VDE111" s="104"/>
      <c r="VDF111" s="104"/>
      <c r="VDG111" s="104"/>
      <c r="VDH111" s="104"/>
      <c r="VDI111" s="104"/>
      <c r="VDJ111" s="104"/>
      <c r="VDK111" s="104"/>
      <c r="VDL111" s="104"/>
      <c r="VDM111" s="104"/>
      <c r="VDN111" s="104"/>
      <c r="VDO111" s="104"/>
      <c r="VDP111" s="104"/>
      <c r="VDQ111" s="104"/>
      <c r="VDR111" s="104"/>
      <c r="VDS111" s="104"/>
      <c r="VDT111" s="104"/>
      <c r="VDU111" s="104"/>
      <c r="VDV111" s="104"/>
      <c r="VDW111" s="104"/>
      <c r="VDX111" s="104"/>
      <c r="VDY111" s="104"/>
      <c r="VDZ111" s="104"/>
      <c r="VEA111" s="104"/>
      <c r="VEB111" s="104"/>
      <c r="VEC111" s="104"/>
      <c r="VED111" s="104"/>
      <c r="VEE111" s="104"/>
      <c r="VEF111" s="104"/>
      <c r="VEG111" s="104"/>
      <c r="VEH111" s="104"/>
      <c r="VEI111" s="104"/>
      <c r="VEJ111" s="104"/>
      <c r="VEK111" s="104"/>
      <c r="VEL111" s="104"/>
      <c r="VEM111" s="104"/>
      <c r="VEN111" s="104"/>
      <c r="VEO111" s="104"/>
      <c r="VEP111" s="104"/>
      <c r="VEQ111" s="104"/>
      <c r="VER111" s="104"/>
      <c r="VES111" s="104"/>
      <c r="VET111" s="104"/>
      <c r="VEU111" s="104"/>
      <c r="VEV111" s="104"/>
      <c r="VEW111" s="104"/>
      <c r="VEX111" s="104"/>
      <c r="VEY111" s="104"/>
      <c r="VEZ111" s="104"/>
      <c r="VFA111" s="104"/>
      <c r="VFB111" s="104"/>
      <c r="VFC111" s="104"/>
      <c r="VFD111" s="104"/>
      <c r="VFE111" s="104"/>
      <c r="VFF111" s="104"/>
      <c r="VFG111" s="104"/>
      <c r="VFH111" s="104"/>
      <c r="VFI111" s="104"/>
      <c r="VFJ111" s="104"/>
      <c r="VFK111" s="104"/>
      <c r="VFL111" s="104"/>
      <c r="VFM111" s="104"/>
      <c r="VFN111" s="104"/>
      <c r="VFO111" s="104"/>
      <c r="VFP111" s="104"/>
      <c r="VFQ111" s="104"/>
      <c r="VFR111" s="104"/>
      <c r="VFS111" s="104"/>
      <c r="VFT111" s="104"/>
      <c r="VFU111" s="104"/>
      <c r="VFV111" s="104"/>
      <c r="VFW111" s="104"/>
      <c r="VFX111" s="104"/>
      <c r="VFY111" s="104"/>
      <c r="VFZ111" s="104"/>
      <c r="VGA111" s="104"/>
      <c r="VGB111" s="104"/>
      <c r="VGC111" s="104"/>
      <c r="VGD111" s="104"/>
      <c r="VGE111" s="104"/>
      <c r="VGF111" s="104"/>
      <c r="VGG111" s="104"/>
      <c r="VGH111" s="104"/>
      <c r="VGI111" s="104"/>
      <c r="VGJ111" s="104"/>
      <c r="VGK111" s="104"/>
      <c r="VGL111" s="104"/>
      <c r="VGM111" s="104"/>
      <c r="VGN111" s="104"/>
      <c r="VGO111" s="104"/>
      <c r="VGP111" s="104"/>
      <c r="VGQ111" s="104"/>
      <c r="VGR111" s="104"/>
      <c r="VGS111" s="104"/>
      <c r="VGT111" s="104"/>
      <c r="VGU111" s="104"/>
      <c r="VGV111" s="104"/>
      <c r="VGW111" s="104"/>
      <c r="VGX111" s="104"/>
      <c r="VGY111" s="104"/>
      <c r="VGZ111" s="104"/>
      <c r="VHA111" s="104"/>
      <c r="VHB111" s="104"/>
      <c r="VHC111" s="104"/>
      <c r="VHD111" s="104"/>
      <c r="VHE111" s="104"/>
      <c r="VHF111" s="104"/>
      <c r="VHG111" s="104"/>
      <c r="VHH111" s="104"/>
      <c r="VHI111" s="104"/>
      <c r="VHJ111" s="104"/>
      <c r="VHK111" s="104"/>
      <c r="VHL111" s="104"/>
      <c r="VHM111" s="104"/>
      <c r="VHN111" s="104"/>
      <c r="VHO111" s="104"/>
      <c r="VHP111" s="104"/>
      <c r="VHQ111" s="104"/>
      <c r="VHR111" s="104"/>
      <c r="VHS111" s="104"/>
      <c r="VHT111" s="104"/>
      <c r="VHU111" s="104"/>
      <c r="VHV111" s="104"/>
      <c r="VHW111" s="104"/>
      <c r="VHX111" s="104"/>
      <c r="VHY111" s="104"/>
      <c r="VHZ111" s="104"/>
      <c r="VIA111" s="104"/>
      <c r="VIB111" s="104"/>
      <c r="VIC111" s="104"/>
      <c r="VID111" s="104"/>
      <c r="VIE111" s="104"/>
      <c r="VIF111" s="104"/>
      <c r="VIG111" s="104"/>
      <c r="VIH111" s="104"/>
      <c r="VII111" s="104"/>
      <c r="VIJ111" s="104"/>
      <c r="VIK111" s="104"/>
      <c r="VIL111" s="104"/>
      <c r="VIM111" s="104"/>
      <c r="VIN111" s="104"/>
      <c r="VIO111" s="104"/>
      <c r="VIP111" s="104"/>
      <c r="VIQ111" s="104"/>
      <c r="VIR111" s="104"/>
      <c r="VIS111" s="104"/>
      <c r="VIT111" s="104"/>
      <c r="VIU111" s="104"/>
      <c r="VIV111" s="104"/>
      <c r="VIW111" s="104"/>
      <c r="VIX111" s="104"/>
      <c r="VIY111" s="104"/>
      <c r="VIZ111" s="104"/>
      <c r="VJA111" s="104"/>
      <c r="VJB111" s="104"/>
      <c r="VJC111" s="104"/>
      <c r="VJD111" s="104"/>
      <c r="VJE111" s="104"/>
      <c r="VJF111" s="104"/>
      <c r="VJG111" s="104"/>
      <c r="VJH111" s="104"/>
      <c r="VJI111" s="104"/>
      <c r="VJJ111" s="104"/>
      <c r="VJK111" s="104"/>
      <c r="VJL111" s="104"/>
      <c r="VJM111" s="104"/>
      <c r="VJN111" s="104"/>
      <c r="VJO111" s="104"/>
      <c r="VJP111" s="104"/>
      <c r="VJQ111" s="104"/>
      <c r="VJR111" s="104"/>
      <c r="VJS111" s="104"/>
      <c r="VJT111" s="104"/>
      <c r="VJU111" s="104"/>
      <c r="VJV111" s="104"/>
      <c r="VJW111" s="104"/>
      <c r="VJX111" s="104"/>
      <c r="VJY111" s="104"/>
      <c r="VJZ111" s="104"/>
      <c r="VKA111" s="104"/>
      <c r="VKB111" s="104"/>
      <c r="VKC111" s="104"/>
      <c r="VKD111" s="104"/>
      <c r="VKE111" s="104"/>
      <c r="VKF111" s="104"/>
      <c r="VKG111" s="104"/>
      <c r="VKH111" s="104"/>
      <c r="VKI111" s="104"/>
      <c r="VKJ111" s="104"/>
      <c r="VKK111" s="104"/>
      <c r="VKL111" s="104"/>
      <c r="VKM111" s="104"/>
      <c r="VKN111" s="104"/>
      <c r="VKO111" s="104"/>
      <c r="VKP111" s="104"/>
      <c r="VKQ111" s="104"/>
      <c r="VKR111" s="104"/>
      <c r="VKS111" s="104"/>
      <c r="VKT111" s="104"/>
      <c r="VKU111" s="104"/>
      <c r="VKV111" s="104"/>
      <c r="VKW111" s="104"/>
      <c r="VKX111" s="104"/>
      <c r="VKY111" s="104"/>
      <c r="VKZ111" s="104"/>
      <c r="VLA111" s="104"/>
      <c r="VLB111" s="104"/>
      <c r="VLC111" s="104"/>
      <c r="VLD111" s="104"/>
      <c r="VLE111" s="104"/>
      <c r="VLF111" s="104"/>
      <c r="VLG111" s="104"/>
      <c r="VLH111" s="104"/>
      <c r="VLI111" s="104"/>
      <c r="VLJ111" s="104"/>
      <c r="VLK111" s="104"/>
      <c r="VLL111" s="104"/>
      <c r="VLM111" s="104"/>
      <c r="VLN111" s="104"/>
      <c r="VLO111" s="104"/>
      <c r="VLP111" s="104"/>
      <c r="VLQ111" s="104"/>
      <c r="VLR111" s="104"/>
      <c r="VLS111" s="104"/>
      <c r="VLT111" s="104"/>
      <c r="VLU111" s="104"/>
      <c r="VLV111" s="104"/>
      <c r="VLW111" s="104"/>
      <c r="VLX111" s="104"/>
      <c r="VLY111" s="104"/>
      <c r="VLZ111" s="104"/>
      <c r="VMA111" s="104"/>
      <c r="VMB111" s="104"/>
      <c r="VMC111" s="104"/>
      <c r="VMD111" s="104"/>
      <c r="VME111" s="104"/>
      <c r="VMF111" s="104"/>
      <c r="VMG111" s="104"/>
      <c r="VMH111" s="104"/>
      <c r="VMI111" s="104"/>
      <c r="VMJ111" s="104"/>
      <c r="VMK111" s="104"/>
      <c r="VML111" s="104"/>
      <c r="VMM111" s="104"/>
      <c r="VMN111" s="104"/>
      <c r="VMO111" s="104"/>
      <c r="VMP111" s="104"/>
      <c r="VMQ111" s="104"/>
      <c r="VMR111" s="104"/>
      <c r="VMS111" s="104"/>
      <c r="VMT111" s="104"/>
      <c r="VMU111" s="104"/>
      <c r="VMV111" s="104"/>
      <c r="VMW111" s="104"/>
      <c r="VMX111" s="104"/>
      <c r="VMY111" s="104"/>
      <c r="VMZ111" s="104"/>
      <c r="VNA111" s="104"/>
      <c r="VNB111" s="104"/>
      <c r="VNC111" s="104"/>
      <c r="VND111" s="104"/>
      <c r="VNE111" s="104"/>
      <c r="VNF111" s="104"/>
      <c r="VNG111" s="104"/>
      <c r="VNH111" s="104"/>
      <c r="VNI111" s="104"/>
      <c r="VNJ111" s="104"/>
      <c r="VNK111" s="104"/>
      <c r="VNL111" s="104"/>
      <c r="VNM111" s="104"/>
      <c r="VNN111" s="104"/>
      <c r="VNO111" s="104"/>
      <c r="VNP111" s="104"/>
      <c r="VNQ111" s="104"/>
      <c r="VNR111" s="104"/>
      <c r="VNS111" s="104"/>
      <c r="VNT111" s="104"/>
      <c r="VNU111" s="104"/>
      <c r="VNV111" s="104"/>
      <c r="VNW111" s="104"/>
      <c r="VNX111" s="104"/>
      <c r="VNY111" s="104"/>
      <c r="VNZ111" s="104"/>
      <c r="VOA111" s="104"/>
      <c r="VOB111" s="104"/>
      <c r="VOC111" s="104"/>
      <c r="VOD111" s="104"/>
      <c r="VOE111" s="104"/>
      <c r="VOF111" s="104"/>
      <c r="VOG111" s="104"/>
      <c r="VOH111" s="104"/>
      <c r="VOI111" s="104"/>
      <c r="VOJ111" s="104"/>
      <c r="VOK111" s="104"/>
      <c r="VOL111" s="104"/>
      <c r="VOM111" s="104"/>
      <c r="VON111" s="104"/>
      <c r="VOO111" s="104"/>
      <c r="VOP111" s="104"/>
      <c r="VOQ111" s="104"/>
      <c r="VOR111" s="104"/>
      <c r="VOS111" s="104"/>
      <c r="VOT111" s="104"/>
      <c r="VOU111" s="104"/>
      <c r="VOV111" s="104"/>
      <c r="VOW111" s="104"/>
      <c r="VOX111" s="104"/>
      <c r="VOY111" s="104"/>
      <c r="VOZ111" s="104"/>
      <c r="VPA111" s="104"/>
      <c r="VPB111" s="104"/>
      <c r="VPC111" s="104"/>
      <c r="VPD111" s="104"/>
      <c r="VPE111" s="104"/>
      <c r="VPF111" s="104"/>
      <c r="VPG111" s="104"/>
      <c r="VPH111" s="104"/>
      <c r="VPI111" s="104"/>
      <c r="VPJ111" s="104"/>
      <c r="VPK111" s="104"/>
      <c r="VPL111" s="104"/>
      <c r="VPM111" s="104"/>
      <c r="VPN111" s="104"/>
      <c r="VPO111" s="104"/>
      <c r="VPP111" s="104"/>
      <c r="VPQ111" s="104"/>
      <c r="VPR111" s="104"/>
      <c r="VPS111" s="104"/>
      <c r="VPT111" s="104"/>
      <c r="VPU111" s="104"/>
      <c r="VPV111" s="104"/>
      <c r="VPW111" s="104"/>
      <c r="VPX111" s="104"/>
      <c r="VPY111" s="104"/>
      <c r="VPZ111" s="104"/>
      <c r="VQA111" s="104"/>
      <c r="VQB111" s="104"/>
      <c r="VQC111" s="104"/>
      <c r="VQD111" s="104"/>
      <c r="VQE111" s="104"/>
      <c r="VQF111" s="104"/>
      <c r="VQG111" s="104"/>
      <c r="VQH111" s="104"/>
      <c r="VQI111" s="104"/>
      <c r="VQJ111" s="104"/>
      <c r="VQK111" s="104"/>
      <c r="VQL111" s="104"/>
      <c r="VQM111" s="104"/>
      <c r="VQN111" s="104"/>
      <c r="VQO111" s="104"/>
      <c r="VQP111" s="104"/>
      <c r="VQQ111" s="104"/>
      <c r="VQR111" s="104"/>
      <c r="VQS111" s="104"/>
      <c r="VQT111" s="104"/>
      <c r="VQU111" s="104"/>
      <c r="VQV111" s="104"/>
      <c r="VQW111" s="104"/>
      <c r="VQX111" s="104"/>
      <c r="VQY111" s="104"/>
      <c r="VQZ111" s="104"/>
      <c r="VRA111" s="104"/>
      <c r="VRB111" s="104"/>
      <c r="VRC111" s="104"/>
      <c r="VRD111" s="104"/>
      <c r="VRE111" s="104"/>
      <c r="VRF111" s="104"/>
      <c r="VRG111" s="104"/>
      <c r="VRH111" s="104"/>
      <c r="VRI111" s="104"/>
      <c r="VRJ111" s="104"/>
      <c r="VRK111" s="104"/>
      <c r="VRL111" s="104"/>
      <c r="VRM111" s="104"/>
      <c r="VRN111" s="104"/>
      <c r="VRO111" s="104"/>
      <c r="VRP111" s="104"/>
      <c r="VRQ111" s="104"/>
      <c r="VRR111" s="104"/>
      <c r="VRS111" s="104"/>
      <c r="VRT111" s="104"/>
      <c r="VRU111" s="104"/>
      <c r="VRV111" s="104"/>
      <c r="VRW111" s="104"/>
      <c r="VRX111" s="104"/>
      <c r="VRY111" s="104"/>
      <c r="VRZ111" s="104"/>
      <c r="VSA111" s="104"/>
      <c r="VSB111" s="104"/>
      <c r="VSC111" s="104"/>
      <c r="VSD111" s="104"/>
      <c r="VSE111" s="104"/>
      <c r="VSF111" s="104"/>
      <c r="VSG111" s="104"/>
      <c r="VSH111" s="104"/>
      <c r="VSI111" s="104"/>
      <c r="VSJ111" s="104"/>
      <c r="VSK111" s="104"/>
      <c r="VSL111" s="104"/>
      <c r="VSM111" s="104"/>
      <c r="VSN111" s="104"/>
      <c r="VSO111" s="104"/>
      <c r="VSP111" s="104"/>
      <c r="VSQ111" s="104"/>
      <c r="VSR111" s="104"/>
      <c r="VSS111" s="104"/>
      <c r="VST111" s="104"/>
      <c r="VSU111" s="104"/>
      <c r="VSV111" s="104"/>
      <c r="VSW111" s="104"/>
      <c r="VSX111" s="104"/>
      <c r="VSY111" s="104"/>
      <c r="VSZ111" s="104"/>
      <c r="VTA111" s="104"/>
      <c r="VTB111" s="104"/>
      <c r="VTC111" s="104"/>
      <c r="VTD111" s="104"/>
      <c r="VTE111" s="104"/>
      <c r="VTF111" s="104"/>
      <c r="VTG111" s="104"/>
      <c r="VTH111" s="104"/>
      <c r="VTI111" s="104"/>
      <c r="VTJ111" s="104"/>
      <c r="VTK111" s="104"/>
      <c r="VTL111" s="104"/>
      <c r="VTM111" s="104"/>
      <c r="VTN111" s="104"/>
      <c r="VTO111" s="104"/>
      <c r="VTP111" s="104"/>
      <c r="VTQ111" s="104"/>
      <c r="VTR111" s="104"/>
      <c r="VTS111" s="104"/>
      <c r="VTT111" s="104"/>
      <c r="VTU111" s="104"/>
      <c r="VTV111" s="104"/>
      <c r="VTW111" s="104"/>
      <c r="VTX111" s="104"/>
      <c r="VTY111" s="104"/>
      <c r="VTZ111" s="104"/>
      <c r="VUA111" s="104"/>
      <c r="VUB111" s="104"/>
      <c r="VUC111" s="104"/>
      <c r="VUD111" s="104"/>
      <c r="VUE111" s="104"/>
      <c r="VUF111" s="104"/>
      <c r="VUG111" s="104"/>
      <c r="VUH111" s="104"/>
      <c r="VUI111" s="104"/>
      <c r="VUJ111" s="104"/>
      <c r="VUK111" s="104"/>
      <c r="VUL111" s="104"/>
      <c r="VUM111" s="104"/>
      <c r="VUN111" s="104"/>
      <c r="VUO111" s="104"/>
      <c r="VUP111" s="104"/>
      <c r="VUQ111" s="104"/>
      <c r="VUR111" s="104"/>
      <c r="VUS111" s="104"/>
      <c r="VUT111" s="104"/>
      <c r="VUU111" s="104"/>
      <c r="VUV111" s="104"/>
      <c r="VUW111" s="104"/>
      <c r="VUX111" s="104"/>
      <c r="VUY111" s="104"/>
      <c r="VUZ111" s="104"/>
      <c r="VVA111" s="104"/>
      <c r="VVB111" s="104"/>
      <c r="VVC111" s="104"/>
      <c r="VVD111" s="104"/>
      <c r="VVE111" s="104"/>
      <c r="VVF111" s="104"/>
      <c r="VVG111" s="104"/>
      <c r="VVH111" s="104"/>
      <c r="VVI111" s="104"/>
      <c r="VVJ111" s="104"/>
      <c r="VVK111" s="104"/>
      <c r="VVL111" s="104"/>
      <c r="VVM111" s="104"/>
      <c r="VVN111" s="104"/>
      <c r="VVO111" s="104"/>
      <c r="VVP111" s="104"/>
      <c r="VVQ111" s="104"/>
      <c r="VVR111" s="104"/>
      <c r="VVS111" s="104"/>
      <c r="VVT111" s="104"/>
      <c r="VVU111" s="104"/>
      <c r="VVV111" s="104"/>
      <c r="VVW111" s="104"/>
      <c r="VVX111" s="104"/>
      <c r="VVY111" s="104"/>
      <c r="VVZ111" s="104"/>
      <c r="VWA111" s="104"/>
      <c r="VWB111" s="104"/>
      <c r="VWC111" s="104"/>
      <c r="VWD111" s="104"/>
      <c r="VWE111" s="104"/>
      <c r="VWF111" s="104"/>
      <c r="VWG111" s="104"/>
      <c r="VWH111" s="104"/>
      <c r="VWI111" s="104"/>
      <c r="VWJ111" s="104"/>
      <c r="VWK111" s="104"/>
      <c r="VWL111" s="104"/>
      <c r="VWM111" s="104"/>
      <c r="VWN111" s="104"/>
      <c r="VWO111" s="104"/>
      <c r="VWP111" s="104"/>
      <c r="VWQ111" s="104"/>
      <c r="VWR111" s="104"/>
      <c r="VWS111" s="104"/>
      <c r="VWT111" s="104"/>
      <c r="VWU111" s="104"/>
      <c r="VWV111" s="104"/>
      <c r="VWW111" s="104"/>
      <c r="VWX111" s="104"/>
      <c r="VWY111" s="104"/>
      <c r="VWZ111" s="104"/>
      <c r="VXA111" s="104"/>
      <c r="VXB111" s="104"/>
      <c r="VXC111" s="104"/>
      <c r="VXD111" s="104"/>
      <c r="VXE111" s="104"/>
      <c r="VXF111" s="104"/>
      <c r="VXG111" s="104"/>
      <c r="VXH111" s="104"/>
      <c r="VXI111" s="104"/>
      <c r="VXJ111" s="104"/>
      <c r="VXK111" s="104"/>
      <c r="VXL111" s="104"/>
      <c r="VXM111" s="104"/>
      <c r="VXN111" s="104"/>
      <c r="VXO111" s="104"/>
      <c r="VXP111" s="104"/>
      <c r="VXQ111" s="104"/>
      <c r="VXR111" s="104"/>
      <c r="VXS111" s="104"/>
      <c r="VXT111" s="104"/>
      <c r="VXU111" s="104"/>
      <c r="VXV111" s="104"/>
      <c r="VXW111" s="104"/>
      <c r="VXX111" s="104"/>
      <c r="VXY111" s="104"/>
      <c r="VXZ111" s="104"/>
      <c r="VYA111" s="104"/>
      <c r="VYB111" s="104"/>
      <c r="VYC111" s="104"/>
      <c r="VYD111" s="104"/>
      <c r="VYE111" s="104"/>
      <c r="VYF111" s="104"/>
      <c r="VYG111" s="104"/>
      <c r="VYH111" s="104"/>
      <c r="VYI111" s="104"/>
      <c r="VYJ111" s="104"/>
      <c r="VYK111" s="104"/>
      <c r="VYL111" s="104"/>
      <c r="VYM111" s="104"/>
      <c r="VYN111" s="104"/>
      <c r="VYO111" s="104"/>
      <c r="VYP111" s="104"/>
      <c r="VYQ111" s="104"/>
      <c r="VYR111" s="104"/>
      <c r="VYS111" s="104"/>
      <c r="VYT111" s="104"/>
      <c r="VYU111" s="104"/>
      <c r="VYV111" s="104"/>
      <c r="VYW111" s="104"/>
      <c r="VYX111" s="104"/>
      <c r="VYY111" s="104"/>
      <c r="VYZ111" s="104"/>
      <c r="VZA111" s="104"/>
      <c r="VZB111" s="104"/>
      <c r="VZC111" s="104"/>
      <c r="VZD111" s="104"/>
      <c r="VZE111" s="104"/>
      <c r="VZF111" s="104"/>
      <c r="VZG111" s="104"/>
      <c r="VZH111" s="104"/>
      <c r="VZI111" s="104"/>
      <c r="VZJ111" s="104"/>
      <c r="VZK111" s="104"/>
      <c r="VZL111" s="104"/>
      <c r="VZM111" s="104"/>
      <c r="VZN111" s="104"/>
      <c r="VZO111" s="104"/>
      <c r="VZP111" s="104"/>
      <c r="VZQ111" s="104"/>
      <c r="VZR111" s="104"/>
      <c r="VZS111" s="104"/>
      <c r="VZT111" s="104"/>
      <c r="VZU111" s="104"/>
      <c r="VZV111" s="104"/>
      <c r="VZW111" s="104"/>
      <c r="VZX111" s="104"/>
      <c r="VZY111" s="104"/>
      <c r="VZZ111" s="104"/>
      <c r="WAA111" s="104"/>
      <c r="WAB111" s="104"/>
      <c r="WAC111" s="104"/>
      <c r="WAD111" s="104"/>
      <c r="WAE111" s="104"/>
      <c r="WAF111" s="104"/>
      <c r="WAG111" s="104"/>
      <c r="WAH111" s="104"/>
      <c r="WAI111" s="104"/>
      <c r="WAJ111" s="104"/>
      <c r="WAK111" s="104"/>
      <c r="WAL111" s="104"/>
      <c r="WAM111" s="104"/>
      <c r="WAN111" s="104"/>
      <c r="WAO111" s="104"/>
      <c r="WAP111" s="104"/>
      <c r="WAQ111" s="104"/>
      <c r="WAR111" s="104"/>
      <c r="WAS111" s="104"/>
      <c r="WAT111" s="104"/>
      <c r="WAU111" s="104"/>
      <c r="WAV111" s="104"/>
      <c r="WAW111" s="104"/>
      <c r="WAX111" s="104"/>
      <c r="WAY111" s="104"/>
      <c r="WAZ111" s="104"/>
      <c r="WBA111" s="104"/>
      <c r="WBB111" s="104"/>
      <c r="WBC111" s="104"/>
      <c r="WBD111" s="104"/>
      <c r="WBE111" s="104"/>
      <c r="WBF111" s="104"/>
      <c r="WBG111" s="104"/>
      <c r="WBH111" s="104"/>
      <c r="WBI111" s="104"/>
      <c r="WBJ111" s="104"/>
      <c r="WBK111" s="104"/>
      <c r="WBL111" s="104"/>
      <c r="WBM111" s="104"/>
      <c r="WBN111" s="104"/>
      <c r="WBO111" s="104"/>
      <c r="WBP111" s="104"/>
      <c r="WBQ111" s="104"/>
      <c r="WBR111" s="104"/>
      <c r="WBS111" s="104"/>
      <c r="WBT111" s="104"/>
      <c r="WBU111" s="104"/>
      <c r="WBV111" s="104"/>
      <c r="WBW111" s="104"/>
      <c r="WBX111" s="104"/>
      <c r="WBY111" s="104"/>
      <c r="WBZ111" s="104"/>
      <c r="WCA111" s="104"/>
      <c r="WCB111" s="104"/>
      <c r="WCC111" s="104"/>
      <c r="WCD111" s="104"/>
      <c r="WCE111" s="104"/>
      <c r="WCF111" s="104"/>
      <c r="WCG111" s="104"/>
      <c r="WCH111" s="104"/>
      <c r="WCI111" s="104"/>
      <c r="WCJ111" s="104"/>
      <c r="WCK111" s="104"/>
      <c r="WCL111" s="104"/>
      <c r="WCM111" s="104"/>
      <c r="WCN111" s="104"/>
      <c r="WCO111" s="104"/>
      <c r="WCP111" s="104"/>
      <c r="WCQ111" s="104"/>
      <c r="WCR111" s="104"/>
      <c r="WCS111" s="104"/>
      <c r="WCT111" s="104"/>
      <c r="WCU111" s="104"/>
      <c r="WCV111" s="104"/>
      <c r="WCW111" s="104"/>
      <c r="WCX111" s="104"/>
      <c r="WCY111" s="104"/>
      <c r="WCZ111" s="104"/>
      <c r="WDA111" s="104"/>
      <c r="WDB111" s="104"/>
      <c r="WDC111" s="104"/>
      <c r="WDD111" s="104"/>
      <c r="WDE111" s="104"/>
      <c r="WDF111" s="104"/>
      <c r="WDG111" s="104"/>
      <c r="WDH111" s="104"/>
      <c r="WDI111" s="104"/>
      <c r="WDJ111" s="104"/>
      <c r="WDK111" s="104"/>
      <c r="WDL111" s="104"/>
      <c r="WDM111" s="104"/>
      <c r="WDN111" s="104"/>
      <c r="WDO111" s="104"/>
      <c r="WDP111" s="104"/>
      <c r="WDQ111" s="104"/>
      <c r="WDR111" s="104"/>
      <c r="WDS111" s="104"/>
      <c r="WDT111" s="104"/>
      <c r="WDU111" s="104"/>
      <c r="WDV111" s="104"/>
      <c r="WDW111" s="104"/>
      <c r="WDX111" s="104"/>
      <c r="WDY111" s="104"/>
      <c r="WDZ111" s="104"/>
      <c r="WEA111" s="104"/>
      <c r="WEB111" s="104"/>
      <c r="WEC111" s="104"/>
      <c r="WED111" s="104"/>
      <c r="WEE111" s="104"/>
      <c r="WEF111" s="104"/>
      <c r="WEG111" s="104"/>
      <c r="WEH111" s="104"/>
      <c r="WEI111" s="104"/>
      <c r="WEJ111" s="104"/>
      <c r="WEK111" s="104"/>
      <c r="WEL111" s="104"/>
      <c r="WEM111" s="104"/>
      <c r="WEN111" s="104"/>
      <c r="WEO111" s="104"/>
      <c r="WEP111" s="104"/>
      <c r="WEQ111" s="104"/>
      <c r="WER111" s="104"/>
      <c r="WES111" s="104"/>
      <c r="WET111" s="104"/>
      <c r="WEU111" s="104"/>
      <c r="WEV111" s="104"/>
      <c r="WEW111" s="104"/>
      <c r="WEX111" s="104"/>
      <c r="WEY111" s="104"/>
      <c r="WEZ111" s="104"/>
      <c r="WFA111" s="104"/>
      <c r="WFB111" s="104"/>
      <c r="WFC111" s="104"/>
      <c r="WFD111" s="104"/>
      <c r="WFE111" s="104"/>
      <c r="WFF111" s="104"/>
      <c r="WFG111" s="104"/>
      <c r="WFH111" s="104"/>
      <c r="WFI111" s="104"/>
      <c r="WFJ111" s="104"/>
      <c r="WFK111" s="104"/>
      <c r="WFL111" s="104"/>
      <c r="WFM111" s="104"/>
      <c r="WFN111" s="104"/>
      <c r="WFO111" s="104"/>
      <c r="WFP111" s="104"/>
      <c r="WFQ111" s="104"/>
      <c r="WFR111" s="104"/>
      <c r="WFS111" s="104"/>
      <c r="WFT111" s="104"/>
      <c r="WFU111" s="104"/>
      <c r="WFV111" s="104"/>
      <c r="WFW111" s="104"/>
      <c r="WFX111" s="104"/>
      <c r="WFY111" s="104"/>
      <c r="WFZ111" s="104"/>
      <c r="WGA111" s="104"/>
      <c r="WGB111" s="104"/>
      <c r="WGC111" s="104"/>
      <c r="WGD111" s="104"/>
      <c r="WGE111" s="104"/>
      <c r="WGF111" s="104"/>
      <c r="WGG111" s="104"/>
      <c r="WGH111" s="104"/>
      <c r="WGI111" s="104"/>
      <c r="WGJ111" s="104"/>
      <c r="WGK111" s="104"/>
      <c r="WGL111" s="104"/>
      <c r="WGM111" s="104"/>
      <c r="WGN111" s="104"/>
      <c r="WGO111" s="104"/>
      <c r="WGP111" s="104"/>
      <c r="WGQ111" s="104"/>
      <c r="WGR111" s="104"/>
      <c r="WGS111" s="104"/>
      <c r="WGT111" s="104"/>
      <c r="WGU111" s="104"/>
      <c r="WGV111" s="104"/>
      <c r="WGW111" s="104"/>
      <c r="WGX111" s="104"/>
      <c r="WGY111" s="104"/>
      <c r="WGZ111" s="104"/>
      <c r="WHA111" s="104"/>
      <c r="WHB111" s="104"/>
      <c r="WHC111" s="104"/>
      <c r="WHD111" s="104"/>
      <c r="WHE111" s="104"/>
      <c r="WHF111" s="104"/>
      <c r="WHG111" s="104"/>
      <c r="WHH111" s="104"/>
      <c r="WHI111" s="104"/>
      <c r="WHJ111" s="104"/>
      <c r="WHK111" s="104"/>
      <c r="WHL111" s="104"/>
      <c r="WHM111" s="104"/>
      <c r="WHN111" s="104"/>
      <c r="WHO111" s="104"/>
      <c r="WHP111" s="104"/>
      <c r="WHQ111" s="104"/>
      <c r="WHR111" s="104"/>
      <c r="WHS111" s="104"/>
      <c r="WHT111" s="104"/>
      <c r="WHU111" s="104"/>
      <c r="WHV111" s="104"/>
      <c r="WHW111" s="104"/>
      <c r="WHX111" s="104"/>
      <c r="WHY111" s="104"/>
      <c r="WHZ111" s="104"/>
      <c r="WIA111" s="104"/>
      <c r="WIB111" s="104"/>
      <c r="WIC111" s="104"/>
      <c r="WID111" s="104"/>
      <c r="WIE111" s="104"/>
      <c r="WIF111" s="104"/>
      <c r="WIG111" s="104"/>
      <c r="WIH111" s="104"/>
      <c r="WII111" s="104"/>
      <c r="WIJ111" s="104"/>
      <c r="WIK111" s="104"/>
      <c r="WIL111" s="104"/>
      <c r="WIM111" s="104"/>
      <c r="WIN111" s="104"/>
      <c r="WIO111" s="104"/>
      <c r="WIP111" s="104"/>
      <c r="WIQ111" s="104"/>
      <c r="WIR111" s="104"/>
      <c r="WIS111" s="104"/>
      <c r="WIT111" s="104"/>
      <c r="WIU111" s="104"/>
      <c r="WIV111" s="104"/>
      <c r="WIW111" s="104"/>
      <c r="WIX111" s="104"/>
      <c r="WIY111" s="104"/>
      <c r="WIZ111" s="104"/>
      <c r="WJA111" s="104"/>
      <c r="WJB111" s="104"/>
      <c r="WJC111" s="104"/>
      <c r="WJD111" s="104"/>
      <c r="WJE111" s="104"/>
      <c r="WJF111" s="104"/>
      <c r="WJG111" s="104"/>
      <c r="WJH111" s="104"/>
      <c r="WJI111" s="104"/>
      <c r="WJJ111" s="104"/>
      <c r="WJK111" s="104"/>
      <c r="WJL111" s="104"/>
      <c r="WJM111" s="104"/>
      <c r="WJN111" s="104"/>
      <c r="WJO111" s="104"/>
      <c r="WJP111" s="104"/>
      <c r="WJQ111" s="104"/>
      <c r="WJR111" s="104"/>
      <c r="WJS111" s="104"/>
      <c r="WJT111" s="104"/>
      <c r="WJU111" s="104"/>
      <c r="WJV111" s="104"/>
      <c r="WJW111" s="104"/>
      <c r="WJX111" s="104"/>
      <c r="WJY111" s="104"/>
      <c r="WJZ111" s="104"/>
      <c r="WKA111" s="104"/>
      <c r="WKB111" s="104"/>
      <c r="WKC111" s="104"/>
      <c r="WKD111" s="104"/>
      <c r="WKE111" s="104"/>
      <c r="WKF111" s="104"/>
      <c r="WKG111" s="104"/>
      <c r="WKH111" s="104"/>
      <c r="WKI111" s="104"/>
      <c r="WKJ111" s="104"/>
      <c r="WKK111" s="104"/>
      <c r="WKL111" s="104"/>
      <c r="WKM111" s="104"/>
      <c r="WKN111" s="104"/>
      <c r="WKO111" s="104"/>
      <c r="WKP111" s="104"/>
      <c r="WKQ111" s="104"/>
      <c r="WKR111" s="104"/>
      <c r="WKS111" s="104"/>
      <c r="WKT111" s="104"/>
      <c r="WKU111" s="104"/>
      <c r="WKV111" s="104"/>
      <c r="WKW111" s="104"/>
      <c r="WKX111" s="104"/>
      <c r="WKY111" s="104"/>
      <c r="WKZ111" s="104"/>
      <c r="WLA111" s="104"/>
      <c r="WLB111" s="104"/>
      <c r="WLC111" s="104"/>
      <c r="WLD111" s="104"/>
      <c r="WLE111" s="104"/>
      <c r="WLF111" s="104"/>
      <c r="WLG111" s="104"/>
      <c r="WLH111" s="104"/>
      <c r="WLI111" s="104"/>
      <c r="WLJ111" s="104"/>
      <c r="WLK111" s="104"/>
      <c r="WLL111" s="104"/>
      <c r="WLM111" s="104"/>
      <c r="WLN111" s="104"/>
      <c r="WLO111" s="104"/>
      <c r="WLP111" s="104"/>
      <c r="WLQ111" s="104"/>
      <c r="WLR111" s="104"/>
      <c r="WLS111" s="104"/>
      <c r="WLT111" s="104"/>
      <c r="WLU111" s="104"/>
      <c r="WLV111" s="104"/>
      <c r="WLW111" s="104"/>
      <c r="WLX111" s="104"/>
      <c r="WLY111" s="104"/>
      <c r="WLZ111" s="104"/>
      <c r="WMA111" s="104"/>
      <c r="WMB111" s="104"/>
      <c r="WMC111" s="104"/>
      <c r="WMD111" s="104"/>
      <c r="WME111" s="104"/>
      <c r="WMF111" s="104"/>
      <c r="WMG111" s="104"/>
      <c r="WMH111" s="104"/>
      <c r="WMI111" s="104"/>
      <c r="WMJ111" s="104"/>
      <c r="WMK111" s="104"/>
      <c r="WML111" s="104"/>
      <c r="WMM111" s="104"/>
      <c r="WMN111" s="104"/>
      <c r="WMO111" s="104"/>
      <c r="WMP111" s="104"/>
      <c r="WMQ111" s="104"/>
      <c r="WMR111" s="104"/>
      <c r="WMS111" s="104"/>
      <c r="WMT111" s="104"/>
      <c r="WMU111" s="104"/>
      <c r="WMV111" s="104"/>
      <c r="WMW111" s="104"/>
      <c r="WMX111" s="104"/>
      <c r="WMY111" s="104"/>
      <c r="WMZ111" s="104"/>
      <c r="WNA111" s="104"/>
      <c r="WNB111" s="104"/>
      <c r="WNC111" s="104"/>
      <c r="WND111" s="104"/>
      <c r="WNE111" s="104"/>
      <c r="WNF111" s="104"/>
      <c r="WNG111" s="104"/>
      <c r="WNH111" s="104"/>
      <c r="WNI111" s="104"/>
      <c r="WNJ111" s="104"/>
      <c r="WNK111" s="104"/>
      <c r="WNL111" s="104"/>
      <c r="WNM111" s="104"/>
      <c r="WNN111" s="104"/>
      <c r="WNO111" s="104"/>
      <c r="WNP111" s="104"/>
      <c r="WNQ111" s="104"/>
      <c r="WNR111" s="104"/>
      <c r="WNS111" s="104"/>
      <c r="WNT111" s="104"/>
      <c r="WNU111" s="104"/>
      <c r="WNV111" s="104"/>
      <c r="WNW111" s="104"/>
      <c r="WNX111" s="104"/>
      <c r="WNY111" s="104"/>
      <c r="WNZ111" s="104"/>
      <c r="WOA111" s="104"/>
      <c r="WOB111" s="104"/>
      <c r="WOC111" s="104"/>
      <c r="WOD111" s="104"/>
      <c r="WOE111" s="104"/>
      <c r="WOF111" s="104"/>
      <c r="WOG111" s="104"/>
      <c r="WOH111" s="104"/>
      <c r="WOI111" s="104"/>
      <c r="WOJ111" s="104"/>
      <c r="WOK111" s="104"/>
      <c r="WOL111" s="104"/>
      <c r="WOM111" s="104"/>
      <c r="WON111" s="104"/>
      <c r="WOO111" s="104"/>
      <c r="WOP111" s="104"/>
      <c r="WOQ111" s="104"/>
      <c r="WOR111" s="104"/>
      <c r="WOS111" s="104"/>
      <c r="WOT111" s="104"/>
      <c r="WOU111" s="104"/>
      <c r="WOV111" s="104"/>
      <c r="WOW111" s="104"/>
      <c r="WOX111" s="104"/>
      <c r="WOY111" s="104"/>
      <c r="WOZ111" s="104"/>
      <c r="WPA111" s="104"/>
      <c r="WPB111" s="104"/>
      <c r="WPC111" s="104"/>
      <c r="WPD111" s="104"/>
      <c r="WPE111" s="104"/>
      <c r="WPF111" s="104"/>
      <c r="WPG111" s="104"/>
      <c r="WPH111" s="104"/>
      <c r="WPI111" s="104"/>
      <c r="WPJ111" s="104"/>
      <c r="WPK111" s="104"/>
      <c r="WPL111" s="104"/>
      <c r="WPM111" s="104"/>
      <c r="WPN111" s="104"/>
      <c r="WPO111" s="104"/>
      <c r="WPP111" s="104"/>
      <c r="WPQ111" s="104"/>
      <c r="WPR111" s="104"/>
      <c r="WPS111" s="104"/>
      <c r="WPT111" s="104"/>
      <c r="WPU111" s="104"/>
      <c r="WPV111" s="104"/>
      <c r="WPW111" s="104"/>
      <c r="WPX111" s="104"/>
      <c r="WPY111" s="104"/>
      <c r="WPZ111" s="104"/>
      <c r="WQA111" s="104"/>
      <c r="WQB111" s="104"/>
      <c r="WQC111" s="104"/>
      <c r="WQD111" s="104"/>
      <c r="WQE111" s="104"/>
      <c r="WQF111" s="104"/>
      <c r="WQG111" s="104"/>
      <c r="WQH111" s="104"/>
      <c r="WQI111" s="104"/>
      <c r="WQJ111" s="104"/>
      <c r="WQK111" s="104"/>
      <c r="WQL111" s="104"/>
      <c r="WQM111" s="104"/>
      <c r="WQN111" s="104"/>
      <c r="WQO111" s="104"/>
      <c r="WQP111" s="104"/>
      <c r="WQQ111" s="104"/>
      <c r="WQR111" s="104"/>
      <c r="WQS111" s="104"/>
      <c r="WQT111" s="104"/>
      <c r="WQU111" s="104"/>
      <c r="WQV111" s="104"/>
      <c r="WQW111" s="104"/>
      <c r="WQX111" s="104"/>
      <c r="WQY111" s="104"/>
      <c r="WQZ111" s="104"/>
      <c r="WRA111" s="104"/>
      <c r="WRB111" s="104"/>
      <c r="WRC111" s="104"/>
      <c r="WRD111" s="104"/>
      <c r="WRE111" s="104"/>
      <c r="WRF111" s="104"/>
      <c r="WRG111" s="104"/>
      <c r="WRH111" s="104"/>
      <c r="WRI111" s="104"/>
      <c r="WRJ111" s="104"/>
      <c r="WRK111" s="104"/>
      <c r="WRL111" s="104"/>
      <c r="WRM111" s="104"/>
      <c r="WRN111" s="104"/>
      <c r="WRO111" s="104"/>
      <c r="WRP111" s="104"/>
      <c r="WRQ111" s="104"/>
      <c r="WRR111" s="104"/>
      <c r="WRS111" s="104"/>
      <c r="WRT111" s="104"/>
      <c r="WRU111" s="104"/>
      <c r="WRV111" s="104"/>
      <c r="WRW111" s="104"/>
      <c r="WRX111" s="104"/>
      <c r="WRY111" s="104"/>
      <c r="WRZ111" s="104"/>
      <c r="WSA111" s="104"/>
      <c r="WSB111" s="104"/>
      <c r="WSC111" s="104"/>
      <c r="WSD111" s="104"/>
      <c r="WSE111" s="104"/>
      <c r="WSF111" s="104"/>
      <c r="WSG111" s="104"/>
      <c r="WSH111" s="104"/>
      <c r="WSI111" s="104"/>
      <c r="WSJ111" s="104"/>
      <c r="WSK111" s="104"/>
      <c r="WSL111" s="104"/>
      <c r="WSM111" s="104"/>
      <c r="WSN111" s="104"/>
      <c r="WSO111" s="104"/>
      <c r="WSP111" s="104"/>
      <c r="WSQ111" s="104"/>
      <c r="WSR111" s="104"/>
      <c r="WSS111" s="104"/>
      <c r="WST111" s="104"/>
      <c r="WSU111" s="104"/>
      <c r="WSV111" s="104"/>
      <c r="WSW111" s="104"/>
      <c r="WSX111" s="104"/>
      <c r="WSY111" s="104"/>
      <c r="WSZ111" s="104"/>
      <c r="WTA111" s="104"/>
      <c r="WTB111" s="104"/>
      <c r="WTC111" s="104"/>
      <c r="WTD111" s="104"/>
      <c r="WTE111" s="104"/>
      <c r="WTF111" s="104"/>
      <c r="WTG111" s="104"/>
      <c r="WTH111" s="104"/>
      <c r="WTI111" s="104"/>
      <c r="WTJ111" s="104"/>
      <c r="WTK111" s="104"/>
      <c r="WTL111" s="104"/>
      <c r="WTM111" s="104"/>
      <c r="WTN111" s="104"/>
      <c r="WTO111" s="104"/>
      <c r="WTP111" s="104"/>
      <c r="WTQ111" s="104"/>
      <c r="WTR111" s="104"/>
      <c r="WTS111" s="104"/>
      <c r="WTT111" s="104"/>
      <c r="WTU111" s="104"/>
      <c r="WTV111" s="104"/>
      <c r="WTW111" s="104"/>
      <c r="WTX111" s="104"/>
      <c r="WTY111" s="104"/>
      <c r="WTZ111" s="104"/>
      <c r="WUA111" s="104"/>
      <c r="WUB111" s="104"/>
      <c r="WUC111" s="104"/>
      <c r="WUD111" s="104"/>
      <c r="WUE111" s="104"/>
      <c r="WUF111" s="104"/>
      <c r="WUG111" s="104"/>
      <c r="WUH111" s="104"/>
      <c r="WUI111" s="104"/>
      <c r="WUJ111" s="104"/>
      <c r="WUK111" s="104"/>
      <c r="WUL111" s="104"/>
      <c r="WUM111" s="104"/>
      <c r="WUN111" s="104"/>
      <c r="WUO111" s="104"/>
      <c r="WUP111" s="104"/>
      <c r="WUQ111" s="104"/>
      <c r="WUR111" s="104"/>
      <c r="WUS111" s="104"/>
      <c r="WUT111" s="104"/>
      <c r="WUU111" s="104"/>
      <c r="WUV111" s="104"/>
      <c r="WUW111" s="104"/>
      <c r="WUX111" s="104"/>
      <c r="WUY111" s="104"/>
      <c r="WUZ111" s="104"/>
      <c r="WVA111" s="104"/>
      <c r="WVB111" s="104"/>
      <c r="WVC111" s="104"/>
      <c r="WVD111" s="104"/>
      <c r="WVE111" s="104"/>
      <c r="WVF111" s="104"/>
      <c r="WVG111" s="104"/>
      <c r="WVH111" s="104"/>
      <c r="WVI111" s="104"/>
      <c r="WVJ111" s="104"/>
      <c r="WVK111" s="104"/>
      <c r="WVL111" s="104"/>
      <c r="WVM111" s="104"/>
      <c r="WVN111" s="104"/>
      <c r="WVO111" s="104"/>
      <c r="WVP111" s="104"/>
      <c r="WVQ111" s="104"/>
      <c r="WVR111" s="104"/>
      <c r="WVS111" s="104"/>
      <c r="WVT111" s="104"/>
      <c r="WVU111" s="104"/>
      <c r="WVV111" s="104"/>
      <c r="WVW111" s="104"/>
      <c r="WVX111" s="104"/>
      <c r="WVY111" s="104"/>
      <c r="WVZ111" s="104"/>
      <c r="WWA111" s="104"/>
      <c r="WWB111" s="104"/>
      <c r="WWC111" s="104"/>
      <c r="WWD111" s="104"/>
      <c r="WWE111" s="104"/>
      <c r="WWF111" s="104"/>
      <c r="WWG111" s="104"/>
      <c r="WWH111" s="104"/>
      <c r="WWI111" s="104"/>
      <c r="WWJ111" s="104"/>
      <c r="WWK111" s="104"/>
      <c r="WWL111" s="104"/>
      <c r="WWM111" s="104"/>
      <c r="WWN111" s="104"/>
      <c r="WWO111" s="104"/>
      <c r="WWP111" s="104"/>
      <c r="WWQ111" s="104"/>
      <c r="WWR111" s="104"/>
      <c r="WWS111" s="104"/>
      <c r="WWT111" s="104"/>
      <c r="WWU111" s="104"/>
      <c r="WWV111" s="104"/>
      <c r="WWW111" s="104"/>
      <c r="WWX111" s="104"/>
      <c r="WWY111" s="104"/>
      <c r="WWZ111" s="104"/>
      <c r="WXA111" s="104"/>
      <c r="WXB111" s="104"/>
      <c r="WXC111" s="104"/>
      <c r="WXD111" s="104"/>
      <c r="WXE111" s="104"/>
      <c r="WXF111" s="104"/>
      <c r="WXG111" s="104"/>
      <c r="WXH111" s="104"/>
      <c r="WXI111" s="104"/>
      <c r="WXJ111" s="104"/>
      <c r="WXK111" s="104"/>
      <c r="WXL111" s="104"/>
      <c r="WXM111" s="104"/>
      <c r="WXN111" s="104"/>
      <c r="WXO111" s="104"/>
      <c r="WXP111" s="104"/>
      <c r="WXQ111" s="104"/>
      <c r="WXR111" s="104"/>
      <c r="WXS111" s="104"/>
      <c r="WXT111" s="104"/>
      <c r="WXU111" s="104"/>
      <c r="WXV111" s="104"/>
      <c r="WXW111" s="104"/>
      <c r="WXX111" s="104"/>
      <c r="WXY111" s="104"/>
      <c r="WXZ111" s="104"/>
      <c r="WYA111" s="104"/>
      <c r="WYB111" s="104"/>
      <c r="WYC111" s="104"/>
      <c r="WYD111" s="104"/>
      <c r="WYE111" s="104"/>
      <c r="WYF111" s="104"/>
      <c r="WYG111" s="104"/>
      <c r="WYH111" s="104"/>
      <c r="WYI111" s="104"/>
      <c r="WYJ111" s="104"/>
      <c r="WYK111" s="104"/>
      <c r="WYL111" s="104"/>
      <c r="WYM111" s="104"/>
      <c r="WYN111" s="104"/>
      <c r="WYO111" s="104"/>
      <c r="WYP111" s="104"/>
      <c r="WYQ111" s="104"/>
      <c r="WYR111" s="104"/>
      <c r="WYS111" s="104"/>
      <c r="WYT111" s="104"/>
      <c r="WYU111" s="104"/>
      <c r="WYV111" s="104"/>
      <c r="WYW111" s="104"/>
      <c r="WYX111" s="104"/>
      <c r="WYY111" s="104"/>
      <c r="WYZ111" s="104"/>
      <c r="WZA111" s="104"/>
      <c r="WZB111" s="104"/>
      <c r="WZC111" s="104"/>
      <c r="WZD111" s="104"/>
      <c r="WZE111" s="104"/>
      <c r="WZF111" s="104"/>
      <c r="WZG111" s="104"/>
      <c r="WZH111" s="104"/>
      <c r="WZI111" s="104"/>
      <c r="WZJ111" s="104"/>
      <c r="WZK111" s="104"/>
      <c r="WZL111" s="104"/>
      <c r="WZM111" s="104"/>
      <c r="WZN111" s="104"/>
      <c r="WZO111" s="104"/>
      <c r="WZP111" s="104"/>
      <c r="WZQ111" s="104"/>
      <c r="WZR111" s="104"/>
      <c r="WZS111" s="104"/>
      <c r="WZT111" s="104"/>
      <c r="WZU111" s="104"/>
      <c r="WZV111" s="104"/>
      <c r="WZW111" s="104"/>
      <c r="WZX111" s="104"/>
      <c r="WZY111" s="104"/>
      <c r="WZZ111" s="104"/>
      <c r="XAA111" s="104"/>
      <c r="XAB111" s="104"/>
      <c r="XAC111" s="104"/>
      <c r="XAD111" s="104"/>
      <c r="XAE111" s="104"/>
      <c r="XAF111" s="104"/>
      <c r="XAG111" s="104"/>
      <c r="XAH111" s="104"/>
      <c r="XAI111" s="104"/>
      <c r="XAJ111" s="104"/>
      <c r="XAK111" s="104"/>
      <c r="XAL111" s="104"/>
      <c r="XAM111" s="104"/>
      <c r="XAN111" s="104"/>
      <c r="XAO111" s="104"/>
      <c r="XAP111" s="104"/>
      <c r="XAQ111" s="104"/>
      <c r="XAR111" s="104"/>
      <c r="XAS111" s="104"/>
      <c r="XAT111" s="104"/>
      <c r="XAU111" s="104"/>
      <c r="XAV111" s="104"/>
      <c r="XAW111" s="104"/>
      <c r="XAX111" s="104"/>
      <c r="XAY111" s="104"/>
      <c r="XAZ111" s="104"/>
      <c r="XBA111" s="104"/>
      <c r="XBB111" s="104"/>
      <c r="XBC111" s="104"/>
      <c r="XBD111" s="104"/>
      <c r="XBE111" s="104"/>
      <c r="XBF111" s="104"/>
      <c r="XBG111" s="104"/>
      <c r="XBH111" s="104"/>
      <c r="XBI111" s="104"/>
      <c r="XBJ111" s="104"/>
      <c r="XBK111" s="104"/>
      <c r="XBL111" s="104"/>
      <c r="XBM111" s="104"/>
      <c r="XBN111" s="104"/>
      <c r="XBO111" s="104"/>
      <c r="XBP111" s="104"/>
      <c r="XBQ111" s="104"/>
      <c r="XBR111" s="104"/>
      <c r="XBS111" s="104"/>
      <c r="XBT111" s="104"/>
      <c r="XBU111" s="104"/>
      <c r="XBV111" s="104"/>
      <c r="XBW111" s="104"/>
      <c r="XBX111" s="104"/>
      <c r="XBY111" s="104"/>
      <c r="XBZ111" s="104"/>
      <c r="XCA111" s="104"/>
      <c r="XCB111" s="104"/>
      <c r="XCC111" s="104"/>
      <c r="XCD111" s="104"/>
      <c r="XCE111" s="104"/>
      <c r="XCF111" s="104"/>
      <c r="XCG111" s="104"/>
      <c r="XCH111" s="104"/>
      <c r="XCI111" s="104"/>
      <c r="XCJ111" s="104"/>
      <c r="XCK111" s="104"/>
      <c r="XCL111" s="104"/>
      <c r="XCM111" s="104"/>
      <c r="XCN111" s="104"/>
      <c r="XCO111" s="104"/>
      <c r="XCP111" s="104"/>
      <c r="XCQ111" s="104"/>
      <c r="XCR111" s="104"/>
      <c r="XCS111" s="104"/>
      <c r="XCT111" s="104"/>
      <c r="XCU111" s="104"/>
      <c r="XCV111" s="104"/>
      <c r="XCW111" s="104"/>
      <c r="XCX111" s="104"/>
      <c r="XCY111" s="104"/>
      <c r="XCZ111" s="104"/>
      <c r="XDA111" s="104"/>
      <c r="XDB111" s="104"/>
      <c r="XDC111" s="104"/>
      <c r="XDD111" s="104"/>
      <c r="XDE111" s="104"/>
      <c r="XDF111" s="104"/>
      <c r="XDG111" s="104"/>
      <c r="XDH111" s="104"/>
      <c r="XDI111" s="104"/>
      <c r="XDJ111" s="104"/>
      <c r="XDK111" s="104"/>
      <c r="XDL111" s="104"/>
      <c r="XDM111" s="104"/>
      <c r="XDN111" s="104"/>
      <c r="XDO111" s="104"/>
      <c r="XDP111" s="104"/>
      <c r="XDQ111" s="104"/>
      <c r="XDR111" s="104"/>
      <c r="XDS111" s="104"/>
      <c r="XDT111" s="104"/>
      <c r="XDU111" s="104"/>
      <c r="XDV111" s="104"/>
      <c r="XDW111" s="104"/>
    </row>
    <row r="113" spans="1:3" ht="15.75" customHeight="1">
      <c r="A113" s="2"/>
    </row>
    <row r="115" spans="1:3" ht="31.5" customHeight="1"/>
    <row r="116" spans="1:3" ht="30" customHeight="1"/>
    <row r="117" spans="1:3" ht="28.5" customHeight="1"/>
    <row r="118" spans="1:3" s="97" customFormat="1" ht="42" customHeight="1">
      <c r="B118" s="407"/>
      <c r="C118" s="407"/>
    </row>
    <row r="119" spans="1:3" s="97" customFormat="1" ht="33" customHeight="1">
      <c r="B119" s="407"/>
      <c r="C119" s="407"/>
    </row>
    <row r="120" spans="1:3" s="97" customFormat="1" ht="40.5" customHeight="1">
      <c r="B120" s="407"/>
      <c r="C120" s="407"/>
    </row>
    <row r="121" spans="1:3" s="97" customFormat="1" ht="31.5" customHeight="1">
      <c r="B121" s="407"/>
      <c r="C121" s="407"/>
    </row>
    <row r="122" spans="1:3" s="97" customFormat="1" ht="31.5" customHeight="1">
      <c r="B122" s="407"/>
      <c r="C122" s="407"/>
    </row>
    <row r="123" spans="1:3" s="97" customFormat="1" ht="33" customHeight="1">
      <c r="B123" s="407"/>
      <c r="C123" s="407"/>
    </row>
    <row r="124" spans="1:3" s="400" customFormat="1" ht="30" customHeight="1">
      <c r="B124" s="407"/>
      <c r="C124" s="407"/>
    </row>
    <row r="125" spans="1:3" ht="26.25" customHeight="1"/>
    <row r="126" spans="1:3" ht="28.5" customHeight="1"/>
    <row r="127" spans="1:3" ht="27.75" customHeight="1"/>
    <row r="128" spans="1:3" ht="30.75" customHeight="1"/>
    <row r="130" spans="1:3" s="44" customFormat="1" ht="15.75" customHeight="1">
      <c r="B130" s="407"/>
      <c r="C130" s="407"/>
    </row>
    <row r="131" spans="1:3" s="237" customFormat="1" ht="36" customHeight="1">
      <c r="B131" s="407"/>
      <c r="C131" s="407"/>
    </row>
    <row r="132" spans="1:3" ht="46.5" customHeight="1"/>
    <row r="133" spans="1:3" ht="36" customHeight="1"/>
    <row r="134" spans="1:3" ht="20.25" customHeight="1"/>
    <row r="135" spans="1:3" ht="48.75" customHeight="1"/>
    <row r="138" spans="1:3" ht="15.75" customHeight="1">
      <c r="A138" s="2"/>
    </row>
    <row r="139" spans="1:3" ht="15.75" customHeight="1">
      <c r="A139" s="2"/>
    </row>
    <row r="140" spans="1:3" ht="48" customHeight="1"/>
    <row r="142" spans="1:3" ht="34.5" customHeight="1"/>
    <row r="143" spans="1:3" ht="35.25" customHeight="1"/>
    <row r="144" spans="1:3" ht="15.75" customHeight="1">
      <c r="A144" s="2"/>
    </row>
    <row r="145" spans="1:3" ht="44.25" customHeight="1"/>
    <row r="148" spans="1:3" ht="47.25" customHeight="1"/>
    <row r="149" spans="1:3" ht="48" customHeight="1"/>
    <row r="151" spans="1:3" ht="15.75" customHeight="1">
      <c r="A151" s="2"/>
    </row>
    <row r="152" spans="1:3" ht="49.5" customHeight="1"/>
    <row r="153" spans="1:3" ht="52.5" customHeight="1"/>
    <row r="154" spans="1:3" ht="52.5" customHeight="1"/>
    <row r="156" spans="1:3" ht="15.75" customHeight="1">
      <c r="A156" s="2"/>
      <c r="B156" s="2"/>
      <c r="C156" s="2"/>
    </row>
    <row r="159" spans="1:3" ht="32.25" customHeight="1"/>
    <row r="160" spans="1:3" ht="51" customHeight="1"/>
    <row r="162" spans="1:3">
      <c r="A162" s="2"/>
      <c r="B162" s="2"/>
      <c r="C162" s="2"/>
    </row>
    <row r="167" spans="1:3" ht="38.25" customHeight="1"/>
    <row r="169" spans="1:3" ht="65.25" customHeight="1"/>
    <row r="170" spans="1:3" ht="39.75" customHeight="1"/>
    <row r="171" spans="1:3" ht="34.5" customHeight="1"/>
    <row r="174" spans="1:3" ht="42.75" customHeight="1"/>
    <row r="177" spans="1:3" ht="29.25" customHeight="1"/>
    <row r="179" spans="1:3" ht="15.75" customHeight="1">
      <c r="A179" s="2"/>
      <c r="B179" s="2"/>
      <c r="C179" s="2"/>
    </row>
    <row r="180" spans="1:3" ht="15.75" customHeight="1"/>
    <row r="181" spans="1:3" ht="15.75" customHeight="1"/>
    <row r="183" spans="1:3" ht="15.75" customHeight="1">
      <c r="A183" s="2"/>
      <c r="B183" s="2"/>
      <c r="C183" s="2"/>
    </row>
    <row r="186" spans="1:3" ht="34.5" customHeight="1"/>
    <row r="187" spans="1:3" ht="34.5" customHeight="1"/>
    <row r="188" spans="1:3" ht="34.5" customHeight="1"/>
    <row r="189" spans="1:3" ht="34.5" customHeight="1"/>
    <row r="190" spans="1:3" ht="34.5" customHeight="1"/>
    <row r="191" spans="1:3" ht="34.5" customHeight="1"/>
    <row r="192" spans="1:3" ht="34.5" customHeight="1"/>
    <row r="193" ht="34.5" customHeight="1"/>
    <row r="194" ht="34.5" customHeight="1"/>
    <row r="195" ht="34.5" customHeight="1"/>
    <row r="196" ht="34.5" customHeight="1"/>
    <row r="197" ht="34.5" customHeight="1"/>
    <row r="198" ht="34.5" customHeight="1"/>
    <row r="199" ht="34.5" customHeight="1"/>
    <row r="200" ht="34.5" customHeight="1"/>
    <row r="201" ht="34.5" customHeight="1"/>
    <row r="202" ht="34.5" customHeight="1"/>
    <row r="203" ht="34.5" customHeight="1"/>
    <row r="204" ht="34.5" customHeight="1"/>
    <row r="205" ht="34.5" customHeight="1"/>
    <row r="206" ht="34.5" customHeight="1"/>
    <row r="207" ht="34.5" customHeight="1"/>
    <row r="208" ht="34.5" customHeight="1"/>
    <row r="209" ht="34.5" customHeight="1"/>
    <row r="210" ht="34.5" customHeight="1"/>
    <row r="211" ht="34.5" customHeight="1"/>
    <row r="212" ht="34.5" customHeight="1"/>
    <row r="213" ht="34.5" customHeight="1"/>
    <row r="214" ht="34.5" customHeight="1"/>
    <row r="215" ht="34.5" customHeight="1"/>
    <row r="216" ht="34.5" customHeight="1"/>
    <row r="217" ht="34.5" customHeight="1"/>
    <row r="218" ht="34.5" customHeight="1"/>
    <row r="219" ht="34.5" customHeight="1"/>
    <row r="220" ht="34.5" customHeight="1"/>
    <row r="221" ht="34.5" customHeight="1"/>
    <row r="222" ht="34.5" customHeight="1"/>
    <row r="223" ht="34.5" customHeight="1"/>
    <row r="224" ht="34.5" customHeight="1"/>
    <row r="225" ht="34.5" customHeight="1"/>
    <row r="226" ht="34.5" customHeight="1"/>
    <row r="227" ht="34.5" customHeight="1"/>
    <row r="228" ht="34.5" customHeight="1"/>
    <row r="229" ht="34.5" customHeight="1"/>
    <row r="230" ht="34.5" customHeight="1"/>
    <row r="231" ht="34.5" customHeight="1"/>
    <row r="232" ht="34.5" customHeight="1"/>
    <row r="233" ht="34.5" customHeight="1"/>
    <row r="234" ht="34.5" customHeight="1"/>
    <row r="235" ht="34.5" customHeight="1"/>
    <row r="236" ht="34.5" customHeight="1"/>
    <row r="237" ht="34.5" customHeight="1"/>
    <row r="238" ht="34.5" customHeight="1"/>
    <row r="239" ht="34.5" customHeight="1"/>
    <row r="240" ht="34.5" customHeight="1"/>
    <row r="241" ht="34.5" customHeight="1"/>
    <row r="242" ht="34.5" customHeight="1"/>
    <row r="243" ht="34.5" customHeight="1"/>
    <row r="244" ht="34.5" customHeight="1"/>
    <row r="245" ht="34.5" customHeight="1"/>
    <row r="246" ht="34.5" customHeight="1"/>
    <row r="247" ht="34.5" customHeight="1"/>
    <row r="248" ht="34.5" customHeight="1"/>
    <row r="249" ht="34.5" customHeight="1"/>
    <row r="250" ht="34.5" customHeight="1"/>
    <row r="251" ht="34.5" customHeight="1"/>
    <row r="252" ht="34.5" customHeight="1"/>
    <row r="253" ht="34.5" customHeight="1"/>
    <row r="254" ht="34.5" customHeight="1"/>
    <row r="255" ht="34.5" customHeight="1"/>
    <row r="256" ht="34.5" customHeight="1"/>
    <row r="257" ht="34.5" customHeight="1"/>
    <row r="258" ht="34.5" customHeight="1"/>
    <row r="259" ht="34.5" customHeight="1"/>
    <row r="260" ht="34.5" customHeight="1"/>
    <row r="261" ht="34.5" customHeight="1"/>
    <row r="262" ht="34.5" customHeight="1"/>
    <row r="263" ht="34.5" customHeight="1"/>
    <row r="264" ht="34.5" customHeight="1"/>
    <row r="265" ht="34.5" customHeight="1"/>
    <row r="266" ht="34.5" customHeight="1"/>
    <row r="267" ht="34.5" customHeight="1"/>
    <row r="268" ht="34.5" customHeight="1"/>
    <row r="269" ht="34.5" customHeight="1"/>
    <row r="270" ht="34.5" customHeight="1"/>
    <row r="271" ht="34.5" customHeight="1"/>
    <row r="272" ht="34.5" customHeight="1"/>
    <row r="273" ht="34.5" customHeight="1"/>
    <row r="274" ht="34.5" customHeight="1"/>
    <row r="275" ht="34.5" customHeight="1"/>
    <row r="276" ht="34.5" customHeight="1"/>
    <row r="277" ht="34.5" customHeight="1"/>
    <row r="278" ht="34.5" customHeight="1"/>
    <row r="279" ht="34.5" customHeight="1"/>
    <row r="280" ht="34.5" customHeight="1"/>
    <row r="281" ht="34.5" customHeight="1"/>
    <row r="282" ht="34.5" customHeight="1"/>
    <row r="283" ht="34.5" customHeight="1"/>
    <row r="284" ht="34.5" customHeight="1"/>
    <row r="285" ht="34.5" customHeight="1"/>
    <row r="286" ht="34.5" customHeight="1"/>
    <row r="287" ht="34.5" customHeight="1"/>
    <row r="288" ht="34.5" customHeight="1"/>
    <row r="289" ht="34.5" customHeight="1"/>
    <row r="290" ht="34.5" customHeight="1"/>
    <row r="291" ht="34.5" customHeight="1"/>
    <row r="292" ht="34.5" customHeight="1"/>
    <row r="293" ht="34.5" customHeight="1"/>
    <row r="294" ht="34.5" customHeight="1"/>
    <row r="295" ht="34.5" customHeight="1"/>
    <row r="296" ht="34.5" customHeight="1"/>
    <row r="297" ht="34.5" customHeight="1"/>
    <row r="298" ht="34.5" customHeight="1"/>
    <row r="299" ht="34.5" customHeight="1"/>
    <row r="300" ht="34.5" customHeight="1"/>
    <row r="301" ht="34.5" customHeight="1"/>
    <row r="302" ht="34.5" customHeight="1"/>
    <row r="303" ht="34.5" customHeight="1"/>
    <row r="304" ht="34.5" customHeight="1"/>
    <row r="305" ht="34.5" customHeight="1"/>
    <row r="306" ht="34.5" customHeight="1"/>
    <row r="307" ht="34.5" customHeight="1"/>
    <row r="308" ht="34.5" customHeight="1"/>
    <row r="309" ht="34.5" customHeight="1"/>
    <row r="310" ht="34.5" customHeight="1"/>
    <row r="311" ht="34.5" customHeight="1"/>
    <row r="312" ht="34.5" customHeight="1"/>
    <row r="313" ht="34.5" customHeight="1"/>
    <row r="314" ht="34.5" customHeight="1"/>
    <row r="315" ht="34.5" customHeight="1"/>
    <row r="316" ht="34.5" customHeight="1"/>
    <row r="317" ht="34.5" customHeight="1"/>
    <row r="318" ht="34.5" customHeight="1"/>
    <row r="319" ht="34.5" customHeight="1"/>
    <row r="320" ht="34.5" customHeight="1"/>
    <row r="321" ht="34.5" customHeight="1"/>
    <row r="322" ht="34.5" customHeight="1"/>
    <row r="323" ht="34.5" customHeight="1"/>
    <row r="324" ht="34.5" customHeight="1"/>
    <row r="325" ht="34.5" customHeight="1"/>
    <row r="326" ht="34.5" customHeight="1"/>
    <row r="327" ht="34.5" customHeight="1"/>
    <row r="328" ht="34.5" customHeight="1"/>
    <row r="329" ht="34.5" customHeight="1"/>
    <row r="330" ht="34.5" customHeight="1"/>
    <row r="331" ht="34.5" customHeight="1"/>
    <row r="332" ht="34.5" customHeight="1"/>
    <row r="333" ht="34.5" customHeight="1"/>
    <row r="334" ht="34.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sortState ref="B13:D28">
    <sortCondition descending="1" ref="D13:D28"/>
  </sortState>
  <mergeCells count="7">
    <mergeCell ref="B26:C26"/>
    <mergeCell ref="C31:D31"/>
    <mergeCell ref="C32:D32"/>
    <mergeCell ref="B24:C24"/>
    <mergeCell ref="B5:F5"/>
    <mergeCell ref="E26:F26"/>
    <mergeCell ref="B3:F3"/>
  </mergeCells>
  <printOptions horizontalCentered="1"/>
  <pageMargins left="0.59055118110236227" right="0.59055118110236227" top="0.78740157480314965" bottom="0.39370078740157483" header="0.15748031496062992" footer="0"/>
  <pageSetup scale="55"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Planilhas</vt:lpstr>
      </vt:variant>
      <vt:variant>
        <vt:i4>7</vt:i4>
      </vt:variant>
      <vt:variant>
        <vt:lpstr>Intervalos nomeados</vt:lpstr>
      </vt:variant>
      <vt:variant>
        <vt:i4>9</vt:i4>
      </vt:variant>
    </vt:vector>
  </HeadingPairs>
  <TitlesOfParts>
    <vt:vector size="16" baseType="lpstr">
      <vt:lpstr>BDI</vt:lpstr>
      <vt:lpstr>MEMÓRIA DE CALCULO</vt:lpstr>
      <vt:lpstr>ORÇAMENTO</vt:lpstr>
      <vt:lpstr>CRONOGRAMA </vt:lpstr>
      <vt:lpstr>SINAPI </vt:lpstr>
      <vt:lpstr>SETOP</vt:lpstr>
      <vt:lpstr>ABC</vt:lpstr>
      <vt:lpstr>ABC!Area_de_impressao</vt:lpstr>
      <vt:lpstr>BDI!Area_de_impressao</vt:lpstr>
      <vt:lpstr>'CRONOGRAMA '!Area_de_impressao</vt:lpstr>
      <vt:lpstr>'MEMÓRIA DE CALCULO'!Area_de_impressao</vt:lpstr>
      <vt:lpstr>ORÇAMENTO!Area_de_impressao</vt:lpstr>
      <vt:lpstr>ABC!ORC</vt:lpstr>
      <vt:lpstr>ORC</vt:lpstr>
      <vt:lpstr>quant</vt:lpstr>
      <vt:lpstr>SET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PSF_PME</dc:creator>
  <cp:lastModifiedBy>Obras</cp:lastModifiedBy>
  <cp:lastPrinted>2023-02-23T14:07:27Z</cp:lastPrinted>
  <dcterms:created xsi:type="dcterms:W3CDTF">2022-03-07T12:48:24Z</dcterms:created>
  <dcterms:modified xsi:type="dcterms:W3CDTF">2023-02-23T14:31:45Z</dcterms:modified>
</cp:coreProperties>
</file>